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75" yWindow="-315" windowWidth="15090" windowHeight="7635" tabRatio="602" firstSheet="2" activeTab="2"/>
  </bookViews>
  <sheets>
    <sheet name="0000" sheetId="3" state="veryHidden" r:id="rId1"/>
    <sheet name="NAV0" sheetId="2" r:id="rId2"/>
    <sheet name="ING" sheetId="1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Print_Area" localSheetId="2">ING!$A$1:$Q$28</definedName>
  </definedNames>
  <calcPr calcId="125725"/>
</workbook>
</file>

<file path=xl/calcChain.xml><?xml version="1.0" encoding="utf-8"?>
<calcChain xmlns="http://schemas.openxmlformats.org/spreadsheetml/2006/main">
  <c r="G27" i="1"/>
  <c r="G25"/>
  <c r="G23"/>
  <c r="AA18"/>
  <c r="G22"/>
  <c r="G21"/>
  <c r="G20"/>
  <c r="G19"/>
  <c r="G18"/>
  <c r="AA19"/>
  <c r="G17"/>
  <c r="G14"/>
  <c r="G13"/>
  <c r="G12"/>
  <c r="AA14"/>
  <c r="G11"/>
  <c r="G10"/>
  <c r="G9"/>
  <c r="AA8"/>
  <c r="G8"/>
  <c r="F27"/>
  <c r="F25"/>
  <c r="F23"/>
  <c r="Z18"/>
  <c r="F22"/>
  <c r="F21"/>
  <c r="F20"/>
  <c r="F19"/>
  <c r="F18"/>
  <c r="Z19"/>
  <c r="F17"/>
  <c r="F14"/>
  <c r="F13"/>
  <c r="F12"/>
  <c r="Z14"/>
  <c r="F11"/>
  <c r="F10"/>
  <c r="F9"/>
  <c r="Z8"/>
  <c r="F8"/>
  <c r="E27"/>
  <c r="E25"/>
  <c r="E23"/>
  <c r="E22"/>
  <c r="E21"/>
  <c r="E20"/>
  <c r="E19"/>
  <c r="E18"/>
  <c r="E17"/>
  <c r="E14"/>
  <c r="E13"/>
  <c r="Y13"/>
  <c r="E12"/>
  <c r="Y14"/>
  <c r="E11"/>
  <c r="E10"/>
  <c r="E9"/>
  <c r="Y8"/>
  <c r="E8"/>
  <c r="Y9"/>
  <c r="Y18"/>
  <c r="N26"/>
  <c r="B98"/>
  <c r="O24"/>
  <c r="D27"/>
  <c r="D25"/>
  <c r="D23"/>
  <c r="X18"/>
  <c r="D22"/>
  <c r="D21"/>
  <c r="D20"/>
  <c r="D19"/>
  <c r="D18"/>
  <c r="X19"/>
  <c r="D17"/>
  <c r="D14"/>
  <c r="D13"/>
  <c r="X13"/>
  <c r="D12"/>
  <c r="X14"/>
  <c r="D11"/>
  <c r="D10"/>
  <c r="D9"/>
  <c r="X8"/>
  <c r="D8"/>
  <c r="X9"/>
  <c r="C27"/>
  <c r="C25"/>
  <c r="C23"/>
  <c r="W18"/>
  <c r="C22"/>
  <c r="C21"/>
  <c r="C20"/>
  <c r="C19"/>
  <c r="C18"/>
  <c r="W19"/>
  <c r="C17"/>
  <c r="C14"/>
  <c r="C13"/>
  <c r="W13"/>
  <c r="C12"/>
  <c r="C11"/>
  <c r="C10"/>
  <c r="C9"/>
  <c r="W8"/>
  <c r="C8"/>
  <c r="W9"/>
  <c r="B27"/>
  <c r="B25"/>
  <c r="B23"/>
  <c r="V18"/>
  <c r="B22"/>
  <c r="B21"/>
  <c r="B20"/>
  <c r="B19"/>
  <c r="B18"/>
  <c r="B17"/>
  <c r="B14"/>
  <c r="B13"/>
  <c r="V13"/>
  <c r="B12"/>
  <c r="V14"/>
  <c r="B11"/>
  <c r="B10"/>
  <c r="B9"/>
  <c r="V8"/>
  <c r="B8"/>
  <c r="AG20"/>
  <c r="M16"/>
  <c r="N39"/>
  <c r="AF21"/>
  <c r="AF13"/>
  <c r="AF8"/>
  <c r="AF9"/>
  <c r="AE10"/>
  <c r="K6"/>
  <c r="L38"/>
  <c r="N7"/>
  <c r="B62"/>
  <c r="AG19"/>
  <c r="AG10"/>
  <c r="AG8"/>
  <c r="AG9"/>
  <c r="AF19"/>
  <c r="AF14"/>
  <c r="AD20"/>
  <c r="AD19"/>
  <c r="AC19"/>
  <c r="Z13"/>
  <c r="AE8"/>
  <c r="AD10"/>
  <c r="AD14"/>
  <c r="AC18"/>
  <c r="AC13"/>
  <c r="AC10"/>
  <c r="AC9"/>
  <c r="AB21"/>
  <c r="AB19"/>
  <c r="AB20"/>
  <c r="AB8"/>
  <c r="H6"/>
  <c r="I38"/>
  <c r="P7"/>
  <c r="AA9"/>
  <c r="W14"/>
  <c r="M6"/>
  <c r="N38"/>
  <c r="AD9"/>
  <c r="AE20"/>
  <c r="AE13"/>
  <c r="AE9"/>
  <c r="AE18"/>
  <c r="AD21"/>
  <c r="AD8"/>
  <c r="AC14"/>
  <c r="AB18"/>
  <c r="AB13"/>
  <c r="AA13"/>
  <c r="Q7"/>
  <c r="AD13"/>
  <c r="AG13"/>
  <c r="AE14"/>
  <c r="AE19"/>
  <c r="AD18"/>
  <c r="AG18"/>
  <c r="J6"/>
  <c r="K38"/>
  <c r="K16"/>
  <c r="L39"/>
  <c r="AF18"/>
  <c r="L6"/>
  <c r="M38"/>
  <c r="AE21"/>
  <c r="Z20"/>
  <c r="AC21"/>
  <c r="AC8"/>
  <c r="I16"/>
  <c r="J39"/>
  <c r="O7"/>
  <c r="AC20"/>
  <c r="I6"/>
  <c r="J38"/>
  <c r="AB10"/>
  <c r="AB9"/>
  <c r="AB14"/>
  <c r="J16"/>
  <c r="K39"/>
  <c r="L16"/>
  <c r="M39"/>
  <c r="N24"/>
  <c r="B96"/>
  <c r="H16"/>
  <c r="I39"/>
  <c r="AF20"/>
  <c r="AG14"/>
  <c r="AG21"/>
  <c r="AF10"/>
  <c r="P24"/>
  <c r="P26"/>
  <c r="O26"/>
  <c r="Q24"/>
  <c r="Q26"/>
  <c r="AF7"/>
  <c r="AD7"/>
  <c r="AE17"/>
  <c r="O22"/>
  <c r="Y10"/>
  <c r="AA10"/>
  <c r="AC7"/>
  <c r="X20"/>
  <c r="AA7"/>
  <c r="AB7"/>
  <c r="AD17"/>
  <c r="AE7"/>
  <c r="N11"/>
  <c r="B66"/>
  <c r="G6"/>
  <c r="H38"/>
  <c r="N20"/>
  <c r="B92"/>
  <c r="N22"/>
  <c r="B94"/>
  <c r="Q25"/>
  <c r="W20"/>
  <c r="D16"/>
  <c r="E39"/>
  <c r="X21"/>
  <c r="E16"/>
  <c r="F39"/>
  <c r="Y20"/>
  <c r="F6"/>
  <c r="G38"/>
  <c r="Z21"/>
  <c r="G16"/>
  <c r="H39"/>
  <c r="AA21"/>
  <c r="AF17"/>
  <c r="AB17"/>
  <c r="AC17"/>
  <c r="N10"/>
  <c r="B65"/>
  <c r="P12"/>
  <c r="Z10"/>
  <c r="AG7"/>
  <c r="AG17"/>
  <c r="V20"/>
  <c r="O19"/>
  <c r="E6"/>
  <c r="F38"/>
  <c r="P25"/>
  <c r="AA20"/>
  <c r="AA17"/>
  <c r="B6"/>
  <c r="C38"/>
  <c r="O10"/>
  <c r="O12"/>
  <c r="N14"/>
  <c r="B69"/>
  <c r="Q18"/>
  <c r="P21"/>
  <c r="V21"/>
  <c r="Q11"/>
  <c r="N13"/>
  <c r="B68"/>
  <c r="C16"/>
  <c r="D39"/>
  <c r="W21"/>
  <c r="D6"/>
  <c r="E38"/>
  <c r="P20"/>
  <c r="P22"/>
  <c r="N25"/>
  <c r="B97"/>
  <c r="Z17"/>
  <c r="F16"/>
  <c r="G39"/>
  <c r="Q22"/>
  <c r="O18"/>
  <c r="O20"/>
  <c r="W10"/>
  <c r="C6"/>
  <c r="D38"/>
  <c r="Y19"/>
  <c r="Z9"/>
  <c r="Y21"/>
  <c r="X10"/>
  <c r="X7"/>
  <c r="X17"/>
  <c r="Y7"/>
  <c r="U14"/>
  <c r="W17"/>
  <c r="W7"/>
  <c r="N17"/>
  <c r="B89"/>
  <c r="P18"/>
  <c r="Q20"/>
  <c r="P9"/>
  <c r="Q14"/>
  <c r="O11"/>
  <c r="N21"/>
  <c r="B93"/>
  <c r="O9"/>
  <c r="Q21"/>
  <c r="O25"/>
  <c r="U13"/>
  <c r="O17"/>
  <c r="P17"/>
  <c r="N18"/>
  <c r="B90"/>
  <c r="O13"/>
  <c r="Q12"/>
  <c r="N12"/>
  <c r="B67"/>
  <c r="Q13"/>
  <c r="P10"/>
  <c r="P23"/>
  <c r="P13"/>
  <c r="Q17"/>
  <c r="Q8"/>
  <c r="O8"/>
  <c r="V19"/>
  <c r="P11"/>
  <c r="N19"/>
  <c r="B91"/>
  <c r="U8"/>
  <c r="U18"/>
  <c r="N8"/>
  <c r="N27"/>
  <c r="B99"/>
  <c r="O27"/>
  <c r="B16"/>
  <c r="C39"/>
  <c r="P27"/>
  <c r="P8"/>
  <c r="Q23"/>
  <c r="P19"/>
  <c r="N9"/>
  <c r="B64"/>
  <c r="N23"/>
  <c r="B95"/>
  <c r="Q19"/>
  <c r="Q9"/>
  <c r="Q27"/>
  <c r="O21"/>
  <c r="Q10"/>
  <c r="V10"/>
  <c r="P14"/>
  <c r="O14"/>
  <c r="O23"/>
  <c r="V9"/>
  <c r="Z7"/>
  <c r="U21"/>
  <c r="U9"/>
  <c r="B38"/>
  <c r="O6"/>
  <c r="U10"/>
  <c r="O16"/>
  <c r="B88"/>
  <c r="P16"/>
  <c r="B39"/>
  <c r="U19"/>
  <c r="U20"/>
  <c r="V17"/>
  <c r="Y17"/>
  <c r="U17"/>
  <c r="Q16"/>
  <c r="N16"/>
  <c r="N6"/>
  <c r="B63"/>
  <c r="B61"/>
  <c r="Q6"/>
  <c r="P6"/>
  <c r="V7"/>
  <c r="U7"/>
</calcChain>
</file>

<file path=xl/sharedStrings.xml><?xml version="1.0" encoding="utf-8"?>
<sst xmlns="http://schemas.openxmlformats.org/spreadsheetml/2006/main" count="122" uniqueCount="55">
  <si>
    <t>JUL</t>
  </si>
  <si>
    <t>AGO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</si>
  <si>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</si>
  <si>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</si>
  <si>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</si>
  <si>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</si>
  <si>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</si>
  <si>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</si>
  <si>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</si>
  <si>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</si>
  <si>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</si>
  <si>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</si>
  <si>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TOTAL</t>
  </si>
  <si>
    <t>PROM</t>
  </si>
  <si>
    <t xml:space="preserve">MAX </t>
  </si>
  <si>
    <t>MIN</t>
  </si>
  <si>
    <t>INGRESOS</t>
  </si>
  <si>
    <t>CAPTURAS</t>
  </si>
  <si>
    <t>SUMARIADO</t>
  </si>
  <si>
    <t>SENTENCIADO</t>
  </si>
  <si>
    <t>VIOLADOR L.B.P.</t>
  </si>
  <si>
    <t>VIOLADOR L.A.P.</t>
  </si>
  <si>
    <t>TRANSITO</t>
  </si>
  <si>
    <t>TRASLADO</t>
  </si>
  <si>
    <t>REINGRESO</t>
  </si>
  <si>
    <t>EGRESOS</t>
  </si>
  <si>
    <t>MULTA</t>
  </si>
  <si>
    <t>L.B.P.</t>
  </si>
  <si>
    <t>L.A.P.</t>
  </si>
  <si>
    <t>FIANZA</t>
  </si>
  <si>
    <t>CUMPLIDO</t>
  </si>
  <si>
    <t>FUGA</t>
  </si>
  <si>
    <t>ORDEN TRIBUNAL</t>
  </si>
  <si>
    <t>MUERTE</t>
  </si>
  <si>
    <t>OTROS</t>
  </si>
  <si>
    <t xml:space="preserve">     L.A.P.= LIBERTAD A PRUEBA; L.B.P.= LIBERTAD BAJO PALABRA</t>
  </si>
  <si>
    <t>JULIO</t>
  </si>
  <si>
    <t>ENERO</t>
  </si>
  <si>
    <t>MARZO</t>
  </si>
  <si>
    <t>ABRIL</t>
  </si>
  <si>
    <t>MAYO</t>
  </si>
  <si>
    <t>JUNIO</t>
  </si>
  <si>
    <t xml:space="preserve">REINGRESO/ VIOLADOR          </t>
  </si>
  <si>
    <t>L.B.P</t>
  </si>
  <si>
    <t>%  SUMARIADA</t>
  </si>
  <si>
    <t>INFORME DE INGRESOS Y EGRESOS EN LAS INSTITUCIONES CORRECCIONALES</t>
  </si>
  <si>
    <r>
      <t xml:space="preserve">OTRO </t>
    </r>
    <r>
      <rPr>
        <sz val="8"/>
        <rFont val="Times New Roman"/>
        <family val="1"/>
      </rPr>
      <t>(ORDEN TRIB./ FUGA /OTRO</t>
    </r>
    <r>
      <rPr>
        <sz val="10"/>
        <rFont val="Times New Roman"/>
        <family val="1"/>
      </rPr>
      <t>)</t>
    </r>
  </si>
  <si>
    <t>MULTAS/ FIANZA</t>
  </si>
  <si>
    <t>EN LAS INSTITUCIONES CORRECCIONALES DE PUERTO RICO</t>
  </si>
  <si>
    <t>% REINGRESO Y VIOLACIÓN</t>
  </si>
  <si>
    <t xml:space="preserve">    INFORMACIÓN PRELIMINAR</t>
  </si>
  <si>
    <t>SE INCLUYEN LAS CAPTURAS DE LOS PROGRAMAS DE DESVIÓ</t>
  </si>
  <si>
    <t>AÑO FISCAL 2009- 2010</t>
  </si>
  <si>
    <t xml:space="preserve">INFORME DE INGRESOS Y EGRESOS </t>
  </si>
  <si>
    <t>AÑO FISCAL 2010- 2011</t>
  </si>
</sst>
</file>

<file path=xl/styles.xml><?xml version="1.0" encoding="utf-8"?>
<styleSheet xmlns="http://schemas.openxmlformats.org/spreadsheetml/2006/main">
  <numFmts count="4">
    <numFmt numFmtId="164" formatCode="#,##0\ &quot;$&quot;;[Red]\-#,##0\ &quot;$&quot;"/>
    <numFmt numFmtId="165" formatCode="#,##0.00\ &quot;$&quot;;[Red]\-#,##0.00\ &quot;$&quot;"/>
    <numFmt numFmtId="166" formatCode="000"/>
    <numFmt numFmtId="167" formatCode="0.00_)"/>
  </numFmts>
  <fonts count="22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8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i/>
      <sz val="12"/>
      <name val="Times New Roman"/>
      <family val="1"/>
    </font>
    <font>
      <sz val="10"/>
      <name val="Arial"/>
      <family val="2"/>
    </font>
    <font>
      <b/>
      <sz val="10"/>
      <name val="Tms Rmn"/>
    </font>
    <font>
      <sz val="8"/>
      <name val="Arial"/>
      <family val="2"/>
    </font>
    <font>
      <b/>
      <i/>
      <sz val="16"/>
      <name val="Helv"/>
    </font>
    <font>
      <sz val="8.5"/>
      <name val="MS Sans Serif"/>
      <family val="2"/>
    </font>
    <font>
      <sz val="7.5"/>
      <name val="Times New Roman"/>
      <family val="1"/>
    </font>
    <font>
      <b/>
      <sz val="10"/>
      <name val="MS Sans Serif"/>
      <family val="2"/>
    </font>
    <font>
      <b/>
      <sz val="9"/>
      <name val="Times New Roman"/>
      <family val="1"/>
    </font>
    <font>
      <sz val="7"/>
      <name val="MS Sans Serif"/>
      <family val="2"/>
    </font>
    <font>
      <sz val="8.5"/>
      <name val="MS Sans Serif"/>
      <family val="2"/>
    </font>
    <font>
      <sz val="10"/>
      <color indexed="8"/>
      <name val="Times New Roman"/>
      <family val="1"/>
    </font>
    <font>
      <sz val="10"/>
      <color theme="1" tint="4.9989318521683403E-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166" fontId="10" fillId="0" borderId="0">
      <alignment horizontal="center"/>
    </xf>
    <xf numFmtId="0" fontId="11" fillId="0" borderId="0"/>
    <xf numFmtId="0" fontId="11" fillId="0" borderId="0"/>
    <xf numFmtId="0" fontId="11" fillId="0" borderId="0"/>
    <xf numFmtId="38" fontId="12" fillId="2" borderId="0" applyNumberFormat="0" applyBorder="0" applyAlignment="0" applyProtection="0"/>
    <xf numFmtId="10" fontId="12" fillId="3" borderId="1" applyNumberFormat="0" applyBorder="0" applyAlignment="0" applyProtection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3" fillId="0" borderId="0"/>
    <xf numFmtId="0" fontId="11" fillId="0" borderId="0"/>
    <xf numFmtId="10" fontId="10" fillId="0" borderId="0" applyFont="0" applyFill="0" applyBorder="0" applyAlignment="0" applyProtection="0"/>
    <xf numFmtId="9" fontId="2" fillId="0" borderId="2" applyNumberFormat="0" applyBorder="0"/>
    <xf numFmtId="0" fontId="2" fillId="0" borderId="0" applyNumberFormat="0" applyFont="0" applyFill="0" applyBorder="0" applyAlignment="0" applyProtection="0">
      <alignment horizontal="left"/>
    </xf>
    <xf numFmtId="15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0" fontId="1" fillId="0" borderId="3">
      <alignment horizontal="center"/>
    </xf>
    <xf numFmtId="3" fontId="2" fillId="0" borderId="0" applyFont="0" applyFill="0" applyBorder="0" applyAlignment="0" applyProtection="0"/>
    <xf numFmtId="0" fontId="2" fillId="4" borderId="0" applyNumberFormat="0" applyFont="0" applyBorder="0" applyAlignment="0" applyProtection="0"/>
  </cellStyleXfs>
  <cellXfs count="81">
    <xf numFmtId="0" fontId="0" fillId="0" borderId="0" xfId="0"/>
    <xf numFmtId="0" fontId="0" fillId="0" borderId="1" xfId="0" applyBorder="1"/>
    <xf numFmtId="0" fontId="0" fillId="0" borderId="1" xfId="0" quotePrefix="1" applyBorder="1" applyAlignment="1">
      <alignment horizontal="left"/>
    </xf>
    <xf numFmtId="0" fontId="1" fillId="0" borderId="1" xfId="0" applyFont="1" applyBorder="1"/>
    <xf numFmtId="3" fontId="0" fillId="0" borderId="1" xfId="0" applyNumberFormat="1" applyBorder="1"/>
    <xf numFmtId="3" fontId="0" fillId="0" borderId="0" xfId="0" applyNumberFormat="1"/>
    <xf numFmtId="0" fontId="6" fillId="0" borderId="0" xfId="0" applyFont="1" applyAlignment="1">
      <alignment horizontal="centerContinuous"/>
    </xf>
    <xf numFmtId="0" fontId="7" fillId="0" borderId="4" xfId="0" applyFont="1" applyBorder="1"/>
    <xf numFmtId="0" fontId="8" fillId="0" borderId="5" xfId="0" applyFont="1" applyBorder="1" applyAlignment="1">
      <alignment horizontal="center"/>
    </xf>
    <xf numFmtId="0" fontId="8" fillId="0" borderId="5" xfId="0" quotePrefix="1" applyFont="1" applyBorder="1" applyAlignment="1">
      <alignment horizontal="center"/>
    </xf>
    <xf numFmtId="0" fontId="4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14" fillId="0" borderId="0" xfId="0" applyFont="1"/>
    <xf numFmtId="0" fontId="15" fillId="0" borderId="0" xfId="0" applyFont="1"/>
    <xf numFmtId="0" fontId="6" fillId="0" borderId="0" xfId="0" applyFont="1" applyAlignment="1">
      <alignment horizontal="centerContinuous" wrapText="1"/>
    </xf>
    <xf numFmtId="0" fontId="9" fillId="0" borderId="0" xfId="0" applyFont="1" applyAlignment="1"/>
    <xf numFmtId="0" fontId="6" fillId="0" borderId="0" xfId="0" applyFont="1" applyAlignment="1"/>
    <xf numFmtId="0" fontId="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justify"/>
    </xf>
    <xf numFmtId="0" fontId="0" fillId="0" borderId="0" xfId="0" applyAlignment="1">
      <alignment horizontal="centerContinuous"/>
    </xf>
    <xf numFmtId="0" fontId="9" fillId="0" borderId="0" xfId="0" applyFont="1" applyAlignment="1">
      <alignment horizontal="centerContinuous" wrapText="1"/>
    </xf>
    <xf numFmtId="3" fontId="1" fillId="0" borderId="0" xfId="0" applyNumberFormat="1" applyFont="1"/>
    <xf numFmtId="0" fontId="1" fillId="0" borderId="0" xfId="0" applyFont="1"/>
    <xf numFmtId="3" fontId="0" fillId="0" borderId="9" xfId="0" applyNumberFormat="1" applyBorder="1"/>
    <xf numFmtId="0" fontId="5" fillId="0" borderId="7" xfId="0" applyFont="1" applyFill="1" applyBorder="1"/>
    <xf numFmtId="0" fontId="0" fillId="0" borderId="9" xfId="0" applyBorder="1"/>
    <xf numFmtId="3" fontId="0" fillId="0" borderId="10" xfId="0" applyNumberFormat="1" applyBorder="1"/>
    <xf numFmtId="3" fontId="0" fillId="0" borderId="11" xfId="0" applyNumberFormat="1" applyBorder="1"/>
    <xf numFmtId="0" fontId="4" fillId="0" borderId="12" xfId="0" applyFont="1" applyBorder="1"/>
    <xf numFmtId="0" fontId="17" fillId="0" borderId="13" xfId="0" applyFont="1" applyBorder="1" applyAlignment="1">
      <alignment horizontal="center"/>
    </xf>
    <xf numFmtId="0" fontId="17" fillId="0" borderId="13" xfId="0" quotePrefix="1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7" fillId="0" borderId="15" xfId="0" applyFont="1" applyBorder="1"/>
    <xf numFmtId="3" fontId="0" fillId="0" borderId="16" xfId="0" applyNumberFormat="1" applyBorder="1"/>
    <xf numFmtId="3" fontId="0" fillId="0" borderId="17" xfId="0" applyNumberFormat="1" applyBorder="1"/>
    <xf numFmtId="3" fontId="1" fillId="0" borderId="18" xfId="0" applyNumberFormat="1" applyFont="1" applyBorder="1"/>
    <xf numFmtId="0" fontId="16" fillId="0" borderId="6" xfId="0" applyFont="1" applyBorder="1"/>
    <xf numFmtId="3" fontId="16" fillId="0" borderId="19" xfId="0" applyNumberFormat="1" applyFont="1" applyBorder="1"/>
    <xf numFmtId="0" fontId="0" fillId="0" borderId="20" xfId="0" applyBorder="1"/>
    <xf numFmtId="0" fontId="0" fillId="0" borderId="21" xfId="0" applyBorder="1"/>
    <xf numFmtId="3" fontId="0" fillId="0" borderId="22" xfId="0" applyNumberFormat="1" applyBorder="1"/>
    <xf numFmtId="0" fontId="17" fillId="0" borderId="18" xfId="0" applyFont="1" applyBorder="1" applyAlignment="1">
      <alignment horizontal="center"/>
    </xf>
    <xf numFmtId="0" fontId="17" fillId="0" borderId="18" xfId="0" quotePrefix="1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7" fillId="0" borderId="0" xfId="0" applyFont="1" applyBorder="1"/>
    <xf numFmtId="0" fontId="8" fillId="0" borderId="23" xfId="0" applyFont="1" applyBorder="1" applyAlignment="1">
      <alignment horizontal="center"/>
    </xf>
    <xf numFmtId="0" fontId="18" fillId="0" borderId="0" xfId="0" applyFont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0" fillId="0" borderId="1" xfId="0" applyFill="1" applyBorder="1"/>
    <xf numFmtId="0" fontId="19" fillId="0" borderId="0" xfId="0" applyFont="1" applyAlignment="1">
      <alignment horizontal="centerContinuous"/>
    </xf>
    <xf numFmtId="0" fontId="8" fillId="0" borderId="26" xfId="0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7" fillId="0" borderId="28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3" fontId="7" fillId="0" borderId="30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7" fillId="0" borderId="31" xfId="0" applyNumberFormat="1" applyFont="1" applyFill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2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21" fillId="0" borderId="1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1" fontId="7" fillId="0" borderId="33" xfId="0" applyNumberFormat="1" applyFont="1" applyBorder="1" applyAlignment="1">
      <alignment horizontal="center"/>
    </xf>
    <xf numFmtId="1" fontId="7" fillId="0" borderId="37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3" fontId="7" fillId="5" borderId="1" xfId="0" applyNumberFormat="1" applyFont="1" applyFill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1" fontId="7" fillId="0" borderId="39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/>
    </xf>
    <xf numFmtId="3" fontId="14" fillId="0" borderId="0" xfId="0" applyNumberFormat="1" applyFont="1"/>
    <xf numFmtId="3" fontId="21" fillId="0" borderId="10" xfId="0" applyNumberFormat="1" applyFont="1" applyBorder="1" applyAlignment="1">
      <alignment horizontal="center"/>
    </xf>
    <xf numFmtId="3" fontId="1" fillId="0" borderId="19" xfId="0" applyNumberFormat="1" applyFont="1" applyBorder="1"/>
    <xf numFmtId="0" fontId="0" fillId="0" borderId="22" xfId="0" applyBorder="1"/>
    <xf numFmtId="38" fontId="7" fillId="0" borderId="10" xfId="0" applyNumberFormat="1" applyFont="1" applyBorder="1" applyAlignment="1">
      <alignment horizontal="center"/>
    </xf>
  </cellXfs>
  <cellStyles count="21">
    <cellStyle name="client" xfId="1"/>
    <cellStyle name="Comma  - Style1" xfId="2"/>
    <cellStyle name="Curren - Style3" xfId="3"/>
    <cellStyle name="Curren - Style4" xfId="4"/>
    <cellStyle name="Grey" xfId="5"/>
    <cellStyle name="Input [yellow]" xfId="6"/>
    <cellStyle name="Milliers [0]_AR1194" xfId="7"/>
    <cellStyle name="Milliers_AR1194" xfId="8"/>
    <cellStyle name="Monétaire [0]_AR1194" xfId="9"/>
    <cellStyle name="Monétaire_AR1194" xfId="10"/>
    <cellStyle name="Normal" xfId="0" builtinId="0"/>
    <cellStyle name="Normal - Style1" xfId="11"/>
    <cellStyle name="Normal - Style5" xfId="12"/>
    <cellStyle name="Percent [2]" xfId="13"/>
    <cellStyle name="PERCENTAGE" xfId="14"/>
    <cellStyle name="PSChar" xfId="15"/>
    <cellStyle name="PSDate" xfId="16"/>
    <cellStyle name="PSDec" xfId="17"/>
    <cellStyle name="PSHeading" xfId="18"/>
    <cellStyle name="PSInt" xfId="19"/>
    <cellStyle name="PSSpacer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1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s-PR"/>
              <a:t>RELACIÓN DE INGRESOS Y EGRESOS DE LAS 
INSTITUCIONES CORRECCIONALES
AÑO FISCAL 2010 -2011
</a:t>
            </a:r>
          </a:p>
        </c:rich>
      </c:tx>
      <c:layout>
        <c:manualLayout>
          <c:xMode val="edge"/>
          <c:yMode val="edge"/>
          <c:x val="0.34748630922243406"/>
          <c:y val="3.178484107579464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810059035690382E-2"/>
          <c:y val="0.16870435788551291"/>
          <c:w val="0.8882686410334325"/>
          <c:h val="0.72127225472791689"/>
        </c:manualLayout>
      </c:layout>
      <c:lineChart>
        <c:grouping val="standard"/>
        <c:ser>
          <c:idx val="0"/>
          <c:order val="0"/>
          <c:tx>
            <c:strRef>
              <c:f>ING!$A$38</c:f>
              <c:strCache>
                <c:ptCount val="1"/>
                <c:pt idx="0">
                  <c:v>INGRESOS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1.6319581461039265E-2"/>
                  <c:y val="0.11566842284826766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7.5503714021509889E-3"/>
                  <c:y val="-2.1351772365716878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6.1283410442402163E-3"/>
                  <c:y val="-2.1351772365716878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3.9986451126673296E-2"/>
                  <c:y val="-2.1351772365716878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ES"/>
              </a:p>
            </c:txPr>
            <c:showVal val="1"/>
          </c:dLbls>
          <c:cat>
            <c:strRef>
              <c:f>ING!$C$37:$N$37</c:f>
              <c:strCache>
                <c:ptCount val="12"/>
                <c:pt idx="0">
                  <c:v>JULIO</c:v>
                </c:pt>
                <c:pt idx="1">
                  <c:v>AGO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DIC</c:v>
                </c:pt>
                <c:pt idx="6">
                  <c:v>ENERO</c:v>
                </c:pt>
                <c:pt idx="7">
                  <c:v>FEB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ING!$C$38:$N$38</c:f>
              <c:numCache>
                <c:formatCode>#,##0</c:formatCode>
                <c:ptCount val="12"/>
                <c:pt idx="0">
                  <c:v>2098</c:v>
                </c:pt>
                <c:pt idx="1">
                  <c:v>2481</c:v>
                </c:pt>
                <c:pt idx="2">
                  <c:v>2677</c:v>
                </c:pt>
                <c:pt idx="3">
                  <c:v>1838</c:v>
                </c:pt>
                <c:pt idx="4">
                  <c:v>1885</c:v>
                </c:pt>
                <c:pt idx="5">
                  <c:v>1923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ING!$A$39</c:f>
              <c:strCache>
                <c:ptCount val="1"/>
                <c:pt idx="0">
                  <c:v>EGRESOS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lgDashDot"/>
            </a:ln>
          </c:spPr>
          <c:marker>
            <c:symbol val="square"/>
            <c:size val="5"/>
            <c:spPr>
              <a:solidFill>
                <a:srgbClr val="00808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3109558765032425E-3"/>
                  <c:y val="-6.251041778312151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1463910077885486E-3"/>
                  <c:y val="0.15101075322322996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8.0920952324000719E-3"/>
                  <c:y val="-2.1351772365716878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5.3089568357988601E-2"/>
                  <c:y val="-2.1351772365716878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6.9409487769797277E-3"/>
                  <c:y val="-2.1351772365716878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ES"/>
              </a:p>
            </c:txPr>
            <c:showVal val="1"/>
          </c:dLbls>
          <c:cat>
            <c:strRef>
              <c:f>ING!$C$37:$N$37</c:f>
              <c:strCache>
                <c:ptCount val="12"/>
                <c:pt idx="0">
                  <c:v>JULIO</c:v>
                </c:pt>
                <c:pt idx="1">
                  <c:v>AGO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DIC</c:v>
                </c:pt>
                <c:pt idx="6">
                  <c:v>ENERO</c:v>
                </c:pt>
                <c:pt idx="7">
                  <c:v>FEB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ING!$C$39:$N$39</c:f>
              <c:numCache>
                <c:formatCode>#,##0</c:formatCode>
                <c:ptCount val="12"/>
                <c:pt idx="0">
                  <c:v>2106</c:v>
                </c:pt>
                <c:pt idx="1">
                  <c:v>2434</c:v>
                </c:pt>
                <c:pt idx="2">
                  <c:v>2707</c:v>
                </c:pt>
                <c:pt idx="3">
                  <c:v>1854</c:v>
                </c:pt>
                <c:pt idx="4">
                  <c:v>1972</c:v>
                </c:pt>
                <c:pt idx="5">
                  <c:v>2118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Val val="1"/>
        </c:dLbls>
        <c:marker val="1"/>
        <c:axId val="73818880"/>
        <c:axId val="73820032"/>
      </c:lineChart>
      <c:catAx>
        <c:axId val="738188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ES"/>
          </a:p>
        </c:txPr>
        <c:crossAx val="73820032"/>
        <c:crosses val="autoZero"/>
        <c:lblAlgn val="ctr"/>
        <c:lblOffset val="100"/>
        <c:tickLblSkip val="1"/>
        <c:tickMarkSkip val="1"/>
      </c:catAx>
      <c:valAx>
        <c:axId val="73820032"/>
        <c:scaling>
          <c:orientation val="minMax"/>
          <c:min val="2000"/>
        </c:scaling>
        <c:axPos val="l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ES"/>
          </a:p>
        </c:txPr>
        <c:crossAx val="7381888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575421198735968"/>
          <c:y val="0.94621129571517493"/>
          <c:w val="0.37541933644103814"/>
          <c:h val="3.911980440097773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ES"/>
    </a:p>
  </c:txPr>
  <c:printSettings>
    <c:headerFooter alignWithMargins="0">
      <c:oddHeader>&amp;C&amp;"Times New Roman,Bold"&amp;12DEPARTAMENTO DE CORRECCIÓN Y REHABILITACIÓN &amp;R&amp;"Times New Roman,Bold"GRAFICA I</c:oddHeader>
      <c:oddFooter>&amp;L&amp;8FUENTE: INFORME DE MOVIMIENTO DIARIO&amp;R&amp;8OFICINA DE PLANES PROGRAMÁTICOS Y ESTADÍSTICAS</c:oddFooter>
    </c:headerFooter>
    <c:pageMargins b="0.79" l="0.55000000000000004" r="0.4" t="0.87000000000000033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1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INGRESOS POR RAZÓN A LAS 
INSTITUCIONES CORRECCIONALES
AÑO FISCAL 2010 -2011
</a:t>
            </a:r>
          </a:p>
        </c:rich>
      </c:tx>
      <c:layout>
        <c:manualLayout>
          <c:xMode val="edge"/>
          <c:yMode val="edge"/>
          <c:x val="0.38684539985599176"/>
          <c:y val="1.2886597938144326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28107325062867694"/>
          <c:y val="0.35652975079146032"/>
          <c:w val="0.48812021981265613"/>
          <c:h val="0.44673593635847064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explosion val="14"/>
          <c:dPt>
            <c:idx val="0"/>
            <c:spPr>
              <a:solidFill>
                <a:srgbClr val="CC99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008080"/>
              </a:solidFill>
              <a:ln w="25400">
                <a:noFill/>
              </a:ln>
            </c:spPr>
          </c:dPt>
          <c:dPt>
            <c:idx val="2"/>
            <c:explosion val="51"/>
            <c:spPr>
              <a:solidFill>
                <a:srgbClr val="00FFFF"/>
              </a:solidFill>
              <a:ln w="25400">
                <a:noFill/>
              </a:ln>
            </c:spPr>
          </c:dPt>
          <c:dPt>
            <c:idx val="3"/>
            <c:explosion val="41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4"/>
            <c:explosion val="26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00FF0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0000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3.2165766269691219E-2"/>
                  <c:y val="-0.11397853658963621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5.7650622545663256E-2"/>
                  <c:y val="-0.13356908674904358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7.8362972826117525E-2"/>
                  <c:y val="7.8517901353392733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1.7399435364318906E-2"/>
                  <c:y val="0.15816302067742868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-3.6863820908825229E-2"/>
                  <c:y val="0.24087912979949674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0.10537221436074622"/>
                  <c:y val="0.11977595584057153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-8.3088822383227623E-2"/>
                  <c:y val="6.4143348234782044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3.8153409387499899E-2"/>
                  <c:y val="-0.14582581856598714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ES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ING!$A$62:$A$69</c:f>
              <c:strCache>
                <c:ptCount val="8"/>
                <c:pt idx="0">
                  <c:v>CAPTURAS</c:v>
                </c:pt>
                <c:pt idx="1">
                  <c:v>SUMARIADO</c:v>
                </c:pt>
                <c:pt idx="2">
                  <c:v>SENTENCIADO</c:v>
                </c:pt>
                <c:pt idx="3">
                  <c:v>VIOLADOR L.B.P.</c:v>
                </c:pt>
                <c:pt idx="4">
                  <c:v>TRANSITO</c:v>
                </c:pt>
                <c:pt idx="5">
                  <c:v>VIOLADOR L.A.P.</c:v>
                </c:pt>
                <c:pt idx="6">
                  <c:v>TRASLADO</c:v>
                </c:pt>
                <c:pt idx="7">
                  <c:v>REINGRESO</c:v>
                </c:pt>
              </c:strCache>
            </c:strRef>
          </c:cat>
          <c:val>
            <c:numRef>
              <c:f>ING!$B$62:$B$69</c:f>
              <c:numCache>
                <c:formatCode>#,##0</c:formatCode>
                <c:ptCount val="8"/>
                <c:pt idx="0">
                  <c:v>13</c:v>
                </c:pt>
                <c:pt idx="1">
                  <c:v>4889</c:v>
                </c:pt>
                <c:pt idx="2">
                  <c:v>1158</c:v>
                </c:pt>
                <c:pt idx="3">
                  <c:v>31</c:v>
                </c:pt>
                <c:pt idx="4">
                  <c:v>8</c:v>
                </c:pt>
                <c:pt idx="5">
                  <c:v>605</c:v>
                </c:pt>
                <c:pt idx="6">
                  <c:v>5106</c:v>
                </c:pt>
                <c:pt idx="7">
                  <c:v>1092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ES"/>
    </a:p>
  </c:txPr>
  <c:printSettings>
    <c:headerFooter alignWithMargins="0">
      <c:oddHeader>&amp;C&amp;"Times New Roman,Bold"&amp;12DEPARTAMENTO DE CORRECCIÓN Y REHABILITACIÓN &amp;R&amp;"Times New Roman,Bold"GRAFICA II</c:oddHeader>
      <c:oddFooter>&amp;L&amp;8FUENTE: INFORME DE MOVIMIENTO DIARIO&amp;R&amp;8OFICINA DE PLANES PROGRAMÁTICOS Y ESTADÍSTICAS</c:oddFooter>
    </c:headerFooter>
    <c:pageMargins b="0.85000000000000031" l="0.75000000000000033" r="0.75000000000000033" t="0.85000000000000031" header="0.5" footer="0.5"/>
    <c:pageSetup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1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s-PR" sz="10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EGRESOS POR RAZÓN DE LAS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s-PR" sz="10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INSTITUCIONES CORRECCIONALES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s-PR" sz="10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AÑO FISCAL 2010- 2011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P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P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P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c:rich>
      </c:tx>
      <c:layout>
        <c:manualLayout>
          <c:xMode val="edge"/>
          <c:yMode val="edge"/>
          <c:x val="0.40691241028499786"/>
          <c:y val="1.336898395721925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40691237165592337"/>
          <c:y val="0.46791443850267395"/>
          <c:w val="0.22073602626814445"/>
          <c:h val="0.21122994652406432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1"/>
            <c:spPr>
              <a:solidFill>
                <a:srgbClr val="FF0000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0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00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8080FF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FF00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008080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FF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C0C0C0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0.15379734772381698"/>
                  <c:y val="-2.1010849579631417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4.9687484786266993E-2"/>
                  <c:y val="-0.19480764102348169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0.13334842983891879"/>
                  <c:y val="-0.19213384423203783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3.608460389449894E-2"/>
                  <c:y val="0.13832020997375316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9.825544684532965E-2"/>
                  <c:y val="0.11961935239378498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5.6279895968744158E-2"/>
                  <c:y val="0.17081420972111108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-3.0852699232193775E-2"/>
                  <c:y val="0.18024029081926268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9.8959147227110064E-2"/>
                  <c:y val="0.12164526225665652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8.6957282614582243E-2"/>
                  <c:y val="-2.672309009502155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t>ORDEN
 TRIBUNAL
17%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</c:dLbl>
            <c:dLbl>
              <c:idx val="9"/>
              <c:layout>
                <c:manualLayout>
                  <c:x val="-0.10109405985287911"/>
                  <c:y val="-0.14947408311928928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1.7688418442847579E-3"/>
                  <c:y val="-0.22489396044745744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ES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ING!$A$89:$A$99</c:f>
              <c:strCache>
                <c:ptCount val="11"/>
                <c:pt idx="0">
                  <c:v>MULTA</c:v>
                </c:pt>
                <c:pt idx="1">
                  <c:v>L.B.P.</c:v>
                </c:pt>
                <c:pt idx="2">
                  <c:v>L.A.P.</c:v>
                </c:pt>
                <c:pt idx="3">
                  <c:v>TRASLADO</c:v>
                </c:pt>
                <c:pt idx="4">
                  <c:v>TRANSITO</c:v>
                </c:pt>
                <c:pt idx="5">
                  <c:v>FIANZA</c:v>
                </c:pt>
                <c:pt idx="6">
                  <c:v>CUMPLIDO</c:v>
                </c:pt>
                <c:pt idx="7">
                  <c:v>FUGA</c:v>
                </c:pt>
                <c:pt idx="8">
                  <c:v>ORDEN TRIBUNAL</c:v>
                </c:pt>
                <c:pt idx="9">
                  <c:v>MUERTE</c:v>
                </c:pt>
                <c:pt idx="10">
                  <c:v>OTROS</c:v>
                </c:pt>
              </c:strCache>
            </c:strRef>
          </c:cat>
          <c:val>
            <c:numRef>
              <c:f>ING!$B$89:$B$99</c:f>
              <c:numCache>
                <c:formatCode>#,##0</c:formatCode>
                <c:ptCount val="11"/>
                <c:pt idx="0">
                  <c:v>11</c:v>
                </c:pt>
                <c:pt idx="1">
                  <c:v>115</c:v>
                </c:pt>
                <c:pt idx="2">
                  <c:v>37</c:v>
                </c:pt>
                <c:pt idx="3">
                  <c:v>6092</c:v>
                </c:pt>
                <c:pt idx="4">
                  <c:v>1236</c:v>
                </c:pt>
                <c:pt idx="5">
                  <c:v>1269</c:v>
                </c:pt>
                <c:pt idx="6">
                  <c:v>1604</c:v>
                </c:pt>
                <c:pt idx="7">
                  <c:v>10</c:v>
                </c:pt>
                <c:pt idx="8">
                  <c:v>2411</c:v>
                </c:pt>
                <c:pt idx="9">
                  <c:v>20</c:v>
                </c:pt>
                <c:pt idx="10">
                  <c:v>386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ES"/>
    </a:p>
  </c:txPr>
  <c:printSettings>
    <c:headerFooter alignWithMargins="0">
      <c:oddHeader>&amp;C&amp;"Times New Roman,Bold"&amp;12DEPARTAMENTO DE CORRECCIÓN Y REHABILITACIÓN &amp;R&amp;"Times New Roman,Bold"GRAFICA III </c:oddHeader>
      <c:oddFooter>&amp;L&amp;8FUENTE: INFORME DE MOVIMIENTO DIARIO&amp;R&amp;8OFICINA DE PLANES PROGRAMÁTICOS Y ESTADÍSTICAS</c:oddFooter>
    </c:headerFooter>
    <c:pageMargins b="0.85000000000000031" l="0.75000000000000033" r="0.75000000000000033" t="0.8500000000000003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40</xdr:row>
      <xdr:rowOff>85725</xdr:rowOff>
    </xdr:from>
    <xdr:to>
      <xdr:col>17</xdr:col>
      <xdr:colOff>495300</xdr:colOff>
      <xdr:row>58</xdr:row>
      <xdr:rowOff>66675</xdr:rowOff>
    </xdr:to>
    <xdr:graphicFrame macro="">
      <xdr:nvGraphicFramePr>
        <xdr:cNvPr id="10499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57150</xdr:colOff>
      <xdr:row>59</xdr:row>
      <xdr:rowOff>85725</xdr:rowOff>
    </xdr:from>
    <xdr:to>
      <xdr:col>17</xdr:col>
      <xdr:colOff>600075</xdr:colOff>
      <xdr:row>82</xdr:row>
      <xdr:rowOff>57150</xdr:rowOff>
    </xdr:to>
    <xdr:graphicFrame macro="">
      <xdr:nvGraphicFramePr>
        <xdr:cNvPr id="104991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123825</xdr:colOff>
      <xdr:row>83</xdr:row>
      <xdr:rowOff>38100</xdr:rowOff>
    </xdr:from>
    <xdr:to>
      <xdr:col>18</xdr:col>
      <xdr:colOff>57150</xdr:colOff>
      <xdr:row>105</xdr:row>
      <xdr:rowOff>38100</xdr:rowOff>
    </xdr:to>
    <xdr:graphicFrame macro="">
      <xdr:nvGraphicFramePr>
        <xdr:cNvPr id="104991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gonzalez/AppData/Local/Microsoft/Windows/Temporary%20Internet%20Files/Content.Outlook/4SYBA2DV/MES%20DE%20JULIO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gonzalez/AppData/Local/Microsoft/Windows/Temporary%20Internet%20Files/Content.Outlook/4SYBA2DV/MES%20AGOSTO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gonzalez/AppData/Local/Microsoft/Windows/Temporary%20Internet%20Files/Content.Outlook/4SYBA2DV/Copy%20of%20MES%20DE%20SEPT,%20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gonzalez/AppData/Local/Microsoft/Windows/Temporary%20Internet%20Files/Content.Outlook/4SYBA2DV/MES%20DE%20OCTUBRE%20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gonzalez/AppData/Local/Microsoft/Windows/Temporary%20Internet%20Files/Content.Outlook/4SYBA2DV/MES%20DE%20NOVIEMBRE%2020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gonzalez/AppData/Local/Microsoft/Windows/Temporary%20Internet%20Files/Content.Outlook/4SYBA2DV/MES%20DE%20DICIEMBRE%20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000"/>
      <sheetName val="1000"/>
      <sheetName val="2000"/>
      <sheetName val="3000"/>
      <sheetName val="ORIGINAL INGRESOS Y EGRES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607">
          <cell r="AL1607">
            <v>776</v>
          </cell>
        </row>
        <row r="1608">
          <cell r="AL1608">
            <v>101</v>
          </cell>
        </row>
        <row r="1609">
          <cell r="AL1609">
            <v>3</v>
          </cell>
        </row>
        <row r="1610">
          <cell r="AL1610">
            <v>0</v>
          </cell>
        </row>
        <row r="1611">
          <cell r="AL1611">
            <v>79</v>
          </cell>
        </row>
        <row r="1612">
          <cell r="AL1612">
            <v>930</v>
          </cell>
        </row>
        <row r="1613">
          <cell r="AL1613">
            <v>207</v>
          </cell>
        </row>
        <row r="1616">
          <cell r="AL1616">
            <v>1</v>
          </cell>
        </row>
        <row r="1617">
          <cell r="AL1617">
            <v>26</v>
          </cell>
        </row>
        <row r="1618">
          <cell r="AL1618">
            <v>8</v>
          </cell>
        </row>
        <row r="1619">
          <cell r="AL1619">
            <v>866</v>
          </cell>
        </row>
        <row r="1620">
          <cell r="AL1620">
            <v>219</v>
          </cell>
        </row>
        <row r="1621">
          <cell r="AL1621">
            <v>208</v>
          </cell>
        </row>
        <row r="1622">
          <cell r="AL1622">
            <v>334</v>
          </cell>
        </row>
        <row r="1624">
          <cell r="AL1624">
            <v>363</v>
          </cell>
        </row>
        <row r="1626">
          <cell r="AL1626">
            <v>77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000"/>
      <sheetName val="1000"/>
      <sheetName val="2000"/>
      <sheetName val="3000"/>
      <sheetName val="ORIGINAL INGRESOS Y EGRES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607">
          <cell r="AL1607">
            <v>863</v>
          </cell>
        </row>
        <row r="1608">
          <cell r="AL1608">
            <v>228</v>
          </cell>
        </row>
        <row r="1609">
          <cell r="AL1609">
            <v>4</v>
          </cell>
        </row>
        <row r="1610">
          <cell r="AL1610">
            <v>0</v>
          </cell>
        </row>
        <row r="1611">
          <cell r="AL1611">
            <v>128</v>
          </cell>
        </row>
        <row r="1612">
          <cell r="AL1612">
            <v>1066</v>
          </cell>
        </row>
        <row r="1613">
          <cell r="AL1613">
            <v>189</v>
          </cell>
        </row>
        <row r="1616">
          <cell r="AL1616">
            <v>2</v>
          </cell>
        </row>
        <row r="1617">
          <cell r="AL1617">
            <v>27</v>
          </cell>
        </row>
        <row r="1618">
          <cell r="AL1618">
            <v>4</v>
          </cell>
        </row>
        <row r="1619">
          <cell r="AL1619">
            <v>1026</v>
          </cell>
        </row>
        <row r="1620">
          <cell r="AL1620">
            <v>244</v>
          </cell>
        </row>
        <row r="1621">
          <cell r="AL1621">
            <v>196</v>
          </cell>
        </row>
        <row r="1622">
          <cell r="AL1622">
            <v>343</v>
          </cell>
        </row>
        <row r="1624">
          <cell r="AL1624">
            <v>505</v>
          </cell>
        </row>
        <row r="1626">
          <cell r="AL1626">
            <v>84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000"/>
      <sheetName val="1000"/>
      <sheetName val="2000"/>
      <sheetName val="3000"/>
      <sheetName val="ORIGINAL INGRESOS Y EGRES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607">
          <cell r="AL1607">
            <v>840</v>
          </cell>
        </row>
        <row r="1608">
          <cell r="AL1608">
            <v>239</v>
          </cell>
        </row>
        <row r="1609">
          <cell r="AL1609">
            <v>9</v>
          </cell>
        </row>
        <row r="1610">
          <cell r="AL1610">
            <v>3</v>
          </cell>
        </row>
        <row r="1611">
          <cell r="AL1611">
            <v>81</v>
          </cell>
        </row>
        <row r="1612">
          <cell r="AL1612">
            <v>1283</v>
          </cell>
        </row>
        <row r="1613">
          <cell r="AL1613">
            <v>220</v>
          </cell>
        </row>
        <row r="1616">
          <cell r="AL1616">
            <v>5</v>
          </cell>
        </row>
        <row r="1617">
          <cell r="AL1617">
            <v>14</v>
          </cell>
        </row>
        <row r="1618">
          <cell r="AL1618">
            <v>12</v>
          </cell>
        </row>
        <row r="1619">
          <cell r="AL1619">
            <v>1347</v>
          </cell>
        </row>
        <row r="1620">
          <cell r="AL1620">
            <v>223</v>
          </cell>
        </row>
        <row r="1621">
          <cell r="AL1621">
            <v>212</v>
          </cell>
        </row>
        <row r="1622">
          <cell r="AL1622">
            <v>283</v>
          </cell>
        </row>
        <row r="1624">
          <cell r="AL1624">
            <v>503</v>
          </cell>
        </row>
        <row r="1626">
          <cell r="AL1626">
            <v>101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0000"/>
      <sheetName val="1000"/>
      <sheetName val="2000"/>
      <sheetName val="3000"/>
      <sheetName val="ORIGINAL INGRESOS Y EGRES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607">
          <cell r="AL1607">
            <v>698</v>
          </cell>
        </row>
        <row r="1608">
          <cell r="AL1608">
            <v>183</v>
          </cell>
        </row>
        <row r="1609">
          <cell r="AL1609">
            <v>4</v>
          </cell>
        </row>
        <row r="1610">
          <cell r="AL1610">
            <v>4</v>
          </cell>
        </row>
        <row r="1611">
          <cell r="AL1611">
            <v>86</v>
          </cell>
        </row>
        <row r="1612">
          <cell r="AL1612">
            <v>660</v>
          </cell>
        </row>
        <row r="1613">
          <cell r="AL1613">
            <v>202</v>
          </cell>
        </row>
        <row r="1616">
          <cell r="AL1616">
            <v>1</v>
          </cell>
        </row>
        <row r="1617">
          <cell r="AL1617">
            <v>15</v>
          </cell>
        </row>
        <row r="1618">
          <cell r="AL1618">
            <v>3</v>
          </cell>
        </row>
        <row r="1619">
          <cell r="AL1619">
            <v>824</v>
          </cell>
        </row>
        <row r="1620">
          <cell r="AL1620">
            <v>204</v>
          </cell>
        </row>
        <row r="1621">
          <cell r="AL1621">
            <v>186</v>
          </cell>
        </row>
        <row r="1622">
          <cell r="AL1622">
            <v>227</v>
          </cell>
        </row>
        <row r="1624">
          <cell r="AL1624">
            <v>338</v>
          </cell>
        </row>
        <row r="1626">
          <cell r="AL1626">
            <v>53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0000"/>
      <sheetName val="1000"/>
      <sheetName val="2000"/>
      <sheetName val="3000"/>
      <sheetName val="ORIGINAL INGRESOS Y EGRES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607">
          <cell r="AL1607">
            <v>819</v>
          </cell>
        </row>
        <row r="1608">
          <cell r="AL1608">
            <v>190</v>
          </cell>
        </row>
        <row r="1609">
          <cell r="AL1609">
            <v>6</v>
          </cell>
        </row>
        <row r="1610">
          <cell r="AL1610">
            <v>0</v>
          </cell>
        </row>
        <row r="1611">
          <cell r="AL1611">
            <v>120</v>
          </cell>
        </row>
        <row r="1612">
          <cell r="AL1612">
            <v>586</v>
          </cell>
        </row>
        <row r="1613">
          <cell r="AL1613">
            <v>160</v>
          </cell>
        </row>
        <row r="1616">
          <cell r="AL1616">
            <v>1</v>
          </cell>
        </row>
        <row r="1617">
          <cell r="AL1617">
            <v>16</v>
          </cell>
        </row>
        <row r="1618">
          <cell r="AL1618">
            <v>1</v>
          </cell>
        </row>
        <row r="1619">
          <cell r="AL1619">
            <v>991</v>
          </cell>
        </row>
        <row r="1620">
          <cell r="AL1620">
            <v>177</v>
          </cell>
        </row>
        <row r="1621">
          <cell r="AL1621">
            <v>204</v>
          </cell>
        </row>
        <row r="1622">
          <cell r="AL1622">
            <v>200</v>
          </cell>
        </row>
        <row r="1624">
          <cell r="AL1624">
            <v>323</v>
          </cell>
        </row>
        <row r="1626">
          <cell r="AL1626">
            <v>51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0000"/>
      <sheetName val="1000"/>
      <sheetName val="2000"/>
      <sheetName val="3000"/>
      <sheetName val="ORIGINAL INGRESOS Y EGRESOS"/>
    </sheetNames>
    <sheetDataSet>
      <sheetData sheetId="0"/>
      <sheetData sheetId="1"/>
      <sheetData sheetId="2"/>
      <sheetData sheetId="3"/>
      <sheetData sheetId="4">
        <row r="1607">
          <cell r="AL1607">
            <v>893</v>
          </cell>
        </row>
        <row r="1608">
          <cell r="AL1608">
            <v>217</v>
          </cell>
        </row>
        <row r="1609">
          <cell r="AL1609">
            <v>5</v>
          </cell>
        </row>
        <row r="1610">
          <cell r="AL1610">
            <v>1</v>
          </cell>
        </row>
        <row r="1611">
          <cell r="AL1611">
            <v>111</v>
          </cell>
        </row>
        <row r="1612">
          <cell r="AL1612">
            <v>581</v>
          </cell>
        </row>
        <row r="1613">
          <cell r="AL1613">
            <v>114</v>
          </cell>
        </row>
        <row r="1616">
          <cell r="AL1616">
            <v>1</v>
          </cell>
        </row>
        <row r="1617">
          <cell r="AL1617">
            <v>17</v>
          </cell>
        </row>
        <row r="1618">
          <cell r="AL1618">
            <v>9</v>
          </cell>
        </row>
        <row r="1619">
          <cell r="AL1619">
            <v>1038</v>
          </cell>
        </row>
        <row r="1620">
          <cell r="AL1620">
            <v>169</v>
          </cell>
        </row>
        <row r="1621">
          <cell r="AL1621">
            <v>263</v>
          </cell>
        </row>
        <row r="1622">
          <cell r="AL1622">
            <v>217</v>
          </cell>
        </row>
        <row r="1624">
          <cell r="AL1624">
            <v>379</v>
          </cell>
        </row>
        <row r="1626">
          <cell r="AL162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546" zoomScaleNormal="83" zoomScaleSheetLayoutView="4"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84" zoomScaleSheetLayoutView="68"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J99"/>
  <sheetViews>
    <sheetView tabSelected="1" workbookViewId="0">
      <selection activeCell="J16" sqref="J16"/>
    </sheetView>
  </sheetViews>
  <sheetFormatPr defaultRowHeight="12.75"/>
  <cols>
    <col min="1" max="1" width="17" customWidth="1"/>
    <col min="2" max="2" width="6.85546875" customWidth="1"/>
    <col min="3" max="4" width="7.85546875" customWidth="1"/>
    <col min="5" max="5" width="7.5703125" customWidth="1"/>
    <col min="6" max="6" width="7.7109375" customWidth="1"/>
    <col min="7" max="7" width="7.85546875" customWidth="1"/>
    <col min="8" max="8" width="8" customWidth="1"/>
    <col min="9" max="9" width="8.5703125" customWidth="1"/>
    <col min="10" max="10" width="8.140625" customWidth="1"/>
    <col min="11" max="11" width="7.85546875" customWidth="1"/>
    <col min="12" max="12" width="8.140625" customWidth="1"/>
    <col min="13" max="13" width="7.5703125" customWidth="1"/>
    <col min="14" max="14" width="9" customWidth="1"/>
    <col min="15" max="15" width="8.7109375" customWidth="1"/>
    <col min="16" max="16" width="7.5703125" customWidth="1"/>
    <col min="17" max="17" width="8.5703125" customWidth="1"/>
    <col min="20" max="20" width="21.5703125" customWidth="1"/>
    <col min="21" max="21" width="8" customWidth="1"/>
    <col min="22" max="34" width="8.85546875" customWidth="1"/>
  </cols>
  <sheetData>
    <row r="1" spans="1:244" ht="21" customHeight="1">
      <c r="A1" s="22" t="s">
        <v>53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18"/>
      <c r="S1" s="16"/>
      <c r="T1" s="16"/>
      <c r="V1" s="16"/>
      <c r="W1" s="16"/>
      <c r="X1" s="16"/>
      <c r="Y1" s="16"/>
      <c r="Z1" s="16"/>
      <c r="AA1" s="16"/>
      <c r="AB1" s="16"/>
      <c r="AC1" s="16"/>
    </row>
    <row r="2" spans="1:244" ht="21.75" customHeight="1">
      <c r="A2" s="22" t="s">
        <v>48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18"/>
      <c r="S2" s="16"/>
      <c r="T2" s="16"/>
      <c r="V2" s="16"/>
      <c r="W2" s="16"/>
      <c r="X2" s="16"/>
      <c r="Y2" s="16"/>
      <c r="Z2" s="16"/>
      <c r="AA2" s="16"/>
      <c r="AB2" s="16"/>
      <c r="AC2" s="16"/>
    </row>
    <row r="3" spans="1:244" ht="22.5" customHeight="1">
      <c r="A3" s="15" t="s">
        <v>54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6"/>
      <c r="S3" s="17"/>
      <c r="T3" s="22" t="s">
        <v>45</v>
      </c>
      <c r="U3" s="21"/>
      <c r="V3" s="21"/>
      <c r="W3" s="52"/>
      <c r="X3" s="52"/>
      <c r="Y3" s="52"/>
      <c r="Z3" s="52"/>
      <c r="AA3" s="52"/>
      <c r="AB3" s="52"/>
      <c r="AC3" s="52"/>
      <c r="AD3" s="52"/>
      <c r="AE3" s="52"/>
      <c r="AF3" s="21"/>
      <c r="AG3" s="21"/>
    </row>
    <row r="4" spans="1:244" ht="21.75" customHeight="1" thickBo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19"/>
      <c r="P4" s="19"/>
      <c r="Q4" s="19"/>
      <c r="R4" s="21"/>
      <c r="T4" s="15" t="s">
        <v>52</v>
      </c>
      <c r="U4" s="21"/>
      <c r="V4" s="21"/>
      <c r="W4" s="52"/>
      <c r="X4" s="52"/>
      <c r="Y4" s="52"/>
      <c r="Z4" s="52"/>
      <c r="AA4" s="52"/>
      <c r="AB4" s="52"/>
      <c r="AC4" s="52"/>
      <c r="AD4" s="52"/>
      <c r="AE4" s="52"/>
      <c r="AF4" s="21"/>
      <c r="AG4" s="21"/>
    </row>
    <row r="5" spans="1:244" ht="32.25" customHeight="1" thickBot="1">
      <c r="A5" s="7"/>
      <c r="B5" s="8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8" t="s">
        <v>9</v>
      </c>
      <c r="L5" s="8" t="s">
        <v>10</v>
      </c>
      <c r="M5" s="47" t="s">
        <v>11</v>
      </c>
      <c r="N5" s="53" t="s">
        <v>12</v>
      </c>
      <c r="O5" s="49" t="s">
        <v>13</v>
      </c>
      <c r="P5" s="8" t="s">
        <v>14</v>
      </c>
      <c r="Q5" s="50" t="s">
        <v>15</v>
      </c>
    </row>
    <row r="6" spans="1:244" ht="24.75" customHeight="1" thickTop="1" thickBot="1">
      <c r="A6" s="10" t="s">
        <v>16</v>
      </c>
      <c r="B6" s="54">
        <f t="shared" ref="B6:G6" si="0">SUM(B7:B14)</f>
        <v>2098</v>
      </c>
      <c r="C6" s="54">
        <f t="shared" si="0"/>
        <v>2481</v>
      </c>
      <c r="D6" s="54">
        <f t="shared" si="0"/>
        <v>2677</v>
      </c>
      <c r="E6" s="54">
        <f t="shared" si="0"/>
        <v>1838</v>
      </c>
      <c r="F6" s="54">
        <f t="shared" si="0"/>
        <v>1885</v>
      </c>
      <c r="G6" s="54">
        <f t="shared" si="0"/>
        <v>1923</v>
      </c>
      <c r="H6" s="54">
        <f t="shared" ref="H6:Q6" si="1">SUM(H7:H14)</f>
        <v>0</v>
      </c>
      <c r="I6" s="54">
        <f t="shared" si="1"/>
        <v>0</v>
      </c>
      <c r="J6" s="54">
        <f t="shared" si="1"/>
        <v>0</v>
      </c>
      <c r="K6" s="54">
        <f t="shared" si="1"/>
        <v>0</v>
      </c>
      <c r="L6" s="54">
        <f t="shared" si="1"/>
        <v>0</v>
      </c>
      <c r="M6" s="55">
        <f t="shared" si="1"/>
        <v>0</v>
      </c>
      <c r="N6" s="56">
        <f t="shared" si="1"/>
        <v>12902</v>
      </c>
      <c r="O6" s="57">
        <f t="shared" si="1"/>
        <v>2150.333333333333</v>
      </c>
      <c r="P6" s="54">
        <f t="shared" si="1"/>
        <v>2780</v>
      </c>
      <c r="Q6" s="58">
        <f t="shared" si="1"/>
        <v>1577</v>
      </c>
      <c r="T6" s="30" t="s">
        <v>16</v>
      </c>
      <c r="U6" s="33" t="s">
        <v>12</v>
      </c>
      <c r="V6" s="31" t="s">
        <v>0</v>
      </c>
      <c r="W6" s="32" t="s">
        <v>1</v>
      </c>
      <c r="X6" s="32" t="s">
        <v>2</v>
      </c>
      <c r="Y6" s="32" t="s">
        <v>3</v>
      </c>
      <c r="Z6" s="32" t="s">
        <v>4</v>
      </c>
      <c r="AA6" s="31" t="s">
        <v>5</v>
      </c>
      <c r="AB6" s="31" t="s">
        <v>6</v>
      </c>
      <c r="AC6" s="31" t="s">
        <v>7</v>
      </c>
      <c r="AD6" s="31" t="s">
        <v>8</v>
      </c>
      <c r="AE6" s="31" t="s">
        <v>9</v>
      </c>
      <c r="AF6" s="31" t="s">
        <v>10</v>
      </c>
      <c r="AG6" s="33" t="s">
        <v>11</v>
      </c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</row>
    <row r="7" spans="1:244" ht="17.25" customHeight="1" thickTop="1" thickBot="1">
      <c r="A7" s="11" t="s">
        <v>17</v>
      </c>
      <c r="B7" s="59">
        <v>2</v>
      </c>
      <c r="C7" s="59">
        <v>3</v>
      </c>
      <c r="D7" s="59">
        <v>2</v>
      </c>
      <c r="E7" s="59">
        <v>1</v>
      </c>
      <c r="F7" s="59">
        <v>4</v>
      </c>
      <c r="G7" s="59">
        <v>1</v>
      </c>
      <c r="H7" s="59"/>
      <c r="I7" s="59"/>
      <c r="J7" s="60"/>
      <c r="K7" s="65"/>
      <c r="L7" s="59"/>
      <c r="M7" s="61"/>
      <c r="N7" s="62">
        <f>SUM(B7:M7)</f>
        <v>13</v>
      </c>
      <c r="O7" s="63">
        <f>AVERAGE(B7:M7)</f>
        <v>2.1666666666666665</v>
      </c>
      <c r="P7" s="59">
        <f>MAX(B7:M7)</f>
        <v>4</v>
      </c>
      <c r="Q7" s="64">
        <f>MIN(B7:M7)</f>
        <v>1</v>
      </c>
      <c r="T7" s="10" t="s">
        <v>12</v>
      </c>
      <c r="U7" s="37">
        <f>SUM(U8:U10)</f>
        <v>7178</v>
      </c>
      <c r="V7" s="37">
        <f>SUM(V8:V10)</f>
        <v>1087</v>
      </c>
      <c r="W7" s="37">
        <f t="shared" ref="W7:AG7" si="2">SUM(W8:W10)</f>
        <v>1284</v>
      </c>
      <c r="X7" s="37">
        <f t="shared" si="2"/>
        <v>1311</v>
      </c>
      <c r="Y7" s="37">
        <f t="shared" si="2"/>
        <v>1091</v>
      </c>
      <c r="Z7" s="37">
        <f t="shared" si="2"/>
        <v>1175</v>
      </c>
      <c r="AA7" s="37">
        <f t="shared" si="2"/>
        <v>1230</v>
      </c>
      <c r="AB7" s="37">
        <f t="shared" si="2"/>
        <v>0</v>
      </c>
      <c r="AC7" s="37">
        <f t="shared" si="2"/>
        <v>0</v>
      </c>
      <c r="AD7" s="37">
        <f t="shared" si="2"/>
        <v>0</v>
      </c>
      <c r="AE7" s="37">
        <f t="shared" si="2"/>
        <v>0</v>
      </c>
      <c r="AF7" s="37">
        <f t="shared" si="2"/>
        <v>0</v>
      </c>
      <c r="AG7" s="78">
        <f t="shared" si="2"/>
        <v>0</v>
      </c>
      <c r="AH7" s="23"/>
      <c r="AI7" s="23"/>
      <c r="AJ7" s="23"/>
      <c r="AK7" s="23"/>
      <c r="AL7" s="23"/>
      <c r="AM7" s="24"/>
      <c r="AN7" s="24"/>
      <c r="AO7" s="24"/>
      <c r="AP7" s="24"/>
      <c r="AQ7" s="24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</row>
    <row r="8" spans="1:244" ht="16.5" customHeight="1" thickTop="1">
      <c r="A8" s="11" t="s">
        <v>18</v>
      </c>
      <c r="B8" s="59">
        <f>SUM('[1]ORIGINAL INGRESOS Y EGRESOS'!AL1607)</f>
        <v>776</v>
      </c>
      <c r="C8" s="59">
        <f>SUM('[2]ORIGINAL INGRESOS Y EGRESOS'!AL1607)</f>
        <v>863</v>
      </c>
      <c r="D8" s="59">
        <f>SUM('[3]ORIGINAL INGRESOS Y EGRESOS'!AL1607)</f>
        <v>840</v>
      </c>
      <c r="E8" s="59">
        <f>SUM('[4]ORIGINAL INGRESOS Y EGRESOS'!AL1607)</f>
        <v>698</v>
      </c>
      <c r="F8" s="59">
        <f>SUM('[5]ORIGINAL INGRESOS Y EGRESOS'!AL1607)</f>
        <v>819</v>
      </c>
      <c r="G8" s="59">
        <f>SUM('[6]ORIGINAL INGRESOS Y EGRESOS'!AL1607)</f>
        <v>893</v>
      </c>
      <c r="H8" s="59"/>
      <c r="I8" s="59"/>
      <c r="J8" s="59"/>
      <c r="K8" s="65"/>
      <c r="L8" s="59"/>
      <c r="M8" s="66"/>
      <c r="N8" s="67">
        <f>SUM(B8:M8)</f>
        <v>4889</v>
      </c>
      <c r="O8" s="68">
        <f>AVERAGE(B8:M8)</f>
        <v>814.83333333333337</v>
      </c>
      <c r="P8" s="59">
        <f>MAX(B8:M8)</f>
        <v>893</v>
      </c>
      <c r="Q8" s="64">
        <f>MIN(B8:M8)</f>
        <v>698</v>
      </c>
      <c r="T8" s="34" t="s">
        <v>19</v>
      </c>
      <c r="U8" s="36">
        <f>SUM(V8:AG8)</f>
        <v>1158</v>
      </c>
      <c r="V8" s="35">
        <f>SUM(B9)</f>
        <v>101</v>
      </c>
      <c r="W8" s="35">
        <f t="shared" ref="W8:AD8" si="3">SUM(C9)</f>
        <v>228</v>
      </c>
      <c r="X8" s="35">
        <f t="shared" si="3"/>
        <v>239</v>
      </c>
      <c r="Y8" s="35">
        <f t="shared" si="3"/>
        <v>183</v>
      </c>
      <c r="Z8" s="35">
        <f t="shared" si="3"/>
        <v>190</v>
      </c>
      <c r="AA8" s="35">
        <f t="shared" si="3"/>
        <v>217</v>
      </c>
      <c r="AB8" s="35">
        <f t="shared" si="3"/>
        <v>0</v>
      </c>
      <c r="AC8" s="35">
        <f t="shared" si="3"/>
        <v>0</v>
      </c>
      <c r="AD8" s="35">
        <f t="shared" si="3"/>
        <v>0</v>
      </c>
      <c r="AE8" s="35">
        <f>SUM(K9)</f>
        <v>0</v>
      </c>
      <c r="AF8" s="35">
        <f>SUM(L9)</f>
        <v>0</v>
      </c>
      <c r="AG8" s="36">
        <f>SUM(M9)</f>
        <v>0</v>
      </c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</row>
    <row r="9" spans="1:244" ht="18.75" customHeight="1">
      <c r="A9" s="11" t="s">
        <v>19</v>
      </c>
      <c r="B9" s="59">
        <f>SUM('[1]ORIGINAL INGRESOS Y EGRESOS'!AL1608)</f>
        <v>101</v>
      </c>
      <c r="C9" s="59">
        <f>SUM('[2]ORIGINAL INGRESOS Y EGRESOS'!AL1608)</f>
        <v>228</v>
      </c>
      <c r="D9" s="59">
        <f>SUM('[3]ORIGINAL INGRESOS Y EGRESOS'!AL1608)</f>
        <v>239</v>
      </c>
      <c r="E9" s="59">
        <f>SUM('[4]ORIGINAL INGRESOS Y EGRESOS'!AL1608)</f>
        <v>183</v>
      </c>
      <c r="F9" s="59">
        <f>SUM('[5]ORIGINAL INGRESOS Y EGRESOS'!AL1608)</f>
        <v>190</v>
      </c>
      <c r="G9" s="59">
        <f>SUM('[6]ORIGINAL INGRESOS Y EGRESOS'!AL1608)</f>
        <v>217</v>
      </c>
      <c r="H9" s="59"/>
      <c r="I9" s="59"/>
      <c r="J9" s="59"/>
      <c r="K9" s="65"/>
      <c r="L9" s="59"/>
      <c r="M9" s="66"/>
      <c r="N9" s="67">
        <f t="shared" ref="N9:N14" si="4">SUM(B9:M9)</f>
        <v>1158</v>
      </c>
      <c r="O9" s="68">
        <f t="shared" ref="O9:O14" si="5">AVERAGE(B9:M9)</f>
        <v>193</v>
      </c>
      <c r="P9" s="59">
        <f t="shared" ref="P9:P14" si="6">MAX(B9:M9)</f>
        <v>239</v>
      </c>
      <c r="Q9" s="64">
        <f t="shared" ref="Q9:Q14" si="7">MIN(B9:M9)</f>
        <v>101</v>
      </c>
      <c r="T9" s="11" t="s">
        <v>18</v>
      </c>
      <c r="U9" s="25">
        <f>SUM(V9:AG9)</f>
        <v>4889</v>
      </c>
      <c r="V9" s="4">
        <f>SUM(B8)</f>
        <v>776</v>
      </c>
      <c r="W9" s="4">
        <f t="shared" ref="W9:AC9" si="8">SUM(C8)</f>
        <v>863</v>
      </c>
      <c r="X9" s="4">
        <f t="shared" si="8"/>
        <v>840</v>
      </c>
      <c r="Y9" s="4">
        <f t="shared" si="8"/>
        <v>698</v>
      </c>
      <c r="Z9" s="4">
        <f t="shared" si="8"/>
        <v>819</v>
      </c>
      <c r="AA9" s="4">
        <f t="shared" si="8"/>
        <v>893</v>
      </c>
      <c r="AB9" s="4">
        <f t="shared" si="8"/>
        <v>0</v>
      </c>
      <c r="AC9" s="4">
        <f t="shared" si="8"/>
        <v>0</v>
      </c>
      <c r="AD9" s="4">
        <f>SUM(J8)</f>
        <v>0</v>
      </c>
      <c r="AE9" s="4">
        <f>SUM(K8)</f>
        <v>0</v>
      </c>
      <c r="AF9" s="4">
        <f>SUM(L8)</f>
        <v>0</v>
      </c>
      <c r="AG9" s="25">
        <f>SUM(M8)</f>
        <v>0</v>
      </c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</row>
    <row r="10" spans="1:244" ht="17.25" customHeight="1">
      <c r="A10" s="11" t="s">
        <v>20</v>
      </c>
      <c r="B10" s="59">
        <f>SUM('[1]ORIGINAL INGRESOS Y EGRESOS'!AL1609)</f>
        <v>3</v>
      </c>
      <c r="C10" s="59">
        <f>SUM('[2]ORIGINAL INGRESOS Y EGRESOS'!AL1609)</f>
        <v>4</v>
      </c>
      <c r="D10" s="59">
        <f>SUM('[3]ORIGINAL INGRESOS Y EGRESOS'!AL1609)</f>
        <v>9</v>
      </c>
      <c r="E10" s="59">
        <f>SUM('[4]ORIGINAL INGRESOS Y EGRESOS'!AL1609)</f>
        <v>4</v>
      </c>
      <c r="F10" s="59">
        <f>SUM('[5]ORIGINAL INGRESOS Y EGRESOS'!AL1609)</f>
        <v>6</v>
      </c>
      <c r="G10" s="59">
        <f>SUM('[6]ORIGINAL INGRESOS Y EGRESOS'!AL1609)</f>
        <v>5</v>
      </c>
      <c r="H10" s="59"/>
      <c r="I10" s="59"/>
      <c r="J10" s="59"/>
      <c r="K10" s="65"/>
      <c r="L10" s="59"/>
      <c r="M10" s="66"/>
      <c r="N10" s="67">
        <f t="shared" si="4"/>
        <v>31</v>
      </c>
      <c r="O10" s="68">
        <f t="shared" si="5"/>
        <v>5.166666666666667</v>
      </c>
      <c r="P10" s="59">
        <f t="shared" si="6"/>
        <v>9</v>
      </c>
      <c r="Q10" s="64">
        <f t="shared" si="7"/>
        <v>3</v>
      </c>
      <c r="T10" s="11" t="s">
        <v>42</v>
      </c>
      <c r="U10" s="25">
        <f>SUM(V10:AG10)</f>
        <v>1131</v>
      </c>
      <c r="V10" s="4">
        <f>SUM(B14+B10+B11)</f>
        <v>210</v>
      </c>
      <c r="W10" s="4">
        <f t="shared" ref="W10:AF10" si="9">SUM(C14+C10+C11)</f>
        <v>193</v>
      </c>
      <c r="X10" s="4">
        <f t="shared" si="9"/>
        <v>232</v>
      </c>
      <c r="Y10" s="4">
        <f t="shared" si="9"/>
        <v>210</v>
      </c>
      <c r="Z10" s="4">
        <f t="shared" si="9"/>
        <v>166</v>
      </c>
      <c r="AA10" s="4">
        <f t="shared" si="9"/>
        <v>120</v>
      </c>
      <c r="AB10" s="4">
        <f t="shared" si="9"/>
        <v>0</v>
      </c>
      <c r="AC10" s="4">
        <f t="shared" si="9"/>
        <v>0</v>
      </c>
      <c r="AD10" s="4">
        <f>SUM(J14+J10+J11)</f>
        <v>0</v>
      </c>
      <c r="AE10" s="4">
        <f>SUM(K14+K10+K11)</f>
        <v>0</v>
      </c>
      <c r="AF10" s="4">
        <f t="shared" si="9"/>
        <v>0</v>
      </c>
      <c r="AG10" s="25">
        <f>SUM(M14+M10+M11)</f>
        <v>0</v>
      </c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</row>
    <row r="11" spans="1:244" ht="18" customHeight="1">
      <c r="A11" s="11" t="s">
        <v>21</v>
      </c>
      <c r="B11" s="59">
        <f>SUM('[1]ORIGINAL INGRESOS Y EGRESOS'!AL1610)</f>
        <v>0</v>
      </c>
      <c r="C11" s="59">
        <f>SUM('[2]ORIGINAL INGRESOS Y EGRESOS'!AL1610)</f>
        <v>0</v>
      </c>
      <c r="D11" s="59">
        <f>SUM('[3]ORIGINAL INGRESOS Y EGRESOS'!AL1610)</f>
        <v>3</v>
      </c>
      <c r="E11" s="59">
        <f>SUM('[4]ORIGINAL INGRESOS Y EGRESOS'!AL1610)</f>
        <v>4</v>
      </c>
      <c r="F11" s="59">
        <f>SUM('[5]ORIGINAL INGRESOS Y EGRESOS'!AL1610)</f>
        <v>0</v>
      </c>
      <c r="G11" s="59">
        <f>SUM('[6]ORIGINAL INGRESOS Y EGRESOS'!AL1610)</f>
        <v>1</v>
      </c>
      <c r="H11" s="59"/>
      <c r="I11" s="59"/>
      <c r="J11" s="59"/>
      <c r="K11" s="65"/>
      <c r="L11" s="59"/>
      <c r="M11" s="66"/>
      <c r="N11" s="67">
        <f t="shared" si="4"/>
        <v>8</v>
      </c>
      <c r="O11" s="68">
        <f t="shared" si="5"/>
        <v>1.3333333333333333</v>
      </c>
      <c r="P11" s="59">
        <f t="shared" si="6"/>
        <v>4</v>
      </c>
      <c r="Q11" s="64">
        <f t="shared" si="7"/>
        <v>0</v>
      </c>
      <c r="T11" s="26" t="s">
        <v>44</v>
      </c>
      <c r="U11" s="27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27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</row>
    <row r="12" spans="1:244" ht="17.25" customHeight="1">
      <c r="A12" s="11" t="s">
        <v>22</v>
      </c>
      <c r="B12" s="59">
        <f>SUM('[1]ORIGINAL INGRESOS Y EGRESOS'!AL1611)</f>
        <v>79</v>
      </c>
      <c r="C12" s="59">
        <f>SUM('[2]ORIGINAL INGRESOS Y EGRESOS'!AL1611)</f>
        <v>128</v>
      </c>
      <c r="D12" s="59">
        <f>SUM('[3]ORIGINAL INGRESOS Y EGRESOS'!AL1611)</f>
        <v>81</v>
      </c>
      <c r="E12" s="59">
        <f>SUM('[4]ORIGINAL INGRESOS Y EGRESOS'!AL1611)</f>
        <v>86</v>
      </c>
      <c r="F12" s="59">
        <f>SUM('[5]ORIGINAL INGRESOS Y EGRESOS'!AL1611)</f>
        <v>120</v>
      </c>
      <c r="G12" s="59">
        <f>SUM('[6]ORIGINAL INGRESOS Y EGRESOS'!AL1611)</f>
        <v>111</v>
      </c>
      <c r="H12" s="59"/>
      <c r="I12" s="59"/>
      <c r="J12" s="59"/>
      <c r="K12" s="65"/>
      <c r="L12" s="59"/>
      <c r="M12" s="66"/>
      <c r="N12" s="67">
        <f t="shared" si="4"/>
        <v>605</v>
      </c>
      <c r="O12" s="68">
        <f t="shared" si="5"/>
        <v>100.83333333333333</v>
      </c>
      <c r="P12" s="59">
        <f t="shared" si="6"/>
        <v>128</v>
      </c>
      <c r="Q12" s="64">
        <f t="shared" si="7"/>
        <v>79</v>
      </c>
      <c r="T12" s="26" t="s">
        <v>49</v>
      </c>
      <c r="U12" s="27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7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</row>
    <row r="13" spans="1:244" ht="17.25" customHeight="1">
      <c r="A13" s="11" t="s">
        <v>23</v>
      </c>
      <c r="B13" s="59">
        <f>SUM('[1]ORIGINAL INGRESOS Y EGRESOS'!AL1612)</f>
        <v>930</v>
      </c>
      <c r="C13" s="59">
        <f>SUM('[2]ORIGINAL INGRESOS Y EGRESOS'!AL1612)</f>
        <v>1066</v>
      </c>
      <c r="D13" s="59">
        <f>SUM('[3]ORIGINAL INGRESOS Y EGRESOS'!AL1612)</f>
        <v>1283</v>
      </c>
      <c r="E13" s="59">
        <f>SUM('[4]ORIGINAL INGRESOS Y EGRESOS'!AL1612)</f>
        <v>660</v>
      </c>
      <c r="F13" s="59">
        <f>SUM('[5]ORIGINAL INGRESOS Y EGRESOS'!AL1612)</f>
        <v>586</v>
      </c>
      <c r="G13" s="59">
        <f>SUM('[6]ORIGINAL INGRESOS Y EGRESOS'!AL1612)</f>
        <v>581</v>
      </c>
      <c r="H13" s="59"/>
      <c r="I13" s="59"/>
      <c r="J13" s="59"/>
      <c r="K13" s="65"/>
      <c r="L13" s="59"/>
      <c r="M13" s="66"/>
      <c r="N13" s="67">
        <f>SUM(B13:M13)</f>
        <v>5106</v>
      </c>
      <c r="O13" s="68">
        <f t="shared" si="5"/>
        <v>851</v>
      </c>
      <c r="P13" s="59">
        <f t="shared" si="6"/>
        <v>1283</v>
      </c>
      <c r="Q13" s="64">
        <f t="shared" si="7"/>
        <v>581</v>
      </c>
      <c r="T13" s="11" t="s">
        <v>23</v>
      </c>
      <c r="U13" s="25">
        <f>SUM(V13:AG13)</f>
        <v>5106</v>
      </c>
      <c r="V13" s="4">
        <f t="shared" ref="V13:AG13" si="10">SUM(B13)</f>
        <v>930</v>
      </c>
      <c r="W13" s="4">
        <f t="shared" si="10"/>
        <v>1066</v>
      </c>
      <c r="X13" s="4">
        <f t="shared" si="10"/>
        <v>1283</v>
      </c>
      <c r="Y13" s="4">
        <f t="shared" si="10"/>
        <v>660</v>
      </c>
      <c r="Z13" s="4">
        <f t="shared" si="10"/>
        <v>586</v>
      </c>
      <c r="AA13" s="4">
        <f t="shared" si="10"/>
        <v>581</v>
      </c>
      <c r="AB13" s="4">
        <f t="shared" si="10"/>
        <v>0</v>
      </c>
      <c r="AC13" s="4">
        <f t="shared" si="10"/>
        <v>0</v>
      </c>
      <c r="AD13" s="4">
        <f t="shared" si="10"/>
        <v>0</v>
      </c>
      <c r="AE13" s="4">
        <f t="shared" si="10"/>
        <v>0</v>
      </c>
      <c r="AF13" s="4">
        <f t="shared" si="10"/>
        <v>0</v>
      </c>
      <c r="AG13" s="25">
        <f t="shared" si="10"/>
        <v>0</v>
      </c>
    </row>
    <row r="14" spans="1:244" ht="21" customHeight="1">
      <c r="A14" s="11" t="s">
        <v>24</v>
      </c>
      <c r="B14" s="59">
        <f>SUM('[1]ORIGINAL INGRESOS Y EGRESOS'!AL1613)</f>
        <v>207</v>
      </c>
      <c r="C14" s="59">
        <f>SUM('[2]ORIGINAL INGRESOS Y EGRESOS'!AL1613)</f>
        <v>189</v>
      </c>
      <c r="D14" s="59">
        <f>SUM('[3]ORIGINAL INGRESOS Y EGRESOS'!AL1613)</f>
        <v>220</v>
      </c>
      <c r="E14" s="59">
        <f>SUM('[4]ORIGINAL INGRESOS Y EGRESOS'!AL1613)</f>
        <v>202</v>
      </c>
      <c r="F14" s="59">
        <f>SUM('[5]ORIGINAL INGRESOS Y EGRESOS'!AL1613)</f>
        <v>160</v>
      </c>
      <c r="G14" s="59">
        <f>SUM('[6]ORIGINAL INGRESOS Y EGRESOS'!AL1613)</f>
        <v>114</v>
      </c>
      <c r="H14" s="59"/>
      <c r="I14" s="59"/>
      <c r="J14" s="59"/>
      <c r="K14" s="65"/>
      <c r="L14" s="59"/>
      <c r="M14" s="66"/>
      <c r="N14" s="67">
        <f t="shared" si="4"/>
        <v>1092</v>
      </c>
      <c r="O14" s="68">
        <f t="shared" si="5"/>
        <v>182</v>
      </c>
      <c r="P14" s="59">
        <f t="shared" si="6"/>
        <v>220</v>
      </c>
      <c r="Q14" s="64">
        <f t="shared" si="7"/>
        <v>114</v>
      </c>
      <c r="T14" s="11" t="s">
        <v>22</v>
      </c>
      <c r="U14" s="25">
        <f>SUM(V14:AG14)</f>
        <v>605</v>
      </c>
      <c r="V14" s="4">
        <f>SUM(B12)</f>
        <v>79</v>
      </c>
      <c r="W14" s="4">
        <f t="shared" ref="W14:AG14" si="11">SUM(C12)</f>
        <v>128</v>
      </c>
      <c r="X14" s="4">
        <f t="shared" si="11"/>
        <v>81</v>
      </c>
      <c r="Y14" s="4">
        <f t="shared" si="11"/>
        <v>86</v>
      </c>
      <c r="Z14" s="4">
        <f t="shared" si="11"/>
        <v>120</v>
      </c>
      <c r="AA14" s="4">
        <f t="shared" si="11"/>
        <v>111</v>
      </c>
      <c r="AB14" s="4">
        <f t="shared" si="11"/>
        <v>0</v>
      </c>
      <c r="AC14" s="4">
        <f t="shared" si="11"/>
        <v>0</v>
      </c>
      <c r="AD14" s="4">
        <f t="shared" si="11"/>
        <v>0</v>
      </c>
      <c r="AE14" s="4">
        <f t="shared" si="11"/>
        <v>0</v>
      </c>
      <c r="AF14" s="4">
        <f t="shared" si="11"/>
        <v>0</v>
      </c>
      <c r="AG14" s="25">
        <f t="shared" si="11"/>
        <v>0</v>
      </c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</row>
    <row r="15" spans="1:244" ht="17.25" customHeight="1" thickBot="1">
      <c r="A15" s="11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66"/>
      <c r="N15" s="67"/>
      <c r="O15" s="68"/>
      <c r="P15" s="59"/>
      <c r="Q15" s="64"/>
      <c r="T15" s="40"/>
      <c r="U15" s="42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79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</row>
    <row r="16" spans="1:244" ht="23.25" customHeight="1" thickTop="1" thickBot="1">
      <c r="A16" s="10" t="s">
        <v>25</v>
      </c>
      <c r="B16" s="54">
        <f>SUM(B17:B27)</f>
        <v>2106</v>
      </c>
      <c r="C16" s="54">
        <f t="shared" ref="C16:J16" si="12">SUM(C17:C27)</f>
        <v>2434</v>
      </c>
      <c r="D16" s="54">
        <f t="shared" si="12"/>
        <v>2707</v>
      </c>
      <c r="E16" s="54">
        <f t="shared" si="12"/>
        <v>1854</v>
      </c>
      <c r="F16" s="54">
        <f t="shared" si="12"/>
        <v>1972</v>
      </c>
      <c r="G16" s="54">
        <f>SUM(G17:G27)</f>
        <v>2118</v>
      </c>
      <c r="H16" s="54">
        <f>SUM(H17:H27)</f>
        <v>0</v>
      </c>
      <c r="I16" s="54">
        <f t="shared" si="12"/>
        <v>0</v>
      </c>
      <c r="J16" s="54">
        <f t="shared" si="12"/>
        <v>0</v>
      </c>
      <c r="K16" s="54">
        <f t="shared" ref="K16:Q16" si="13">SUM(K17:K27)</f>
        <v>0</v>
      </c>
      <c r="L16" s="54">
        <f t="shared" si="13"/>
        <v>0</v>
      </c>
      <c r="M16" s="55">
        <f t="shared" si="13"/>
        <v>0</v>
      </c>
      <c r="N16" s="56">
        <f>SUM(N17:N27)</f>
        <v>13191</v>
      </c>
      <c r="O16" s="57">
        <f t="shared" si="13"/>
        <v>2198.5000000000005</v>
      </c>
      <c r="P16" s="54">
        <f t="shared" si="13"/>
        <v>2857</v>
      </c>
      <c r="Q16" s="58">
        <f t="shared" si="13"/>
        <v>1740</v>
      </c>
      <c r="T16" s="10" t="s">
        <v>25</v>
      </c>
      <c r="U16" s="45" t="s">
        <v>12</v>
      </c>
      <c r="V16" s="43" t="s">
        <v>0</v>
      </c>
      <c r="W16" s="44" t="s">
        <v>1</v>
      </c>
      <c r="X16" s="44" t="s">
        <v>2</v>
      </c>
      <c r="Y16" s="44" t="s">
        <v>3</v>
      </c>
      <c r="Z16" s="44" t="s">
        <v>4</v>
      </c>
      <c r="AA16" s="43" t="s">
        <v>5</v>
      </c>
      <c r="AB16" s="43" t="s">
        <v>6</v>
      </c>
      <c r="AC16" s="43" t="s">
        <v>7</v>
      </c>
      <c r="AD16" s="43" t="s">
        <v>8</v>
      </c>
      <c r="AE16" s="43" t="s">
        <v>9</v>
      </c>
      <c r="AF16" s="43" t="s">
        <v>10</v>
      </c>
      <c r="AG16" s="45" t="s">
        <v>11</v>
      </c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</row>
    <row r="17" spans="1:244" ht="17.25" customHeight="1" thickTop="1" thickBot="1">
      <c r="A17" s="11" t="s">
        <v>26</v>
      </c>
      <c r="B17" s="59">
        <f>SUM('[1]ORIGINAL INGRESOS Y EGRESOS'!AL1616)</f>
        <v>1</v>
      </c>
      <c r="C17" s="59">
        <f>SUM('[2]ORIGINAL INGRESOS Y EGRESOS'!AL1616)</f>
        <v>2</v>
      </c>
      <c r="D17" s="59">
        <f>SUM('[3]ORIGINAL INGRESOS Y EGRESOS'!AL1616)</f>
        <v>5</v>
      </c>
      <c r="E17" s="59">
        <f>SUM('[4]ORIGINAL INGRESOS Y EGRESOS'!AL1616)</f>
        <v>1</v>
      </c>
      <c r="F17" s="59">
        <f>SUM('[5]ORIGINAL INGRESOS Y EGRESOS'!AL1616)</f>
        <v>1</v>
      </c>
      <c r="G17" s="59">
        <f>SUM('[6]ORIGINAL INGRESOS Y EGRESOS'!AL1616)</f>
        <v>1</v>
      </c>
      <c r="H17" s="59"/>
      <c r="I17" s="59"/>
      <c r="J17" s="59"/>
      <c r="K17" s="65"/>
      <c r="L17" s="59"/>
      <c r="M17" s="66"/>
      <c r="N17" s="67">
        <f t="shared" ref="N17:N27" si="14">SUM(B17:M17)</f>
        <v>11</v>
      </c>
      <c r="O17" s="68">
        <f t="shared" ref="O17:O27" si="15">AVERAGE(B17:M17)</f>
        <v>1.8333333333333333</v>
      </c>
      <c r="P17" s="59">
        <f t="shared" ref="P17:P27" si="16">MAX(B17:M17)</f>
        <v>5</v>
      </c>
      <c r="Q17" s="64">
        <f t="shared" ref="Q17:Q27" si="17">MIN(B17:M17)</f>
        <v>1</v>
      </c>
      <c r="T17" s="38" t="s">
        <v>12</v>
      </c>
      <c r="U17" s="39">
        <f>SUM(U18:U21)</f>
        <v>5806</v>
      </c>
      <c r="V17" s="37">
        <f t="shared" ref="V17:AG17" si="18">SUM(V18:V21)</f>
        <v>1010</v>
      </c>
      <c r="W17" s="37">
        <f t="shared" si="18"/>
        <v>1158</v>
      </c>
      <c r="X17" s="37">
        <f t="shared" si="18"/>
        <v>1120</v>
      </c>
      <c r="Y17" s="37">
        <f t="shared" si="18"/>
        <v>820</v>
      </c>
      <c r="Z17" s="37">
        <f t="shared" si="18"/>
        <v>800</v>
      </c>
      <c r="AA17" s="37">
        <f t="shared" si="18"/>
        <v>898</v>
      </c>
      <c r="AB17" s="37">
        <f t="shared" si="18"/>
        <v>0</v>
      </c>
      <c r="AC17" s="37">
        <f t="shared" si="18"/>
        <v>0</v>
      </c>
      <c r="AD17" s="37">
        <f t="shared" si="18"/>
        <v>0</v>
      </c>
      <c r="AE17" s="37">
        <f t="shared" si="18"/>
        <v>0</v>
      </c>
      <c r="AF17" s="37">
        <f t="shared" si="18"/>
        <v>0</v>
      </c>
      <c r="AG17" s="78">
        <f t="shared" si="18"/>
        <v>0</v>
      </c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</row>
    <row r="18" spans="1:244" ht="17.25" customHeight="1" thickTop="1">
      <c r="A18" s="11" t="s">
        <v>27</v>
      </c>
      <c r="B18" s="59">
        <f>SUM('[1]ORIGINAL INGRESOS Y EGRESOS'!AL1617)</f>
        <v>26</v>
      </c>
      <c r="C18" s="59">
        <f>SUM('[2]ORIGINAL INGRESOS Y EGRESOS'!AL1617)</f>
        <v>27</v>
      </c>
      <c r="D18" s="59">
        <f>SUM('[3]ORIGINAL INGRESOS Y EGRESOS'!AL1617)</f>
        <v>14</v>
      </c>
      <c r="E18" s="59">
        <f>SUM('[4]ORIGINAL INGRESOS Y EGRESOS'!AL1617)</f>
        <v>15</v>
      </c>
      <c r="F18" s="59">
        <f>SUM('[5]ORIGINAL INGRESOS Y EGRESOS'!AL1617)</f>
        <v>16</v>
      </c>
      <c r="G18" s="59">
        <f>SUM('[6]ORIGINAL INGRESOS Y EGRESOS'!AL1617)</f>
        <v>17</v>
      </c>
      <c r="H18" s="59"/>
      <c r="I18" s="59"/>
      <c r="J18" s="59"/>
      <c r="K18" s="65"/>
      <c r="L18" s="59"/>
      <c r="M18" s="66"/>
      <c r="N18" s="67">
        <f t="shared" si="14"/>
        <v>115</v>
      </c>
      <c r="O18" s="68">
        <f t="shared" si="15"/>
        <v>19.166666666666668</v>
      </c>
      <c r="P18" s="59">
        <f t="shared" si="16"/>
        <v>27</v>
      </c>
      <c r="Q18" s="64">
        <f t="shared" si="17"/>
        <v>14</v>
      </c>
      <c r="T18" s="34" t="s">
        <v>30</v>
      </c>
      <c r="U18" s="36">
        <f>SUM(V18:AG18)</f>
        <v>1604</v>
      </c>
      <c r="V18" s="35">
        <f t="shared" ref="V18:AG18" si="19">SUM(B23)</f>
        <v>334</v>
      </c>
      <c r="W18" s="35">
        <f t="shared" si="19"/>
        <v>343</v>
      </c>
      <c r="X18" s="35">
        <f t="shared" si="19"/>
        <v>283</v>
      </c>
      <c r="Y18" s="35">
        <f t="shared" si="19"/>
        <v>227</v>
      </c>
      <c r="Z18" s="35">
        <f t="shared" si="19"/>
        <v>200</v>
      </c>
      <c r="AA18" s="35">
        <f t="shared" si="19"/>
        <v>217</v>
      </c>
      <c r="AB18" s="35">
        <f t="shared" si="19"/>
        <v>0</v>
      </c>
      <c r="AC18" s="35">
        <f t="shared" si="19"/>
        <v>0</v>
      </c>
      <c r="AD18" s="35">
        <f t="shared" si="19"/>
        <v>0</v>
      </c>
      <c r="AE18" s="35">
        <f t="shared" si="19"/>
        <v>0</v>
      </c>
      <c r="AF18" s="35">
        <f t="shared" si="19"/>
        <v>0</v>
      </c>
      <c r="AG18" s="36">
        <f t="shared" si="19"/>
        <v>0</v>
      </c>
    </row>
    <row r="19" spans="1:244" ht="17.25" customHeight="1">
      <c r="A19" s="11" t="s">
        <v>28</v>
      </c>
      <c r="B19" s="59">
        <f>SUM('[1]ORIGINAL INGRESOS Y EGRESOS'!AL1618)</f>
        <v>8</v>
      </c>
      <c r="C19" s="59">
        <f>SUM('[2]ORIGINAL INGRESOS Y EGRESOS'!AL1618)</f>
        <v>4</v>
      </c>
      <c r="D19" s="59">
        <f>SUM('[3]ORIGINAL INGRESOS Y EGRESOS'!AL1618)</f>
        <v>12</v>
      </c>
      <c r="E19" s="59">
        <f>SUM('[4]ORIGINAL INGRESOS Y EGRESOS'!AL1618)</f>
        <v>3</v>
      </c>
      <c r="F19" s="59">
        <f>SUM('[5]ORIGINAL INGRESOS Y EGRESOS'!AL1618)</f>
        <v>1</v>
      </c>
      <c r="G19" s="59">
        <f>SUM('[6]ORIGINAL INGRESOS Y EGRESOS'!AL1618)</f>
        <v>9</v>
      </c>
      <c r="H19" s="59"/>
      <c r="I19" s="59"/>
      <c r="J19" s="59"/>
      <c r="K19" s="65"/>
      <c r="L19" s="59"/>
      <c r="M19" s="66"/>
      <c r="N19" s="67">
        <f t="shared" si="14"/>
        <v>37</v>
      </c>
      <c r="O19" s="69">
        <f t="shared" si="15"/>
        <v>6.166666666666667</v>
      </c>
      <c r="P19" s="59">
        <f t="shared" si="16"/>
        <v>12</v>
      </c>
      <c r="Q19" s="70">
        <f t="shared" si="17"/>
        <v>1</v>
      </c>
      <c r="T19" s="11" t="s">
        <v>43</v>
      </c>
      <c r="U19" s="25">
        <f>SUM(V19:AG19)</f>
        <v>115</v>
      </c>
      <c r="V19" s="4">
        <f t="shared" ref="V19:AG19" si="20">SUM(B18)</f>
        <v>26</v>
      </c>
      <c r="W19" s="4">
        <f t="shared" si="20"/>
        <v>27</v>
      </c>
      <c r="X19" s="4">
        <f t="shared" si="20"/>
        <v>14</v>
      </c>
      <c r="Y19" s="4">
        <f t="shared" si="20"/>
        <v>15</v>
      </c>
      <c r="Z19" s="4">
        <f t="shared" si="20"/>
        <v>16</v>
      </c>
      <c r="AA19" s="4">
        <f t="shared" si="20"/>
        <v>17</v>
      </c>
      <c r="AB19" s="4">
        <f t="shared" si="20"/>
        <v>0</v>
      </c>
      <c r="AC19" s="4">
        <f t="shared" si="20"/>
        <v>0</v>
      </c>
      <c r="AD19" s="4">
        <f t="shared" si="20"/>
        <v>0</v>
      </c>
      <c r="AE19" s="4">
        <f t="shared" si="20"/>
        <v>0</v>
      </c>
      <c r="AF19" s="4">
        <f t="shared" si="20"/>
        <v>0</v>
      </c>
      <c r="AG19" s="25">
        <f t="shared" si="20"/>
        <v>0</v>
      </c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</row>
    <row r="20" spans="1:244" ht="17.25" customHeight="1">
      <c r="A20" s="11" t="s">
        <v>23</v>
      </c>
      <c r="B20" s="59">
        <f>SUM('[1]ORIGINAL INGRESOS Y EGRESOS'!AL1619)</f>
        <v>866</v>
      </c>
      <c r="C20" s="59">
        <f>SUM('[2]ORIGINAL INGRESOS Y EGRESOS'!AL1619)</f>
        <v>1026</v>
      </c>
      <c r="D20" s="59">
        <f>SUM('[3]ORIGINAL INGRESOS Y EGRESOS'!AL1619)</f>
        <v>1347</v>
      </c>
      <c r="E20" s="59">
        <f>SUM('[4]ORIGINAL INGRESOS Y EGRESOS'!AL1619)</f>
        <v>824</v>
      </c>
      <c r="F20" s="59">
        <f>SUM('[5]ORIGINAL INGRESOS Y EGRESOS'!AL1619)</f>
        <v>991</v>
      </c>
      <c r="G20" s="59">
        <f>SUM('[6]ORIGINAL INGRESOS Y EGRESOS'!AL1619)</f>
        <v>1038</v>
      </c>
      <c r="H20" s="59"/>
      <c r="I20" s="59"/>
      <c r="J20" s="59"/>
      <c r="K20" s="65"/>
      <c r="L20" s="59"/>
      <c r="M20" s="66"/>
      <c r="N20" s="67">
        <f t="shared" si="14"/>
        <v>6092</v>
      </c>
      <c r="O20" s="69">
        <f t="shared" si="15"/>
        <v>1015.3333333333334</v>
      </c>
      <c r="P20" s="59">
        <f t="shared" si="16"/>
        <v>1347</v>
      </c>
      <c r="Q20" s="70">
        <f t="shared" si="17"/>
        <v>824</v>
      </c>
      <c r="T20" s="11" t="s">
        <v>47</v>
      </c>
      <c r="U20" s="25">
        <f>SUM(V20:AG20)</f>
        <v>1280</v>
      </c>
      <c r="V20" s="4">
        <f t="shared" ref="V20:AG20" si="21">SUM(B17+B22)</f>
        <v>209</v>
      </c>
      <c r="W20" s="4">
        <f t="shared" si="21"/>
        <v>198</v>
      </c>
      <c r="X20" s="4">
        <f t="shared" si="21"/>
        <v>217</v>
      </c>
      <c r="Y20" s="4">
        <f t="shared" si="21"/>
        <v>187</v>
      </c>
      <c r="Z20" s="4">
        <f t="shared" si="21"/>
        <v>205</v>
      </c>
      <c r="AA20" s="4">
        <f t="shared" si="21"/>
        <v>264</v>
      </c>
      <c r="AB20" s="4">
        <f t="shared" si="21"/>
        <v>0</v>
      </c>
      <c r="AC20" s="4">
        <f t="shared" si="21"/>
        <v>0</v>
      </c>
      <c r="AD20" s="4">
        <f t="shared" si="21"/>
        <v>0</v>
      </c>
      <c r="AE20" s="4">
        <f t="shared" si="21"/>
        <v>0</v>
      </c>
      <c r="AF20" s="4">
        <f t="shared" si="21"/>
        <v>0</v>
      </c>
      <c r="AG20" s="25">
        <f t="shared" si="21"/>
        <v>0</v>
      </c>
    </row>
    <row r="21" spans="1:244" ht="20.25" customHeight="1" thickBot="1">
      <c r="A21" s="11" t="s">
        <v>22</v>
      </c>
      <c r="B21" s="59">
        <f>SUM('[1]ORIGINAL INGRESOS Y EGRESOS'!AL1620)</f>
        <v>219</v>
      </c>
      <c r="C21" s="59">
        <f>SUM('[2]ORIGINAL INGRESOS Y EGRESOS'!AL1620)</f>
        <v>244</v>
      </c>
      <c r="D21" s="59">
        <f>SUM('[3]ORIGINAL INGRESOS Y EGRESOS'!AL1620)</f>
        <v>223</v>
      </c>
      <c r="E21" s="59">
        <f>SUM('[4]ORIGINAL INGRESOS Y EGRESOS'!AL1620)</f>
        <v>204</v>
      </c>
      <c r="F21" s="59">
        <f>SUM('[5]ORIGINAL INGRESOS Y EGRESOS'!AL1620)</f>
        <v>177</v>
      </c>
      <c r="G21" s="59">
        <f>SUM('[6]ORIGINAL INGRESOS Y EGRESOS'!AL1620)</f>
        <v>169</v>
      </c>
      <c r="H21" s="59"/>
      <c r="I21" s="59"/>
      <c r="J21" s="59"/>
      <c r="K21" s="65"/>
      <c r="L21" s="59"/>
      <c r="M21" s="66"/>
      <c r="N21" s="67">
        <f t="shared" si="14"/>
        <v>1236</v>
      </c>
      <c r="O21" s="69">
        <f t="shared" si="15"/>
        <v>206</v>
      </c>
      <c r="P21" s="59">
        <f t="shared" si="16"/>
        <v>244</v>
      </c>
      <c r="Q21" s="70">
        <f t="shared" si="17"/>
        <v>169</v>
      </c>
      <c r="T21" s="12" t="s">
        <v>46</v>
      </c>
      <c r="U21" s="29">
        <f>SUM(V21:AG21)</f>
        <v>2807</v>
      </c>
      <c r="V21" s="28">
        <f t="shared" ref="V21:AG21" si="22">SUM(B24+B25+B27)</f>
        <v>441</v>
      </c>
      <c r="W21" s="28">
        <f t="shared" si="22"/>
        <v>590</v>
      </c>
      <c r="X21" s="28">
        <f t="shared" si="22"/>
        <v>606</v>
      </c>
      <c r="Y21" s="28">
        <f t="shared" si="22"/>
        <v>391</v>
      </c>
      <c r="Z21" s="28">
        <f t="shared" si="22"/>
        <v>379</v>
      </c>
      <c r="AA21" s="28">
        <f t="shared" si="22"/>
        <v>400</v>
      </c>
      <c r="AB21" s="28">
        <f t="shared" si="22"/>
        <v>0</v>
      </c>
      <c r="AC21" s="28">
        <f t="shared" si="22"/>
        <v>0</v>
      </c>
      <c r="AD21" s="28">
        <f t="shared" si="22"/>
        <v>0</v>
      </c>
      <c r="AE21" s="28">
        <f t="shared" si="22"/>
        <v>0</v>
      </c>
      <c r="AF21" s="28">
        <f t="shared" si="22"/>
        <v>0</v>
      </c>
      <c r="AG21" s="29">
        <f t="shared" si="22"/>
        <v>0</v>
      </c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</row>
    <row r="22" spans="1:244" ht="17.25" customHeight="1">
      <c r="A22" s="11" t="s">
        <v>29</v>
      </c>
      <c r="B22" s="59">
        <f>SUM('[1]ORIGINAL INGRESOS Y EGRESOS'!AL1621)</f>
        <v>208</v>
      </c>
      <c r="C22" s="59">
        <f>SUM('[2]ORIGINAL INGRESOS Y EGRESOS'!AL1621)</f>
        <v>196</v>
      </c>
      <c r="D22" s="59">
        <f>SUM('[3]ORIGINAL INGRESOS Y EGRESOS'!AL1621)</f>
        <v>212</v>
      </c>
      <c r="E22" s="59">
        <f>SUM('[4]ORIGINAL INGRESOS Y EGRESOS'!AL1621)</f>
        <v>186</v>
      </c>
      <c r="F22" s="59">
        <f>SUM('[5]ORIGINAL INGRESOS Y EGRESOS'!AL1621)</f>
        <v>204</v>
      </c>
      <c r="G22" s="59">
        <f>SUM('[6]ORIGINAL INGRESOS Y EGRESOS'!AL1621)</f>
        <v>263</v>
      </c>
      <c r="H22" s="59"/>
      <c r="I22" s="59"/>
      <c r="J22" s="59"/>
      <c r="K22" s="65"/>
      <c r="L22" s="59"/>
      <c r="M22" s="66"/>
      <c r="N22" s="67">
        <f t="shared" si="14"/>
        <v>1269</v>
      </c>
      <c r="O22" s="69">
        <f t="shared" si="15"/>
        <v>211.5</v>
      </c>
      <c r="P22" s="59">
        <f t="shared" si="16"/>
        <v>263</v>
      </c>
      <c r="Q22" s="70">
        <f t="shared" si="17"/>
        <v>186</v>
      </c>
    </row>
    <row r="23" spans="1:244" ht="17.25" customHeight="1">
      <c r="A23" s="11" t="s">
        <v>30</v>
      </c>
      <c r="B23" s="59">
        <f>SUM('[1]ORIGINAL INGRESOS Y EGRESOS'!AL1622)</f>
        <v>334</v>
      </c>
      <c r="C23" s="59">
        <f>SUM('[2]ORIGINAL INGRESOS Y EGRESOS'!AL1622)</f>
        <v>343</v>
      </c>
      <c r="D23" s="59">
        <f>SUM('[3]ORIGINAL INGRESOS Y EGRESOS'!AL1622)</f>
        <v>283</v>
      </c>
      <c r="E23" s="59">
        <f>SUM('[4]ORIGINAL INGRESOS Y EGRESOS'!AL1622)</f>
        <v>227</v>
      </c>
      <c r="F23" s="59">
        <f>SUM('[5]ORIGINAL INGRESOS Y EGRESOS'!AL1622)</f>
        <v>200</v>
      </c>
      <c r="G23" s="59">
        <f>SUM('[6]ORIGINAL INGRESOS Y EGRESOS'!AL1622)</f>
        <v>217</v>
      </c>
      <c r="H23" s="59"/>
      <c r="I23" s="59"/>
      <c r="J23" s="59"/>
      <c r="K23" s="65"/>
      <c r="L23" s="59"/>
      <c r="M23" s="66"/>
      <c r="N23" s="67">
        <f t="shared" si="14"/>
        <v>1604</v>
      </c>
      <c r="O23" s="69">
        <f t="shared" si="15"/>
        <v>267.33333333333331</v>
      </c>
      <c r="P23" s="59">
        <f t="shared" si="16"/>
        <v>343</v>
      </c>
      <c r="Q23" s="70">
        <f t="shared" si="17"/>
        <v>200</v>
      </c>
    </row>
    <row r="24" spans="1:244" ht="17.25" customHeight="1">
      <c r="A24" s="11" t="s">
        <v>31</v>
      </c>
      <c r="B24" s="59">
        <v>1</v>
      </c>
      <c r="C24" s="59">
        <v>1</v>
      </c>
      <c r="D24" s="59">
        <v>2</v>
      </c>
      <c r="E24" s="59">
        <v>0</v>
      </c>
      <c r="F24" s="59">
        <v>5</v>
      </c>
      <c r="G24" s="59">
        <v>1</v>
      </c>
      <c r="H24" s="59"/>
      <c r="I24" s="59"/>
      <c r="J24" s="71"/>
      <c r="K24" s="65"/>
      <c r="L24" s="59"/>
      <c r="M24" s="66"/>
      <c r="N24" s="67">
        <f>SUM(B24:M24)</f>
        <v>10</v>
      </c>
      <c r="O24" s="69">
        <f t="shared" si="15"/>
        <v>1.6666666666666667</v>
      </c>
      <c r="P24" s="59">
        <f t="shared" si="16"/>
        <v>5</v>
      </c>
      <c r="Q24" s="70">
        <f t="shared" si="17"/>
        <v>0</v>
      </c>
    </row>
    <row r="25" spans="1:244" ht="17.25" customHeight="1">
      <c r="A25" s="11" t="s">
        <v>32</v>
      </c>
      <c r="B25" s="59">
        <f>SUM('[1]ORIGINAL INGRESOS Y EGRESOS'!AL1624)</f>
        <v>363</v>
      </c>
      <c r="C25" s="59">
        <f>SUM('[2]ORIGINAL INGRESOS Y EGRESOS'!AL1624)</f>
        <v>505</v>
      </c>
      <c r="D25" s="59">
        <f>SUM('[3]ORIGINAL INGRESOS Y EGRESOS'!AL1624)</f>
        <v>503</v>
      </c>
      <c r="E25" s="59">
        <f>SUM('[4]ORIGINAL INGRESOS Y EGRESOS'!AL1624)</f>
        <v>338</v>
      </c>
      <c r="F25" s="59">
        <f>SUM('[5]ORIGINAL INGRESOS Y EGRESOS'!AL1624)</f>
        <v>323</v>
      </c>
      <c r="G25" s="59">
        <f>SUM('[6]ORIGINAL INGRESOS Y EGRESOS'!AL1624)</f>
        <v>379</v>
      </c>
      <c r="H25" s="59"/>
      <c r="I25" s="59"/>
      <c r="J25" s="59"/>
      <c r="K25" s="65"/>
      <c r="L25" s="59"/>
      <c r="M25" s="66"/>
      <c r="N25" s="67">
        <f t="shared" si="14"/>
        <v>2411</v>
      </c>
      <c r="O25" s="69">
        <f t="shared" si="15"/>
        <v>401.83333333333331</v>
      </c>
      <c r="P25" s="59">
        <f t="shared" si="16"/>
        <v>505</v>
      </c>
      <c r="Q25" s="70">
        <f t="shared" si="17"/>
        <v>323</v>
      </c>
    </row>
    <row r="26" spans="1:244" ht="17.25" customHeight="1">
      <c r="A26" s="11" t="s">
        <v>33</v>
      </c>
      <c r="B26" s="59">
        <v>3</v>
      </c>
      <c r="C26" s="59">
        <v>2</v>
      </c>
      <c r="D26" s="59">
        <v>5</v>
      </c>
      <c r="E26" s="59">
        <v>3</v>
      </c>
      <c r="F26" s="59">
        <v>3</v>
      </c>
      <c r="G26" s="59">
        <v>4</v>
      </c>
      <c r="H26" s="59"/>
      <c r="I26" s="59"/>
      <c r="J26" s="59"/>
      <c r="K26" s="65"/>
      <c r="L26" s="59"/>
      <c r="M26" s="66"/>
      <c r="N26" s="67">
        <f>SUM(B26:M26)</f>
        <v>20</v>
      </c>
      <c r="O26" s="69">
        <f t="shared" si="15"/>
        <v>3.3333333333333335</v>
      </c>
      <c r="P26" s="59">
        <f t="shared" si="16"/>
        <v>5</v>
      </c>
      <c r="Q26" s="70">
        <f t="shared" si="17"/>
        <v>2</v>
      </c>
    </row>
    <row r="27" spans="1:244" ht="17.25" customHeight="1" thickBot="1">
      <c r="A27" s="12" t="s">
        <v>34</v>
      </c>
      <c r="B27" s="80">
        <f>SUM('[1]ORIGINAL INGRESOS Y EGRESOS'!AL1626)</f>
        <v>77</v>
      </c>
      <c r="C27" s="72">
        <f>SUM('[2]ORIGINAL INGRESOS Y EGRESOS'!AL1626)</f>
        <v>84</v>
      </c>
      <c r="D27" s="72">
        <f>SUM('[3]ORIGINAL INGRESOS Y EGRESOS'!AL1626)</f>
        <v>101</v>
      </c>
      <c r="E27" s="72">
        <f>SUM('[4]ORIGINAL INGRESOS Y EGRESOS'!AL1626)</f>
        <v>53</v>
      </c>
      <c r="F27" s="72">
        <f>SUM('[5]ORIGINAL INGRESOS Y EGRESOS'!AL1626)</f>
        <v>51</v>
      </c>
      <c r="G27" s="72">
        <f>SUM('[6]ORIGINAL INGRESOS Y EGRESOS'!AL1626)</f>
        <v>20</v>
      </c>
      <c r="H27" s="72"/>
      <c r="I27" s="72"/>
      <c r="J27" s="72"/>
      <c r="K27" s="77"/>
      <c r="L27" s="72"/>
      <c r="M27" s="72"/>
      <c r="N27" s="73">
        <f t="shared" si="14"/>
        <v>386</v>
      </c>
      <c r="O27" s="74">
        <f t="shared" si="15"/>
        <v>64.333333333333329</v>
      </c>
      <c r="P27" s="72">
        <f t="shared" si="16"/>
        <v>101</v>
      </c>
      <c r="Q27" s="75">
        <f t="shared" si="17"/>
        <v>20</v>
      </c>
      <c r="T27" s="5"/>
      <c r="V27" s="5"/>
      <c r="X27" s="5"/>
      <c r="Y27" s="5"/>
      <c r="Z27" s="5"/>
      <c r="AA27" s="5"/>
      <c r="AB27" s="5"/>
      <c r="AC27" s="5"/>
    </row>
    <row r="28" spans="1:244" ht="15" customHeight="1">
      <c r="A28" s="14" t="s">
        <v>35</v>
      </c>
    </row>
    <row r="29" spans="1:244">
      <c r="A29" s="14" t="s">
        <v>50</v>
      </c>
      <c r="C29" s="48" t="s">
        <v>51</v>
      </c>
    </row>
    <row r="30" spans="1:244">
      <c r="A30" s="76"/>
      <c r="B30" s="5"/>
      <c r="C30" s="5"/>
      <c r="D30" s="5"/>
      <c r="E30" s="5"/>
      <c r="G30" s="5"/>
      <c r="H30" s="5"/>
      <c r="I30" s="5"/>
      <c r="J30" s="5"/>
      <c r="K30" s="5"/>
      <c r="L30" s="5"/>
      <c r="N30" s="5"/>
    </row>
    <row r="31" spans="1:244">
      <c r="A31" s="5"/>
      <c r="B31" s="5"/>
      <c r="G31" s="5"/>
      <c r="H31" s="5"/>
      <c r="I31" s="5"/>
      <c r="J31" s="5"/>
      <c r="K31" s="5"/>
      <c r="L31" s="5"/>
      <c r="N31" s="5"/>
    </row>
    <row r="32" spans="1:244">
      <c r="A32" s="5"/>
      <c r="B32" s="5"/>
    </row>
    <row r="33" spans="1:14">
      <c r="A33" s="5"/>
      <c r="B33" s="5"/>
      <c r="M33" s="5"/>
    </row>
    <row r="34" spans="1:14">
      <c r="A34" s="46"/>
      <c r="B34" s="5"/>
      <c r="G34" s="5"/>
      <c r="H34" s="5"/>
      <c r="I34" s="5"/>
      <c r="J34" s="5"/>
      <c r="K34" s="5"/>
      <c r="L34" s="5"/>
      <c r="N34" s="5"/>
    </row>
    <row r="36" spans="1:14">
      <c r="A36" s="13"/>
      <c r="B36" s="5"/>
    </row>
    <row r="37" spans="1:14" ht="15.75" customHeight="1">
      <c r="A37" s="1"/>
      <c r="B37" s="51" t="s">
        <v>12</v>
      </c>
      <c r="C37" s="1" t="s">
        <v>36</v>
      </c>
      <c r="D37" s="2" t="s">
        <v>1</v>
      </c>
      <c r="E37" s="2" t="s">
        <v>2</v>
      </c>
      <c r="F37" s="2" t="s">
        <v>3</v>
      </c>
      <c r="G37" s="2" t="s">
        <v>4</v>
      </c>
      <c r="H37" s="1" t="s">
        <v>5</v>
      </c>
      <c r="I37" s="1" t="s">
        <v>37</v>
      </c>
      <c r="J37" s="1" t="s">
        <v>7</v>
      </c>
      <c r="K37" s="1" t="s">
        <v>38</v>
      </c>
      <c r="L37" s="1" t="s">
        <v>39</v>
      </c>
      <c r="M37" s="1" t="s">
        <v>40</v>
      </c>
      <c r="N37" s="1" t="s">
        <v>41</v>
      </c>
    </row>
    <row r="38" spans="1:14" ht="18" customHeight="1">
      <c r="A38" s="3" t="s">
        <v>16</v>
      </c>
      <c r="B38" s="4">
        <f>SUM(C38:N38)</f>
        <v>12902</v>
      </c>
      <c r="C38" s="4">
        <f t="shared" ref="C38:N38" si="23">SUM(B6)</f>
        <v>2098</v>
      </c>
      <c r="D38" s="4">
        <f t="shared" si="23"/>
        <v>2481</v>
      </c>
      <c r="E38" s="4">
        <f t="shared" si="23"/>
        <v>2677</v>
      </c>
      <c r="F38" s="4">
        <f t="shared" si="23"/>
        <v>1838</v>
      </c>
      <c r="G38" s="4">
        <f t="shared" si="23"/>
        <v>1885</v>
      </c>
      <c r="H38" s="4">
        <f t="shared" si="23"/>
        <v>1923</v>
      </c>
      <c r="I38" s="4">
        <f t="shared" si="23"/>
        <v>0</v>
      </c>
      <c r="J38" s="4">
        <f t="shared" si="23"/>
        <v>0</v>
      </c>
      <c r="K38" s="4">
        <f t="shared" si="23"/>
        <v>0</v>
      </c>
      <c r="L38" s="4">
        <f t="shared" si="23"/>
        <v>0</v>
      </c>
      <c r="M38" s="4">
        <f t="shared" si="23"/>
        <v>0</v>
      </c>
      <c r="N38" s="4">
        <f t="shared" si="23"/>
        <v>0</v>
      </c>
    </row>
    <row r="39" spans="1:14" ht="21.75" customHeight="1">
      <c r="A39" s="3" t="s">
        <v>25</v>
      </c>
      <c r="B39" s="4">
        <f>SUM(C39:N39)</f>
        <v>13191</v>
      </c>
      <c r="C39" s="4">
        <f t="shared" ref="C39:N39" si="24">SUM(B16)</f>
        <v>2106</v>
      </c>
      <c r="D39" s="4">
        <f t="shared" si="24"/>
        <v>2434</v>
      </c>
      <c r="E39" s="4">
        <f t="shared" si="24"/>
        <v>2707</v>
      </c>
      <c r="F39" s="4">
        <f t="shared" si="24"/>
        <v>1854</v>
      </c>
      <c r="G39" s="4">
        <f t="shared" si="24"/>
        <v>1972</v>
      </c>
      <c r="H39" s="4">
        <f t="shared" si="24"/>
        <v>2118</v>
      </c>
      <c r="I39" s="4">
        <f t="shared" si="24"/>
        <v>0</v>
      </c>
      <c r="J39" s="4">
        <f t="shared" si="24"/>
        <v>0</v>
      </c>
      <c r="K39" s="4">
        <f t="shared" si="24"/>
        <v>0</v>
      </c>
      <c r="L39" s="4">
        <f t="shared" si="24"/>
        <v>0</v>
      </c>
      <c r="M39" s="4">
        <f t="shared" si="24"/>
        <v>0</v>
      </c>
      <c r="N39" s="4">
        <f t="shared" si="24"/>
        <v>0</v>
      </c>
    </row>
    <row r="43" spans="1:14" ht="19.5" customHeight="1"/>
    <row r="44" spans="1:14" ht="19.5" customHeight="1"/>
    <row r="45" spans="1:14" ht="19.5" customHeight="1"/>
    <row r="46" spans="1:14" ht="19.5" customHeight="1"/>
    <row r="47" spans="1:14" ht="19.5" customHeight="1"/>
    <row r="48" spans="1:14" ht="19.5" customHeight="1"/>
    <row r="49" spans="1:2" ht="19.5" customHeight="1"/>
    <row r="50" spans="1:2" ht="19.5" customHeight="1"/>
    <row r="51" spans="1:2" ht="19.5" customHeight="1"/>
    <row r="52" spans="1:2" ht="19.5" customHeight="1"/>
    <row r="53" spans="1:2" ht="19.5" customHeight="1"/>
    <row r="54" spans="1:2" ht="14.25" customHeight="1"/>
    <row r="55" spans="1:2" ht="14.25" customHeight="1"/>
    <row r="56" spans="1:2" ht="14.25" customHeight="1"/>
    <row r="61" spans="1:2">
      <c r="A61" s="3" t="s">
        <v>16</v>
      </c>
      <c r="B61" s="5">
        <f>SUM(B62:B69)</f>
        <v>12902</v>
      </c>
    </row>
    <row r="62" spans="1:2">
      <c r="A62" s="1" t="s">
        <v>17</v>
      </c>
      <c r="B62" s="5">
        <f>SUM(N7)</f>
        <v>13</v>
      </c>
    </row>
    <row r="63" spans="1:2">
      <c r="A63" s="1" t="s">
        <v>18</v>
      </c>
      <c r="B63" s="5">
        <f t="shared" ref="B63:B69" si="25">SUM(N8)</f>
        <v>4889</v>
      </c>
    </row>
    <row r="64" spans="1:2">
      <c r="A64" s="1" t="s">
        <v>19</v>
      </c>
      <c r="B64" s="5">
        <f t="shared" si="25"/>
        <v>1158</v>
      </c>
    </row>
    <row r="65" spans="1:2">
      <c r="A65" s="1" t="s">
        <v>20</v>
      </c>
      <c r="B65" s="5">
        <f t="shared" si="25"/>
        <v>31</v>
      </c>
    </row>
    <row r="66" spans="1:2">
      <c r="A66" s="1" t="s">
        <v>22</v>
      </c>
      <c r="B66" s="5">
        <f t="shared" si="25"/>
        <v>8</v>
      </c>
    </row>
    <row r="67" spans="1:2">
      <c r="A67" s="1" t="s">
        <v>21</v>
      </c>
      <c r="B67" s="5">
        <f t="shared" si="25"/>
        <v>605</v>
      </c>
    </row>
    <row r="68" spans="1:2">
      <c r="A68" s="1" t="s">
        <v>23</v>
      </c>
      <c r="B68" s="5">
        <f t="shared" si="25"/>
        <v>5106</v>
      </c>
    </row>
    <row r="69" spans="1:2">
      <c r="A69" s="1" t="s">
        <v>24</v>
      </c>
      <c r="B69" s="5">
        <f t="shared" si="25"/>
        <v>1092</v>
      </c>
    </row>
    <row r="88" spans="1:2">
      <c r="A88" s="3" t="s">
        <v>25</v>
      </c>
      <c r="B88" s="5">
        <f>SUM(B89:B99)</f>
        <v>13191</v>
      </c>
    </row>
    <row r="89" spans="1:2">
      <c r="A89" s="1" t="s">
        <v>26</v>
      </c>
      <c r="B89" s="5">
        <f>SUM(N17)</f>
        <v>11</v>
      </c>
    </row>
    <row r="90" spans="1:2">
      <c r="A90" s="1" t="s">
        <v>27</v>
      </c>
      <c r="B90" s="5">
        <f t="shared" ref="B90:B99" si="26">SUM(N18)</f>
        <v>115</v>
      </c>
    </row>
    <row r="91" spans="1:2">
      <c r="A91" s="1" t="s">
        <v>28</v>
      </c>
      <c r="B91" s="5">
        <f t="shared" si="26"/>
        <v>37</v>
      </c>
    </row>
    <row r="92" spans="1:2">
      <c r="A92" s="1" t="s">
        <v>23</v>
      </c>
      <c r="B92" s="5">
        <f t="shared" si="26"/>
        <v>6092</v>
      </c>
    </row>
    <row r="93" spans="1:2">
      <c r="A93" s="1" t="s">
        <v>22</v>
      </c>
      <c r="B93" s="5">
        <f t="shared" si="26"/>
        <v>1236</v>
      </c>
    </row>
    <row r="94" spans="1:2">
      <c r="A94" s="1" t="s">
        <v>29</v>
      </c>
      <c r="B94" s="5">
        <f t="shared" si="26"/>
        <v>1269</v>
      </c>
    </row>
    <row r="95" spans="1:2">
      <c r="A95" s="1" t="s">
        <v>30</v>
      </c>
      <c r="B95" s="5">
        <f t="shared" si="26"/>
        <v>1604</v>
      </c>
    </row>
    <row r="96" spans="1:2">
      <c r="A96" s="1" t="s">
        <v>31</v>
      </c>
      <c r="B96" s="5">
        <f t="shared" si="26"/>
        <v>10</v>
      </c>
    </row>
    <row r="97" spans="1:2">
      <c r="A97" s="1" t="s">
        <v>32</v>
      </c>
      <c r="B97" s="5">
        <f t="shared" si="26"/>
        <v>2411</v>
      </c>
    </row>
    <row r="98" spans="1:2">
      <c r="A98" s="1" t="s">
        <v>33</v>
      </c>
      <c r="B98" s="5">
        <f t="shared" si="26"/>
        <v>20</v>
      </c>
    </row>
    <row r="99" spans="1:2">
      <c r="A99" s="1" t="s">
        <v>34</v>
      </c>
      <c r="B99" s="5">
        <f t="shared" si="26"/>
        <v>386</v>
      </c>
    </row>
  </sheetData>
  <phoneticPr fontId="0" type="noConversion"/>
  <printOptions horizontalCentered="1" verticalCentered="1"/>
  <pageMargins left="0.17" right="0.13" top="0.68" bottom="0.85" header="0.39" footer="0.36"/>
  <pageSetup scale="90" orientation="landscape" horizontalDpi="4294967292" verticalDpi="4294967292" r:id="rId1"/>
  <headerFooter alignWithMargins="0">
    <oddHeader xml:space="preserve">&amp;C&amp;"Arial,Negrita Cursiva"&amp;12DEPARTAMENTO DE  CORRECCION Y REHABILITACION </oddHeader>
    <oddFooter>&amp;L&amp;"Arial,Normal"&amp;8FUENTE: INFORME DE MOVIMIENTO DIARIO&amp;R&amp;"Arial,Normal"&amp;8OFICINA DESARROLLO PROGRAMATICO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NAV0</vt:lpstr>
      <vt:lpstr>ING</vt:lpstr>
      <vt:lpstr>ING!Print_Area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Carrasquillo Ortiz</dc:creator>
  <cp:lastModifiedBy>francisco.pesante</cp:lastModifiedBy>
  <cp:lastPrinted>2011-01-26T17:46:16Z</cp:lastPrinted>
  <dcterms:created xsi:type="dcterms:W3CDTF">1999-09-10T03:34:35Z</dcterms:created>
  <dcterms:modified xsi:type="dcterms:W3CDTF">2011-02-01T18:52:22Z</dcterms:modified>
</cp:coreProperties>
</file>