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0" windowHeight="7740" tabRatio="604" activeTab="0"/>
  </bookViews>
  <sheets>
    <sheet name="13 REGIONES" sheetId="1" r:id="rId1"/>
    <sheet name="REGIONES Y PRECINTOS" sheetId="2" r:id="rId2"/>
    <sheet name="DELITOS Y MESES" sheetId="3" r:id="rId3"/>
    <sheet name="MUNICIPIOS" sheetId="4" r:id="rId4"/>
    <sheet name="CONTACTO" sheetId="5" r:id="rId5"/>
    <sheet name="DEFINICIÓN DELITOS TIPO I " sheetId="6" r:id="rId6"/>
  </sheets>
  <definedNames>
    <definedName name="_xlnm.Print_Area" localSheetId="0">'13 REGIONES'!#REF!</definedName>
    <definedName name="_xlnm.Print_Area" localSheetId="5">'DEFINICIÓN DELITOS TIPO I '!$A$1:$J$50</definedName>
    <definedName name="_xlnm.Print_Area" localSheetId="2">'DELITOS Y MESES'!$A$1:$O$476</definedName>
  </definedNames>
  <calcPr fullCalcOnLoad="1"/>
</workbook>
</file>

<file path=xl/sharedStrings.xml><?xml version="1.0" encoding="utf-8"?>
<sst xmlns="http://schemas.openxmlformats.org/spreadsheetml/2006/main" count="1766" uniqueCount="294">
  <si>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</si>
  <si>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</si>
  <si>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</si>
  <si>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</si>
  <si>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</si>
  <si>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</si>
  <si>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</si>
  <si>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</si>
  <si>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</si>
  <si>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</si>
  <si>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</si>
  <si>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</si>
  <si>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</si>
  <si>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</si>
  <si>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</si>
  <si>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</si>
  <si>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
  </si>
  <si>
    <t>RELACION DE DELITOS TIPO I INFORMADOS EN PUERTO RICO</t>
  </si>
  <si>
    <t>RELACION DE DELITOS TIPO I INFORMADOS EN LA REGION DE SAN JUAN</t>
  </si>
  <si>
    <t>RELACION DE DELITOS TIPO I INFORMADOS EN LA REGION DE ARECIBO</t>
  </si>
  <si>
    <t>RELACION DE DELITOS TIPO I INFORMADOS EN LA REGION DE PONCE</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</si>
  <si>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</si>
  <si>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</si>
  <si>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</si>
  <si>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</si>
  <si>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</si>
  <si>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</si>
  <si>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</si>
  <si>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</si>
  <si>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</si>
  <si>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</si>
  <si>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</si>
  <si>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</si>
  <si>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</si>
  <si>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</si>
  <si>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</si>
  <si>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</si>
  <si>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</si>
  <si>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</si>
  <si>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</si>
  <si>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</si>
  <si>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</si>
  <si>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</si>
  <si>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</si>
  <si>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</si>
  <si>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</si>
  <si>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</si>
  <si>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</si>
  <si>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</si>
  <si>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</si>
  <si>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</si>
  <si>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</si>
  <si>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</si>
  <si>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</si>
  <si>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</si>
  <si>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</si>
  <si>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</si>
  <si>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</si>
  <si>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</si>
  <si>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</si>
  <si>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</si>
  <si>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</si>
  <si>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</si>
  <si>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</si>
  <si>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</si>
  <si>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</si>
  <si>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</si>
  <si>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</si>
  <si>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</si>
  <si>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</si>
  <si>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</si>
  <si>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</si>
  <si>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</si>
  <si>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</si>
  <si>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</si>
  <si>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</si>
  <si>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</si>
  <si>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</si>
  <si>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</si>
  <si>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</si>
  <si>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</si>
  <si>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</si>
  <si>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</si>
  <si>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</si>
  <si>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</si>
  <si>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</si>
  <si>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</si>
  <si>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</si>
  <si>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</si>
  <si>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</si>
  <si>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</si>
  <si>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</si>
  <si>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</si>
  <si>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</si>
  <si>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</si>
  <si>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</si>
  <si>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</si>
  <si>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</si>
  <si>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</si>
  <si>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</si>
  <si>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</si>
  <si>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</si>
  <si>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</si>
  <si>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</si>
  <si>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</si>
  <si>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</si>
  <si>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</si>
  <si>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</si>
  <si>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</si>
  <si>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</si>
  <si>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</si>
  <si>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</si>
  <si>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</si>
  <si>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</si>
  <si>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</si>
  <si>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</si>
  <si>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</si>
  <si>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</si>
  <si>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</si>
  <si>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</si>
  <si>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</si>
  <si>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</si>
  <si>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</si>
  <si>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</si>
  <si>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</si>
  <si>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</si>
  <si>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</si>
  <si>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</si>
  <si>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</si>
  <si>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</si>
  <si>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</si>
  <si>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</si>
  <si>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</si>
  <si>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</si>
  <si>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</si>
  <si>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</si>
  <si>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</si>
  <si>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</si>
  <si>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</si>
  <si>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</si>
  <si>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</si>
  <si>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</si>
  <si>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</si>
  <si>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</si>
  <si>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</si>
  <si>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</si>
  <si>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</si>
  <si>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</si>
  <si>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</si>
  <si>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</si>
  <si>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</si>
  <si>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</si>
  <si>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</si>
  <si>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</si>
  <si>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</si>
  <si>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</si>
  <si>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</si>
  <si>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</si>
  <si>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</si>
  <si>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</si>
  <si>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</si>
  <si>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</si>
  <si>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</si>
  <si>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</si>
  <si>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</si>
  <si>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</si>
  <si>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</si>
  <si>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</si>
  <si>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</si>
  <si>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</si>
  <si>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</si>
  <si>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</si>
  <si>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</si>
  <si>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</si>
  <si>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</si>
  <si>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</si>
  <si>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</si>
  <si>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</si>
  <si>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</si>
  <si>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</si>
  <si>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</si>
  <si>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</si>
  <si>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</si>
  <si>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</si>
  <si>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</si>
  <si>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</si>
  <si>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</si>
  <si>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</si>
  <si>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</si>
  <si>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</si>
  <si>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</si>
  <si>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</si>
  <si>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</si>
  <si>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</si>
  <si>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</si>
  <si>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</si>
  <si>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</si>
  <si>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</si>
  <si>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</si>
  <si>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</si>
  <si>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</si>
  <si>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</si>
  <si>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</si>
  <si>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</si>
  <si>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</si>
  <si>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AÑO</t>
  </si>
  <si>
    <t>ENE</t>
  </si>
  <si>
    <t>FEB</t>
  </si>
  <si>
    <t>MAR</t>
  </si>
  <si>
    <t>ABR</t>
  </si>
  <si>
    <t>MAY</t>
  </si>
  <si>
    <t>JUN</t>
  </si>
  <si>
    <t>JUL</t>
  </si>
  <si>
    <t>AGO</t>
  </si>
  <si>
    <t>SEP</t>
  </si>
  <si>
    <t>OCT</t>
  </si>
  <si>
    <t>NOV</t>
  </si>
  <si>
    <t>DIC</t>
  </si>
  <si>
    <t>TIPO I</t>
  </si>
  <si>
    <t>CAMBIO</t>
  </si>
  <si>
    <t>ASE</t>
  </si>
  <si>
    <t>HOM</t>
  </si>
  <si>
    <t>VIOL. POR</t>
  </si>
  <si>
    <t>FUERZA</t>
  </si>
  <si>
    <t>ROBO</t>
  </si>
  <si>
    <t>AGR.</t>
  </si>
  <si>
    <t>GRAVE</t>
  </si>
  <si>
    <t>ESC.</t>
  </si>
  <si>
    <t>APR.</t>
  </si>
  <si>
    <t>ILEGAL</t>
  </si>
  <si>
    <t>HURTO</t>
  </si>
  <si>
    <t>AUTO</t>
  </si>
  <si>
    <t>REGION DE SAN JUAN</t>
  </si>
  <si>
    <t>REGION DE ARECIBO</t>
  </si>
  <si>
    <t>REGION DE PONCE</t>
  </si>
  <si>
    <t>REGION  DE HUMACAO</t>
  </si>
  <si>
    <t>REGION DE MAYAGUEZ</t>
  </si>
  <si>
    <t>REGION DE CAGUAS</t>
  </si>
  <si>
    <t>REGION DE BAYAMON</t>
  </si>
  <si>
    <t>REGION DE CAROLINA</t>
  </si>
  <si>
    <t>REGION DE GUAYAMA</t>
  </si>
  <si>
    <t>REGION DE AGUADILLA</t>
  </si>
  <si>
    <t>REGION DE UTUADO</t>
  </si>
  <si>
    <t>REGION DE FAJARDO</t>
  </si>
  <si>
    <t>REGION DE AIBONITO</t>
  </si>
  <si>
    <t>3.  Robo</t>
  </si>
  <si>
    <t>4.  Agresión Grave</t>
  </si>
  <si>
    <t>5.  Escalamiento/Allanamiento de Morada</t>
  </si>
  <si>
    <t>6.  Apropiación Ilegal</t>
  </si>
  <si>
    <t>legalmente a otra persona.</t>
  </si>
  <si>
    <t>Se debe incluir el llevarse un vehículo sin permiso del dueño para realizar paseos alocados.</t>
  </si>
  <si>
    <t xml:space="preserve">  Años 2010 y 2011</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</si>
  <si>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</si>
  <si>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</si>
  <si>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</si>
  <si>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</si>
  <si>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</si>
  <si>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</si>
  <si>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</si>
  <si>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</si>
  <si>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</si>
  <si>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</si>
  <si>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</si>
  <si>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</si>
  <si>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</si>
  <si>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</si>
  <si>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</si>
  <si>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</si>
  <si>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</si>
  <si>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</si>
  <si>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Asesinato,</t>
  </si>
  <si>
    <t>Homicidio</t>
  </si>
  <si>
    <t>Violación por</t>
  </si>
  <si>
    <t>la Fuerza</t>
  </si>
  <si>
    <t>Agresión</t>
  </si>
  <si>
    <t>Agravada</t>
  </si>
  <si>
    <t>Escalamiento</t>
  </si>
  <si>
    <t>Apropiación</t>
  </si>
  <si>
    <t>Ilegal</t>
  </si>
  <si>
    <t>Hurto de</t>
  </si>
  <si>
    <t>Auto</t>
  </si>
  <si>
    <t xml:space="preserve">                                                                                                                                                                                                                                                                                                                                                                                                                                                                                                                                                                                                                                                                                                                                                                                                                                                                                                                                                                                                                                                                                                                                                                                                                                                                                                                    </t>
  </si>
  <si>
    <t xml:space="preserve">                                                                                                                                                                                                                                                                                                                                                                                                                  </t>
  </si>
  <si>
    <t>Hato Rey E
Este</t>
  </si>
  <si>
    <t>Hato Rey O
Oeste</t>
  </si>
  <si>
    <t>REGION DE HUMACAO</t>
  </si>
  <si>
    <t>7.  Hurto de Auto</t>
  </si>
  <si>
    <t>2.  Violación a la Fuerza</t>
  </si>
  <si>
    <t xml:space="preserve">1.  Asesinato y Homicidio Voluntario </t>
  </si>
  <si>
    <t xml:space="preserve">     Mes del 1 al 31 de octubre</t>
  </si>
  <si>
    <t>Acumulado al 31 de octubre</t>
  </si>
  <si>
    <t xml:space="preserve">                                                                                                                                                                                           </t>
  </si>
  <si>
    <t>8 de noviembre de 2011</t>
  </si>
  <si>
    <t xml:space="preserve">9 de diciembre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</si>
</sst>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8">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color indexed="63"/>
      </top>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medium"/>
      <right style="medium"/>
      <top>
        <color indexed="63"/>
      </top>
      <bottom>
        <color indexed="63"/>
      </bottom>
    </border>
    <border>
      <left style="medium"/>
      <right style="medium"/>
      <top style="dashed"/>
      <bottom style="medium"/>
    </border>
    <border>
      <left>
        <color indexed="63"/>
      </left>
      <right>
        <color indexed="63"/>
      </right>
      <top>
        <color indexed="63"/>
      </top>
      <bottom style="thick"/>
    </border>
    <border>
      <left style="medium"/>
      <right style="medium"/>
      <top style="medium"/>
      <bottom>
        <color indexed="63"/>
      </bottom>
    </border>
    <border>
      <left style="medium"/>
      <right style="medium"/>
      <top style="medium"/>
      <bottom style="hair"/>
    </border>
    <border>
      <left style="medium"/>
      <right>
        <color indexed="63"/>
      </right>
      <top>
        <color indexed="63"/>
      </top>
      <bottom>
        <color indexed="63"/>
      </bottom>
    </border>
    <border>
      <left style="medium"/>
      <right style="medium"/>
      <top style="thin"/>
      <bottom style="medium"/>
    </border>
    <border>
      <left style="thin"/>
      <right style="medium"/>
      <top style="thin"/>
      <bottom style="thin"/>
    </border>
    <border>
      <left style="medium"/>
      <right style="medium"/>
      <top style="thin"/>
      <bottom style="thin"/>
    </border>
    <border>
      <left style="medium"/>
      <right style="thin"/>
      <top style="thin"/>
      <bottom style="thin"/>
    </border>
    <border>
      <left/>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3">
    <xf numFmtId="0" fontId="0" fillId="0" borderId="0" xfId="0" applyAlignment="1">
      <alignment/>
    </xf>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4" xfId="0" applyFont="1" applyBorder="1" applyAlignment="1">
      <alignment horizontal="centerContinuous"/>
    </xf>
    <xf numFmtId="0" fontId="0" fillId="0" borderId="15" xfId="0" applyBorder="1" applyAlignment="1">
      <alignment/>
    </xf>
    <xf numFmtId="0" fontId="1"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right"/>
    </xf>
    <xf numFmtId="0" fontId="1" fillId="0" borderId="14" xfId="0" applyFont="1" applyBorder="1" applyAlignment="1">
      <alignment/>
    </xf>
    <xf numFmtId="0" fontId="0" fillId="0" borderId="13" xfId="0" applyBorder="1" applyAlignment="1" quotePrefix="1">
      <alignment horizontal="fill"/>
    </xf>
    <xf numFmtId="0" fontId="6" fillId="0" borderId="19" xfId="0" applyFont="1" applyBorder="1" applyAlignment="1">
      <alignment horizontal="center" vertical="center"/>
    </xf>
    <xf numFmtId="0" fontId="4" fillId="0" borderId="14" xfId="0" applyFont="1" applyBorder="1" applyAlignment="1">
      <alignment horizontal="centerContinuous" vertical="center"/>
    </xf>
    <xf numFmtId="0" fontId="6" fillId="0" borderId="18" xfId="0" applyFont="1" applyBorder="1" applyAlignment="1">
      <alignment horizontal="center" vertical="center"/>
    </xf>
    <xf numFmtId="0" fontId="5" fillId="0" borderId="0" xfId="0" applyFont="1" applyAlignment="1">
      <alignment/>
    </xf>
    <xf numFmtId="0" fontId="1" fillId="0" borderId="20" xfId="0" applyFont="1" applyBorder="1" applyAlignment="1" quotePrefix="1">
      <alignment horizontal="left" vertical="center"/>
    </xf>
    <xf numFmtId="0" fontId="1" fillId="0" borderId="10" xfId="0" applyFont="1" applyBorder="1" applyAlignment="1">
      <alignment vertical="center"/>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180" fontId="11" fillId="0" borderId="12" xfId="0" applyNumberFormat="1" applyFont="1" applyBorder="1" applyAlignment="1">
      <alignment/>
    </xf>
    <xf numFmtId="180" fontId="11" fillId="0" borderId="20" xfId="0" applyNumberFormat="1" applyFont="1" applyBorder="1" applyAlignment="1">
      <alignment/>
    </xf>
    <xf numFmtId="180" fontId="11" fillId="0" borderId="21" xfId="0" applyNumberFormat="1" applyFont="1" applyBorder="1" applyAlignment="1">
      <alignment/>
    </xf>
    <xf numFmtId="180" fontId="11" fillId="0" borderId="22" xfId="0" applyNumberFormat="1" applyFont="1" applyBorder="1" applyAlignment="1">
      <alignment/>
    </xf>
    <xf numFmtId="180" fontId="11" fillId="0" borderId="23" xfId="0" applyNumberFormat="1" applyFont="1" applyBorder="1" applyAlignment="1">
      <alignment/>
    </xf>
    <xf numFmtId="180" fontId="11" fillId="0" borderId="11" xfId="0" applyNumberFormat="1" applyFont="1" applyBorder="1" applyAlignment="1">
      <alignment/>
    </xf>
    <xf numFmtId="0" fontId="4" fillId="0" borderId="23" xfId="0" applyFont="1" applyBorder="1" applyAlignment="1">
      <alignment horizontal="left" vertical="center"/>
    </xf>
    <xf numFmtId="180" fontId="11" fillId="0" borderId="20" xfId="60" applyNumberFormat="1" applyFont="1" applyBorder="1" applyAlignment="1" quotePrefix="1">
      <alignment horizontal="right"/>
    </xf>
    <xf numFmtId="180" fontId="11" fillId="0" borderId="12" xfId="0" applyNumberFormat="1" applyFont="1" applyBorder="1" applyAlignment="1" quotePrefix="1">
      <alignment horizontal="right"/>
    </xf>
    <xf numFmtId="180" fontId="11" fillId="0" borderId="23" xfId="0" applyNumberFormat="1" applyFont="1" applyBorder="1" applyAlignment="1" quotePrefix="1">
      <alignment horizontal="right"/>
    </xf>
    <xf numFmtId="180" fontId="11" fillId="0" borderId="11" xfId="0" applyNumberFormat="1" applyFont="1" applyBorder="1" applyAlignment="1" quotePrefix="1">
      <alignment horizontal="right"/>
    </xf>
    <xf numFmtId="180" fontId="11" fillId="0" borderId="20" xfId="0" applyNumberFormat="1" applyFont="1" applyBorder="1" applyAlignment="1" quotePrefix="1">
      <alignment horizontal="right"/>
    </xf>
    <xf numFmtId="0" fontId="11" fillId="0" borderId="17" xfId="0" applyFont="1" applyBorder="1" applyAlignment="1">
      <alignment horizontal="center" vertical="center"/>
    </xf>
    <xf numFmtId="180" fontId="11" fillId="0" borderId="21" xfId="0" applyNumberFormat="1" applyFont="1" applyBorder="1" applyAlignment="1" quotePrefix="1">
      <alignment horizontal="right"/>
    </xf>
    <xf numFmtId="0" fontId="11" fillId="0" borderId="18" xfId="0" applyFont="1" applyBorder="1" applyAlignment="1">
      <alignment horizontal="center" vertical="center"/>
    </xf>
    <xf numFmtId="180" fontId="11" fillId="0" borderId="22" xfId="0" applyNumberFormat="1" applyFont="1" applyBorder="1" applyAlignment="1" quotePrefix="1">
      <alignment horizontal="right"/>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left" vertical="center"/>
    </xf>
    <xf numFmtId="180" fontId="11" fillId="0" borderId="17" xfId="0" applyNumberFormat="1" applyFont="1" applyBorder="1" applyAlignment="1">
      <alignment/>
    </xf>
    <xf numFmtId="180" fontId="11" fillId="0" borderId="18" xfId="0" applyNumberFormat="1" applyFont="1" applyBorder="1" applyAlignment="1">
      <alignment/>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12" fillId="0" borderId="24" xfId="0" applyFont="1" applyBorder="1" applyAlignment="1" applyProtection="1">
      <alignment horizontal="center"/>
      <protection/>
    </xf>
    <xf numFmtId="0" fontId="0" fillId="0" borderId="26" xfId="0" applyBorder="1" applyAlignment="1" applyProtection="1">
      <alignment/>
      <protection/>
    </xf>
    <xf numFmtId="0" fontId="0" fillId="0" borderId="27" xfId="0" applyBorder="1" applyAlignment="1" applyProtection="1">
      <alignment/>
      <protection locked="0"/>
    </xf>
    <xf numFmtId="0" fontId="0" fillId="0" borderId="26" xfId="0" applyBorder="1" applyAlignment="1" applyProtection="1">
      <alignment/>
      <protection locked="0"/>
    </xf>
    <xf numFmtId="180" fontId="0" fillId="0" borderId="28" xfId="0" applyNumberFormat="1" applyBorder="1" applyAlignment="1" applyProtection="1">
      <alignment/>
      <protection/>
    </xf>
    <xf numFmtId="180" fontId="0" fillId="0" borderId="29" xfId="0" applyNumberFormat="1" applyBorder="1" applyAlignment="1" applyProtection="1">
      <alignment/>
      <protection locked="0"/>
    </xf>
    <xf numFmtId="180" fontId="0" fillId="0" borderId="28" xfId="0" applyNumberFormat="1" applyBorder="1" applyAlignment="1" applyProtection="1">
      <alignment/>
      <protection locked="0"/>
    </xf>
    <xf numFmtId="1" fontId="0" fillId="0" borderId="26" xfId="0" applyNumberFormat="1" applyBorder="1" applyAlignment="1" applyProtection="1">
      <alignment/>
      <protection/>
    </xf>
    <xf numFmtId="180" fontId="0" fillId="0" borderId="0" xfId="0" applyNumberFormat="1" applyBorder="1" applyAlignment="1" applyProtection="1">
      <alignment/>
      <protection/>
    </xf>
    <xf numFmtId="0" fontId="0" fillId="0" borderId="0" xfId="0" applyAlignment="1" applyProtection="1">
      <alignment/>
      <protection locked="0"/>
    </xf>
    <xf numFmtId="0" fontId="0" fillId="0" borderId="30" xfId="0" applyBorder="1" applyAlignment="1" applyProtection="1">
      <alignment/>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5"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2" fillId="0" borderId="24"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0" fillId="0" borderId="32" xfId="0" applyBorder="1" applyAlignment="1" applyProtection="1">
      <alignment/>
      <protection locked="0"/>
    </xf>
    <xf numFmtId="180" fontId="0" fillId="0" borderId="33" xfId="0" applyNumberFormat="1" applyBorder="1" applyAlignment="1" applyProtection="1">
      <alignment/>
      <protection locked="0"/>
    </xf>
    <xf numFmtId="180" fontId="0" fillId="0" borderId="34" xfId="0" applyNumberFormat="1" applyBorder="1" applyAlignment="1" applyProtection="1">
      <alignment/>
      <protection locked="0"/>
    </xf>
    <xf numFmtId="180" fontId="0" fillId="0" borderId="35" xfId="0" applyNumberFormat="1" applyBorder="1" applyAlignment="1" applyProtection="1">
      <alignment/>
      <protection locked="0"/>
    </xf>
    <xf numFmtId="1" fontId="0" fillId="0" borderId="30" xfId="0" applyNumberFormat="1" applyBorder="1" applyAlignment="1" applyProtection="1">
      <alignment/>
      <protection locked="0"/>
    </xf>
    <xf numFmtId="1" fontId="0" fillId="0" borderId="26" xfId="0" applyNumberFormat="1" applyBorder="1" applyAlignment="1" applyProtection="1" quotePrefix="1">
      <alignment horizontal="right"/>
      <protection locked="0"/>
    </xf>
    <xf numFmtId="0" fontId="0" fillId="0" borderId="36" xfId="0" applyBorder="1" applyAlignment="1" applyProtection="1">
      <alignment/>
      <protection locked="0"/>
    </xf>
    <xf numFmtId="0" fontId="0" fillId="0" borderId="30" xfId="0" applyFont="1" applyBorder="1" applyAlignment="1" applyProtection="1">
      <alignment/>
      <protection locked="0"/>
    </xf>
    <xf numFmtId="0" fontId="0" fillId="0" borderId="33" xfId="0" applyBorder="1" applyAlignment="1" applyProtection="1">
      <alignment/>
      <protection locked="0"/>
    </xf>
    <xf numFmtId="0" fontId="12" fillId="0" borderId="24" xfId="0" applyFont="1" applyBorder="1" applyAlignment="1" applyProtection="1" quotePrefix="1">
      <alignment horizontal="center" vertical="center"/>
      <protection locked="0"/>
    </xf>
    <xf numFmtId="0" fontId="12" fillId="0" borderId="31" xfId="0" applyFont="1" applyBorder="1" applyAlignment="1" applyProtection="1">
      <alignment horizontal="center"/>
      <protection locked="0"/>
    </xf>
    <xf numFmtId="0" fontId="12" fillId="0" borderId="37" xfId="0" applyFont="1" applyBorder="1" applyAlignment="1" applyProtection="1">
      <alignment horizontal="center" vertical="center"/>
      <protection locked="0"/>
    </xf>
    <xf numFmtId="0" fontId="0" fillId="33" borderId="26" xfId="0" applyFill="1" applyBorder="1" applyAlignment="1" applyProtection="1">
      <alignment/>
      <protection locked="0"/>
    </xf>
    <xf numFmtId="0" fontId="0" fillId="33" borderId="30" xfId="0" applyFill="1" applyBorder="1" applyAlignment="1" applyProtection="1">
      <alignment/>
      <protection locked="0"/>
    </xf>
    <xf numFmtId="0" fontId="0" fillId="33" borderId="27" xfId="0" applyFill="1" applyBorder="1" applyAlignment="1" applyProtection="1">
      <alignment/>
      <protection locked="0"/>
    </xf>
    <xf numFmtId="0" fontId="0" fillId="33" borderId="32" xfId="0" applyFill="1" applyBorder="1" applyAlignment="1" applyProtection="1">
      <alignment/>
      <protection locked="0"/>
    </xf>
    <xf numFmtId="180" fontId="0" fillId="0" borderId="0" xfId="0" applyNumberFormat="1" applyBorder="1" applyAlignment="1" applyProtection="1">
      <alignment/>
      <protection locked="0"/>
    </xf>
    <xf numFmtId="180" fontId="0" fillId="0" borderId="28" xfId="0" applyNumberFormat="1" applyFont="1" applyBorder="1" applyAlignment="1" applyProtection="1">
      <alignment/>
      <protection locked="0"/>
    </xf>
    <xf numFmtId="180" fontId="0" fillId="0" borderId="38" xfId="0" applyNumberFormat="1" applyBorder="1" applyAlignment="1" applyProtection="1">
      <alignment/>
      <protection locked="0"/>
    </xf>
    <xf numFmtId="0" fontId="12" fillId="0" borderId="33" xfId="0" applyFont="1" applyBorder="1" applyAlignment="1" applyProtection="1">
      <alignment horizontal="center"/>
      <protection locked="0"/>
    </xf>
    <xf numFmtId="0" fontId="12" fillId="0" borderId="24" xfId="0" applyFont="1" applyBorder="1" applyAlignment="1" applyProtection="1">
      <alignment horizontal="center" vertical="distributed"/>
      <protection locked="0"/>
    </xf>
    <xf numFmtId="180" fontId="13" fillId="0" borderId="28" xfId="0" applyNumberFormat="1" applyFont="1" applyBorder="1" applyAlignment="1" applyProtection="1">
      <alignment/>
      <protection locked="0"/>
    </xf>
    <xf numFmtId="0" fontId="0" fillId="0" borderId="26" xfId="0" applyFont="1" applyBorder="1" applyAlignment="1" applyProtection="1">
      <alignment/>
      <protection locked="0"/>
    </xf>
    <xf numFmtId="0" fontId="12" fillId="0" borderId="24" xfId="0" applyFont="1" applyBorder="1" applyAlignment="1" applyProtection="1" quotePrefix="1">
      <alignment horizontal="center"/>
      <protection locked="0"/>
    </xf>
    <xf numFmtId="0" fontId="0" fillId="0" borderId="26" xfId="0" applyBorder="1" applyAlignment="1" applyProtection="1" quotePrefix="1">
      <alignment horizontal="right"/>
      <protection locked="0"/>
    </xf>
    <xf numFmtId="0" fontId="1" fillId="0" borderId="24" xfId="0" applyFont="1" applyBorder="1" applyAlignment="1">
      <alignment horizontal="center"/>
    </xf>
    <xf numFmtId="0" fontId="0" fillId="0" borderId="24" xfId="0" applyBorder="1" applyAlignment="1">
      <alignment horizontal="center"/>
    </xf>
    <xf numFmtId="0" fontId="0" fillId="0" borderId="39" xfId="0" applyFont="1" applyBorder="1" applyAlignment="1">
      <alignment/>
    </xf>
    <xf numFmtId="0" fontId="0" fillId="0" borderId="40" xfId="0" applyBorder="1" applyAlignment="1">
      <alignment/>
    </xf>
    <xf numFmtId="0" fontId="0" fillId="0" borderId="39" xfId="0" applyBorder="1" applyAlignment="1">
      <alignment/>
    </xf>
    <xf numFmtId="0" fontId="0" fillId="0" borderId="41" xfId="0" applyBorder="1" applyAlignment="1">
      <alignment/>
    </xf>
    <xf numFmtId="0" fontId="0" fillId="0" borderId="40" xfId="0" applyFont="1" applyBorder="1" applyAlignment="1">
      <alignment/>
    </xf>
    <xf numFmtId="0" fontId="0" fillId="0" borderId="42" xfId="0" applyBorder="1" applyAlignment="1">
      <alignment/>
    </xf>
    <xf numFmtId="0" fontId="4" fillId="0" borderId="24" xfId="0" applyFont="1" applyBorder="1" applyAlignment="1">
      <alignment horizontal="center"/>
    </xf>
    <xf numFmtId="0" fontId="1" fillId="0" borderId="24"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43" xfId="0" applyFont="1" applyBorder="1" applyAlignment="1">
      <alignment horizontal="left" vertical="top" wrapText="1"/>
    </xf>
    <xf numFmtId="0" fontId="13" fillId="0" borderId="44" xfId="0" applyFont="1" applyBorder="1" applyAlignment="1">
      <alignment vertical="top" wrapText="1"/>
    </xf>
    <xf numFmtId="0" fontId="13" fillId="0" borderId="43" xfId="0" applyFont="1" applyBorder="1" applyAlignment="1">
      <alignment horizontal="left" vertical="top" wrapText="1"/>
    </xf>
    <xf numFmtId="0" fontId="13" fillId="0" borderId="45" xfId="0" applyFont="1" applyBorder="1" applyAlignment="1">
      <alignment vertical="top" wrapText="1"/>
    </xf>
    <xf numFmtId="0" fontId="10" fillId="0" borderId="46" xfId="0" applyFont="1" applyBorder="1" applyAlignment="1">
      <alignment horizontal="left" vertical="top" wrapText="1"/>
    </xf>
    <xf numFmtId="0" fontId="13" fillId="0" borderId="0" xfId="0" applyFont="1" applyBorder="1" applyAlignment="1">
      <alignment vertical="top" wrapText="1"/>
    </xf>
    <xf numFmtId="0" fontId="13" fillId="0" borderId="47" xfId="0" applyFont="1" applyBorder="1" applyAlignment="1">
      <alignment vertical="top" wrapText="1"/>
    </xf>
    <xf numFmtId="0" fontId="10" fillId="0" borderId="48" xfId="0" applyFont="1" applyBorder="1" applyAlignment="1">
      <alignment vertical="top" wrapText="1"/>
    </xf>
    <xf numFmtId="0" fontId="13" fillId="0" borderId="47" xfId="0" applyFont="1" applyBorder="1" applyAlignment="1">
      <alignment/>
    </xf>
    <xf numFmtId="0" fontId="13" fillId="0" borderId="49" xfId="0" applyFont="1" applyBorder="1" applyAlignment="1">
      <alignment horizontal="center" vertical="top" wrapText="1"/>
    </xf>
    <xf numFmtId="0" fontId="54"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47" xfId="0" applyFont="1" applyBorder="1" applyAlignment="1">
      <alignment horizontal="left"/>
    </xf>
    <xf numFmtId="0" fontId="13" fillId="0" borderId="0" xfId="0" applyFont="1" applyFill="1" applyBorder="1" applyAlignment="1">
      <alignment horizontal="left" wrapText="1"/>
    </xf>
    <xf numFmtId="0" fontId="13" fillId="0" borderId="47" xfId="0" applyFont="1" applyFill="1" applyBorder="1" applyAlignment="1">
      <alignment horizontal="left" wrapText="1"/>
    </xf>
    <xf numFmtId="0" fontId="13" fillId="0" borderId="46" xfId="0" applyFont="1" applyBorder="1" applyAlignment="1">
      <alignment horizontal="left" vertical="top" wrapText="1"/>
    </xf>
    <xf numFmtId="0" fontId="13" fillId="0" borderId="50" xfId="0" applyFont="1" applyBorder="1" applyAlignment="1">
      <alignment horizontal="left" vertical="top" wrapText="1"/>
    </xf>
    <xf numFmtId="0" fontId="1" fillId="0" borderId="51" xfId="0" applyFont="1" applyBorder="1" applyAlignment="1">
      <alignment horizontal="center"/>
    </xf>
    <xf numFmtId="0" fontId="0" fillId="0" borderId="51" xfId="0" applyBorder="1" applyAlignment="1">
      <alignment horizontal="right"/>
    </xf>
    <xf numFmtId="0" fontId="0" fillId="0" borderId="51" xfId="0" applyBorder="1" applyAlignment="1">
      <alignment/>
    </xf>
    <xf numFmtId="0" fontId="0" fillId="0" borderId="28" xfId="0" applyBorder="1" applyAlignment="1">
      <alignment/>
    </xf>
    <xf numFmtId="0" fontId="0" fillId="0" borderId="52" xfId="0" applyBorder="1" applyAlignment="1">
      <alignment horizontal="right"/>
    </xf>
    <xf numFmtId="180" fontId="0" fillId="0" borderId="52" xfId="0" applyNumberFormat="1" applyBorder="1" applyAlignment="1">
      <alignment/>
    </xf>
    <xf numFmtId="0" fontId="0" fillId="0" borderId="40" xfId="0" applyBorder="1" applyAlignment="1">
      <alignment horizontal="right"/>
    </xf>
    <xf numFmtId="0" fontId="10" fillId="0" borderId="51" xfId="0" applyFont="1" applyBorder="1" applyAlignment="1">
      <alignment horizontal="center"/>
    </xf>
    <xf numFmtId="0" fontId="4" fillId="0" borderId="20" xfId="0" applyFont="1" applyBorder="1" applyAlignment="1">
      <alignment horizontal="center"/>
    </xf>
    <xf numFmtId="0" fontId="4" fillId="0" borderId="17"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vertical="center"/>
    </xf>
    <xf numFmtId="0" fontId="4" fillId="0" borderId="0" xfId="0" applyFont="1" applyAlignment="1">
      <alignment horizontal="center"/>
    </xf>
    <xf numFmtId="0" fontId="4" fillId="0" borderId="12" xfId="0" applyFont="1" applyBorder="1" applyAlignment="1">
      <alignment/>
    </xf>
    <xf numFmtId="0" fontId="4" fillId="0" borderId="21"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11" fillId="0" borderId="20" xfId="0" applyFont="1" applyBorder="1" applyAlignment="1">
      <alignment/>
    </xf>
    <xf numFmtId="0" fontId="11" fillId="0" borderId="17" xfId="0" applyFont="1" applyBorder="1" applyAlignment="1">
      <alignment/>
    </xf>
    <xf numFmtId="0" fontId="11" fillId="0" borderId="0" xfId="0" applyFont="1" applyAlignment="1">
      <alignment/>
    </xf>
    <xf numFmtId="0" fontId="4" fillId="0" borderId="17" xfId="0" applyFont="1" applyBorder="1" applyAlignment="1" quotePrefix="1">
      <alignment horizontal="center" vertical="center"/>
    </xf>
    <xf numFmtId="0" fontId="11" fillId="0" borderId="12" xfId="0" applyFont="1" applyBorder="1" applyAlignment="1">
      <alignment/>
    </xf>
    <xf numFmtId="0" fontId="11" fillId="0" borderId="23" xfId="0" applyFont="1" applyBorder="1" applyAlignment="1" quotePrefix="1">
      <alignment horizontal="right"/>
    </xf>
    <xf numFmtId="0" fontId="11" fillId="0" borderId="19" xfId="0" applyFont="1" applyBorder="1" applyAlignment="1">
      <alignment/>
    </xf>
    <xf numFmtId="0" fontId="11" fillId="0" borderId="10" xfId="0" applyFont="1" applyBorder="1" applyAlignment="1">
      <alignment/>
    </xf>
    <xf numFmtId="0" fontId="4" fillId="0" borderId="19" xfId="0" applyFont="1" applyBorder="1" applyAlignment="1" quotePrefix="1">
      <alignment horizontal="center" vertical="center"/>
    </xf>
    <xf numFmtId="0" fontId="11" fillId="0" borderId="11" xfId="0" applyFont="1" applyBorder="1" applyAlignment="1">
      <alignment/>
    </xf>
    <xf numFmtId="0" fontId="11" fillId="0" borderId="12" xfId="0" applyFont="1" applyBorder="1" applyAlignment="1">
      <alignment/>
    </xf>
    <xf numFmtId="0" fontId="11" fillId="0" borderId="23" xfId="0" applyFont="1" applyBorder="1" applyAlignment="1">
      <alignment/>
    </xf>
    <xf numFmtId="0" fontId="11" fillId="0" borderId="21" xfId="0" applyFont="1" applyBorder="1" applyAlignment="1">
      <alignment/>
    </xf>
    <xf numFmtId="0" fontId="11" fillId="0" borderId="18" xfId="0" applyFont="1" applyBorder="1" applyAlignment="1">
      <alignment/>
    </xf>
    <xf numFmtId="0" fontId="11" fillId="0" borderId="53" xfId="0" applyFont="1" applyBorder="1" applyAlignment="1">
      <alignment/>
    </xf>
    <xf numFmtId="0" fontId="11" fillId="0" borderId="22" xfId="0" applyFont="1" applyBorder="1" applyAlignment="1">
      <alignment/>
    </xf>
    <xf numFmtId="180" fontId="5" fillId="0" borderId="20" xfId="0" applyNumberFormat="1" applyFont="1" applyBorder="1" applyAlignment="1">
      <alignment/>
    </xf>
    <xf numFmtId="0" fontId="11" fillId="0" borderId="14" xfId="0" applyFont="1" applyFill="1" applyBorder="1" applyAlignment="1">
      <alignment/>
    </xf>
    <xf numFmtId="0" fontId="11" fillId="0" borderId="16" xfId="0" applyFont="1" applyBorder="1" applyAlignment="1">
      <alignment/>
    </xf>
    <xf numFmtId="180" fontId="11" fillId="0" borderId="16" xfId="0" applyNumberFormat="1" applyFont="1" applyBorder="1" applyAlignment="1">
      <alignment/>
    </xf>
    <xf numFmtId="0" fontId="11" fillId="0" borderId="17" xfId="0" applyFont="1" applyBorder="1" applyAlignment="1" quotePrefix="1">
      <alignment horizontal="right"/>
    </xf>
    <xf numFmtId="0" fontId="5" fillId="0" borderId="14" xfId="0" applyFont="1" applyFill="1" applyBorder="1" applyAlignment="1">
      <alignment/>
    </xf>
    <xf numFmtId="180" fontId="5" fillId="0" borderId="14" xfId="0" applyNumberFormat="1" applyFont="1" applyFill="1" applyBorder="1" applyAlignment="1">
      <alignment/>
    </xf>
    <xf numFmtId="0" fontId="11" fillId="0" borderId="0" xfId="0" applyFont="1" applyAlignment="1">
      <alignment horizontal="right"/>
    </xf>
    <xf numFmtId="180" fontId="11" fillId="0" borderId="20" xfId="0" applyNumberFormat="1" applyFont="1" applyBorder="1" applyAlignment="1">
      <alignment shrinkToFit="1"/>
    </xf>
    <xf numFmtId="0" fontId="0" fillId="0" borderId="51" xfId="0" applyBorder="1" applyAlignment="1" applyProtection="1">
      <alignment/>
      <protection locked="0"/>
    </xf>
    <xf numFmtId="0" fontId="55" fillId="0" borderId="0" xfId="57" applyFont="1" applyBorder="1">
      <alignment/>
      <protection/>
    </xf>
    <xf numFmtId="0" fontId="15" fillId="0" borderId="0" xfId="0" applyFont="1" applyBorder="1" applyAlignment="1">
      <alignment/>
    </xf>
    <xf numFmtId="0" fontId="56" fillId="0" borderId="0" xfId="57" applyFont="1" applyBorder="1" applyAlignment="1">
      <alignment horizontal="left"/>
      <protection/>
    </xf>
    <xf numFmtId="0" fontId="56" fillId="0" borderId="0" xfId="57" applyFont="1" applyBorder="1" applyAlignment="1">
      <alignment horizontal="justify"/>
      <protection/>
    </xf>
    <xf numFmtId="0" fontId="57" fillId="0" borderId="0" xfId="57" applyFont="1" applyBorder="1" applyAlignment="1">
      <alignment/>
      <protection/>
    </xf>
    <xf numFmtId="0" fontId="57" fillId="0" borderId="0" xfId="57" applyFont="1" applyBorder="1" applyAlignment="1">
      <alignment horizontal="left"/>
      <protection/>
    </xf>
    <xf numFmtId="0" fontId="56" fillId="0" borderId="0" xfId="57" applyFont="1" applyBorder="1" applyAlignment="1">
      <alignment/>
      <protection/>
    </xf>
    <xf numFmtId="0" fontId="0" fillId="0" borderId="0" xfId="0" applyBorder="1" applyAlignment="1" applyProtection="1">
      <alignment/>
      <protection locked="0"/>
    </xf>
    <xf numFmtId="0" fontId="0" fillId="0" borderId="54" xfId="0" applyBorder="1" applyAlignment="1" applyProtection="1">
      <alignment/>
      <protection/>
    </xf>
    <xf numFmtId="0" fontId="0" fillId="0" borderId="25" xfId="0" applyBorder="1" applyAlignment="1" applyProtection="1">
      <alignment/>
      <protection/>
    </xf>
    <xf numFmtId="0" fontId="0" fillId="0" borderId="51" xfId="0" applyBorder="1" applyAlignment="1" applyProtection="1">
      <alignment/>
      <protection/>
    </xf>
    <xf numFmtId="0" fontId="0" fillId="0" borderId="30" xfId="0" applyBorder="1" applyAlignment="1" applyProtection="1">
      <alignment/>
      <protection/>
    </xf>
    <xf numFmtId="0" fontId="1" fillId="0" borderId="51" xfId="0" applyFont="1" applyBorder="1" applyAlignment="1" applyProtection="1" quotePrefix="1">
      <alignment horizontal="center"/>
      <protection/>
    </xf>
    <xf numFmtId="0" fontId="0" fillId="0" borderId="30" xfId="0" applyBorder="1" applyAlignment="1" applyProtection="1">
      <alignment horizontal="right"/>
      <protection/>
    </xf>
    <xf numFmtId="0" fontId="0" fillId="0" borderId="28" xfId="0" applyBorder="1" applyAlignment="1" applyProtection="1">
      <alignment/>
      <protection/>
    </xf>
    <xf numFmtId="0" fontId="0" fillId="0" borderId="33" xfId="0" applyBorder="1" applyAlignment="1" applyProtection="1">
      <alignment horizontal="right"/>
      <protection/>
    </xf>
    <xf numFmtId="0" fontId="12" fillId="0" borderId="51" xfId="0" applyFont="1" applyBorder="1" applyAlignment="1" applyProtection="1" quotePrefix="1">
      <alignment horizontal="center"/>
      <protection/>
    </xf>
    <xf numFmtId="0" fontId="12" fillId="0" borderId="51" xfId="0" applyFont="1" applyBorder="1" applyAlignment="1" applyProtection="1">
      <alignment horizontal="center"/>
      <protection/>
    </xf>
    <xf numFmtId="0" fontId="0" fillId="0" borderId="28" xfId="0" applyBorder="1" applyAlignment="1" applyProtection="1">
      <alignment horizontal="center"/>
      <protection/>
    </xf>
    <xf numFmtId="0" fontId="0" fillId="0" borderId="51" xfId="0"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horizontal="right"/>
      <protection/>
    </xf>
    <xf numFmtId="0" fontId="0" fillId="0" borderId="54" xfId="0" applyBorder="1" applyAlignment="1" applyProtection="1">
      <alignment/>
      <protection locked="0"/>
    </xf>
    <xf numFmtId="0" fontId="0" fillId="0" borderId="25" xfId="0" applyBorder="1" applyAlignment="1" applyProtection="1">
      <alignment/>
      <protection locked="0"/>
    </xf>
    <xf numFmtId="0" fontId="1" fillId="0" borderId="51" xfId="0" applyFont="1" applyBorder="1" applyAlignment="1" applyProtection="1" quotePrefix="1">
      <alignment horizontal="center"/>
      <protection locked="0"/>
    </xf>
    <xf numFmtId="0" fontId="0" fillId="0" borderId="28" xfId="0" applyBorder="1" applyAlignment="1" applyProtection="1">
      <alignment/>
      <protection locked="0"/>
    </xf>
    <xf numFmtId="0" fontId="12" fillId="0" borderId="51" xfId="0" applyFont="1" applyBorder="1" applyAlignment="1" applyProtection="1">
      <alignment horizontal="center"/>
      <protection locked="0"/>
    </xf>
    <xf numFmtId="0" fontId="0" fillId="0" borderId="28" xfId="0" applyBorder="1" applyAlignment="1" applyProtection="1">
      <alignment horizontal="center"/>
      <protection locked="0"/>
    </xf>
    <xf numFmtId="0" fontId="0" fillId="0" borderId="51" xfId="0" applyBorder="1" applyAlignment="1" applyProtection="1">
      <alignment horizontal="center"/>
      <protection locked="0"/>
    </xf>
    <xf numFmtId="0" fontId="12" fillId="0" borderId="51" xfId="0" applyFont="1" applyBorder="1" applyAlignment="1" applyProtection="1" quotePrefix="1">
      <alignment horizontal="center"/>
      <protection locked="0"/>
    </xf>
    <xf numFmtId="0" fontId="1" fillId="0" borderId="51"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51" xfId="0" applyBorder="1" applyAlignment="1" applyProtection="1">
      <alignment horizontal="right"/>
      <protection locked="0"/>
    </xf>
    <xf numFmtId="0" fontId="1" fillId="0" borderId="0" xfId="0" applyFont="1" applyAlignment="1" applyProtection="1">
      <alignment/>
      <protection locked="0"/>
    </xf>
    <xf numFmtId="0" fontId="1" fillId="0" borderId="0" xfId="0" applyFont="1" applyAlignment="1" applyProtection="1" quotePrefix="1">
      <alignment horizontal="left"/>
      <protection locked="0"/>
    </xf>
    <xf numFmtId="0" fontId="2" fillId="0" borderId="24" xfId="0" applyFont="1" applyBorder="1" applyAlignment="1">
      <alignment horizontal="center"/>
    </xf>
    <xf numFmtId="0" fontId="0" fillId="0" borderId="54" xfId="0" applyBorder="1" applyAlignment="1">
      <alignment/>
    </xf>
    <xf numFmtId="0" fontId="1" fillId="0" borderId="0" xfId="0" applyFont="1" applyAlignment="1">
      <alignment/>
    </xf>
    <xf numFmtId="0" fontId="6" fillId="0" borderId="0" xfId="0" applyFont="1" applyAlignment="1">
      <alignment/>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0" fontId="0" fillId="33" borderId="55" xfId="0" applyFill="1" applyBorder="1" applyAlignment="1" applyProtection="1">
      <alignment/>
      <protection locked="0"/>
    </xf>
    <xf numFmtId="0" fontId="0" fillId="0" borderId="56" xfId="0" applyFill="1" applyBorder="1" applyAlignment="1" applyProtection="1">
      <alignment/>
      <protection locked="0"/>
    </xf>
    <xf numFmtId="180" fontId="0" fillId="0" borderId="0" xfId="0" applyNumberFormat="1" applyAlignment="1">
      <alignment/>
    </xf>
    <xf numFmtId="0" fontId="1" fillId="0" borderId="57" xfId="0" applyFont="1" applyBorder="1" applyAlignment="1">
      <alignment horizontal="center"/>
    </xf>
    <xf numFmtId="0" fontId="0" fillId="0" borderId="57" xfId="0" applyBorder="1" applyAlignment="1">
      <alignment horizontal="center"/>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13" fillId="0" borderId="0" xfId="0" applyFont="1" applyBorder="1" applyAlignment="1">
      <alignment horizontal="left" vertical="top" wrapText="1"/>
    </xf>
    <xf numFmtId="0" fontId="13" fillId="0" borderId="47" xfId="0" applyFont="1" applyBorder="1" applyAlignment="1">
      <alignment horizontal="left" vertical="top" wrapText="1"/>
    </xf>
    <xf numFmtId="0" fontId="13" fillId="0" borderId="61" xfId="0" applyFont="1" applyBorder="1" applyAlignment="1">
      <alignment horizontal="left" vertical="top" wrapText="1"/>
    </xf>
    <xf numFmtId="0" fontId="13" fillId="0" borderId="62" xfId="0" applyFont="1" applyBorder="1" applyAlignment="1">
      <alignment horizontal="left" vertical="top" wrapText="1"/>
    </xf>
    <xf numFmtId="0" fontId="13" fillId="0" borderId="0" xfId="0" applyFont="1" applyBorder="1" applyAlignment="1">
      <alignment vertical="top" wrapText="1"/>
    </xf>
    <xf numFmtId="0" fontId="13" fillId="0" borderId="47" xfId="0" applyFont="1" applyBorder="1" applyAlignment="1">
      <alignment vertical="top" wrapText="1"/>
    </xf>
    <xf numFmtId="0" fontId="13" fillId="0" borderId="49" xfId="0" applyFont="1" applyBorder="1" applyAlignment="1">
      <alignment horizontal="left" vertical="top" wrapText="1"/>
    </xf>
    <xf numFmtId="0" fontId="13" fillId="0" borderId="49" xfId="0" applyFont="1" applyFill="1" applyBorder="1" applyAlignment="1">
      <alignment horizontal="left" wrapText="1"/>
    </xf>
    <xf numFmtId="0" fontId="13" fillId="0" borderId="0" xfId="0" applyFont="1" applyFill="1" applyBorder="1" applyAlignment="1">
      <alignment horizontal="left" wrapText="1"/>
    </xf>
    <xf numFmtId="0" fontId="13" fillId="0" borderId="47" xfId="0" applyFont="1" applyFill="1" applyBorder="1" applyAlignment="1">
      <alignment horizontal="left" wrapText="1"/>
    </xf>
    <xf numFmtId="0" fontId="57" fillId="0" borderId="0" xfId="57" applyFont="1" applyBorder="1" applyAlignment="1">
      <alignment horizontal="left"/>
      <protection/>
    </xf>
    <xf numFmtId="0" fontId="56" fillId="0" borderId="0" xfId="57" applyFont="1" applyBorder="1" applyAlignment="1">
      <alignment horizontal="left"/>
      <protection/>
    </xf>
    <xf numFmtId="0" fontId="56" fillId="0" borderId="0" xfId="57" applyFont="1" applyBorder="1">
      <alignment/>
      <protection/>
    </xf>
    <xf numFmtId="0" fontId="17" fillId="0" borderId="0" xfId="0" applyFont="1" applyBorder="1" applyAlignment="1">
      <alignment/>
    </xf>
    <xf numFmtId="0" fontId="17" fillId="0" borderId="0" xfId="0" applyFont="1" applyBorder="1" applyAlignment="1">
      <alignment horizontal="left"/>
    </xf>
    <xf numFmtId="0" fontId="16" fillId="0" borderId="0" xfId="57" applyFont="1" applyBorder="1" applyAlignment="1">
      <alignment/>
      <protection/>
    </xf>
    <xf numFmtId="0" fontId="57" fillId="0" borderId="0" xfId="57" applyFont="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286"/>
  <sheetViews>
    <sheetView tabSelected="1" zoomScale="75" zoomScaleNormal="75" zoomScalePageLayoutView="0" workbookViewId="0" topLeftCell="A1">
      <selection activeCell="A1" sqref="A1"/>
    </sheetView>
  </sheetViews>
  <sheetFormatPr defaultColWidth="9.140625" defaultRowHeight="12.75"/>
  <cols>
    <col min="1" max="1" width="11.140625" style="0" bestFit="1" customWidth="1"/>
    <col min="4" max="4" width="10.00390625" style="0" bestFit="1" customWidth="1"/>
    <col min="5" max="5" width="37.28125" style="0" customWidth="1"/>
    <col min="6" max="6" width="8.8515625" style="0" customWidth="1"/>
    <col min="7" max="7" width="9.28125" style="0" bestFit="1" customWidth="1"/>
    <col min="9" max="9" width="10.00390625" style="0" bestFit="1" customWidth="1"/>
    <col min="10" max="10" width="12.7109375" style="0" customWidth="1"/>
    <col min="11" max="11" width="10.7109375" style="0" customWidth="1"/>
    <col min="12" max="25" width="7.7109375" style="0" customWidth="1"/>
  </cols>
  <sheetData>
    <row r="1" spans="1:9" ht="25.5" customHeight="1" thickTop="1">
      <c r="A1" s="7"/>
      <c r="B1" s="8"/>
      <c r="C1" s="8"/>
      <c r="D1" s="8"/>
      <c r="E1" s="9" t="s">
        <v>18</v>
      </c>
      <c r="F1" s="8"/>
      <c r="G1" s="8"/>
      <c r="H1" s="8"/>
      <c r="I1" s="10"/>
    </row>
    <row r="2" spans="1:9" ht="25.5" customHeight="1" thickBot="1">
      <c r="A2" s="21" t="s">
        <v>251</v>
      </c>
      <c r="G2" s="1" t="s">
        <v>0</v>
      </c>
      <c r="H2" s="2" t="s">
        <v>1</v>
      </c>
      <c r="I2" s="6"/>
    </row>
    <row r="3" spans="1:9" ht="25.5" customHeight="1" thickBot="1" thickTop="1">
      <c r="A3" s="38" t="s">
        <v>289</v>
      </c>
      <c r="B3" s="22"/>
      <c r="C3" s="22"/>
      <c r="D3" s="3"/>
      <c r="E3" s="11" t="s">
        <v>0</v>
      </c>
      <c r="F3" s="50" t="s">
        <v>290</v>
      </c>
      <c r="G3" s="4"/>
      <c r="H3" s="4"/>
      <c r="I3" s="5"/>
    </row>
    <row r="4" spans="1:9" ht="25.5" customHeight="1" thickBot="1" thickTop="1">
      <c r="A4" s="138" t="s">
        <v>0</v>
      </c>
      <c r="B4" s="139" t="s">
        <v>0</v>
      </c>
      <c r="C4" s="140" t="s">
        <v>2</v>
      </c>
      <c r="D4" s="141"/>
      <c r="E4" s="139" t="s">
        <v>3</v>
      </c>
      <c r="F4" s="142" t="s">
        <v>0</v>
      </c>
      <c r="G4" s="139" t="s">
        <v>0</v>
      </c>
      <c r="H4" s="140" t="s">
        <v>2</v>
      </c>
      <c r="I4" s="143"/>
    </row>
    <row r="5" spans="1:9" ht="25.5" customHeight="1" thickBot="1" thickTop="1">
      <c r="A5" s="144">
        <v>2011</v>
      </c>
      <c r="B5" s="145">
        <v>2010</v>
      </c>
      <c r="C5" s="146" t="s">
        <v>4</v>
      </c>
      <c r="D5" s="147" t="s">
        <v>5</v>
      </c>
      <c r="E5" s="48"/>
      <c r="F5" s="144">
        <v>2011</v>
      </c>
      <c r="G5" s="145">
        <v>2010</v>
      </c>
      <c r="H5" s="148" t="s">
        <v>4</v>
      </c>
      <c r="I5" s="148" t="s">
        <v>5</v>
      </c>
    </row>
    <row r="6" spans="1:9" ht="25.5" customHeight="1" thickBot="1" thickTop="1">
      <c r="A6" s="149">
        <f>A7+A12</f>
        <v>907</v>
      </c>
      <c r="B6" s="150">
        <f>B7+B12</f>
        <v>759</v>
      </c>
      <c r="C6" s="151">
        <f>C7+C12</f>
        <v>148</v>
      </c>
      <c r="D6" s="39">
        <f aca="true" t="shared" si="0" ref="D6:D15">C6/B6*1</f>
        <v>0.19499341238471674</v>
      </c>
      <c r="E6" s="152" t="s">
        <v>6</v>
      </c>
      <c r="F6" s="151">
        <f>F7+F12</f>
        <v>9316</v>
      </c>
      <c r="G6" s="150">
        <f>G7+G12</f>
        <v>8330</v>
      </c>
      <c r="H6" s="153">
        <f>H7+H12</f>
        <v>986</v>
      </c>
      <c r="I6" s="40">
        <f aca="true" t="shared" si="1" ref="I6:I15">H6/G6*1</f>
        <v>0.11836734693877551</v>
      </c>
    </row>
    <row r="7" spans="1:9" ht="25.5" customHeight="1" thickBot="1" thickTop="1">
      <c r="A7" s="154">
        <f>SUM(A8:A11)</f>
        <v>142</v>
      </c>
      <c r="B7" s="155">
        <f>SUM(B8:B11)</f>
        <v>136</v>
      </c>
      <c r="C7" s="156">
        <f>SUM(C8:C11)</f>
        <v>6</v>
      </c>
      <c r="D7" s="41">
        <f t="shared" si="0"/>
        <v>0.04411764705882353</v>
      </c>
      <c r="E7" s="157" t="s">
        <v>7</v>
      </c>
      <c r="F7" s="156">
        <f>SUM(F8:F11)</f>
        <v>1860</v>
      </c>
      <c r="G7" s="155">
        <f>SUM(G8:G11)</f>
        <v>1703</v>
      </c>
      <c r="H7" s="158">
        <f>SUM(H8:H11)</f>
        <v>157</v>
      </c>
      <c r="I7" s="42">
        <f t="shared" si="1"/>
        <v>0.09219025249559601</v>
      </c>
    </row>
    <row r="8" spans="1:9" ht="25.5" customHeight="1" thickTop="1">
      <c r="A8" s="149">
        <v>17</v>
      </c>
      <c r="B8" s="150">
        <v>10</v>
      </c>
      <c r="C8" s="151">
        <f>A8-B8</f>
        <v>7</v>
      </c>
      <c r="D8" s="43">
        <f t="shared" si="0"/>
        <v>0.7</v>
      </c>
      <c r="E8" s="44" t="s">
        <v>8</v>
      </c>
      <c r="F8" s="151">
        <v>197</v>
      </c>
      <c r="G8" s="150">
        <v>171</v>
      </c>
      <c r="H8" s="153">
        <f>F8-G8</f>
        <v>26</v>
      </c>
      <c r="I8" s="40">
        <f>H8/G8</f>
        <v>0.15204678362573099</v>
      </c>
    </row>
    <row r="9" spans="1:9" ht="25.5" customHeight="1">
      <c r="A9" s="149">
        <v>0</v>
      </c>
      <c r="B9" s="150">
        <v>0</v>
      </c>
      <c r="C9" s="151">
        <f>A9-B9</f>
        <v>0</v>
      </c>
      <c r="D9" s="43">
        <v>0</v>
      </c>
      <c r="E9" s="44" t="s">
        <v>9</v>
      </c>
      <c r="F9" s="151">
        <v>8</v>
      </c>
      <c r="G9" s="150">
        <v>2</v>
      </c>
      <c r="H9" s="153">
        <f>F9-G9</f>
        <v>6</v>
      </c>
      <c r="I9" s="40">
        <f t="shared" si="1"/>
        <v>3</v>
      </c>
    </row>
    <row r="10" spans="1:9" ht="25.5" customHeight="1">
      <c r="A10" s="149">
        <v>91</v>
      </c>
      <c r="B10" s="150">
        <v>105</v>
      </c>
      <c r="C10" s="151">
        <f>A10-B10</f>
        <v>-14</v>
      </c>
      <c r="D10" s="43">
        <f t="shared" si="0"/>
        <v>-0.13333333333333333</v>
      </c>
      <c r="E10" s="44" t="s">
        <v>10</v>
      </c>
      <c r="F10" s="151">
        <v>1371</v>
      </c>
      <c r="G10" s="150">
        <v>1264</v>
      </c>
      <c r="H10" s="159">
        <f>F10-G10</f>
        <v>107</v>
      </c>
      <c r="I10" s="40">
        <f t="shared" si="1"/>
        <v>0.08465189873417721</v>
      </c>
    </row>
    <row r="11" spans="1:9" ht="25.5" customHeight="1" thickBot="1">
      <c r="A11" s="149">
        <v>34</v>
      </c>
      <c r="B11" s="150">
        <v>21</v>
      </c>
      <c r="C11" s="151">
        <f>A11-B11</f>
        <v>13</v>
      </c>
      <c r="D11" s="43">
        <f t="shared" si="0"/>
        <v>0.6190476190476191</v>
      </c>
      <c r="E11" s="44" t="s">
        <v>11</v>
      </c>
      <c r="F11" s="151">
        <v>284</v>
      </c>
      <c r="G11" s="150">
        <v>266</v>
      </c>
      <c r="H11" s="153">
        <f>F11-G11</f>
        <v>18</v>
      </c>
      <c r="I11" s="40">
        <f t="shared" si="1"/>
        <v>0.06766917293233082</v>
      </c>
    </row>
    <row r="12" spans="1:9" ht="25.5" customHeight="1" thickBot="1" thickTop="1">
      <c r="A12" s="160">
        <f>SUM(A13:A15)</f>
        <v>765</v>
      </c>
      <c r="B12" s="155">
        <f>SUM(B13:B15)</f>
        <v>623</v>
      </c>
      <c r="C12" s="156">
        <f>SUM(C13:C15)</f>
        <v>142</v>
      </c>
      <c r="D12" s="41">
        <f t="shared" si="0"/>
        <v>0.22792937399678972</v>
      </c>
      <c r="E12" s="157" t="s">
        <v>12</v>
      </c>
      <c r="F12" s="155">
        <f>SUM(F13:F15)</f>
        <v>7456</v>
      </c>
      <c r="G12" s="155">
        <f>SUM(G13:G15)</f>
        <v>6627</v>
      </c>
      <c r="H12" s="158">
        <f>SUM(H13:H15)</f>
        <v>829</v>
      </c>
      <c r="I12" s="42">
        <f t="shared" si="1"/>
        <v>0.12509431115135053</v>
      </c>
    </row>
    <row r="13" spans="1:9" ht="25.5" customHeight="1" thickTop="1">
      <c r="A13" s="149">
        <v>119</v>
      </c>
      <c r="B13" s="150">
        <v>142</v>
      </c>
      <c r="C13" s="151">
        <f>A13-B13</f>
        <v>-23</v>
      </c>
      <c r="D13" s="43">
        <f t="shared" si="0"/>
        <v>-0.1619718309859155</v>
      </c>
      <c r="E13" s="44" t="s">
        <v>13</v>
      </c>
      <c r="F13" s="151">
        <v>1365</v>
      </c>
      <c r="G13" s="150">
        <v>1274</v>
      </c>
      <c r="H13" s="153">
        <f>F13-G13</f>
        <v>91</v>
      </c>
      <c r="I13" s="40">
        <f t="shared" si="1"/>
        <v>0.07142857142857142</v>
      </c>
    </row>
    <row r="14" spans="1:9" ht="25.5" customHeight="1">
      <c r="A14" s="149">
        <v>548</v>
      </c>
      <c r="B14" s="150">
        <v>353</v>
      </c>
      <c r="C14" s="151">
        <f>A14-B14</f>
        <v>195</v>
      </c>
      <c r="D14" s="43">
        <f t="shared" si="0"/>
        <v>0.5524079320113314</v>
      </c>
      <c r="E14" s="44" t="s">
        <v>14</v>
      </c>
      <c r="F14" s="151">
        <v>4928</v>
      </c>
      <c r="G14" s="150">
        <v>4060</v>
      </c>
      <c r="H14" s="153">
        <f>F14-G14</f>
        <v>868</v>
      </c>
      <c r="I14" s="40">
        <f t="shared" si="1"/>
        <v>0.21379310344827587</v>
      </c>
    </row>
    <row r="15" spans="1:9" ht="25.5" customHeight="1" thickBot="1">
      <c r="A15" s="161">
        <v>98</v>
      </c>
      <c r="B15" s="162">
        <v>128</v>
      </c>
      <c r="C15" s="163">
        <f>A15-B15</f>
        <v>-30</v>
      </c>
      <c r="D15" s="45">
        <f t="shared" si="0"/>
        <v>-0.234375</v>
      </c>
      <c r="E15" s="46" t="s">
        <v>15</v>
      </c>
      <c r="F15" s="163">
        <v>1163</v>
      </c>
      <c r="G15" s="162">
        <v>1293</v>
      </c>
      <c r="H15" s="164">
        <f>F15-G15</f>
        <v>-130</v>
      </c>
      <c r="I15" s="47">
        <f t="shared" si="1"/>
        <v>-0.10054137664346481</v>
      </c>
    </row>
    <row r="16" ht="13.5" thickTop="1">
      <c r="I16" s="14"/>
    </row>
    <row r="17" ht="12.75">
      <c r="I17" s="14"/>
    </row>
    <row r="18" ht="13.5" thickBot="1"/>
    <row r="19" spans="1:9" ht="25.5" customHeight="1" thickTop="1">
      <c r="A19" s="7"/>
      <c r="B19" s="8"/>
      <c r="C19" s="15"/>
      <c r="D19" s="15"/>
      <c r="E19" s="9" t="s">
        <v>19</v>
      </c>
      <c r="F19" s="15"/>
      <c r="G19" s="15"/>
      <c r="H19" s="8"/>
      <c r="I19" s="10"/>
    </row>
    <row r="20" spans="1:9" ht="25.5" customHeight="1" thickBot="1">
      <c r="A20" s="21" t="s">
        <v>251</v>
      </c>
      <c r="G20" s="1" t="s">
        <v>0</v>
      </c>
      <c r="H20" s="2" t="s">
        <v>1</v>
      </c>
      <c r="I20" s="6"/>
    </row>
    <row r="21" spans="1:9" ht="25.5" customHeight="1" thickBot="1" thickTop="1">
      <c r="A21" s="38" t="str">
        <f>+A3</f>
        <v>     Mes del 1 al 31 de octubre</v>
      </c>
      <c r="B21" s="22"/>
      <c r="C21" s="22"/>
      <c r="D21" s="3"/>
      <c r="E21" s="11" t="s">
        <v>0</v>
      </c>
      <c r="F21" s="50" t="str">
        <f>F3</f>
        <v>Acumulado al 31 de octubre</v>
      </c>
      <c r="G21" s="4"/>
      <c r="H21" s="4"/>
      <c r="I21" s="5"/>
    </row>
    <row r="22" spans="1:9" ht="25.5" customHeight="1" thickBot="1" thickTop="1">
      <c r="A22" s="138" t="s">
        <v>0</v>
      </c>
      <c r="B22" s="139" t="s">
        <v>0</v>
      </c>
      <c r="C22" s="140" t="s">
        <v>2</v>
      </c>
      <c r="D22" s="141"/>
      <c r="E22" s="139" t="s">
        <v>3</v>
      </c>
      <c r="F22" s="142" t="s">
        <v>0</v>
      </c>
      <c r="G22" s="139" t="s">
        <v>0</v>
      </c>
      <c r="H22" s="140" t="s">
        <v>2</v>
      </c>
      <c r="I22" s="143"/>
    </row>
    <row r="23" spans="1:9" ht="25.5" customHeight="1" thickBot="1" thickTop="1">
      <c r="A23" s="144">
        <v>2011</v>
      </c>
      <c r="B23" s="145">
        <v>2010</v>
      </c>
      <c r="C23" s="146" t="s">
        <v>4</v>
      </c>
      <c r="D23" s="147" t="s">
        <v>5</v>
      </c>
      <c r="E23" s="48"/>
      <c r="F23" s="144">
        <v>2011</v>
      </c>
      <c r="G23" s="145">
        <v>2010</v>
      </c>
      <c r="H23" s="148" t="s">
        <v>4</v>
      </c>
      <c r="I23" s="148" t="s">
        <v>5</v>
      </c>
    </row>
    <row r="24" spans="1:9" ht="25.5" customHeight="1" thickBot="1" thickTop="1">
      <c r="A24" s="161">
        <f>A25+A30</f>
        <v>287</v>
      </c>
      <c r="B24" s="162">
        <f>B25+B30</f>
        <v>490</v>
      </c>
      <c r="C24" s="163">
        <f>C25+C30</f>
        <v>-203</v>
      </c>
      <c r="D24" s="34">
        <f>C24/B24</f>
        <v>-0.4142857142857143</v>
      </c>
      <c r="E24" s="48" t="s">
        <v>6</v>
      </c>
      <c r="F24" s="163">
        <f>F25+F30</f>
        <v>2694</v>
      </c>
      <c r="G24" s="162">
        <f>G25+G30</f>
        <v>3303</v>
      </c>
      <c r="H24" s="164">
        <f>H25+H30</f>
        <v>-609</v>
      </c>
      <c r="I24" s="35">
        <f>H24/G24</f>
        <v>-0.184377838328792</v>
      </c>
    </row>
    <row r="25" spans="1:9" ht="25.5" customHeight="1" thickBot="1" thickTop="1">
      <c r="A25" s="162">
        <f>SUM(A26:A29)</f>
        <v>43</v>
      </c>
      <c r="B25" s="162">
        <f>SUM(B26:B29)</f>
        <v>38</v>
      </c>
      <c r="C25" s="163">
        <f>SUM(C26:C29)</f>
        <v>5</v>
      </c>
      <c r="D25" s="34">
        <f>C25/B25</f>
        <v>0.13157894736842105</v>
      </c>
      <c r="E25" s="48" t="s">
        <v>7</v>
      </c>
      <c r="F25" s="163">
        <f>SUM(F26:F29)</f>
        <v>342</v>
      </c>
      <c r="G25" s="162">
        <f>SUM(G26:G29)</f>
        <v>381</v>
      </c>
      <c r="H25" s="164">
        <f>SUM(H26:H29)</f>
        <v>-39</v>
      </c>
      <c r="I25" s="35">
        <f>H25/G25</f>
        <v>-0.10236220472440945</v>
      </c>
    </row>
    <row r="26" spans="1:9" ht="25.5" customHeight="1" thickTop="1">
      <c r="A26" s="149">
        <v>7</v>
      </c>
      <c r="B26" s="150">
        <v>8</v>
      </c>
      <c r="C26" s="151">
        <f>A26-B26</f>
        <v>-1</v>
      </c>
      <c r="D26" s="33">
        <f aca="true" t="shared" si="2" ref="D26:D33">C26/B26</f>
        <v>-0.125</v>
      </c>
      <c r="E26" s="44" t="s">
        <v>8</v>
      </c>
      <c r="F26" s="151">
        <v>52</v>
      </c>
      <c r="G26" s="150">
        <v>44</v>
      </c>
      <c r="H26" s="153">
        <f>F26-G26</f>
        <v>8</v>
      </c>
      <c r="I26" s="32">
        <f>H26/G26</f>
        <v>0.18181818181818182</v>
      </c>
    </row>
    <row r="27" spans="1:9" ht="25.5" customHeight="1">
      <c r="A27" s="149">
        <v>0</v>
      </c>
      <c r="B27" s="149">
        <v>0</v>
      </c>
      <c r="C27" s="150">
        <f>A27-B27</f>
        <v>0</v>
      </c>
      <c r="D27" s="33">
        <v>0</v>
      </c>
      <c r="E27" s="44" t="s">
        <v>9</v>
      </c>
      <c r="F27" s="153">
        <v>0</v>
      </c>
      <c r="G27" s="153">
        <v>0</v>
      </c>
      <c r="H27" s="153">
        <f>F27-G27</f>
        <v>0</v>
      </c>
      <c r="I27" s="32">
        <v>0</v>
      </c>
    </row>
    <row r="28" spans="1:9" ht="25.5" customHeight="1">
      <c r="A28" s="149">
        <v>26</v>
      </c>
      <c r="B28" s="149">
        <v>23</v>
      </c>
      <c r="C28" s="150">
        <f>A28-B28</f>
        <v>3</v>
      </c>
      <c r="D28" s="33">
        <f t="shared" si="2"/>
        <v>0.13043478260869565</v>
      </c>
      <c r="E28" s="44" t="s">
        <v>10</v>
      </c>
      <c r="F28" s="153">
        <v>204</v>
      </c>
      <c r="G28" s="153">
        <v>249</v>
      </c>
      <c r="H28" s="153">
        <f>F28-G28</f>
        <v>-45</v>
      </c>
      <c r="I28" s="32">
        <f aca="true" t="shared" si="3" ref="I28:I33">H28/G28</f>
        <v>-0.18072289156626506</v>
      </c>
    </row>
    <row r="29" spans="1:9" ht="25.5" customHeight="1" thickBot="1">
      <c r="A29" s="149">
        <v>10</v>
      </c>
      <c r="B29" s="149">
        <v>7</v>
      </c>
      <c r="C29" s="150">
        <f>A29-B29</f>
        <v>3</v>
      </c>
      <c r="D29" s="33">
        <f t="shared" si="2"/>
        <v>0.42857142857142855</v>
      </c>
      <c r="E29" s="44" t="s">
        <v>11</v>
      </c>
      <c r="F29" s="153">
        <v>86</v>
      </c>
      <c r="G29" s="153">
        <v>88</v>
      </c>
      <c r="H29" s="153">
        <f>F29-G29</f>
        <v>-2</v>
      </c>
      <c r="I29" s="32">
        <f t="shared" si="3"/>
        <v>-0.022727272727272728</v>
      </c>
    </row>
    <row r="30" spans="1:9" ht="25.5" customHeight="1" thickBot="1" thickTop="1">
      <c r="A30" s="160">
        <f>SUM(A31:A33)</f>
        <v>244</v>
      </c>
      <c r="B30" s="160">
        <f>SUM(B31:B33)</f>
        <v>452</v>
      </c>
      <c r="C30" s="160">
        <f>SUM(C31:C33)</f>
        <v>-208</v>
      </c>
      <c r="D30" s="36">
        <f t="shared" si="2"/>
        <v>-0.46017699115044247</v>
      </c>
      <c r="E30" s="49" t="s">
        <v>12</v>
      </c>
      <c r="F30" s="158">
        <f>SUM(F31:F33)</f>
        <v>2352</v>
      </c>
      <c r="G30" s="158">
        <f>SUM(G31:G33)</f>
        <v>2922</v>
      </c>
      <c r="H30" s="158">
        <f>SUM(H31:H33)</f>
        <v>-570</v>
      </c>
      <c r="I30" s="37">
        <f t="shared" si="3"/>
        <v>-0.19507186858316222</v>
      </c>
    </row>
    <row r="31" spans="1:9" ht="25.5" customHeight="1" thickTop="1">
      <c r="A31" s="149">
        <v>112</v>
      </c>
      <c r="B31" s="149">
        <v>187</v>
      </c>
      <c r="C31" s="149">
        <f>A31-B31</f>
        <v>-75</v>
      </c>
      <c r="D31" s="33">
        <f t="shared" si="2"/>
        <v>-0.40106951871657753</v>
      </c>
      <c r="E31" s="44" t="s">
        <v>13</v>
      </c>
      <c r="F31" s="153">
        <v>1242</v>
      </c>
      <c r="G31" s="153">
        <v>1213</v>
      </c>
      <c r="H31" s="153">
        <f>F31-G31</f>
        <v>29</v>
      </c>
      <c r="I31" s="32">
        <f t="shared" si="3"/>
        <v>0.023907666941467436</v>
      </c>
    </row>
    <row r="32" spans="1:9" ht="25.5" customHeight="1">
      <c r="A32" s="149">
        <v>104</v>
      </c>
      <c r="B32" s="149">
        <v>202</v>
      </c>
      <c r="C32" s="149">
        <f>A32-B32</f>
        <v>-98</v>
      </c>
      <c r="D32" s="33">
        <f t="shared" si="2"/>
        <v>-0.48514851485148514</v>
      </c>
      <c r="E32" s="44" t="s">
        <v>14</v>
      </c>
      <c r="F32" s="153">
        <v>741</v>
      </c>
      <c r="G32" s="153">
        <v>1119</v>
      </c>
      <c r="H32" s="153">
        <f>F32-G32</f>
        <v>-378</v>
      </c>
      <c r="I32" s="32">
        <f t="shared" si="3"/>
        <v>-0.3378016085790885</v>
      </c>
    </row>
    <row r="33" spans="1:9" ht="25.5" customHeight="1" thickBot="1">
      <c r="A33" s="161">
        <v>28</v>
      </c>
      <c r="B33" s="161">
        <v>63</v>
      </c>
      <c r="C33" s="161">
        <f>A33-B33</f>
        <v>-35</v>
      </c>
      <c r="D33" s="34">
        <f t="shared" si="2"/>
        <v>-0.5555555555555556</v>
      </c>
      <c r="E33" s="46" t="s">
        <v>15</v>
      </c>
      <c r="F33" s="164">
        <v>369</v>
      </c>
      <c r="G33" s="164">
        <v>590</v>
      </c>
      <c r="H33" s="162">
        <f>F33-G33</f>
        <v>-221</v>
      </c>
      <c r="I33" s="35">
        <f t="shared" si="3"/>
        <v>-0.37457627118644066</v>
      </c>
    </row>
    <row r="34" ht="13.5" thickTop="1"/>
    <row r="37" ht="13.5" thickBot="1"/>
    <row r="38" spans="1:9" ht="25.5" customHeight="1" thickTop="1">
      <c r="A38" s="7"/>
      <c r="B38" s="8"/>
      <c r="C38" s="8"/>
      <c r="D38" s="8"/>
      <c r="E38" s="18" t="s">
        <v>20</v>
      </c>
      <c r="F38" s="8"/>
      <c r="G38" s="8"/>
      <c r="H38" s="8"/>
      <c r="I38" s="10"/>
    </row>
    <row r="39" spans="1:9" ht="25.5" customHeight="1" thickBot="1">
      <c r="A39" s="21" t="s">
        <v>251</v>
      </c>
      <c r="G39" s="1" t="s">
        <v>0</v>
      </c>
      <c r="H39" s="2" t="s">
        <v>1</v>
      </c>
      <c r="I39" s="6"/>
    </row>
    <row r="40" spans="1:9" ht="25.5" customHeight="1" thickBot="1" thickTop="1">
      <c r="A40" s="38" t="str">
        <f>A3</f>
        <v>     Mes del 1 al 31 de octubre</v>
      </c>
      <c r="B40" s="22"/>
      <c r="C40" s="22"/>
      <c r="D40" s="3"/>
      <c r="E40" s="11" t="s">
        <v>0</v>
      </c>
      <c r="F40" s="50" t="str">
        <f>F3</f>
        <v>Acumulado al 31 de octubre</v>
      </c>
      <c r="G40" s="4"/>
      <c r="H40" s="4"/>
      <c r="I40" s="5"/>
    </row>
    <row r="41" spans="1:9" ht="25.5" customHeight="1" thickBot="1" thickTop="1">
      <c r="A41" s="138" t="s">
        <v>0</v>
      </c>
      <c r="B41" s="139" t="s">
        <v>0</v>
      </c>
      <c r="C41" s="140" t="s">
        <v>2</v>
      </c>
      <c r="D41" s="141"/>
      <c r="E41" s="139" t="s">
        <v>3</v>
      </c>
      <c r="F41" s="142" t="s">
        <v>0</v>
      </c>
      <c r="G41" s="139" t="s">
        <v>0</v>
      </c>
      <c r="H41" s="140" t="s">
        <v>2</v>
      </c>
      <c r="I41" s="143"/>
    </row>
    <row r="42" spans="1:9" ht="25.5" customHeight="1" thickBot="1" thickTop="1">
      <c r="A42" s="144">
        <v>2011</v>
      </c>
      <c r="B42" s="145">
        <v>2010</v>
      </c>
      <c r="C42" s="146" t="s">
        <v>4</v>
      </c>
      <c r="D42" s="147" t="s">
        <v>5</v>
      </c>
      <c r="E42" s="48"/>
      <c r="F42" s="144">
        <v>2011</v>
      </c>
      <c r="G42" s="145">
        <v>2010</v>
      </c>
      <c r="H42" s="148" t="s">
        <v>4</v>
      </c>
      <c r="I42" s="148" t="s">
        <v>5</v>
      </c>
    </row>
    <row r="43" spans="1:9" ht="25.5" customHeight="1" thickBot="1" thickTop="1">
      <c r="A43" s="161">
        <f>A44+A49</f>
        <v>353</v>
      </c>
      <c r="B43" s="162">
        <f>B44+B49</f>
        <v>516</v>
      </c>
      <c r="C43" s="163">
        <f>C44+C49</f>
        <v>-163</v>
      </c>
      <c r="D43" s="34">
        <f aca="true" t="shared" si="4" ref="D43:D49">C43/B43</f>
        <v>-0.31589147286821706</v>
      </c>
      <c r="E43" s="48" t="s">
        <v>6</v>
      </c>
      <c r="F43" s="163">
        <f>F44+F49</f>
        <v>4020</v>
      </c>
      <c r="G43" s="162">
        <f>G44+G49</f>
        <v>4708</v>
      </c>
      <c r="H43" s="164">
        <f>H44+H49</f>
        <v>-688</v>
      </c>
      <c r="I43" s="35">
        <f aca="true" t="shared" si="5" ref="I43:I48">H43/G43</f>
        <v>-0.14613423959218352</v>
      </c>
    </row>
    <row r="44" spans="1:9" ht="25.5" customHeight="1" thickBot="1" thickTop="1">
      <c r="A44" s="162">
        <f>SUM(A45:A48)</f>
        <v>85</v>
      </c>
      <c r="B44" s="162">
        <f>SUM(B45:B48)</f>
        <v>97</v>
      </c>
      <c r="C44" s="163">
        <f>SUM(C45:C48)</f>
        <v>-12</v>
      </c>
      <c r="D44" s="34">
        <f t="shared" si="4"/>
        <v>-0.12371134020618557</v>
      </c>
      <c r="E44" s="48" t="s">
        <v>7</v>
      </c>
      <c r="F44" s="163">
        <f>SUM(F45:F48)</f>
        <v>753</v>
      </c>
      <c r="G44" s="162">
        <f>SUM(G45:G48)</f>
        <v>846</v>
      </c>
      <c r="H44" s="164">
        <f>SUM(H45:H48)</f>
        <v>-93</v>
      </c>
      <c r="I44" s="35">
        <f t="shared" si="5"/>
        <v>-0.1099290780141844</v>
      </c>
    </row>
    <row r="45" spans="1:9" ht="25.5" customHeight="1" thickTop="1">
      <c r="A45" s="149">
        <v>7</v>
      </c>
      <c r="B45" s="150">
        <v>6</v>
      </c>
      <c r="C45" s="151">
        <f>A45-B45</f>
        <v>1</v>
      </c>
      <c r="D45" s="165">
        <f t="shared" si="4"/>
        <v>0.16666666666666666</v>
      </c>
      <c r="E45" s="44" t="s">
        <v>8</v>
      </c>
      <c r="F45" s="151">
        <v>93</v>
      </c>
      <c r="G45" s="150">
        <v>95</v>
      </c>
      <c r="H45" s="153">
        <f>F45-G45</f>
        <v>-2</v>
      </c>
      <c r="I45" s="32">
        <f t="shared" si="5"/>
        <v>-0.021052631578947368</v>
      </c>
    </row>
    <row r="46" spans="1:9" ht="25.5" customHeight="1">
      <c r="A46" s="149">
        <v>0</v>
      </c>
      <c r="B46" s="150">
        <v>1</v>
      </c>
      <c r="C46" s="151">
        <f>A46-B46</f>
        <v>-1</v>
      </c>
      <c r="D46" s="33">
        <f t="shared" si="4"/>
        <v>-1</v>
      </c>
      <c r="E46" s="44" t="s">
        <v>9</v>
      </c>
      <c r="F46" s="151">
        <v>11</v>
      </c>
      <c r="G46" s="150">
        <v>12</v>
      </c>
      <c r="H46" s="153">
        <f>F46-G46</f>
        <v>-1</v>
      </c>
      <c r="I46" s="32">
        <f t="shared" si="5"/>
        <v>-0.08333333333333333</v>
      </c>
    </row>
    <row r="47" spans="1:9" ht="25.5" customHeight="1">
      <c r="A47" s="149">
        <v>41</v>
      </c>
      <c r="B47" s="150">
        <v>50</v>
      </c>
      <c r="C47" s="151">
        <f>A47-B47</f>
        <v>-9</v>
      </c>
      <c r="D47" s="33">
        <f t="shared" si="4"/>
        <v>-0.18</v>
      </c>
      <c r="E47" s="44" t="s">
        <v>10</v>
      </c>
      <c r="F47" s="151">
        <v>358</v>
      </c>
      <c r="G47" s="150">
        <v>420</v>
      </c>
      <c r="H47" s="153">
        <f>F47-G47</f>
        <v>-62</v>
      </c>
      <c r="I47" s="32">
        <f t="shared" si="5"/>
        <v>-0.14761904761904762</v>
      </c>
    </row>
    <row r="48" spans="1:9" ht="25.5" customHeight="1" thickBot="1">
      <c r="A48" s="149">
        <v>37</v>
      </c>
      <c r="B48" s="150">
        <v>40</v>
      </c>
      <c r="C48" s="151">
        <f>A48-B48</f>
        <v>-3</v>
      </c>
      <c r="D48" s="33">
        <f t="shared" si="4"/>
        <v>-0.075</v>
      </c>
      <c r="E48" s="44" t="s">
        <v>11</v>
      </c>
      <c r="F48" s="151">
        <v>291</v>
      </c>
      <c r="G48" s="150">
        <v>319</v>
      </c>
      <c r="H48" s="153">
        <f>F48-G48</f>
        <v>-28</v>
      </c>
      <c r="I48" s="32">
        <f t="shared" si="5"/>
        <v>-0.0877742946708464</v>
      </c>
    </row>
    <row r="49" spans="1:9" ht="25.5" customHeight="1" thickBot="1" thickTop="1">
      <c r="A49" s="160">
        <f>SUM(A50:A52)</f>
        <v>268</v>
      </c>
      <c r="B49" s="155">
        <f>SUM(B50:B52)</f>
        <v>419</v>
      </c>
      <c r="C49" s="156">
        <f>SUM(C50:C52)</f>
        <v>-151</v>
      </c>
      <c r="D49" s="36">
        <f t="shared" si="4"/>
        <v>-0.360381861575179</v>
      </c>
      <c r="E49" s="49" t="s">
        <v>12</v>
      </c>
      <c r="F49" s="156">
        <f>SUM(F50:F52)</f>
        <v>3267</v>
      </c>
      <c r="G49" s="155">
        <f>SUM(G50:G52)</f>
        <v>3862</v>
      </c>
      <c r="H49" s="158">
        <f>SUM(H50:H52)</f>
        <v>-595</v>
      </c>
      <c r="I49" s="37">
        <f>H49/G49</f>
        <v>-0.15406525116519937</v>
      </c>
    </row>
    <row r="50" spans="1:9" ht="25.5" customHeight="1" thickTop="1">
      <c r="A50" s="149">
        <v>91</v>
      </c>
      <c r="B50" s="150">
        <v>151</v>
      </c>
      <c r="C50" s="151">
        <f>A50-B50</f>
        <v>-60</v>
      </c>
      <c r="D50" s="33">
        <f>C50/B50</f>
        <v>-0.3973509933774834</v>
      </c>
      <c r="E50" s="44" t="s">
        <v>13</v>
      </c>
      <c r="F50" s="151">
        <v>1178</v>
      </c>
      <c r="G50" s="150">
        <v>1237</v>
      </c>
      <c r="H50" s="153">
        <f>F50-G50</f>
        <v>-59</v>
      </c>
      <c r="I50" s="32">
        <f>H50/G50</f>
        <v>-0.047696038803556995</v>
      </c>
    </row>
    <row r="51" spans="1:9" ht="25.5" customHeight="1">
      <c r="A51" s="149">
        <v>163</v>
      </c>
      <c r="B51" s="150">
        <v>247</v>
      </c>
      <c r="C51" s="151">
        <f>A51-B51</f>
        <v>-84</v>
      </c>
      <c r="D51" s="33">
        <f>C51/B51</f>
        <v>-0.340080971659919</v>
      </c>
      <c r="E51" s="44" t="s">
        <v>14</v>
      </c>
      <c r="F51" s="151">
        <v>1928</v>
      </c>
      <c r="G51" s="150">
        <v>2332</v>
      </c>
      <c r="H51" s="153">
        <f>F51-G51</f>
        <v>-404</v>
      </c>
      <c r="I51" s="32">
        <f>H51/G51</f>
        <v>-0.1732418524871355</v>
      </c>
    </row>
    <row r="52" spans="1:9" ht="25.5" customHeight="1" thickBot="1">
      <c r="A52" s="161">
        <v>14</v>
      </c>
      <c r="B52" s="162">
        <v>21</v>
      </c>
      <c r="C52" s="162">
        <f>A52-B52</f>
        <v>-7</v>
      </c>
      <c r="D52" s="34">
        <f>C52/B52</f>
        <v>-0.3333333333333333</v>
      </c>
      <c r="E52" s="46" t="s">
        <v>15</v>
      </c>
      <c r="F52" s="163">
        <v>161</v>
      </c>
      <c r="G52" s="162">
        <v>293</v>
      </c>
      <c r="H52" s="164">
        <f>F52-G52</f>
        <v>-132</v>
      </c>
      <c r="I52" s="35">
        <f>H52/G52</f>
        <v>-0.45051194539249145</v>
      </c>
    </row>
    <row r="53" ht="15.75" thickTop="1">
      <c r="A53" s="166"/>
    </row>
    <row r="55" ht="13.5" thickBot="1"/>
    <row r="56" spans="1:9" ht="25.5" customHeight="1" thickTop="1">
      <c r="A56" s="16" t="s">
        <v>16</v>
      </c>
      <c r="B56" s="8"/>
      <c r="C56" s="8"/>
      <c r="D56" s="8"/>
      <c r="E56" s="18" t="s">
        <v>21</v>
      </c>
      <c r="F56" s="8"/>
      <c r="G56" s="8"/>
      <c r="H56" s="8"/>
      <c r="I56" s="10"/>
    </row>
    <row r="57" spans="1:9" ht="25.5" customHeight="1" thickBot="1">
      <c r="A57" s="21" t="s">
        <v>251</v>
      </c>
      <c r="G57" s="1" t="s">
        <v>0</v>
      </c>
      <c r="H57" s="2" t="s">
        <v>1</v>
      </c>
      <c r="I57" s="6"/>
    </row>
    <row r="58" spans="1:9" ht="25.5" customHeight="1" thickBot="1" thickTop="1">
      <c r="A58" s="38" t="str">
        <f>A3</f>
        <v>     Mes del 1 al 31 de octubre</v>
      </c>
      <c r="B58" s="22"/>
      <c r="C58" s="22"/>
      <c r="D58" s="3"/>
      <c r="E58" s="11" t="s">
        <v>0</v>
      </c>
      <c r="F58" s="50" t="str">
        <f>F3</f>
        <v>Acumulado al 31 de octubre</v>
      </c>
      <c r="G58" s="4"/>
      <c r="H58" s="4"/>
      <c r="I58" s="5"/>
    </row>
    <row r="59" spans="1:9" ht="25.5" customHeight="1" thickBot="1" thickTop="1">
      <c r="A59" s="138" t="s">
        <v>0</v>
      </c>
      <c r="B59" s="139" t="s">
        <v>0</v>
      </c>
      <c r="C59" s="140" t="s">
        <v>2</v>
      </c>
      <c r="D59" s="141"/>
      <c r="E59" s="139" t="s">
        <v>3</v>
      </c>
      <c r="F59" s="142" t="s">
        <v>0</v>
      </c>
      <c r="G59" s="139" t="s">
        <v>0</v>
      </c>
      <c r="H59" s="140" t="s">
        <v>2</v>
      </c>
      <c r="I59" s="143"/>
    </row>
    <row r="60" spans="1:9" ht="25.5" customHeight="1" thickBot="1" thickTop="1">
      <c r="A60" s="144">
        <v>2011</v>
      </c>
      <c r="B60" s="145">
        <v>2010</v>
      </c>
      <c r="C60" s="146" t="s">
        <v>4</v>
      </c>
      <c r="D60" s="147" t="s">
        <v>5</v>
      </c>
      <c r="E60" s="48"/>
      <c r="F60" s="144">
        <v>2011</v>
      </c>
      <c r="G60" s="145">
        <v>2010</v>
      </c>
      <c r="H60" s="148" t="s">
        <v>4</v>
      </c>
      <c r="I60" s="148" t="s">
        <v>5</v>
      </c>
    </row>
    <row r="61" spans="1:9" ht="25.5" customHeight="1" thickBot="1" thickTop="1">
      <c r="A61" s="161">
        <f>A62+A67</f>
        <v>206</v>
      </c>
      <c r="B61" s="162">
        <f>B62+B67</f>
        <v>254</v>
      </c>
      <c r="C61" s="163">
        <f>C62+C67</f>
        <v>-48</v>
      </c>
      <c r="D61" s="34">
        <f aca="true" t="shared" si="6" ref="D61:D70">C61/B61</f>
        <v>-0.1889763779527559</v>
      </c>
      <c r="E61" s="48" t="s">
        <v>6</v>
      </c>
      <c r="F61" s="163">
        <f>F62+F67</f>
        <v>2429</v>
      </c>
      <c r="G61" s="162">
        <f>G62+G67</f>
        <v>2483</v>
      </c>
      <c r="H61" s="164">
        <f>H62+H67</f>
        <v>-54</v>
      </c>
      <c r="I61" s="35">
        <f aca="true" t="shared" si="7" ref="I61:I70">H61/G61</f>
        <v>-0.02174788562223117</v>
      </c>
    </row>
    <row r="62" spans="1:9" ht="25.5" customHeight="1" thickBot="1" thickTop="1">
      <c r="A62" s="161">
        <f>SUM(A63:A66)</f>
        <v>51</v>
      </c>
      <c r="B62" s="162">
        <f>SUM(B63:B66)</f>
        <v>50</v>
      </c>
      <c r="C62" s="163">
        <f>SUM(C63:C66)</f>
        <v>1</v>
      </c>
      <c r="D62" s="34">
        <f t="shared" si="6"/>
        <v>0.02</v>
      </c>
      <c r="E62" s="48" t="s">
        <v>7</v>
      </c>
      <c r="F62" s="163">
        <f>SUM(F63:F66)</f>
        <v>499</v>
      </c>
      <c r="G62" s="162">
        <f>SUM(G63:G66)</f>
        <v>456</v>
      </c>
      <c r="H62" s="164">
        <f>SUM(H63:H66)</f>
        <v>43</v>
      </c>
      <c r="I62" s="35">
        <f t="shared" si="7"/>
        <v>0.09429824561403509</v>
      </c>
    </row>
    <row r="63" spans="1:9" ht="25.5" customHeight="1" thickTop="1">
      <c r="A63" s="149">
        <v>5</v>
      </c>
      <c r="B63" s="150">
        <v>5</v>
      </c>
      <c r="C63" s="151">
        <f>A63-B63</f>
        <v>0</v>
      </c>
      <c r="D63" s="33">
        <f t="shared" si="6"/>
        <v>0</v>
      </c>
      <c r="E63" s="44" t="s">
        <v>8</v>
      </c>
      <c r="F63" s="151">
        <v>52</v>
      </c>
      <c r="G63" s="150">
        <v>39</v>
      </c>
      <c r="H63" s="153">
        <f>F63-G63</f>
        <v>13</v>
      </c>
      <c r="I63" s="32">
        <f t="shared" si="7"/>
        <v>0.3333333333333333</v>
      </c>
    </row>
    <row r="64" spans="1:9" ht="25.5" customHeight="1">
      <c r="A64" s="149">
        <v>1</v>
      </c>
      <c r="B64" s="150">
        <v>0</v>
      </c>
      <c r="C64" s="151">
        <f>A64-B64</f>
        <v>1</v>
      </c>
      <c r="D64" s="33">
        <v>0</v>
      </c>
      <c r="E64" s="44" t="s">
        <v>9</v>
      </c>
      <c r="F64" s="151">
        <v>3</v>
      </c>
      <c r="G64" s="150">
        <v>3</v>
      </c>
      <c r="H64" s="153">
        <f>F64-G64</f>
        <v>0</v>
      </c>
      <c r="I64" s="32">
        <f t="shared" si="7"/>
        <v>0</v>
      </c>
    </row>
    <row r="65" spans="1:9" ht="25.5" customHeight="1">
      <c r="A65" s="149">
        <v>23</v>
      </c>
      <c r="B65" s="150">
        <v>26</v>
      </c>
      <c r="C65" s="151">
        <f>A65-B65</f>
        <v>-3</v>
      </c>
      <c r="D65" s="33">
        <f t="shared" si="6"/>
        <v>-0.11538461538461539</v>
      </c>
      <c r="E65" s="44" t="s">
        <v>10</v>
      </c>
      <c r="F65" s="151">
        <v>266</v>
      </c>
      <c r="G65" s="150">
        <v>267</v>
      </c>
      <c r="H65" s="153">
        <f>F65-G65</f>
        <v>-1</v>
      </c>
      <c r="I65" s="32">
        <f t="shared" si="7"/>
        <v>-0.003745318352059925</v>
      </c>
    </row>
    <row r="66" spans="1:9" ht="25.5" customHeight="1" thickBot="1">
      <c r="A66" s="149">
        <v>22</v>
      </c>
      <c r="B66" s="150">
        <v>19</v>
      </c>
      <c r="C66" s="151">
        <f>A66-B66</f>
        <v>3</v>
      </c>
      <c r="D66" s="33">
        <f t="shared" si="6"/>
        <v>0.15789473684210525</v>
      </c>
      <c r="E66" s="44" t="s">
        <v>11</v>
      </c>
      <c r="F66" s="151">
        <v>178</v>
      </c>
      <c r="G66" s="150">
        <v>147</v>
      </c>
      <c r="H66" s="153">
        <f>F66-G66</f>
        <v>31</v>
      </c>
      <c r="I66" s="32">
        <f t="shared" si="7"/>
        <v>0.2108843537414966</v>
      </c>
    </row>
    <row r="67" spans="1:9" ht="25.5" customHeight="1" thickBot="1" thickTop="1">
      <c r="A67" s="160">
        <f>SUM(A68:A70)</f>
        <v>155</v>
      </c>
      <c r="B67" s="155">
        <f>SUM(B68:B70)</f>
        <v>204</v>
      </c>
      <c r="C67" s="156">
        <f>SUM(C68:C70)</f>
        <v>-49</v>
      </c>
      <c r="D67" s="36">
        <f t="shared" si="6"/>
        <v>-0.24019607843137256</v>
      </c>
      <c r="E67" s="49" t="s">
        <v>12</v>
      </c>
      <c r="F67" s="156">
        <f>SUM(F68:F70)</f>
        <v>1930</v>
      </c>
      <c r="G67" s="155">
        <f>SUM(G68:G70)</f>
        <v>2027</v>
      </c>
      <c r="H67" s="158">
        <f>SUM(H68:H70)</f>
        <v>-97</v>
      </c>
      <c r="I67" s="37">
        <f t="shared" si="7"/>
        <v>-0.04785397138628515</v>
      </c>
    </row>
    <row r="68" spans="1:9" ht="25.5" customHeight="1" thickTop="1">
      <c r="A68" s="149">
        <v>77</v>
      </c>
      <c r="B68" s="150">
        <v>103</v>
      </c>
      <c r="C68" s="151">
        <f>A68-B68</f>
        <v>-26</v>
      </c>
      <c r="D68" s="33">
        <f t="shared" si="6"/>
        <v>-0.2524271844660194</v>
      </c>
      <c r="E68" s="44" t="s">
        <v>13</v>
      </c>
      <c r="F68" s="151">
        <v>935</v>
      </c>
      <c r="G68" s="150">
        <v>1042</v>
      </c>
      <c r="H68" s="153">
        <f>F68-G68</f>
        <v>-107</v>
      </c>
      <c r="I68" s="32">
        <f t="shared" si="7"/>
        <v>-0.10268714011516315</v>
      </c>
    </row>
    <row r="69" spans="1:9" ht="25.5" customHeight="1">
      <c r="A69" s="149">
        <v>74</v>
      </c>
      <c r="B69" s="150">
        <v>99</v>
      </c>
      <c r="C69" s="151">
        <f>A69-B69</f>
        <v>-25</v>
      </c>
      <c r="D69" s="33">
        <f t="shared" si="6"/>
        <v>-0.25252525252525254</v>
      </c>
      <c r="E69" s="44" t="s">
        <v>14</v>
      </c>
      <c r="F69" s="151">
        <v>969</v>
      </c>
      <c r="G69" s="150">
        <v>957</v>
      </c>
      <c r="H69" s="153">
        <f>F69-G69</f>
        <v>12</v>
      </c>
      <c r="I69" s="32">
        <f t="shared" si="7"/>
        <v>0.012539184952978056</v>
      </c>
    </row>
    <row r="70" spans="1:9" ht="25.5" customHeight="1" thickBot="1">
      <c r="A70" s="161">
        <v>4</v>
      </c>
      <c r="B70" s="162">
        <v>2</v>
      </c>
      <c r="C70" s="163">
        <f>A70-B70</f>
        <v>2</v>
      </c>
      <c r="D70" s="34">
        <f t="shared" si="6"/>
        <v>1</v>
      </c>
      <c r="E70" s="46" t="s">
        <v>15</v>
      </c>
      <c r="F70" s="163">
        <v>26</v>
      </c>
      <c r="G70" s="162">
        <v>28</v>
      </c>
      <c r="H70" s="164">
        <f>F70-G70</f>
        <v>-2</v>
      </c>
      <c r="I70" s="35">
        <f t="shared" si="7"/>
        <v>-0.07142857142857142</v>
      </c>
    </row>
    <row r="71" ht="15" thickTop="1">
      <c r="E71" s="20"/>
    </row>
    <row r="73" ht="13.5" thickBot="1"/>
    <row r="74" spans="1:9" ht="25.5" customHeight="1" thickTop="1">
      <c r="A74" s="16" t="s">
        <v>16</v>
      </c>
      <c r="B74" s="8"/>
      <c r="C74" s="8"/>
      <c r="D74" s="8"/>
      <c r="E74" s="18" t="s">
        <v>22</v>
      </c>
      <c r="F74" s="8"/>
      <c r="G74" s="8"/>
      <c r="H74" s="8"/>
      <c r="I74" s="10"/>
    </row>
    <row r="75" spans="1:9" ht="25.5" customHeight="1" thickBot="1">
      <c r="A75" s="21" t="s">
        <v>251</v>
      </c>
      <c r="G75" s="1" t="s">
        <v>0</v>
      </c>
      <c r="H75" s="2" t="s">
        <v>1</v>
      </c>
      <c r="I75" s="6"/>
    </row>
    <row r="76" spans="1:9" ht="25.5" customHeight="1" thickBot="1" thickTop="1">
      <c r="A76" s="38" t="str">
        <f>A3</f>
        <v>     Mes del 1 al 31 de octubre</v>
      </c>
      <c r="B76" s="22"/>
      <c r="C76" s="22"/>
      <c r="D76" s="3"/>
      <c r="E76" s="11" t="s">
        <v>0</v>
      </c>
      <c r="F76" s="50" t="str">
        <f>F3</f>
        <v>Acumulado al 31 de octubre</v>
      </c>
      <c r="G76" s="4"/>
      <c r="H76" s="4"/>
      <c r="I76" s="5"/>
    </row>
    <row r="77" spans="1:9" ht="25.5" customHeight="1" thickBot="1" thickTop="1">
      <c r="A77" s="138" t="s">
        <v>0</v>
      </c>
      <c r="B77" s="139" t="s">
        <v>0</v>
      </c>
      <c r="C77" s="140" t="s">
        <v>2</v>
      </c>
      <c r="D77" s="141"/>
      <c r="E77" s="139" t="s">
        <v>3</v>
      </c>
      <c r="F77" s="142" t="s">
        <v>0</v>
      </c>
      <c r="G77" s="139" t="s">
        <v>0</v>
      </c>
      <c r="H77" s="140" t="s">
        <v>2</v>
      </c>
      <c r="I77" s="143"/>
    </row>
    <row r="78" spans="1:9" ht="25.5" customHeight="1" thickBot="1" thickTop="1">
      <c r="A78" s="144">
        <v>2011</v>
      </c>
      <c r="B78" s="145">
        <v>2010</v>
      </c>
      <c r="C78" s="146" t="s">
        <v>4</v>
      </c>
      <c r="D78" s="147" t="s">
        <v>5</v>
      </c>
      <c r="E78" s="48"/>
      <c r="F78" s="144">
        <v>2011</v>
      </c>
      <c r="G78" s="145">
        <v>2010</v>
      </c>
      <c r="H78" s="148" t="s">
        <v>4</v>
      </c>
      <c r="I78" s="148" t="s">
        <v>5</v>
      </c>
    </row>
    <row r="79" spans="1:9" ht="25.5" customHeight="1" thickBot="1" thickTop="1">
      <c r="A79" s="161">
        <f>A80+A85</f>
        <v>287</v>
      </c>
      <c r="B79" s="162">
        <f>B80+B85</f>
        <v>376</v>
      </c>
      <c r="C79" s="163">
        <f>C80+C85</f>
        <v>-89</v>
      </c>
      <c r="D79" s="34">
        <f aca="true" t="shared" si="8" ref="D79:D88">C79/B79</f>
        <v>-0.23670212765957446</v>
      </c>
      <c r="E79" s="19" t="s">
        <v>6</v>
      </c>
      <c r="F79" s="163">
        <f>F80+F85</f>
        <v>2931</v>
      </c>
      <c r="G79" s="162">
        <f>G80+G85</f>
        <v>3289</v>
      </c>
      <c r="H79" s="164">
        <f>H80+H85</f>
        <v>-358</v>
      </c>
      <c r="I79" s="35">
        <f aca="true" t="shared" si="9" ref="I79:I88">H79/G79</f>
        <v>-0.10884767406506538</v>
      </c>
    </row>
    <row r="80" spans="1:9" ht="25.5" customHeight="1" thickBot="1" thickTop="1">
      <c r="A80" s="161">
        <f>SUM(A81:A84)</f>
        <v>21</v>
      </c>
      <c r="B80" s="162">
        <f>SUM(B81:B84)</f>
        <v>37</v>
      </c>
      <c r="C80" s="163">
        <f>SUM(C81:C84)</f>
        <v>-16</v>
      </c>
      <c r="D80" s="34">
        <f t="shared" si="8"/>
        <v>-0.43243243243243246</v>
      </c>
      <c r="E80" s="19" t="s">
        <v>7</v>
      </c>
      <c r="F80" s="163">
        <f>SUM(F81:F84)</f>
        <v>290</v>
      </c>
      <c r="G80" s="162">
        <f>SUM(G81:G84)</f>
        <v>340</v>
      </c>
      <c r="H80" s="164">
        <f>SUM(H81:H84)</f>
        <v>-50</v>
      </c>
      <c r="I80" s="35">
        <f t="shared" si="9"/>
        <v>-0.14705882352941177</v>
      </c>
    </row>
    <row r="81" spans="1:9" ht="25.5" customHeight="1" thickTop="1">
      <c r="A81" s="149">
        <v>1</v>
      </c>
      <c r="B81" s="150">
        <v>8</v>
      </c>
      <c r="C81" s="167">
        <f>A81-B81</f>
        <v>-7</v>
      </c>
      <c r="D81" s="33">
        <f t="shared" si="8"/>
        <v>-0.875</v>
      </c>
      <c r="E81" s="12" t="s">
        <v>8</v>
      </c>
      <c r="F81" s="151">
        <v>35</v>
      </c>
      <c r="G81" s="150">
        <v>32</v>
      </c>
      <c r="H81" s="153">
        <f>F81-G81</f>
        <v>3</v>
      </c>
      <c r="I81" s="32">
        <f>H81/G81</f>
        <v>0.09375</v>
      </c>
    </row>
    <row r="82" spans="1:9" ht="25.5" customHeight="1">
      <c r="A82" s="149">
        <v>0</v>
      </c>
      <c r="B82" s="150">
        <v>0</v>
      </c>
      <c r="C82" s="151">
        <f>A82-B82</f>
        <v>0</v>
      </c>
      <c r="D82" s="33">
        <v>0</v>
      </c>
      <c r="E82" s="12" t="s">
        <v>9</v>
      </c>
      <c r="F82" s="151">
        <v>0</v>
      </c>
      <c r="G82" s="150">
        <v>0</v>
      </c>
      <c r="H82" s="153">
        <f>F82-G82</f>
        <v>0</v>
      </c>
      <c r="I82" s="32">
        <v>0</v>
      </c>
    </row>
    <row r="83" spans="1:9" ht="25.5" customHeight="1">
      <c r="A83" s="149">
        <v>10</v>
      </c>
      <c r="B83" s="150">
        <v>15</v>
      </c>
      <c r="C83" s="151">
        <f>A83-B83</f>
        <v>-5</v>
      </c>
      <c r="D83" s="33">
        <f t="shared" si="8"/>
        <v>-0.3333333333333333</v>
      </c>
      <c r="E83" s="12" t="s">
        <v>10</v>
      </c>
      <c r="F83" s="151">
        <v>151</v>
      </c>
      <c r="G83" s="150">
        <v>184</v>
      </c>
      <c r="H83" s="153">
        <f>F83-G83</f>
        <v>-33</v>
      </c>
      <c r="I83" s="32">
        <f t="shared" si="9"/>
        <v>-0.1793478260869565</v>
      </c>
    </row>
    <row r="84" spans="1:9" ht="25.5" customHeight="1" thickBot="1">
      <c r="A84" s="149">
        <v>10</v>
      </c>
      <c r="B84" s="150">
        <v>14</v>
      </c>
      <c r="C84" s="151">
        <f>A84-B84</f>
        <v>-4</v>
      </c>
      <c r="D84" s="33">
        <f t="shared" si="8"/>
        <v>-0.2857142857142857</v>
      </c>
      <c r="E84" s="12" t="s">
        <v>11</v>
      </c>
      <c r="F84" s="151">
        <v>104</v>
      </c>
      <c r="G84" s="150">
        <v>124</v>
      </c>
      <c r="H84" s="153">
        <f>F84-G84</f>
        <v>-20</v>
      </c>
      <c r="I84" s="32">
        <f t="shared" si="9"/>
        <v>-0.16129032258064516</v>
      </c>
    </row>
    <row r="85" spans="1:9" ht="25.5" customHeight="1" thickBot="1" thickTop="1">
      <c r="A85" s="155">
        <f>SUM(A86:A88)</f>
        <v>266</v>
      </c>
      <c r="B85" s="155">
        <f>SUM(B86:B88)</f>
        <v>339</v>
      </c>
      <c r="C85" s="156">
        <f>SUM(C86:C88)</f>
        <v>-73</v>
      </c>
      <c r="D85" s="36">
        <f t="shared" si="8"/>
        <v>-0.2153392330383481</v>
      </c>
      <c r="E85" s="17" t="s">
        <v>12</v>
      </c>
      <c r="F85" s="156">
        <f>SUM(F86:F88)</f>
        <v>2641</v>
      </c>
      <c r="G85" s="155">
        <f>SUM(G86:G88)</f>
        <v>2949</v>
      </c>
      <c r="H85" s="158">
        <f>SUM(H86:H88)</f>
        <v>-308</v>
      </c>
      <c r="I85" s="37">
        <f t="shared" si="9"/>
        <v>-0.10444218379111564</v>
      </c>
    </row>
    <row r="86" spans="1:9" ht="25.5" customHeight="1" thickTop="1">
      <c r="A86" s="149">
        <v>105</v>
      </c>
      <c r="B86" s="150">
        <v>148</v>
      </c>
      <c r="C86" s="151">
        <f>A86-B86</f>
        <v>-43</v>
      </c>
      <c r="D86" s="33">
        <f t="shared" si="8"/>
        <v>-0.2905405405405405</v>
      </c>
      <c r="E86" s="12" t="s">
        <v>13</v>
      </c>
      <c r="F86" s="151">
        <v>1040</v>
      </c>
      <c r="G86" s="150">
        <v>1296</v>
      </c>
      <c r="H86" s="153">
        <f>F86-G86</f>
        <v>-256</v>
      </c>
      <c r="I86" s="32">
        <f t="shared" si="9"/>
        <v>-0.19753086419753085</v>
      </c>
    </row>
    <row r="87" spans="1:9" ht="25.5" customHeight="1">
      <c r="A87" s="149">
        <v>149</v>
      </c>
      <c r="B87" s="150">
        <v>166</v>
      </c>
      <c r="C87" s="151">
        <f>A87-B87</f>
        <v>-17</v>
      </c>
      <c r="D87" s="33">
        <f t="shared" si="8"/>
        <v>-0.10240963855421686</v>
      </c>
      <c r="E87" s="12" t="s">
        <v>14</v>
      </c>
      <c r="F87" s="151">
        <v>1465</v>
      </c>
      <c r="G87" s="150">
        <v>1487</v>
      </c>
      <c r="H87" s="153">
        <f>F87-G87</f>
        <v>-22</v>
      </c>
      <c r="I87" s="32">
        <f>H87/G87</f>
        <v>-0.014794889038332213</v>
      </c>
    </row>
    <row r="88" spans="1:9" ht="25.5" customHeight="1" thickBot="1">
      <c r="A88" s="161">
        <v>12</v>
      </c>
      <c r="B88" s="162">
        <v>25</v>
      </c>
      <c r="C88" s="163">
        <f>A88-B88</f>
        <v>-13</v>
      </c>
      <c r="D88" s="34">
        <f t="shared" si="8"/>
        <v>-0.52</v>
      </c>
      <c r="E88" s="13" t="s">
        <v>15</v>
      </c>
      <c r="F88" s="163">
        <v>136</v>
      </c>
      <c r="G88" s="162">
        <v>166</v>
      </c>
      <c r="H88" s="164">
        <f>F88-G88</f>
        <v>-30</v>
      </c>
      <c r="I88" s="35">
        <f t="shared" si="9"/>
        <v>-0.18072289156626506</v>
      </c>
    </row>
    <row r="89" ht="15" thickTop="1">
      <c r="E89" s="20"/>
    </row>
    <row r="91" ht="13.5" thickBot="1"/>
    <row r="92" spans="1:9" ht="25.5" customHeight="1" thickTop="1">
      <c r="A92" s="16" t="s">
        <v>16</v>
      </c>
      <c r="B92" s="8"/>
      <c r="C92" s="8"/>
      <c r="D92" s="8"/>
      <c r="E92" s="18" t="s">
        <v>23</v>
      </c>
      <c r="F92" s="8"/>
      <c r="G92" s="8"/>
      <c r="H92" s="8"/>
      <c r="I92" s="10"/>
    </row>
    <row r="93" spans="1:9" ht="25.5" customHeight="1" thickBot="1">
      <c r="A93" s="21" t="s">
        <v>251</v>
      </c>
      <c r="G93" s="1" t="s">
        <v>0</v>
      </c>
      <c r="H93" s="2" t="s">
        <v>1</v>
      </c>
      <c r="I93" s="6"/>
    </row>
    <row r="94" spans="1:9" ht="25.5" customHeight="1" thickBot="1" thickTop="1">
      <c r="A94" s="38" t="str">
        <f>A3</f>
        <v>     Mes del 1 al 31 de octubre</v>
      </c>
      <c r="B94" s="22"/>
      <c r="C94" s="22"/>
      <c r="D94" s="3"/>
      <c r="E94" s="11" t="s">
        <v>0</v>
      </c>
      <c r="F94" s="50" t="str">
        <f>F3</f>
        <v>Acumulado al 31 de octubre</v>
      </c>
      <c r="G94" s="4"/>
      <c r="H94" s="4"/>
      <c r="I94" s="5"/>
    </row>
    <row r="95" spans="1:9" ht="25.5" customHeight="1" thickBot="1" thickTop="1">
      <c r="A95" s="138" t="s">
        <v>0</v>
      </c>
      <c r="B95" s="139" t="s">
        <v>0</v>
      </c>
      <c r="C95" s="140" t="s">
        <v>2</v>
      </c>
      <c r="D95" s="141"/>
      <c r="E95" s="139" t="s">
        <v>3</v>
      </c>
      <c r="F95" s="142" t="s">
        <v>0</v>
      </c>
      <c r="G95" s="139" t="s">
        <v>0</v>
      </c>
      <c r="H95" s="140" t="s">
        <v>2</v>
      </c>
      <c r="I95" s="143"/>
    </row>
    <row r="96" spans="1:9" ht="25.5" customHeight="1" thickBot="1" thickTop="1">
      <c r="A96" s="144">
        <v>2011</v>
      </c>
      <c r="B96" s="145">
        <v>2010</v>
      </c>
      <c r="C96" s="146" t="s">
        <v>4</v>
      </c>
      <c r="D96" s="147" t="s">
        <v>5</v>
      </c>
      <c r="E96" s="48"/>
      <c r="F96" s="144">
        <v>2011</v>
      </c>
      <c r="G96" s="145">
        <v>2010</v>
      </c>
      <c r="H96" s="148" t="s">
        <v>4</v>
      </c>
      <c r="I96" s="148" t="s">
        <v>5</v>
      </c>
    </row>
    <row r="97" spans="1:9" ht="25.5" customHeight="1" thickBot="1" thickTop="1">
      <c r="A97" s="161">
        <f>A98+A103</f>
        <v>410</v>
      </c>
      <c r="B97" s="162">
        <f>B98+B103</f>
        <v>282</v>
      </c>
      <c r="C97" s="163">
        <f>C98+C103</f>
        <v>128</v>
      </c>
      <c r="D97" s="34">
        <f aca="true" t="shared" si="10" ref="D97:D106">C97/B97</f>
        <v>0.45390070921985815</v>
      </c>
      <c r="E97" s="48" t="s">
        <v>6</v>
      </c>
      <c r="F97" s="163">
        <f>F98+F103</f>
        <v>4038</v>
      </c>
      <c r="G97" s="162">
        <f>G98+G103</f>
        <v>3230</v>
      </c>
      <c r="H97" s="164">
        <f>F97-G97</f>
        <v>808</v>
      </c>
      <c r="I97" s="35">
        <f aca="true" t="shared" si="11" ref="I97:I106">H97/G97</f>
        <v>0.2501547987616099</v>
      </c>
    </row>
    <row r="98" spans="1:9" ht="25.5" customHeight="1" thickBot="1" thickTop="1">
      <c r="A98" s="161">
        <f>SUM(A99:A102)</f>
        <v>83</v>
      </c>
      <c r="B98" s="162">
        <f>SUM(B99:B102)</f>
        <v>77</v>
      </c>
      <c r="C98" s="163">
        <f>SUM(C99:C102)</f>
        <v>6</v>
      </c>
      <c r="D98" s="34">
        <f t="shared" si="10"/>
        <v>0.07792207792207792</v>
      </c>
      <c r="E98" s="48" t="s">
        <v>7</v>
      </c>
      <c r="F98" s="163">
        <f>SUM(F99:F102)</f>
        <v>881</v>
      </c>
      <c r="G98" s="162">
        <f>SUM(G99:G102)</f>
        <v>695</v>
      </c>
      <c r="H98" s="162">
        <f>SUM(H99:H102)</f>
        <v>186</v>
      </c>
      <c r="I98" s="35">
        <f t="shared" si="11"/>
        <v>0.26762589928057556</v>
      </c>
    </row>
    <row r="99" spans="1:9" ht="25.5" customHeight="1" thickTop="1">
      <c r="A99" s="149">
        <v>15</v>
      </c>
      <c r="B99" s="150">
        <v>12</v>
      </c>
      <c r="C99" s="151">
        <f aca="true" t="shared" si="12" ref="C99:C106">A99-B99</f>
        <v>3</v>
      </c>
      <c r="D99" s="33">
        <f t="shared" si="10"/>
        <v>0.25</v>
      </c>
      <c r="E99" s="44" t="s">
        <v>8</v>
      </c>
      <c r="F99" s="151">
        <v>116</v>
      </c>
      <c r="G99" s="150">
        <v>61</v>
      </c>
      <c r="H99" s="153">
        <f>F99-G99</f>
        <v>55</v>
      </c>
      <c r="I99" s="168">
        <f t="shared" si="11"/>
        <v>0.9016393442622951</v>
      </c>
    </row>
    <row r="100" spans="1:9" ht="25.5" customHeight="1">
      <c r="A100" s="149">
        <v>0</v>
      </c>
      <c r="B100" s="150">
        <v>0</v>
      </c>
      <c r="C100" s="151">
        <f t="shared" si="12"/>
        <v>0</v>
      </c>
      <c r="D100" s="33">
        <v>0</v>
      </c>
      <c r="E100" s="44" t="s">
        <v>9</v>
      </c>
      <c r="F100" s="151">
        <v>3</v>
      </c>
      <c r="G100" s="150">
        <v>4</v>
      </c>
      <c r="H100" s="153">
        <f>F100-G100</f>
        <v>-1</v>
      </c>
      <c r="I100" s="51">
        <f t="shared" si="11"/>
        <v>-0.25</v>
      </c>
    </row>
    <row r="101" spans="1:9" ht="25.5" customHeight="1">
      <c r="A101" s="149">
        <v>42</v>
      </c>
      <c r="B101" s="150">
        <v>48</v>
      </c>
      <c r="C101" s="151">
        <f t="shared" si="12"/>
        <v>-6</v>
      </c>
      <c r="D101" s="33">
        <f t="shared" si="10"/>
        <v>-0.125</v>
      </c>
      <c r="E101" s="44" t="s">
        <v>10</v>
      </c>
      <c r="F101" s="151">
        <v>524</v>
      </c>
      <c r="G101" s="150">
        <v>445</v>
      </c>
      <c r="H101" s="153">
        <f>F101-G101</f>
        <v>79</v>
      </c>
      <c r="I101" s="32">
        <f t="shared" si="11"/>
        <v>0.17752808988764046</v>
      </c>
    </row>
    <row r="102" spans="1:9" ht="25.5" customHeight="1" thickBot="1">
      <c r="A102" s="149">
        <v>26</v>
      </c>
      <c r="B102" s="150">
        <v>17</v>
      </c>
      <c r="C102" s="151">
        <f t="shared" si="12"/>
        <v>9</v>
      </c>
      <c r="D102" s="33">
        <f t="shared" si="10"/>
        <v>0.5294117647058824</v>
      </c>
      <c r="E102" s="44" t="s">
        <v>11</v>
      </c>
      <c r="F102" s="151">
        <v>238</v>
      </c>
      <c r="G102" s="150">
        <v>185</v>
      </c>
      <c r="H102" s="153">
        <f>F102-G102</f>
        <v>53</v>
      </c>
      <c r="I102" s="32">
        <f t="shared" si="11"/>
        <v>0.2864864864864865</v>
      </c>
    </row>
    <row r="103" spans="1:9" ht="25.5" customHeight="1" thickBot="1" thickTop="1">
      <c r="A103" s="160">
        <f>SUM(A104:A106)</f>
        <v>327</v>
      </c>
      <c r="B103" s="155">
        <f>SUM(B104:B106)</f>
        <v>205</v>
      </c>
      <c r="C103" s="156">
        <f t="shared" si="12"/>
        <v>122</v>
      </c>
      <c r="D103" s="36">
        <f t="shared" si="10"/>
        <v>0.5951219512195122</v>
      </c>
      <c r="E103" s="49" t="s">
        <v>12</v>
      </c>
      <c r="F103" s="156">
        <f>SUM(F104:F106)</f>
        <v>3157</v>
      </c>
      <c r="G103" s="155">
        <f>SUM(G104:G106)</f>
        <v>2535</v>
      </c>
      <c r="H103" s="158">
        <f>SUM(H104:H106)</f>
        <v>622</v>
      </c>
      <c r="I103" s="37">
        <f t="shared" si="11"/>
        <v>0.24536489151873767</v>
      </c>
    </row>
    <row r="104" spans="1:9" ht="25.5" customHeight="1" thickTop="1">
      <c r="A104" s="149">
        <v>126</v>
      </c>
      <c r="B104" s="150">
        <v>78</v>
      </c>
      <c r="C104" s="151">
        <f t="shared" si="12"/>
        <v>48</v>
      </c>
      <c r="D104" s="33">
        <f t="shared" si="10"/>
        <v>0.6153846153846154</v>
      </c>
      <c r="E104" s="44" t="s">
        <v>13</v>
      </c>
      <c r="F104" s="151">
        <v>1146</v>
      </c>
      <c r="G104" s="150">
        <v>1192</v>
      </c>
      <c r="H104" s="153">
        <f>F104-G104</f>
        <v>-46</v>
      </c>
      <c r="I104" s="32">
        <f t="shared" si="11"/>
        <v>-0.03859060402684564</v>
      </c>
    </row>
    <row r="105" spans="1:9" ht="25.5" customHeight="1">
      <c r="A105" s="149">
        <v>164</v>
      </c>
      <c r="B105" s="150">
        <v>92</v>
      </c>
      <c r="C105" s="151">
        <f t="shared" si="12"/>
        <v>72</v>
      </c>
      <c r="D105" s="33">
        <f t="shared" si="10"/>
        <v>0.782608695652174</v>
      </c>
      <c r="E105" s="44" t="s">
        <v>14</v>
      </c>
      <c r="F105" s="151">
        <v>1690</v>
      </c>
      <c r="G105" s="150">
        <v>937</v>
      </c>
      <c r="H105" s="153">
        <f>F105-G105</f>
        <v>753</v>
      </c>
      <c r="I105" s="32">
        <f t="shared" si="11"/>
        <v>0.8036286019210246</v>
      </c>
    </row>
    <row r="106" spans="1:9" ht="25.5" customHeight="1" thickBot="1">
      <c r="A106" s="161">
        <v>37</v>
      </c>
      <c r="B106" s="162">
        <v>35</v>
      </c>
      <c r="C106" s="163">
        <f t="shared" si="12"/>
        <v>2</v>
      </c>
      <c r="D106" s="34">
        <f t="shared" si="10"/>
        <v>0.05714285714285714</v>
      </c>
      <c r="E106" s="46" t="s">
        <v>15</v>
      </c>
      <c r="F106" s="163">
        <v>321</v>
      </c>
      <c r="G106" s="162">
        <v>406</v>
      </c>
      <c r="H106" s="164">
        <f>F106-G106</f>
        <v>-85</v>
      </c>
      <c r="I106" s="35">
        <f t="shared" si="11"/>
        <v>-0.20935960591133004</v>
      </c>
    </row>
    <row r="107" ht="13.5" thickTop="1"/>
    <row r="109" ht="13.5" thickBot="1"/>
    <row r="110" spans="1:9" ht="25.5" customHeight="1" thickTop="1">
      <c r="A110" s="16" t="s">
        <v>16</v>
      </c>
      <c r="B110" s="8"/>
      <c r="C110" s="8"/>
      <c r="D110" s="8"/>
      <c r="E110" s="18" t="s">
        <v>24</v>
      </c>
      <c r="F110" s="8"/>
      <c r="G110" s="8"/>
      <c r="H110" s="8"/>
      <c r="I110" s="10"/>
    </row>
    <row r="111" spans="1:9" ht="25.5" customHeight="1" thickBot="1">
      <c r="A111" s="21" t="s">
        <v>251</v>
      </c>
      <c r="G111" s="1" t="s">
        <v>0</v>
      </c>
      <c r="H111" s="2" t="s">
        <v>1</v>
      </c>
      <c r="I111" s="6"/>
    </row>
    <row r="112" spans="1:9" ht="25.5" customHeight="1" thickBot="1" thickTop="1">
      <c r="A112" s="38" t="str">
        <f>A3</f>
        <v>     Mes del 1 al 31 de octubre</v>
      </c>
      <c r="B112" s="22"/>
      <c r="C112" s="22"/>
      <c r="D112" s="3"/>
      <c r="E112" s="11" t="s">
        <v>0</v>
      </c>
      <c r="F112" s="50" t="str">
        <f>F3</f>
        <v>Acumulado al 31 de octubre</v>
      </c>
      <c r="G112" s="4"/>
      <c r="H112" s="4"/>
      <c r="I112" s="5"/>
    </row>
    <row r="113" spans="1:9" ht="25.5" customHeight="1" thickBot="1" thickTop="1">
      <c r="A113" s="138" t="s">
        <v>0</v>
      </c>
      <c r="B113" s="139" t="s">
        <v>0</v>
      </c>
      <c r="C113" s="140" t="s">
        <v>2</v>
      </c>
      <c r="D113" s="141"/>
      <c r="E113" s="139" t="s">
        <v>3</v>
      </c>
      <c r="F113" s="142" t="s">
        <v>0</v>
      </c>
      <c r="G113" s="139" t="s">
        <v>0</v>
      </c>
      <c r="H113" s="140" t="s">
        <v>2</v>
      </c>
      <c r="I113" s="143"/>
    </row>
    <row r="114" spans="1:9" ht="25.5" customHeight="1" thickBot="1" thickTop="1">
      <c r="A114" s="144">
        <v>2011</v>
      </c>
      <c r="B114" s="145">
        <v>2010</v>
      </c>
      <c r="C114" s="146" t="s">
        <v>4</v>
      </c>
      <c r="D114" s="147" t="s">
        <v>5</v>
      </c>
      <c r="E114" s="48"/>
      <c r="F114" s="144">
        <v>2011</v>
      </c>
      <c r="G114" s="145">
        <v>2010</v>
      </c>
      <c r="H114" s="148" t="s">
        <v>4</v>
      </c>
      <c r="I114" s="148" t="s">
        <v>5</v>
      </c>
    </row>
    <row r="115" spans="1:9" ht="25.5" customHeight="1" thickBot="1" thickTop="1">
      <c r="A115" s="161">
        <f>A116+A121</f>
        <v>1175</v>
      </c>
      <c r="B115" s="162">
        <f>B116+B121</f>
        <v>1269</v>
      </c>
      <c r="C115" s="163">
        <f>C116+C121</f>
        <v>-94</v>
      </c>
      <c r="D115" s="34">
        <f aca="true" t="shared" si="13" ref="D115:D124">C115/B115</f>
        <v>-0.07407407407407407</v>
      </c>
      <c r="E115" s="48" t="s">
        <v>6</v>
      </c>
      <c r="F115" s="163">
        <f>F116+F121</f>
        <v>11505</v>
      </c>
      <c r="G115" s="162">
        <f>G116+G121</f>
        <v>12421</v>
      </c>
      <c r="H115" s="164">
        <f>H116+H121</f>
        <v>-916</v>
      </c>
      <c r="I115" s="35">
        <f aca="true" t="shared" si="14" ref="I115:I124">H115/G115</f>
        <v>-0.07374607519523388</v>
      </c>
    </row>
    <row r="116" spans="1:9" ht="25.5" customHeight="1" thickBot="1" thickTop="1">
      <c r="A116" s="161">
        <f>SUM(A117:A120)</f>
        <v>220</v>
      </c>
      <c r="B116" s="162">
        <f>SUM(B117:B120)</f>
        <v>205</v>
      </c>
      <c r="C116" s="163">
        <f>SUM(C117:C120)</f>
        <v>15</v>
      </c>
      <c r="D116" s="34">
        <f t="shared" si="13"/>
        <v>0.07317073170731707</v>
      </c>
      <c r="E116" s="48" t="s">
        <v>7</v>
      </c>
      <c r="F116" s="163">
        <f>SUM(F117:F120)</f>
        <v>1917</v>
      </c>
      <c r="G116" s="162">
        <f>SUM(G117:G120)</f>
        <v>2100</v>
      </c>
      <c r="H116" s="164">
        <f>SUM(H117:H120)</f>
        <v>-183</v>
      </c>
      <c r="I116" s="35">
        <f t="shared" si="14"/>
        <v>-0.08714285714285715</v>
      </c>
    </row>
    <row r="117" spans="1:9" ht="25.5" customHeight="1" thickTop="1">
      <c r="A117" s="149">
        <v>18</v>
      </c>
      <c r="B117" s="150">
        <v>12</v>
      </c>
      <c r="C117" s="151">
        <f>A117-B117</f>
        <v>6</v>
      </c>
      <c r="D117" s="33">
        <f t="shared" si="13"/>
        <v>0.5</v>
      </c>
      <c r="E117" s="44" t="s">
        <v>8</v>
      </c>
      <c r="F117" s="151">
        <v>177</v>
      </c>
      <c r="G117" s="150">
        <v>142</v>
      </c>
      <c r="H117" s="153">
        <f>F117-G117</f>
        <v>35</v>
      </c>
      <c r="I117" s="32">
        <f t="shared" si="14"/>
        <v>0.24647887323943662</v>
      </c>
    </row>
    <row r="118" spans="1:9" ht="25.5" customHeight="1">
      <c r="A118" s="149">
        <v>0</v>
      </c>
      <c r="B118" s="150">
        <v>0</v>
      </c>
      <c r="C118" s="151">
        <f>A118-B118</f>
        <v>0</v>
      </c>
      <c r="D118" s="33">
        <v>0</v>
      </c>
      <c r="E118" s="44" t="s">
        <v>9</v>
      </c>
      <c r="F118" s="151">
        <v>3</v>
      </c>
      <c r="G118" s="150">
        <v>2</v>
      </c>
      <c r="H118" s="153">
        <f>F118-G118</f>
        <v>1</v>
      </c>
      <c r="I118" s="32">
        <f t="shared" si="14"/>
        <v>0.5</v>
      </c>
    </row>
    <row r="119" spans="1:9" ht="25.5" customHeight="1">
      <c r="A119" s="149">
        <v>146</v>
      </c>
      <c r="B119" s="169">
        <v>164</v>
      </c>
      <c r="C119" s="151">
        <f>A119-B119</f>
        <v>-18</v>
      </c>
      <c r="D119" s="33">
        <f t="shared" si="13"/>
        <v>-0.10975609756097561</v>
      </c>
      <c r="E119" s="44" t="s">
        <v>10</v>
      </c>
      <c r="F119" s="151">
        <v>1316</v>
      </c>
      <c r="G119" s="150">
        <v>1588</v>
      </c>
      <c r="H119" s="153">
        <f>F119-G119</f>
        <v>-272</v>
      </c>
      <c r="I119" s="32">
        <f t="shared" si="14"/>
        <v>-0.1712846347607053</v>
      </c>
    </row>
    <row r="120" spans="1:9" ht="25.5" customHeight="1" thickBot="1">
      <c r="A120" s="149">
        <v>56</v>
      </c>
      <c r="B120" s="150">
        <v>29</v>
      </c>
      <c r="C120" s="151">
        <f>A120-B120</f>
        <v>27</v>
      </c>
      <c r="D120" s="33">
        <f t="shared" si="13"/>
        <v>0.9310344827586207</v>
      </c>
      <c r="E120" s="44" t="s">
        <v>11</v>
      </c>
      <c r="F120" s="151">
        <v>421</v>
      </c>
      <c r="G120" s="150">
        <v>368</v>
      </c>
      <c r="H120" s="153">
        <f>F120-G120</f>
        <v>53</v>
      </c>
      <c r="I120" s="32">
        <f t="shared" si="14"/>
        <v>0.14402173913043478</v>
      </c>
    </row>
    <row r="121" spans="1:9" ht="25.5" customHeight="1" thickBot="1" thickTop="1">
      <c r="A121" s="160">
        <f>SUM(A122:A124)</f>
        <v>955</v>
      </c>
      <c r="B121" s="155">
        <f>SUM(B122:B124)</f>
        <v>1064</v>
      </c>
      <c r="C121" s="156">
        <f>SUM(C122:C124)</f>
        <v>-109</v>
      </c>
      <c r="D121" s="36">
        <f t="shared" si="13"/>
        <v>-0.10244360902255639</v>
      </c>
      <c r="E121" s="49" t="s">
        <v>12</v>
      </c>
      <c r="F121" s="156">
        <f>SUM(F122:F124)</f>
        <v>9588</v>
      </c>
      <c r="G121" s="155">
        <f>SUM(G122:G124)</f>
        <v>10321</v>
      </c>
      <c r="H121" s="158">
        <f>SUM(H122:H124)</f>
        <v>-733</v>
      </c>
      <c r="I121" s="37">
        <f t="shared" si="14"/>
        <v>-0.07102024997577754</v>
      </c>
    </row>
    <row r="122" spans="1:9" ht="25.5" customHeight="1" thickTop="1">
      <c r="A122" s="149">
        <v>228</v>
      </c>
      <c r="B122" s="150">
        <v>294</v>
      </c>
      <c r="C122" s="151">
        <f>A122-B122</f>
        <v>-66</v>
      </c>
      <c r="D122" s="33">
        <f t="shared" si="13"/>
        <v>-0.22448979591836735</v>
      </c>
      <c r="E122" s="44" t="s">
        <v>13</v>
      </c>
      <c r="F122" s="151">
        <v>2435</v>
      </c>
      <c r="G122" s="150">
        <v>2804</v>
      </c>
      <c r="H122" s="153">
        <f>F122-G122</f>
        <v>-369</v>
      </c>
      <c r="I122" s="32">
        <f t="shared" si="14"/>
        <v>-0.13159771754636235</v>
      </c>
    </row>
    <row r="123" spans="1:9" ht="25.5" customHeight="1">
      <c r="A123" s="149">
        <v>527</v>
      </c>
      <c r="B123" s="150">
        <v>535</v>
      </c>
      <c r="C123" s="151">
        <f>A123-B123</f>
        <v>-8</v>
      </c>
      <c r="D123" s="33">
        <f t="shared" si="13"/>
        <v>-0.014953271028037384</v>
      </c>
      <c r="E123" s="44" t="s">
        <v>14</v>
      </c>
      <c r="F123" s="151">
        <v>5303</v>
      </c>
      <c r="G123" s="150">
        <v>5398</v>
      </c>
      <c r="H123" s="153">
        <f>F123-G123</f>
        <v>-95</v>
      </c>
      <c r="I123" s="32">
        <f t="shared" si="14"/>
        <v>-0.017599110781771028</v>
      </c>
    </row>
    <row r="124" spans="1:9" ht="25.5" customHeight="1" thickBot="1">
      <c r="A124" s="161">
        <v>200</v>
      </c>
      <c r="B124" s="162">
        <v>235</v>
      </c>
      <c r="C124" s="163">
        <f>A124-B124</f>
        <v>-35</v>
      </c>
      <c r="D124" s="34">
        <f t="shared" si="13"/>
        <v>-0.14893617021276595</v>
      </c>
      <c r="E124" s="46" t="s">
        <v>15</v>
      </c>
      <c r="F124" s="163">
        <v>1850</v>
      </c>
      <c r="G124" s="162">
        <v>2119</v>
      </c>
      <c r="H124" s="164">
        <f>F124-G124</f>
        <v>-269</v>
      </c>
      <c r="I124" s="35">
        <f t="shared" si="14"/>
        <v>-0.1269466729589429</v>
      </c>
    </row>
    <row r="125" spans="5:9" ht="15" thickTop="1">
      <c r="E125" s="20"/>
      <c r="F125" s="170"/>
      <c r="G125" s="170"/>
      <c r="H125" s="170"/>
      <c r="I125" s="171"/>
    </row>
    <row r="126" spans="6:8" ht="12.75">
      <c r="F126" s="23"/>
      <c r="G126" s="23"/>
      <c r="H126" s="23"/>
    </row>
    <row r="127" ht="13.5" thickBot="1"/>
    <row r="128" spans="1:9" ht="25.5" customHeight="1" thickTop="1">
      <c r="A128" s="16" t="s">
        <v>16</v>
      </c>
      <c r="B128" s="8"/>
      <c r="C128" s="8"/>
      <c r="D128" s="8"/>
      <c r="E128" s="18" t="s">
        <v>25</v>
      </c>
      <c r="F128" s="8"/>
      <c r="G128" s="8"/>
      <c r="H128" s="8"/>
      <c r="I128" s="10"/>
    </row>
    <row r="129" spans="1:9" ht="25.5" customHeight="1" thickBot="1">
      <c r="A129" s="21" t="s">
        <v>251</v>
      </c>
      <c r="G129" s="1" t="s">
        <v>0</v>
      </c>
      <c r="H129" s="2" t="s">
        <v>1</v>
      </c>
      <c r="I129" s="6"/>
    </row>
    <row r="130" spans="1:9" ht="25.5" customHeight="1" thickBot="1" thickTop="1">
      <c r="A130" s="38" t="str">
        <f>A3</f>
        <v>     Mes del 1 al 31 de octubre</v>
      </c>
      <c r="B130" s="22"/>
      <c r="C130" s="22"/>
      <c r="D130" s="3"/>
      <c r="E130" s="11" t="s">
        <v>0</v>
      </c>
      <c r="F130" s="50" t="str">
        <f>F3</f>
        <v>Acumulado al 31 de octubre</v>
      </c>
      <c r="G130" s="4"/>
      <c r="H130" s="4"/>
      <c r="I130" s="5"/>
    </row>
    <row r="131" spans="1:9" ht="25.5" customHeight="1" thickBot="1" thickTop="1">
      <c r="A131" s="138" t="s">
        <v>0</v>
      </c>
      <c r="B131" s="139" t="s">
        <v>0</v>
      </c>
      <c r="C131" s="140" t="s">
        <v>2</v>
      </c>
      <c r="D131" s="141"/>
      <c r="E131" s="139" t="s">
        <v>3</v>
      </c>
      <c r="F131" s="142" t="s">
        <v>0</v>
      </c>
      <c r="G131" s="139" t="s">
        <v>0</v>
      </c>
      <c r="H131" s="140" t="s">
        <v>2</v>
      </c>
      <c r="I131" s="143"/>
    </row>
    <row r="132" spans="1:9" ht="25.5" customHeight="1" thickBot="1" thickTop="1">
      <c r="A132" s="144">
        <v>2011</v>
      </c>
      <c r="B132" s="145">
        <v>2010</v>
      </c>
      <c r="C132" s="146" t="s">
        <v>4</v>
      </c>
      <c r="D132" s="147" t="s">
        <v>5</v>
      </c>
      <c r="E132" s="48"/>
      <c r="F132" s="144">
        <v>2011</v>
      </c>
      <c r="G132" s="145">
        <v>2010</v>
      </c>
      <c r="H132" s="148" t="s">
        <v>4</v>
      </c>
      <c r="I132" s="148" t="s">
        <v>5</v>
      </c>
    </row>
    <row r="133" spans="1:9" ht="25.5" customHeight="1" thickBot="1" thickTop="1">
      <c r="A133" s="162">
        <f>A134+A139</f>
        <v>444</v>
      </c>
      <c r="B133" s="162">
        <f>B134+B139</f>
        <v>477</v>
      </c>
      <c r="C133" s="163">
        <f>C134+C139</f>
        <v>-33</v>
      </c>
      <c r="D133" s="34">
        <f aca="true" t="shared" si="15" ref="D133:D142">C133/B133</f>
        <v>-0.06918238993710692</v>
      </c>
      <c r="E133" s="48" t="s">
        <v>6</v>
      </c>
      <c r="F133" s="163">
        <f>F134+F139</f>
        <v>4771</v>
      </c>
      <c r="G133" s="162">
        <f>G134+G139</f>
        <v>4356</v>
      </c>
      <c r="H133" s="164">
        <f>H134+H139</f>
        <v>415</v>
      </c>
      <c r="I133" s="35">
        <f aca="true" t="shared" si="16" ref="I133:I142">H133/G133</f>
        <v>0.09527089072543618</v>
      </c>
    </row>
    <row r="134" spans="1:9" ht="25.5" customHeight="1" thickBot="1" thickTop="1">
      <c r="A134" s="161">
        <f>SUM(A135:A138)</f>
        <v>79</v>
      </c>
      <c r="B134" s="162">
        <f>SUM(B135:B138)</f>
        <v>75</v>
      </c>
      <c r="C134" s="163">
        <f>SUM(C135:C138)</f>
        <v>4</v>
      </c>
      <c r="D134" s="34">
        <f t="shared" si="15"/>
        <v>0.05333333333333334</v>
      </c>
      <c r="E134" s="48" t="s">
        <v>7</v>
      </c>
      <c r="F134" s="163">
        <f>SUM(F135:F138)</f>
        <v>1037</v>
      </c>
      <c r="G134" s="162">
        <f>SUM(G135:G138)</f>
        <v>891</v>
      </c>
      <c r="H134" s="164">
        <f>SUM(H135:H138)</f>
        <v>146</v>
      </c>
      <c r="I134" s="35">
        <f t="shared" si="16"/>
        <v>0.1638608305274972</v>
      </c>
    </row>
    <row r="135" spans="1:9" ht="25.5" customHeight="1" thickTop="1">
      <c r="A135" s="149">
        <v>15</v>
      </c>
      <c r="B135" s="150">
        <v>5</v>
      </c>
      <c r="C135" s="151">
        <f>A135-B135</f>
        <v>10</v>
      </c>
      <c r="D135" s="33">
        <f t="shared" si="15"/>
        <v>2</v>
      </c>
      <c r="E135" s="44" t="s">
        <v>8</v>
      </c>
      <c r="F135" s="151">
        <v>122</v>
      </c>
      <c r="G135" s="150">
        <v>99</v>
      </c>
      <c r="H135" s="153">
        <f>F135-G135</f>
        <v>23</v>
      </c>
      <c r="I135" s="32">
        <f t="shared" si="16"/>
        <v>0.23232323232323232</v>
      </c>
    </row>
    <row r="136" spans="1:9" ht="25.5" customHeight="1">
      <c r="A136" s="149">
        <v>1</v>
      </c>
      <c r="B136" s="150">
        <v>0</v>
      </c>
      <c r="C136" s="151">
        <f>A136-B136</f>
        <v>1</v>
      </c>
      <c r="D136" s="33">
        <v>0</v>
      </c>
      <c r="E136" s="44" t="s">
        <v>9</v>
      </c>
      <c r="F136" s="151">
        <v>2</v>
      </c>
      <c r="G136" s="150">
        <v>4</v>
      </c>
      <c r="H136" s="153">
        <f>F136-G136</f>
        <v>-2</v>
      </c>
      <c r="I136" s="32">
        <f t="shared" si="16"/>
        <v>-0.5</v>
      </c>
    </row>
    <row r="137" spans="1:9" ht="25.5" customHeight="1">
      <c r="A137" s="149">
        <v>45</v>
      </c>
      <c r="B137" s="150">
        <v>55</v>
      </c>
      <c r="C137" s="151">
        <f>A137-B137</f>
        <v>-10</v>
      </c>
      <c r="D137" s="33">
        <f t="shared" si="15"/>
        <v>-0.18181818181818182</v>
      </c>
      <c r="E137" s="44" t="s">
        <v>10</v>
      </c>
      <c r="F137" s="151">
        <v>667</v>
      </c>
      <c r="G137" s="150">
        <v>564</v>
      </c>
      <c r="H137" s="153">
        <f>F137-G137</f>
        <v>103</v>
      </c>
      <c r="I137" s="32">
        <f t="shared" si="16"/>
        <v>0.18262411347517732</v>
      </c>
    </row>
    <row r="138" spans="1:9" ht="25.5" customHeight="1" thickBot="1">
      <c r="A138" s="149">
        <v>18</v>
      </c>
      <c r="B138" s="150">
        <v>15</v>
      </c>
      <c r="C138" s="172">
        <f>A138-B138</f>
        <v>3</v>
      </c>
      <c r="D138" s="33">
        <f t="shared" si="15"/>
        <v>0.2</v>
      </c>
      <c r="E138" s="44" t="s">
        <v>11</v>
      </c>
      <c r="F138" s="151">
        <v>246</v>
      </c>
      <c r="G138" s="150">
        <v>224</v>
      </c>
      <c r="H138" s="153">
        <f>F138-G138</f>
        <v>22</v>
      </c>
      <c r="I138" s="32">
        <f t="shared" si="16"/>
        <v>0.09821428571428571</v>
      </c>
    </row>
    <row r="139" spans="1:9" ht="25.5" customHeight="1" thickBot="1" thickTop="1">
      <c r="A139" s="155">
        <f>SUM(A140:A142)</f>
        <v>365</v>
      </c>
      <c r="B139" s="155">
        <f>SUM(B140:B142)</f>
        <v>402</v>
      </c>
      <c r="C139" s="156">
        <f>SUM(C140:C142)</f>
        <v>-37</v>
      </c>
      <c r="D139" s="36">
        <f t="shared" si="15"/>
        <v>-0.09203980099502487</v>
      </c>
      <c r="E139" s="49" t="s">
        <v>12</v>
      </c>
      <c r="F139" s="156">
        <f>SUM(F140:F142)</f>
        <v>3734</v>
      </c>
      <c r="G139" s="155">
        <f>SUM(G140:G142)</f>
        <v>3465</v>
      </c>
      <c r="H139" s="158">
        <f>SUM(H140:H142)</f>
        <v>269</v>
      </c>
      <c r="I139" s="37">
        <f t="shared" si="16"/>
        <v>0.07763347763347764</v>
      </c>
    </row>
    <row r="140" spans="1:9" ht="25.5" customHeight="1" thickTop="1">
      <c r="A140" s="149">
        <v>113</v>
      </c>
      <c r="B140" s="150">
        <v>153</v>
      </c>
      <c r="C140" s="151">
        <f>A140-B140</f>
        <v>-40</v>
      </c>
      <c r="D140" s="33">
        <f t="shared" si="15"/>
        <v>-0.26143790849673204</v>
      </c>
      <c r="E140" s="44" t="s">
        <v>13</v>
      </c>
      <c r="F140" s="151">
        <v>1044</v>
      </c>
      <c r="G140" s="150">
        <v>1028</v>
      </c>
      <c r="H140" s="153">
        <f>F140-G140</f>
        <v>16</v>
      </c>
      <c r="I140" s="32">
        <f t="shared" si="16"/>
        <v>0.01556420233463035</v>
      </c>
    </row>
    <row r="141" spans="1:9" ht="25.5" customHeight="1">
      <c r="A141" s="149">
        <v>228</v>
      </c>
      <c r="B141" s="150">
        <v>226</v>
      </c>
      <c r="C141" s="151">
        <f>A141-B141</f>
        <v>2</v>
      </c>
      <c r="D141" s="33">
        <f t="shared" si="15"/>
        <v>0.008849557522123894</v>
      </c>
      <c r="E141" s="44" t="s">
        <v>14</v>
      </c>
      <c r="F141" s="151">
        <v>2374</v>
      </c>
      <c r="G141" s="150">
        <v>2099</v>
      </c>
      <c r="H141" s="153">
        <f>F141-G141</f>
        <v>275</v>
      </c>
      <c r="I141" s="32">
        <f t="shared" si="16"/>
        <v>0.13101476893758932</v>
      </c>
    </row>
    <row r="142" spans="1:9" ht="25.5" customHeight="1" thickBot="1">
      <c r="A142" s="161">
        <v>24</v>
      </c>
      <c r="B142" s="162">
        <v>23</v>
      </c>
      <c r="C142" s="163">
        <f>A142-B142</f>
        <v>1</v>
      </c>
      <c r="D142" s="34">
        <f t="shared" si="15"/>
        <v>0.043478260869565216</v>
      </c>
      <c r="E142" s="46" t="s">
        <v>15</v>
      </c>
      <c r="F142" s="163">
        <v>316</v>
      </c>
      <c r="G142" s="162">
        <v>338</v>
      </c>
      <c r="H142" s="164">
        <f>F142-G142</f>
        <v>-22</v>
      </c>
      <c r="I142" s="35">
        <f t="shared" si="16"/>
        <v>-0.0650887573964497</v>
      </c>
    </row>
    <row r="143" ht="15.75" thickTop="1">
      <c r="B143" s="166"/>
    </row>
    <row r="145" ht="13.5" thickBot="1"/>
    <row r="146" spans="1:9" ht="25.5" customHeight="1" thickTop="1">
      <c r="A146" s="16" t="s">
        <v>16</v>
      </c>
      <c r="B146" s="8"/>
      <c r="C146" s="8"/>
      <c r="D146" s="8"/>
      <c r="E146" s="18" t="s">
        <v>26</v>
      </c>
      <c r="F146" s="8"/>
      <c r="G146" s="8"/>
      <c r="H146" s="8"/>
      <c r="I146" s="10"/>
    </row>
    <row r="147" spans="1:9" ht="25.5" customHeight="1" thickBot="1">
      <c r="A147" s="21" t="s">
        <v>251</v>
      </c>
      <c r="G147" s="1" t="s">
        <v>0</v>
      </c>
      <c r="H147" s="2" t="s">
        <v>1</v>
      </c>
      <c r="I147" s="6"/>
    </row>
    <row r="148" spans="1:9" ht="25.5" customHeight="1" thickBot="1" thickTop="1">
      <c r="A148" s="38" t="str">
        <f>A3</f>
        <v>     Mes del 1 al 31 de octubre</v>
      </c>
      <c r="B148" s="22"/>
      <c r="C148" s="22"/>
      <c r="D148" s="3"/>
      <c r="E148" s="11" t="s">
        <v>0</v>
      </c>
      <c r="F148" s="50" t="str">
        <f>F3</f>
        <v>Acumulado al 31 de octubre</v>
      </c>
      <c r="G148" s="4"/>
      <c r="H148" s="4"/>
      <c r="I148" s="5"/>
    </row>
    <row r="149" spans="1:9" ht="25.5" customHeight="1" thickBot="1" thickTop="1">
      <c r="A149" s="138" t="s">
        <v>0</v>
      </c>
      <c r="B149" s="139" t="s">
        <v>0</v>
      </c>
      <c r="C149" s="140" t="s">
        <v>2</v>
      </c>
      <c r="D149" s="141"/>
      <c r="E149" s="139" t="s">
        <v>3</v>
      </c>
      <c r="F149" s="142" t="s">
        <v>0</v>
      </c>
      <c r="G149" s="139" t="s">
        <v>0</v>
      </c>
      <c r="H149" s="140" t="s">
        <v>2</v>
      </c>
      <c r="I149" s="143"/>
    </row>
    <row r="150" spans="1:9" ht="25.5" customHeight="1" thickBot="1" thickTop="1">
      <c r="A150" s="144">
        <v>2011</v>
      </c>
      <c r="B150" s="145">
        <v>2010</v>
      </c>
      <c r="C150" s="146" t="s">
        <v>4</v>
      </c>
      <c r="D150" s="147" t="s">
        <v>5</v>
      </c>
      <c r="E150" s="48"/>
      <c r="F150" s="144">
        <v>2011</v>
      </c>
      <c r="G150" s="145">
        <v>2010</v>
      </c>
      <c r="H150" s="148" t="s">
        <v>4</v>
      </c>
      <c r="I150" s="148" t="s">
        <v>5</v>
      </c>
    </row>
    <row r="151" spans="1:9" ht="25.5" customHeight="1" thickBot="1" thickTop="1">
      <c r="A151" s="161">
        <f>A152+A157</f>
        <v>241</v>
      </c>
      <c r="B151" s="162">
        <f>B152+B157</f>
        <v>270</v>
      </c>
      <c r="C151" s="163">
        <f>C152+C157</f>
        <v>-29</v>
      </c>
      <c r="D151" s="34">
        <f aca="true" t="shared" si="17" ref="D151:D160">C151/B151</f>
        <v>-0.10740740740740741</v>
      </c>
      <c r="E151" s="48" t="s">
        <v>6</v>
      </c>
      <c r="F151" s="163">
        <f>F152+F157</f>
        <v>2507</v>
      </c>
      <c r="G151" s="162">
        <f>G152+G157</f>
        <v>2806</v>
      </c>
      <c r="H151" s="164">
        <f>H152+H157</f>
        <v>-299</v>
      </c>
      <c r="I151" s="35">
        <f aca="true" t="shared" si="18" ref="I151:I160">H151/G151</f>
        <v>-0.10655737704918032</v>
      </c>
    </row>
    <row r="152" spans="1:9" ht="25.5" customHeight="1" thickBot="1" thickTop="1">
      <c r="A152" s="161">
        <f>SUM(A153:A156)</f>
        <v>41</v>
      </c>
      <c r="B152" s="162">
        <f>SUM(B153:B156)</f>
        <v>36</v>
      </c>
      <c r="C152" s="163">
        <f>SUM(C153:C156)</f>
        <v>5</v>
      </c>
      <c r="D152" s="34">
        <f t="shared" si="17"/>
        <v>0.1388888888888889</v>
      </c>
      <c r="E152" s="48" t="s">
        <v>7</v>
      </c>
      <c r="F152" s="163">
        <f>SUM(F153:F156)</f>
        <v>374</v>
      </c>
      <c r="G152" s="162">
        <f>SUM(G153:G156)</f>
        <v>319</v>
      </c>
      <c r="H152" s="164">
        <f>SUM(H153:H156)</f>
        <v>55</v>
      </c>
      <c r="I152" s="35">
        <f t="shared" si="18"/>
        <v>0.1724137931034483</v>
      </c>
    </row>
    <row r="153" spans="1:9" ht="25.5" customHeight="1" thickTop="1">
      <c r="A153" s="149">
        <v>5</v>
      </c>
      <c r="B153" s="150">
        <v>5</v>
      </c>
      <c r="C153" s="167">
        <f>A153-B153</f>
        <v>0</v>
      </c>
      <c r="D153" s="33">
        <f t="shared" si="17"/>
        <v>0</v>
      </c>
      <c r="E153" s="44" t="s">
        <v>8</v>
      </c>
      <c r="F153" s="151">
        <v>36</v>
      </c>
      <c r="G153" s="150">
        <v>39</v>
      </c>
      <c r="H153" s="153">
        <f>F153-G153</f>
        <v>-3</v>
      </c>
      <c r="I153" s="32">
        <f t="shared" si="18"/>
        <v>-0.07692307692307693</v>
      </c>
    </row>
    <row r="154" spans="1:9" ht="25.5" customHeight="1">
      <c r="A154" s="149">
        <v>0</v>
      </c>
      <c r="B154" s="150">
        <v>0</v>
      </c>
      <c r="C154" s="150">
        <f>A154-B154</f>
        <v>0</v>
      </c>
      <c r="D154" s="33">
        <v>0</v>
      </c>
      <c r="E154" s="44" t="s">
        <v>9</v>
      </c>
      <c r="F154" s="151">
        <v>2</v>
      </c>
      <c r="G154" s="150">
        <v>1</v>
      </c>
      <c r="H154" s="153">
        <f>F154-G154</f>
        <v>1</v>
      </c>
      <c r="I154" s="32">
        <v>0</v>
      </c>
    </row>
    <row r="155" spans="1:9" ht="25.5" customHeight="1">
      <c r="A155" s="149">
        <v>15</v>
      </c>
      <c r="B155" s="150">
        <v>11</v>
      </c>
      <c r="C155" s="150">
        <f>A155-B155</f>
        <v>4</v>
      </c>
      <c r="D155" s="33">
        <f t="shared" si="17"/>
        <v>0.36363636363636365</v>
      </c>
      <c r="E155" s="44" t="s">
        <v>10</v>
      </c>
      <c r="F155" s="151">
        <v>188</v>
      </c>
      <c r="G155" s="150">
        <v>116</v>
      </c>
      <c r="H155" s="153">
        <f>F155-G155</f>
        <v>72</v>
      </c>
      <c r="I155" s="32">
        <f t="shared" si="18"/>
        <v>0.6206896551724138</v>
      </c>
    </row>
    <row r="156" spans="1:9" ht="25.5" customHeight="1" thickBot="1">
      <c r="A156" s="149">
        <v>21</v>
      </c>
      <c r="B156" s="150">
        <v>20</v>
      </c>
      <c r="C156" s="151">
        <f>A156-B156</f>
        <v>1</v>
      </c>
      <c r="D156" s="33">
        <f t="shared" si="17"/>
        <v>0.05</v>
      </c>
      <c r="E156" s="44" t="s">
        <v>11</v>
      </c>
      <c r="F156" s="151">
        <v>148</v>
      </c>
      <c r="G156" s="150">
        <v>163</v>
      </c>
      <c r="H156" s="153">
        <f>F156-G156</f>
        <v>-15</v>
      </c>
      <c r="I156" s="32">
        <f t="shared" si="18"/>
        <v>-0.09202453987730061</v>
      </c>
    </row>
    <row r="157" spans="1:9" ht="25.5" customHeight="1" thickBot="1" thickTop="1">
      <c r="A157" s="160">
        <f>SUM(A158:A160)</f>
        <v>200</v>
      </c>
      <c r="B157" s="155">
        <f>SUM(B158:B160)</f>
        <v>234</v>
      </c>
      <c r="C157" s="156">
        <f>SUM(C158:C160)</f>
        <v>-34</v>
      </c>
      <c r="D157" s="36">
        <f t="shared" si="17"/>
        <v>-0.1452991452991453</v>
      </c>
      <c r="E157" s="49" t="s">
        <v>12</v>
      </c>
      <c r="F157" s="156">
        <f>SUM(F158:F160)</f>
        <v>2133</v>
      </c>
      <c r="G157" s="155">
        <f>SUM(G158:G160)</f>
        <v>2487</v>
      </c>
      <c r="H157" s="158">
        <f>SUM(H158:H160)</f>
        <v>-354</v>
      </c>
      <c r="I157" s="37">
        <f t="shared" si="18"/>
        <v>-0.14234016887816647</v>
      </c>
    </row>
    <row r="158" spans="1:9" ht="25.5" customHeight="1" thickTop="1">
      <c r="A158" s="149">
        <v>74</v>
      </c>
      <c r="B158" s="150">
        <v>86</v>
      </c>
      <c r="C158" s="151">
        <f>A158-B158</f>
        <v>-12</v>
      </c>
      <c r="D158" s="33">
        <f t="shared" si="17"/>
        <v>-0.13953488372093023</v>
      </c>
      <c r="E158" s="44" t="s">
        <v>13</v>
      </c>
      <c r="F158" s="151">
        <v>725</v>
      </c>
      <c r="G158" s="150">
        <v>807</v>
      </c>
      <c r="H158" s="153">
        <f>F158-G158</f>
        <v>-82</v>
      </c>
      <c r="I158" s="32">
        <f t="shared" si="18"/>
        <v>-0.10161090458488228</v>
      </c>
    </row>
    <row r="159" spans="1:9" ht="25.5" customHeight="1">
      <c r="A159" s="149">
        <v>116</v>
      </c>
      <c r="B159" s="150">
        <v>136</v>
      </c>
      <c r="C159" s="151">
        <f>A159-B159</f>
        <v>-20</v>
      </c>
      <c r="D159" s="173">
        <f t="shared" si="17"/>
        <v>-0.14705882352941177</v>
      </c>
      <c r="E159" s="44" t="s">
        <v>14</v>
      </c>
      <c r="F159" s="151">
        <v>1315</v>
      </c>
      <c r="G159" s="150">
        <v>1573</v>
      </c>
      <c r="H159" s="153">
        <f>F159-G159</f>
        <v>-258</v>
      </c>
      <c r="I159" s="32">
        <f t="shared" si="18"/>
        <v>-0.16401780038143673</v>
      </c>
    </row>
    <row r="160" spans="1:9" ht="25.5" customHeight="1" thickBot="1">
      <c r="A160" s="161">
        <v>10</v>
      </c>
      <c r="B160" s="162">
        <v>12</v>
      </c>
      <c r="C160" s="163">
        <f>A160-B160</f>
        <v>-2</v>
      </c>
      <c r="D160" s="34">
        <f t="shared" si="17"/>
        <v>-0.16666666666666666</v>
      </c>
      <c r="E160" s="46" t="s">
        <v>15</v>
      </c>
      <c r="F160" s="163">
        <v>93</v>
      </c>
      <c r="G160" s="162">
        <v>107</v>
      </c>
      <c r="H160" s="164">
        <f>F160-G160</f>
        <v>-14</v>
      </c>
      <c r="I160" s="35">
        <f t="shared" si="18"/>
        <v>-0.1308411214953271</v>
      </c>
    </row>
    <row r="161" ht="15" thickTop="1">
      <c r="E161" s="20"/>
    </row>
    <row r="163" ht="13.5" thickBot="1"/>
    <row r="164" spans="1:9" ht="25.5" customHeight="1" thickTop="1">
      <c r="A164" s="16" t="s">
        <v>16</v>
      </c>
      <c r="B164" s="8"/>
      <c r="C164" s="8"/>
      <c r="D164" s="8"/>
      <c r="E164" s="18" t="s">
        <v>27</v>
      </c>
      <c r="F164" s="8"/>
      <c r="G164" s="8"/>
      <c r="H164" s="8"/>
      <c r="I164" s="10"/>
    </row>
    <row r="165" spans="1:9" ht="25.5" customHeight="1" thickBot="1">
      <c r="A165" s="21" t="s">
        <v>251</v>
      </c>
      <c r="G165" s="1" t="s">
        <v>0</v>
      </c>
      <c r="H165" s="2" t="s">
        <v>1</v>
      </c>
      <c r="I165" s="6"/>
    </row>
    <row r="166" spans="1:9" ht="25.5" customHeight="1" thickBot="1" thickTop="1">
      <c r="A166" s="38" t="str">
        <f>A3</f>
        <v>     Mes del 1 al 31 de octubre</v>
      </c>
      <c r="B166" s="22"/>
      <c r="C166" s="22"/>
      <c r="D166" s="3"/>
      <c r="E166" s="11" t="s">
        <v>0</v>
      </c>
      <c r="F166" s="50" t="str">
        <f>F3</f>
        <v>Acumulado al 31 de octubre</v>
      </c>
      <c r="G166" s="4"/>
      <c r="H166" s="4"/>
      <c r="I166" s="5"/>
    </row>
    <row r="167" spans="1:9" ht="25.5" customHeight="1" thickBot="1" thickTop="1">
      <c r="A167" s="138" t="s">
        <v>0</v>
      </c>
      <c r="B167" s="139" t="s">
        <v>0</v>
      </c>
      <c r="C167" s="140" t="s">
        <v>2</v>
      </c>
      <c r="D167" s="141"/>
      <c r="E167" s="139" t="s">
        <v>3</v>
      </c>
      <c r="F167" s="142" t="s">
        <v>0</v>
      </c>
      <c r="G167" s="139" t="s">
        <v>0</v>
      </c>
      <c r="H167" s="140" t="s">
        <v>2</v>
      </c>
      <c r="I167" s="143"/>
    </row>
    <row r="168" spans="1:9" ht="25.5" customHeight="1" thickBot="1" thickTop="1">
      <c r="A168" s="144">
        <v>2011</v>
      </c>
      <c r="B168" s="145">
        <v>2010</v>
      </c>
      <c r="C168" s="146" t="s">
        <v>4</v>
      </c>
      <c r="D168" s="147" t="s">
        <v>5</v>
      </c>
      <c r="E168" s="48"/>
      <c r="F168" s="144">
        <v>2011</v>
      </c>
      <c r="G168" s="145">
        <v>2010</v>
      </c>
      <c r="H168" s="148" t="s">
        <v>4</v>
      </c>
      <c r="I168" s="148" t="s">
        <v>5</v>
      </c>
    </row>
    <row r="169" spans="1:9" ht="25.5" customHeight="1" thickBot="1" thickTop="1">
      <c r="A169" s="161">
        <f>A170+A175</f>
        <v>231</v>
      </c>
      <c r="B169" s="162">
        <f>B170+B175</f>
        <v>217</v>
      </c>
      <c r="C169" s="163">
        <f>C170+C175</f>
        <v>14</v>
      </c>
      <c r="D169" s="34">
        <f aca="true" t="shared" si="19" ref="D169:D178">C169/B169</f>
        <v>0.06451612903225806</v>
      </c>
      <c r="E169" s="48" t="s">
        <v>6</v>
      </c>
      <c r="F169" s="163">
        <f>F170+F175</f>
        <v>2501</v>
      </c>
      <c r="G169" s="162">
        <f>G170+G175</f>
        <v>2304</v>
      </c>
      <c r="H169" s="164">
        <f>H170+H175</f>
        <v>197</v>
      </c>
      <c r="I169" s="35">
        <f aca="true" t="shared" si="20" ref="I169:I178">H169/G169</f>
        <v>0.08550347222222222</v>
      </c>
    </row>
    <row r="170" spans="1:9" ht="25.5" customHeight="1" thickBot="1" thickTop="1">
      <c r="A170" s="161">
        <f>SUM(A171:A174)</f>
        <v>22</v>
      </c>
      <c r="B170" s="162">
        <f>SUM(B171:B174)</f>
        <v>24</v>
      </c>
      <c r="C170" s="163">
        <f>SUM(C171:C174)</f>
        <v>-2</v>
      </c>
      <c r="D170" s="34">
        <f t="shared" si="19"/>
        <v>-0.08333333333333333</v>
      </c>
      <c r="E170" s="48" t="s">
        <v>7</v>
      </c>
      <c r="F170" s="163">
        <f>SUM(F171:F174)</f>
        <v>236</v>
      </c>
      <c r="G170" s="162">
        <f>SUM(G171:G174)</f>
        <v>270</v>
      </c>
      <c r="H170" s="164">
        <f>SUM(H171:H174)</f>
        <v>-34</v>
      </c>
      <c r="I170" s="35">
        <f t="shared" si="20"/>
        <v>-0.1259259259259259</v>
      </c>
    </row>
    <row r="171" spans="1:9" ht="25.5" customHeight="1" thickTop="1">
      <c r="A171" s="149">
        <v>0</v>
      </c>
      <c r="B171" s="150">
        <v>1</v>
      </c>
      <c r="C171" s="167">
        <f aca="true" t="shared" si="21" ref="C171:C178">A171-B171</f>
        <v>-1</v>
      </c>
      <c r="D171" s="32">
        <f>C171/B171</f>
        <v>-1</v>
      </c>
      <c r="E171" s="44" t="s">
        <v>8</v>
      </c>
      <c r="F171" s="151">
        <v>21</v>
      </c>
      <c r="G171" s="150">
        <v>17</v>
      </c>
      <c r="H171" s="167">
        <f>F171-G171</f>
        <v>4</v>
      </c>
      <c r="I171" s="168">
        <f>H171/G171</f>
        <v>0.23529411764705882</v>
      </c>
    </row>
    <row r="172" spans="1:9" ht="25.5" customHeight="1">
      <c r="A172" s="149">
        <v>0</v>
      </c>
      <c r="B172" s="150">
        <v>0</v>
      </c>
      <c r="C172" s="150">
        <f t="shared" si="21"/>
        <v>0</v>
      </c>
      <c r="D172" s="32">
        <v>0</v>
      </c>
      <c r="E172" s="44" t="s">
        <v>9</v>
      </c>
      <c r="F172" s="151">
        <v>1</v>
      </c>
      <c r="G172" s="150">
        <v>2</v>
      </c>
      <c r="H172" s="153">
        <f>F172-G172</f>
        <v>-1</v>
      </c>
      <c r="I172" s="32">
        <f t="shared" si="20"/>
        <v>-0.5</v>
      </c>
    </row>
    <row r="173" spans="1:9" ht="25.5" customHeight="1">
      <c r="A173" s="149">
        <v>17</v>
      </c>
      <c r="B173" s="150">
        <v>16</v>
      </c>
      <c r="C173" s="150">
        <f>A173-B173</f>
        <v>1</v>
      </c>
      <c r="D173" s="32">
        <f>C173/B173</f>
        <v>0.0625</v>
      </c>
      <c r="E173" s="44" t="s">
        <v>10</v>
      </c>
      <c r="F173" s="151">
        <v>118</v>
      </c>
      <c r="G173" s="150">
        <v>142</v>
      </c>
      <c r="H173" s="153">
        <f>F173-G173</f>
        <v>-24</v>
      </c>
      <c r="I173" s="32">
        <f t="shared" si="20"/>
        <v>-0.16901408450704225</v>
      </c>
    </row>
    <row r="174" spans="1:9" ht="25.5" customHeight="1" thickBot="1">
      <c r="A174" s="149">
        <v>5</v>
      </c>
      <c r="B174" s="150">
        <v>7</v>
      </c>
      <c r="C174" s="151">
        <f t="shared" si="21"/>
        <v>-2</v>
      </c>
      <c r="D174" s="33">
        <f t="shared" si="19"/>
        <v>-0.2857142857142857</v>
      </c>
      <c r="E174" s="44" t="s">
        <v>11</v>
      </c>
      <c r="F174" s="151">
        <v>96</v>
      </c>
      <c r="G174" s="150">
        <v>109</v>
      </c>
      <c r="H174" s="153">
        <f>F174-G174</f>
        <v>-13</v>
      </c>
      <c r="I174" s="32">
        <f t="shared" si="20"/>
        <v>-0.11926605504587157</v>
      </c>
    </row>
    <row r="175" spans="1:9" ht="25.5" customHeight="1" thickBot="1" thickTop="1">
      <c r="A175" s="160">
        <f>SUM(A176:A178)</f>
        <v>209</v>
      </c>
      <c r="B175" s="160">
        <f>SUM(B176:B178)</f>
        <v>193</v>
      </c>
      <c r="C175" s="160">
        <f>SUM(C176:C178)</f>
        <v>16</v>
      </c>
      <c r="D175" s="36">
        <f t="shared" si="19"/>
        <v>0.08290155440414508</v>
      </c>
      <c r="E175" s="49" t="s">
        <v>12</v>
      </c>
      <c r="F175" s="156">
        <f>SUM(F176:F178)</f>
        <v>2265</v>
      </c>
      <c r="G175" s="155">
        <f>SUM(G176:G178)</f>
        <v>2034</v>
      </c>
      <c r="H175" s="158">
        <f>SUM(H176:H178)</f>
        <v>231</v>
      </c>
      <c r="I175" s="37">
        <f t="shared" si="20"/>
        <v>0.11356932153392331</v>
      </c>
    </row>
    <row r="176" spans="1:9" ht="25.5" customHeight="1" thickTop="1">
      <c r="A176" s="149">
        <v>96</v>
      </c>
      <c r="B176" s="150">
        <v>91</v>
      </c>
      <c r="C176" s="151">
        <f t="shared" si="21"/>
        <v>5</v>
      </c>
      <c r="D176" s="33">
        <f t="shared" si="19"/>
        <v>0.054945054945054944</v>
      </c>
      <c r="E176" s="44" t="s">
        <v>13</v>
      </c>
      <c r="F176" s="151">
        <v>1012</v>
      </c>
      <c r="G176" s="150">
        <v>963</v>
      </c>
      <c r="H176" s="153">
        <f>F176-G176</f>
        <v>49</v>
      </c>
      <c r="I176" s="32">
        <f t="shared" si="20"/>
        <v>0.05088265835929388</v>
      </c>
    </row>
    <row r="177" spans="1:9" ht="25.5" customHeight="1">
      <c r="A177" s="149">
        <v>107</v>
      </c>
      <c r="B177" s="150">
        <v>94</v>
      </c>
      <c r="C177" s="151">
        <f t="shared" si="21"/>
        <v>13</v>
      </c>
      <c r="D177" s="33">
        <f t="shared" si="19"/>
        <v>0.13829787234042554</v>
      </c>
      <c r="E177" s="44" t="s">
        <v>14</v>
      </c>
      <c r="F177" s="151">
        <v>1185</v>
      </c>
      <c r="G177" s="150">
        <v>951</v>
      </c>
      <c r="H177" s="153">
        <f>F177-G177</f>
        <v>234</v>
      </c>
      <c r="I177" s="32">
        <f t="shared" si="20"/>
        <v>0.24605678233438485</v>
      </c>
    </row>
    <row r="178" spans="1:9" ht="25.5" customHeight="1" thickBot="1">
      <c r="A178" s="161">
        <v>6</v>
      </c>
      <c r="B178" s="162">
        <v>8</v>
      </c>
      <c r="C178" s="163">
        <f t="shared" si="21"/>
        <v>-2</v>
      </c>
      <c r="D178" s="34">
        <f t="shared" si="19"/>
        <v>-0.25</v>
      </c>
      <c r="E178" s="46" t="s">
        <v>15</v>
      </c>
      <c r="F178" s="163">
        <v>68</v>
      </c>
      <c r="G178" s="162">
        <v>120</v>
      </c>
      <c r="H178" s="164">
        <f>F178-G178</f>
        <v>-52</v>
      </c>
      <c r="I178" s="35">
        <f t="shared" si="20"/>
        <v>-0.43333333333333335</v>
      </c>
    </row>
    <row r="179" spans="1:6" ht="15.75" thickTop="1">
      <c r="A179" s="8"/>
      <c r="B179" s="166"/>
      <c r="E179" s="20"/>
      <c r="F179" t="s">
        <v>0</v>
      </c>
    </row>
    <row r="180" spans="1:2" ht="12.75">
      <c r="A180" s="23"/>
      <c r="B180" s="23"/>
    </row>
    <row r="181" ht="13.5" thickBot="1"/>
    <row r="182" spans="1:9" ht="25.5" customHeight="1" thickTop="1">
      <c r="A182" s="16" t="s">
        <v>16</v>
      </c>
      <c r="B182" s="8"/>
      <c r="C182" s="8"/>
      <c r="D182" s="8"/>
      <c r="E182" s="18" t="s">
        <v>28</v>
      </c>
      <c r="F182" s="8"/>
      <c r="G182" s="8"/>
      <c r="H182" s="8"/>
      <c r="I182" s="10"/>
    </row>
    <row r="183" spans="1:9" ht="25.5" customHeight="1" thickBot="1">
      <c r="A183" s="21" t="s">
        <v>251</v>
      </c>
      <c r="G183" s="1" t="s">
        <v>0</v>
      </c>
      <c r="H183" s="2" t="s">
        <v>1</v>
      </c>
      <c r="I183" s="6"/>
    </row>
    <row r="184" spans="1:9" ht="25.5" customHeight="1" thickBot="1" thickTop="1">
      <c r="A184" s="38" t="str">
        <f>A3</f>
        <v>     Mes del 1 al 31 de octubre</v>
      </c>
      <c r="B184" s="22"/>
      <c r="C184" s="22"/>
      <c r="D184" s="3"/>
      <c r="E184" s="11" t="s">
        <v>0</v>
      </c>
      <c r="F184" s="50" t="str">
        <f>F3</f>
        <v>Acumulado al 31 de octubre</v>
      </c>
      <c r="G184" s="4"/>
      <c r="H184" s="4"/>
      <c r="I184" s="5"/>
    </row>
    <row r="185" spans="1:9" ht="25.5" customHeight="1" thickBot="1" thickTop="1">
      <c r="A185" s="138" t="s">
        <v>0</v>
      </c>
      <c r="B185" s="139" t="s">
        <v>0</v>
      </c>
      <c r="C185" s="140" t="s">
        <v>2</v>
      </c>
      <c r="D185" s="141"/>
      <c r="E185" s="139" t="s">
        <v>3</v>
      </c>
      <c r="F185" s="142" t="s">
        <v>0</v>
      </c>
      <c r="G185" s="139" t="s">
        <v>0</v>
      </c>
      <c r="H185" s="140" t="s">
        <v>2</v>
      </c>
      <c r="I185" s="143"/>
    </row>
    <row r="186" spans="1:9" ht="25.5" customHeight="1" thickBot="1" thickTop="1">
      <c r="A186" s="144">
        <v>2011</v>
      </c>
      <c r="B186" s="145">
        <v>2010</v>
      </c>
      <c r="C186" s="146" t="s">
        <v>4</v>
      </c>
      <c r="D186" s="147" t="s">
        <v>5</v>
      </c>
      <c r="E186" s="48"/>
      <c r="F186" s="144">
        <v>2011</v>
      </c>
      <c r="G186" s="145">
        <v>2010</v>
      </c>
      <c r="H186" s="148" t="s">
        <v>4</v>
      </c>
      <c r="I186" s="148" t="s">
        <v>5</v>
      </c>
    </row>
    <row r="187" spans="1:9" ht="25.5" customHeight="1" thickBot="1" thickTop="1">
      <c r="A187" s="161">
        <f>A188+A193</f>
        <v>95</v>
      </c>
      <c r="B187" s="162">
        <f>B188+B193</f>
        <v>129</v>
      </c>
      <c r="C187" s="163">
        <f>C188+C193</f>
        <v>-34</v>
      </c>
      <c r="D187" s="34">
        <f aca="true" t="shared" si="22" ref="D187:D196">C187/B187</f>
        <v>-0.26356589147286824</v>
      </c>
      <c r="E187" s="48" t="s">
        <v>6</v>
      </c>
      <c r="F187" s="163">
        <f>F188+F193</f>
        <v>1071</v>
      </c>
      <c r="G187" s="162">
        <f>G188+G193</f>
        <v>1342</v>
      </c>
      <c r="H187" s="164">
        <f>H188+H193</f>
        <v>-271</v>
      </c>
      <c r="I187" s="35">
        <f aca="true" t="shared" si="23" ref="I187:I196">H187/G187</f>
        <v>-0.20193740685543965</v>
      </c>
    </row>
    <row r="188" spans="1:9" ht="25.5" customHeight="1" thickBot="1" thickTop="1">
      <c r="A188" s="161">
        <f>SUM(A189:A192)</f>
        <v>3</v>
      </c>
      <c r="B188" s="162">
        <f>SUM(B189:B192)</f>
        <v>6</v>
      </c>
      <c r="C188" s="163">
        <f>SUM(C189:C192)</f>
        <v>-3</v>
      </c>
      <c r="D188" s="34">
        <f t="shared" si="22"/>
        <v>-0.5</v>
      </c>
      <c r="E188" s="48" t="s">
        <v>7</v>
      </c>
      <c r="F188" s="163">
        <f>SUM(F189:F192)</f>
        <v>88</v>
      </c>
      <c r="G188" s="162">
        <f>SUM(G189:G192)</f>
        <v>107</v>
      </c>
      <c r="H188" s="164">
        <f>SUM(H189:H192)</f>
        <v>-19</v>
      </c>
      <c r="I188" s="35">
        <f t="shared" si="23"/>
        <v>-0.17757009345794392</v>
      </c>
    </row>
    <row r="189" spans="1:9" ht="25.5" customHeight="1" thickTop="1">
      <c r="A189" s="149">
        <v>0</v>
      </c>
      <c r="B189" s="150">
        <v>0</v>
      </c>
      <c r="C189" s="153">
        <f>A189-B189</f>
        <v>0</v>
      </c>
      <c r="D189" s="32">
        <v>0</v>
      </c>
      <c r="E189" s="44" t="s">
        <v>8</v>
      </c>
      <c r="F189" s="151">
        <v>4</v>
      </c>
      <c r="G189" s="150">
        <v>0</v>
      </c>
      <c r="H189" s="153">
        <f>F189-G189</f>
        <v>4</v>
      </c>
      <c r="I189" s="32">
        <v>0</v>
      </c>
    </row>
    <row r="190" spans="1:9" ht="25.5" customHeight="1">
      <c r="A190" s="149">
        <v>0</v>
      </c>
      <c r="B190" s="150">
        <v>0</v>
      </c>
      <c r="C190" s="153">
        <f>A190-B190</f>
        <v>0</v>
      </c>
      <c r="D190" s="32">
        <v>0</v>
      </c>
      <c r="E190" s="44" t="s">
        <v>9</v>
      </c>
      <c r="F190" s="151">
        <v>0</v>
      </c>
      <c r="G190" s="150">
        <v>0</v>
      </c>
      <c r="H190" s="153">
        <f>F190-G190</f>
        <v>0</v>
      </c>
      <c r="I190" s="32">
        <v>0</v>
      </c>
    </row>
    <row r="191" spans="1:9" ht="25.5" customHeight="1">
      <c r="A191" s="149">
        <v>1</v>
      </c>
      <c r="B191" s="150">
        <v>1</v>
      </c>
      <c r="C191" s="153">
        <f>A191-B191</f>
        <v>0</v>
      </c>
      <c r="D191" s="32">
        <f>C191/B191</f>
        <v>0</v>
      </c>
      <c r="E191" s="44" t="s">
        <v>10</v>
      </c>
      <c r="F191" s="151">
        <v>25</v>
      </c>
      <c r="G191" s="150">
        <v>53</v>
      </c>
      <c r="H191" s="153">
        <f>F191-G191</f>
        <v>-28</v>
      </c>
      <c r="I191" s="32">
        <f t="shared" si="23"/>
        <v>-0.5283018867924528</v>
      </c>
    </row>
    <row r="192" spans="1:9" ht="25.5" customHeight="1" thickBot="1">
      <c r="A192" s="149">
        <v>2</v>
      </c>
      <c r="B192" s="150">
        <v>5</v>
      </c>
      <c r="C192" s="153">
        <f>A192-B192</f>
        <v>-3</v>
      </c>
      <c r="D192" s="32">
        <f>C192/B192</f>
        <v>-0.6</v>
      </c>
      <c r="E192" s="44" t="s">
        <v>11</v>
      </c>
      <c r="F192" s="151">
        <v>59</v>
      </c>
      <c r="G192" s="150">
        <v>54</v>
      </c>
      <c r="H192" s="153">
        <f>F192-G192</f>
        <v>5</v>
      </c>
      <c r="I192" s="32">
        <f t="shared" si="23"/>
        <v>0.09259259259259259</v>
      </c>
    </row>
    <row r="193" spans="1:9" ht="25.5" customHeight="1" thickBot="1" thickTop="1">
      <c r="A193" s="160">
        <f>SUM(A194:A196)</f>
        <v>92</v>
      </c>
      <c r="B193" s="155">
        <f>SUM(B194:B196)</f>
        <v>123</v>
      </c>
      <c r="C193" s="156">
        <f>SUM(C194:C196)</f>
        <v>-31</v>
      </c>
      <c r="D193" s="36">
        <f t="shared" si="22"/>
        <v>-0.25203252032520324</v>
      </c>
      <c r="E193" s="49" t="s">
        <v>12</v>
      </c>
      <c r="F193" s="156">
        <f>SUM(F194:F196)</f>
        <v>983</v>
      </c>
      <c r="G193" s="155">
        <f>SUM(G194:G196)</f>
        <v>1235</v>
      </c>
      <c r="H193" s="158">
        <f>SUM(H194:H196)</f>
        <v>-252</v>
      </c>
      <c r="I193" s="37">
        <f t="shared" si="23"/>
        <v>-0.2040485829959514</v>
      </c>
    </row>
    <row r="194" spans="1:9" ht="25.5" customHeight="1" thickTop="1">
      <c r="A194" s="149">
        <v>43</v>
      </c>
      <c r="B194" s="150">
        <v>48</v>
      </c>
      <c r="C194" s="151">
        <f>A194-B194</f>
        <v>-5</v>
      </c>
      <c r="D194" s="33">
        <f t="shared" si="22"/>
        <v>-0.10416666666666667</v>
      </c>
      <c r="E194" s="44" t="s">
        <v>13</v>
      </c>
      <c r="F194" s="151">
        <v>428</v>
      </c>
      <c r="G194" s="150">
        <v>607</v>
      </c>
      <c r="H194" s="153">
        <f>F194-G194</f>
        <v>-179</v>
      </c>
      <c r="I194" s="32">
        <f t="shared" si="23"/>
        <v>-0.29489291598023065</v>
      </c>
    </row>
    <row r="195" spans="1:9" ht="25.5" customHeight="1">
      <c r="A195" s="149">
        <v>47</v>
      </c>
      <c r="B195" s="150">
        <v>70</v>
      </c>
      <c r="C195" s="150">
        <f>A195-B195</f>
        <v>-23</v>
      </c>
      <c r="D195" s="51">
        <f t="shared" si="22"/>
        <v>-0.32857142857142857</v>
      </c>
      <c r="E195" s="44" t="s">
        <v>14</v>
      </c>
      <c r="F195" s="151">
        <v>542</v>
      </c>
      <c r="G195" s="150">
        <v>582</v>
      </c>
      <c r="H195" s="153">
        <f>F195-G195</f>
        <v>-40</v>
      </c>
      <c r="I195" s="32">
        <f t="shared" si="23"/>
        <v>-0.06872852233676977</v>
      </c>
    </row>
    <row r="196" spans="1:9" ht="25.5" customHeight="1" thickBot="1">
      <c r="A196" s="161">
        <v>2</v>
      </c>
      <c r="B196" s="162">
        <v>5</v>
      </c>
      <c r="C196" s="162">
        <f>A196-B196</f>
        <v>-3</v>
      </c>
      <c r="D196" s="52">
        <f t="shared" si="22"/>
        <v>-0.6</v>
      </c>
      <c r="E196" s="46" t="s">
        <v>15</v>
      </c>
      <c r="F196" s="163">
        <v>13</v>
      </c>
      <c r="G196" s="162">
        <v>46</v>
      </c>
      <c r="H196" s="164">
        <f>F196-G196</f>
        <v>-33</v>
      </c>
      <c r="I196" s="35">
        <f t="shared" si="23"/>
        <v>-0.717391304347826</v>
      </c>
    </row>
    <row r="197" ht="24.75" customHeight="1" thickTop="1">
      <c r="G197" s="166"/>
    </row>
    <row r="198" ht="13.5" thickBot="1"/>
    <row r="199" spans="1:9" ht="25.5" customHeight="1" thickTop="1">
      <c r="A199" s="16" t="s">
        <v>16</v>
      </c>
      <c r="B199" s="8"/>
      <c r="C199" s="8"/>
      <c r="D199" s="8"/>
      <c r="E199" s="18" t="s">
        <v>29</v>
      </c>
      <c r="F199" s="8"/>
      <c r="G199" s="8"/>
      <c r="H199" s="8"/>
      <c r="I199" s="10"/>
    </row>
    <row r="200" spans="1:9" ht="25.5" customHeight="1" thickBot="1">
      <c r="A200" s="21" t="s">
        <v>251</v>
      </c>
      <c r="G200" s="1" t="s">
        <v>0</v>
      </c>
      <c r="H200" s="2" t="s">
        <v>1</v>
      </c>
      <c r="I200" s="6"/>
    </row>
    <row r="201" spans="1:9" ht="25.5" customHeight="1" thickBot="1" thickTop="1">
      <c r="A201" s="38" t="str">
        <f>A3</f>
        <v>     Mes del 1 al 31 de octubre</v>
      </c>
      <c r="B201" s="22"/>
      <c r="C201" s="22"/>
      <c r="D201" s="3"/>
      <c r="E201" s="11" t="s">
        <v>0</v>
      </c>
      <c r="F201" s="50" t="str">
        <f>F3</f>
        <v>Acumulado al 31 de octubre</v>
      </c>
      <c r="G201" s="4"/>
      <c r="H201" s="4"/>
      <c r="I201" s="5"/>
    </row>
    <row r="202" spans="1:9" ht="25.5" customHeight="1" thickBot="1" thickTop="1">
      <c r="A202" s="138" t="s">
        <v>0</v>
      </c>
      <c r="B202" s="139" t="s">
        <v>0</v>
      </c>
      <c r="C202" s="140" t="s">
        <v>2</v>
      </c>
      <c r="D202" s="141"/>
      <c r="E202" s="139" t="s">
        <v>3</v>
      </c>
      <c r="F202" s="142" t="s">
        <v>0</v>
      </c>
      <c r="G202" s="139" t="s">
        <v>0</v>
      </c>
      <c r="H202" s="140" t="s">
        <v>2</v>
      </c>
      <c r="I202" s="143"/>
    </row>
    <row r="203" spans="1:9" ht="25.5" customHeight="1" thickBot="1" thickTop="1">
      <c r="A203" s="144">
        <v>2011</v>
      </c>
      <c r="B203" s="145">
        <v>2010</v>
      </c>
      <c r="C203" s="146" t="s">
        <v>4</v>
      </c>
      <c r="D203" s="147" t="s">
        <v>5</v>
      </c>
      <c r="E203" s="48"/>
      <c r="F203" s="144">
        <v>2011</v>
      </c>
      <c r="G203" s="145">
        <v>2010</v>
      </c>
      <c r="H203" s="148" t="s">
        <v>4</v>
      </c>
      <c r="I203" s="148" t="s">
        <v>5</v>
      </c>
    </row>
    <row r="204" spans="1:9" ht="25.5" customHeight="1" thickBot="1" thickTop="1">
      <c r="A204" s="161">
        <f>A205+A210</f>
        <v>147</v>
      </c>
      <c r="B204" s="162">
        <f>B205+B210</f>
        <v>217</v>
      </c>
      <c r="C204" s="163">
        <f>C205+C210</f>
        <v>-70</v>
      </c>
      <c r="D204" s="34">
        <f aca="true" t="shared" si="24" ref="D204:D213">C204/B204</f>
        <v>-0.3225806451612903</v>
      </c>
      <c r="E204" s="48" t="s">
        <v>6</v>
      </c>
      <c r="F204" s="163">
        <f>F205+F210</f>
        <v>1896</v>
      </c>
      <c r="G204" s="162">
        <f>G205+G210</f>
        <v>1913</v>
      </c>
      <c r="H204" s="164">
        <f>H205+H210</f>
        <v>-17</v>
      </c>
      <c r="I204" s="35">
        <f aca="true" t="shared" si="25" ref="I204:I213">H204/G204</f>
        <v>-0.008886565603763722</v>
      </c>
    </row>
    <row r="205" spans="1:9" ht="25.5" customHeight="1" thickBot="1" thickTop="1">
      <c r="A205" s="161">
        <f>SUM(A206:A209)</f>
        <v>34</v>
      </c>
      <c r="B205" s="162">
        <f>SUM(B206:B209)</f>
        <v>26</v>
      </c>
      <c r="C205" s="163">
        <f>SUM(C206:C209)</f>
        <v>8</v>
      </c>
      <c r="D205" s="34">
        <f t="shared" si="24"/>
        <v>0.3076923076923077</v>
      </c>
      <c r="E205" s="48" t="s">
        <v>7</v>
      </c>
      <c r="F205" s="163">
        <f>SUM(F206:F209)</f>
        <v>347</v>
      </c>
      <c r="G205" s="162">
        <f>SUM(G206:G209)</f>
        <v>325</v>
      </c>
      <c r="H205" s="164">
        <f>SUM(H206:H209)</f>
        <v>22</v>
      </c>
      <c r="I205" s="35">
        <f t="shared" si="25"/>
        <v>0.06769230769230769</v>
      </c>
    </row>
    <row r="206" spans="1:9" ht="25.5" customHeight="1" thickTop="1">
      <c r="A206" s="149">
        <v>1</v>
      </c>
      <c r="B206" s="150">
        <v>2</v>
      </c>
      <c r="C206" s="167">
        <f>A206-B206</f>
        <v>-1</v>
      </c>
      <c r="D206" s="33">
        <f t="shared" si="24"/>
        <v>-0.5</v>
      </c>
      <c r="E206" s="44" t="s">
        <v>8</v>
      </c>
      <c r="F206" s="151">
        <v>33</v>
      </c>
      <c r="G206" s="150">
        <v>40</v>
      </c>
      <c r="H206" s="153">
        <f>F206-G206</f>
        <v>-7</v>
      </c>
      <c r="I206" s="32">
        <f t="shared" si="25"/>
        <v>-0.175</v>
      </c>
    </row>
    <row r="207" spans="1:9" ht="25.5" customHeight="1">
      <c r="A207" s="149">
        <v>0</v>
      </c>
      <c r="B207" s="150">
        <v>0</v>
      </c>
      <c r="C207" s="151">
        <f>A207-B207</f>
        <v>0</v>
      </c>
      <c r="D207" s="33">
        <v>0</v>
      </c>
      <c r="E207" s="44" t="s">
        <v>9</v>
      </c>
      <c r="F207" s="151">
        <v>4</v>
      </c>
      <c r="G207" s="150">
        <v>2</v>
      </c>
      <c r="H207" s="153">
        <f>F207-G207</f>
        <v>2</v>
      </c>
      <c r="I207" s="32">
        <f t="shared" si="25"/>
        <v>1</v>
      </c>
    </row>
    <row r="208" spans="1:9" ht="25.5" customHeight="1">
      <c r="A208" s="149">
        <v>25</v>
      </c>
      <c r="B208" s="150">
        <v>12</v>
      </c>
      <c r="C208" s="151">
        <f>A208-B208</f>
        <v>13</v>
      </c>
      <c r="D208" s="33">
        <f t="shared" si="24"/>
        <v>1.0833333333333333</v>
      </c>
      <c r="E208" s="44" t="s">
        <v>10</v>
      </c>
      <c r="F208" s="151">
        <v>160</v>
      </c>
      <c r="G208" s="150">
        <v>157</v>
      </c>
      <c r="H208" s="153">
        <f>F208-G208</f>
        <v>3</v>
      </c>
      <c r="I208" s="32">
        <f t="shared" si="25"/>
        <v>0.01910828025477707</v>
      </c>
    </row>
    <row r="209" spans="1:9" ht="25.5" customHeight="1" thickBot="1">
      <c r="A209" s="149">
        <v>8</v>
      </c>
      <c r="B209" s="150">
        <v>12</v>
      </c>
      <c r="C209" s="151">
        <f>A209-B209</f>
        <v>-4</v>
      </c>
      <c r="D209" s="33">
        <f t="shared" si="24"/>
        <v>-0.3333333333333333</v>
      </c>
      <c r="E209" s="44" t="s">
        <v>11</v>
      </c>
      <c r="F209" s="151">
        <v>150</v>
      </c>
      <c r="G209" s="150">
        <v>126</v>
      </c>
      <c r="H209" s="153">
        <f>F209-G209</f>
        <v>24</v>
      </c>
      <c r="I209" s="32">
        <f t="shared" si="25"/>
        <v>0.19047619047619047</v>
      </c>
    </row>
    <row r="210" spans="1:9" ht="25.5" customHeight="1" thickBot="1" thickTop="1">
      <c r="A210" s="160">
        <f>SUM(A211:A213)</f>
        <v>113</v>
      </c>
      <c r="B210" s="155">
        <f>SUM(B211:B213)</f>
        <v>191</v>
      </c>
      <c r="C210" s="156">
        <f>SUM(C211:C213)</f>
        <v>-78</v>
      </c>
      <c r="D210" s="36">
        <f t="shared" si="24"/>
        <v>-0.4083769633507853</v>
      </c>
      <c r="E210" s="49" t="s">
        <v>12</v>
      </c>
      <c r="F210" s="155">
        <f>SUM(F211:F213)</f>
        <v>1549</v>
      </c>
      <c r="G210" s="155">
        <f>SUM(G211:G213)</f>
        <v>1588</v>
      </c>
      <c r="H210" s="158">
        <f>SUM(H211:H213)</f>
        <v>-39</v>
      </c>
      <c r="I210" s="37">
        <f t="shared" si="25"/>
        <v>-0.02455919395465995</v>
      </c>
    </row>
    <row r="211" spans="1:9" ht="25.5" customHeight="1" thickTop="1">
      <c r="A211" s="149">
        <v>45</v>
      </c>
      <c r="B211" s="150">
        <v>95</v>
      </c>
      <c r="C211" s="151">
        <f>A211-B211</f>
        <v>-50</v>
      </c>
      <c r="D211" s="33">
        <f t="shared" si="24"/>
        <v>-0.5263157894736842</v>
      </c>
      <c r="E211" s="44" t="s">
        <v>13</v>
      </c>
      <c r="F211" s="151">
        <v>613</v>
      </c>
      <c r="G211" s="150">
        <v>728</v>
      </c>
      <c r="H211" s="153">
        <f>F211-G211</f>
        <v>-115</v>
      </c>
      <c r="I211" s="32">
        <f t="shared" si="25"/>
        <v>-0.15796703296703296</v>
      </c>
    </row>
    <row r="212" spans="1:9" ht="25.5" customHeight="1">
      <c r="A212" s="149">
        <v>59</v>
      </c>
      <c r="B212" s="150">
        <v>87</v>
      </c>
      <c r="C212" s="151">
        <f>A212-B212</f>
        <v>-28</v>
      </c>
      <c r="D212" s="33">
        <f t="shared" si="24"/>
        <v>-0.3218390804597701</v>
      </c>
      <c r="E212" s="44" t="s">
        <v>14</v>
      </c>
      <c r="F212" s="151">
        <v>835</v>
      </c>
      <c r="G212" s="150">
        <v>787</v>
      </c>
      <c r="H212" s="153">
        <f>F212-G212</f>
        <v>48</v>
      </c>
      <c r="I212" s="32">
        <f t="shared" si="25"/>
        <v>0.060991105463786534</v>
      </c>
    </row>
    <row r="213" spans="1:9" ht="25.5" customHeight="1" thickBot="1">
      <c r="A213" s="161">
        <v>9</v>
      </c>
      <c r="B213" s="162">
        <v>9</v>
      </c>
      <c r="C213" s="163">
        <f>A213-B213</f>
        <v>0</v>
      </c>
      <c r="D213" s="34">
        <f t="shared" si="24"/>
        <v>0</v>
      </c>
      <c r="E213" s="46" t="s">
        <v>15</v>
      </c>
      <c r="F213" s="163">
        <v>101</v>
      </c>
      <c r="G213" s="162">
        <v>73</v>
      </c>
      <c r="H213" s="164">
        <f>F213-G213</f>
        <v>28</v>
      </c>
      <c r="I213" s="35">
        <f t="shared" si="25"/>
        <v>0.3835616438356164</v>
      </c>
    </row>
    <row r="214" ht="13.5" thickTop="1"/>
    <row r="216" ht="13.5" thickBot="1"/>
    <row r="217" spans="1:9" ht="25.5" customHeight="1" thickTop="1">
      <c r="A217" s="16" t="s">
        <v>16</v>
      </c>
      <c r="B217" s="8"/>
      <c r="C217" s="8"/>
      <c r="D217" s="8"/>
      <c r="E217" s="18" t="s">
        <v>30</v>
      </c>
      <c r="F217" s="8"/>
      <c r="G217" s="8"/>
      <c r="H217" s="8"/>
      <c r="I217" s="10"/>
    </row>
    <row r="218" spans="1:9" ht="25.5" customHeight="1" thickBot="1">
      <c r="A218" s="21" t="s">
        <v>251</v>
      </c>
      <c r="G218" s="1" t="s">
        <v>0</v>
      </c>
      <c r="H218" s="2" t="s">
        <v>1</v>
      </c>
      <c r="I218" s="6"/>
    </row>
    <row r="219" spans="1:9" ht="25.5" customHeight="1" thickBot="1" thickTop="1">
      <c r="A219" s="38" t="str">
        <f>A3</f>
        <v>     Mes del 1 al 31 de octubre</v>
      </c>
      <c r="B219" s="22"/>
      <c r="C219" s="22"/>
      <c r="D219" s="3"/>
      <c r="E219" s="11" t="s">
        <v>0</v>
      </c>
      <c r="F219" s="50" t="str">
        <f>F3</f>
        <v>Acumulado al 31 de octubre</v>
      </c>
      <c r="G219" s="4"/>
      <c r="H219" s="4"/>
      <c r="I219" s="5"/>
    </row>
    <row r="220" spans="1:9" ht="25.5" customHeight="1" thickBot="1" thickTop="1">
      <c r="A220" s="138" t="s">
        <v>0</v>
      </c>
      <c r="B220" s="139" t="s">
        <v>0</v>
      </c>
      <c r="C220" s="140" t="s">
        <v>2</v>
      </c>
      <c r="D220" s="141"/>
      <c r="E220" s="139" t="s">
        <v>3</v>
      </c>
      <c r="F220" s="142" t="s">
        <v>0</v>
      </c>
      <c r="G220" s="139" t="s">
        <v>0</v>
      </c>
      <c r="H220" s="140" t="s">
        <v>2</v>
      </c>
      <c r="I220" s="143"/>
    </row>
    <row r="221" spans="1:9" ht="25.5" customHeight="1" thickBot="1" thickTop="1">
      <c r="A221" s="144">
        <v>2011</v>
      </c>
      <c r="B221" s="145">
        <v>2010</v>
      </c>
      <c r="C221" s="146" t="s">
        <v>4</v>
      </c>
      <c r="D221" s="147" t="s">
        <v>5</v>
      </c>
      <c r="E221" s="48"/>
      <c r="F221" s="144">
        <v>2011</v>
      </c>
      <c r="G221" s="145">
        <v>2010</v>
      </c>
      <c r="H221" s="148" t="s">
        <v>4</v>
      </c>
      <c r="I221" s="148" t="s">
        <v>5</v>
      </c>
    </row>
    <row r="222" spans="1:9" ht="25.5" customHeight="1" thickBot="1" thickTop="1">
      <c r="A222" s="161">
        <f>A223+A228</f>
        <v>152</v>
      </c>
      <c r="B222" s="162">
        <f>B223+B228</f>
        <v>150</v>
      </c>
      <c r="C222" s="163">
        <f>C223+C228</f>
        <v>2</v>
      </c>
      <c r="D222" s="34">
        <f aca="true" t="shared" si="26" ref="D222:D231">C222/B222</f>
        <v>0.013333333333333334</v>
      </c>
      <c r="E222" s="48" t="s">
        <v>6</v>
      </c>
      <c r="F222" s="163">
        <f>F223+F228</f>
        <v>1867</v>
      </c>
      <c r="G222" s="162">
        <f>G223+G228</f>
        <v>1931</v>
      </c>
      <c r="H222" s="164">
        <f>H223+H228</f>
        <v>-64</v>
      </c>
      <c r="I222" s="35">
        <f aca="true" t="shared" si="27" ref="I222:I231">H222/G222</f>
        <v>-0.033143448990160536</v>
      </c>
    </row>
    <row r="223" spans="1:9" ht="25.5" customHeight="1" thickBot="1" thickTop="1">
      <c r="A223" s="161">
        <f>SUM(A224:A227)</f>
        <v>24</v>
      </c>
      <c r="B223" s="162">
        <f>SUM(B224:B227)</f>
        <v>31</v>
      </c>
      <c r="C223" s="163">
        <f>SUM(C224:C227)</f>
        <v>-7</v>
      </c>
      <c r="D223" s="34">
        <f t="shared" si="26"/>
        <v>-0.22580645161290322</v>
      </c>
      <c r="E223" s="48" t="s">
        <v>7</v>
      </c>
      <c r="F223" s="163">
        <f>SUM(F224:F227)</f>
        <v>248</v>
      </c>
      <c r="G223" s="162">
        <f>SUM(G224:G227)</f>
        <v>267</v>
      </c>
      <c r="H223" s="164">
        <f>SUM(H224:H227)</f>
        <v>-19</v>
      </c>
      <c r="I223" s="35">
        <f t="shared" si="27"/>
        <v>-0.07116104868913857</v>
      </c>
    </row>
    <row r="224" spans="1:9" ht="25.5" customHeight="1" thickTop="1">
      <c r="A224" s="149">
        <v>0</v>
      </c>
      <c r="B224" s="150">
        <v>2</v>
      </c>
      <c r="C224" s="151">
        <f>A224-B224</f>
        <v>-2</v>
      </c>
      <c r="D224" s="51">
        <f>C224/B224</f>
        <v>-1</v>
      </c>
      <c r="E224" s="44" t="s">
        <v>8</v>
      </c>
      <c r="F224" s="151">
        <v>16</v>
      </c>
      <c r="G224" s="150">
        <v>23</v>
      </c>
      <c r="H224" s="153">
        <f>F224-G224</f>
        <v>-7</v>
      </c>
      <c r="I224" s="32">
        <f t="shared" si="27"/>
        <v>-0.30434782608695654</v>
      </c>
    </row>
    <row r="225" spans="1:9" ht="25.5" customHeight="1">
      <c r="A225" s="149">
        <v>0</v>
      </c>
      <c r="B225" s="150">
        <v>0</v>
      </c>
      <c r="C225" s="151">
        <f>A225-B225</f>
        <v>0</v>
      </c>
      <c r="D225" s="51">
        <v>0</v>
      </c>
      <c r="E225" s="44" t="s">
        <v>9</v>
      </c>
      <c r="F225" s="151">
        <v>1</v>
      </c>
      <c r="G225" s="150">
        <v>2</v>
      </c>
      <c r="H225" s="153">
        <f>F225-G225</f>
        <v>-1</v>
      </c>
      <c r="I225" s="32">
        <f t="shared" si="27"/>
        <v>-0.5</v>
      </c>
    </row>
    <row r="226" spans="1:9" ht="25.5" customHeight="1">
      <c r="A226" s="149">
        <v>9</v>
      </c>
      <c r="B226" s="150">
        <v>8</v>
      </c>
      <c r="C226" s="151">
        <f>A226-B226</f>
        <v>1</v>
      </c>
      <c r="D226" s="51">
        <f>C226/B226</f>
        <v>0.125</v>
      </c>
      <c r="E226" s="44" t="s">
        <v>10</v>
      </c>
      <c r="F226" s="151">
        <v>76</v>
      </c>
      <c r="G226" s="150">
        <v>82</v>
      </c>
      <c r="H226" s="153">
        <f>F226-G226</f>
        <v>-6</v>
      </c>
      <c r="I226" s="32">
        <f t="shared" si="27"/>
        <v>-0.07317073170731707</v>
      </c>
    </row>
    <row r="227" spans="1:9" ht="25.5" customHeight="1" thickBot="1">
      <c r="A227" s="149">
        <v>15</v>
      </c>
      <c r="B227" s="150">
        <v>21</v>
      </c>
      <c r="C227" s="163">
        <f>A227-B227</f>
        <v>-6</v>
      </c>
      <c r="D227" s="52">
        <f>C227/B227</f>
        <v>-0.2857142857142857</v>
      </c>
      <c r="E227" s="44" t="s">
        <v>11</v>
      </c>
      <c r="F227" s="151">
        <v>155</v>
      </c>
      <c r="G227" s="150">
        <v>160</v>
      </c>
      <c r="H227" s="153">
        <f>F227-G227</f>
        <v>-5</v>
      </c>
      <c r="I227" s="32">
        <f t="shared" si="27"/>
        <v>-0.03125</v>
      </c>
    </row>
    <row r="228" spans="1:9" ht="25.5" customHeight="1" thickBot="1" thickTop="1">
      <c r="A228" s="160">
        <f>SUM(A229:A231)</f>
        <v>128</v>
      </c>
      <c r="B228" s="155">
        <f>SUM(B229:B231)</f>
        <v>119</v>
      </c>
      <c r="C228" s="156">
        <f>SUM(C229:C231)</f>
        <v>9</v>
      </c>
      <c r="D228" s="36">
        <f t="shared" si="26"/>
        <v>0.07563025210084033</v>
      </c>
      <c r="E228" s="49" t="s">
        <v>12</v>
      </c>
      <c r="F228" s="156">
        <f>SUM(F229:F231)</f>
        <v>1619</v>
      </c>
      <c r="G228" s="155">
        <f>SUM(G229:G231)</f>
        <v>1664</v>
      </c>
      <c r="H228" s="158">
        <f>SUM(H229:H231)</f>
        <v>-45</v>
      </c>
      <c r="I228" s="37">
        <f t="shared" si="27"/>
        <v>-0.027043269230769232</v>
      </c>
    </row>
    <row r="229" spans="1:9" ht="25.5" customHeight="1" thickTop="1">
      <c r="A229" s="149">
        <v>59</v>
      </c>
      <c r="B229" s="150">
        <v>65</v>
      </c>
      <c r="C229" s="151">
        <f>A229-B229</f>
        <v>-6</v>
      </c>
      <c r="D229" s="33">
        <f t="shared" si="26"/>
        <v>-0.09230769230769231</v>
      </c>
      <c r="E229" s="44" t="s">
        <v>13</v>
      </c>
      <c r="F229" s="151">
        <v>688</v>
      </c>
      <c r="G229" s="150">
        <v>791</v>
      </c>
      <c r="H229" s="153">
        <f>F229-G229</f>
        <v>-103</v>
      </c>
      <c r="I229" s="32">
        <f t="shared" si="27"/>
        <v>-0.1302149178255373</v>
      </c>
    </row>
    <row r="230" spans="1:9" ht="25.5" customHeight="1">
      <c r="A230" s="149">
        <v>60</v>
      </c>
      <c r="B230" s="150">
        <v>47</v>
      </c>
      <c r="C230" s="151">
        <f>A230-B230</f>
        <v>13</v>
      </c>
      <c r="D230" s="33">
        <f t="shared" si="26"/>
        <v>0.2765957446808511</v>
      </c>
      <c r="E230" s="44" t="s">
        <v>14</v>
      </c>
      <c r="F230" s="151">
        <v>794</v>
      </c>
      <c r="G230" s="150">
        <v>715</v>
      </c>
      <c r="H230" s="153">
        <f>F230-G230</f>
        <v>79</v>
      </c>
      <c r="I230" s="32">
        <f t="shared" si="27"/>
        <v>0.11048951048951049</v>
      </c>
    </row>
    <row r="231" spans="1:9" ht="25.5" customHeight="1" thickBot="1">
      <c r="A231" s="161">
        <v>9</v>
      </c>
      <c r="B231" s="162">
        <v>7</v>
      </c>
      <c r="C231" s="162">
        <f>A231-B231</f>
        <v>2</v>
      </c>
      <c r="D231" s="34">
        <f t="shared" si="26"/>
        <v>0.2857142857142857</v>
      </c>
      <c r="E231" s="46" t="s">
        <v>15</v>
      </c>
      <c r="F231" s="163">
        <v>137</v>
      </c>
      <c r="G231" s="162">
        <v>158</v>
      </c>
      <c r="H231" s="164">
        <f>F231-G231</f>
        <v>-21</v>
      </c>
      <c r="I231" s="35">
        <f t="shared" si="27"/>
        <v>-0.13291139240506328</v>
      </c>
    </row>
    <row r="232" ht="13.5" thickTop="1"/>
    <row r="234" ht="13.5" thickBot="1"/>
    <row r="235" spans="1:9" ht="25.5" customHeight="1" thickTop="1">
      <c r="A235" s="16" t="s">
        <v>16</v>
      </c>
      <c r="B235" s="8"/>
      <c r="C235" s="8"/>
      <c r="D235" s="8"/>
      <c r="E235" s="18" t="s">
        <v>17</v>
      </c>
      <c r="F235" s="8"/>
      <c r="G235" s="8"/>
      <c r="H235" s="8"/>
      <c r="I235" s="10"/>
    </row>
    <row r="236" spans="1:9" ht="25.5" customHeight="1" thickBot="1">
      <c r="A236" s="21" t="s">
        <v>251</v>
      </c>
      <c r="G236" s="1" t="s">
        <v>0</v>
      </c>
      <c r="H236" s="2" t="s">
        <v>1</v>
      </c>
      <c r="I236" s="6"/>
    </row>
    <row r="237" spans="1:9" ht="25.5" customHeight="1" thickBot="1" thickTop="1">
      <c r="A237" s="38" t="str">
        <f>A3</f>
        <v>     Mes del 1 al 31 de octubre</v>
      </c>
      <c r="B237" s="22"/>
      <c r="C237" s="22"/>
      <c r="D237" s="3"/>
      <c r="E237" s="11" t="s">
        <v>0</v>
      </c>
      <c r="F237" s="50" t="str">
        <f>F3</f>
        <v>Acumulado al 31 de octubre</v>
      </c>
      <c r="G237" s="4"/>
      <c r="H237" s="4"/>
      <c r="I237" s="5"/>
    </row>
    <row r="238" spans="1:9" ht="25.5" customHeight="1" thickBot="1" thickTop="1">
      <c r="A238" s="138" t="s">
        <v>0</v>
      </c>
      <c r="B238" s="139" t="s">
        <v>0</v>
      </c>
      <c r="C238" s="140" t="s">
        <v>2</v>
      </c>
      <c r="D238" s="141"/>
      <c r="E238" s="139" t="s">
        <v>3</v>
      </c>
      <c r="F238" s="142" t="s">
        <v>0</v>
      </c>
      <c r="G238" s="139" t="s">
        <v>0</v>
      </c>
      <c r="H238" s="140" t="s">
        <v>2</v>
      </c>
      <c r="I238" s="143"/>
    </row>
    <row r="239" spans="1:9" ht="25.5" customHeight="1" thickBot="1" thickTop="1">
      <c r="A239" s="144">
        <v>2011</v>
      </c>
      <c r="B239" s="145">
        <v>2010</v>
      </c>
      <c r="C239" s="146" t="s">
        <v>4</v>
      </c>
      <c r="D239" s="147" t="s">
        <v>5</v>
      </c>
      <c r="E239" s="48"/>
      <c r="F239" s="144">
        <v>2011</v>
      </c>
      <c r="G239" s="145">
        <v>2010</v>
      </c>
      <c r="H239" s="148" t="s">
        <v>4</v>
      </c>
      <c r="I239" s="148" t="s">
        <v>5</v>
      </c>
    </row>
    <row r="240" spans="1:9" ht="25.5" customHeight="1" thickBot="1" thickTop="1">
      <c r="A240" s="161">
        <f>A241+A246</f>
        <v>4935</v>
      </c>
      <c r="B240" s="162">
        <f>B241+B246</f>
        <v>5406</v>
      </c>
      <c r="C240" s="163">
        <f>C241+C246</f>
        <v>-471</v>
      </c>
      <c r="D240" s="34">
        <f aca="true" t="shared" si="28" ref="D240:D249">C240/B240</f>
        <v>-0.08712541620421754</v>
      </c>
      <c r="E240" s="48" t="s">
        <v>6</v>
      </c>
      <c r="F240" s="163">
        <f>F241+F246</f>
        <v>51546</v>
      </c>
      <c r="G240" s="162">
        <f>G241+G246</f>
        <v>52416</v>
      </c>
      <c r="H240" s="164">
        <f>H241+H246</f>
        <v>-870</v>
      </c>
      <c r="I240" s="35">
        <f aca="true" t="shared" si="29" ref="I240:I249">H240/G240</f>
        <v>-0.016597985347985348</v>
      </c>
    </row>
    <row r="241" spans="1:9" ht="25.5" customHeight="1" thickBot="1" thickTop="1">
      <c r="A241" s="161">
        <f>SUM(A242:A245)</f>
        <v>848</v>
      </c>
      <c r="B241" s="162">
        <f>SUM(B242:B245)</f>
        <v>838</v>
      </c>
      <c r="C241" s="163">
        <f>SUM(C242:C245)</f>
        <v>10</v>
      </c>
      <c r="D241" s="34">
        <f t="shared" si="28"/>
        <v>0.011933174224343675</v>
      </c>
      <c r="E241" s="48" t="s">
        <v>7</v>
      </c>
      <c r="F241" s="163">
        <f>SUM(F242:F245)</f>
        <v>8872</v>
      </c>
      <c r="G241" s="162">
        <f>SUM(G242:G245)</f>
        <v>8700</v>
      </c>
      <c r="H241" s="164">
        <f>SUM(H242:H245)</f>
        <v>172</v>
      </c>
      <c r="I241" s="35">
        <f t="shared" si="29"/>
        <v>0.019770114942528734</v>
      </c>
    </row>
    <row r="242" spans="1:9" ht="25.5" customHeight="1" thickTop="1">
      <c r="A242" s="149">
        <f aca="true" t="shared" si="30" ref="A242:B245">SUM(A8+A26+A45+A63+A81+A99+A117+A135+A153+A171+A189+A206+A224)</f>
        <v>91</v>
      </c>
      <c r="B242" s="149">
        <f t="shared" si="30"/>
        <v>76</v>
      </c>
      <c r="C242" s="167">
        <f>A242-B242</f>
        <v>15</v>
      </c>
      <c r="D242" s="33">
        <f t="shared" si="28"/>
        <v>0.19736842105263158</v>
      </c>
      <c r="E242" s="44" t="s">
        <v>8</v>
      </c>
      <c r="F242" s="149">
        <f aca="true" t="shared" si="31" ref="F242:G245">SUM(F8+F26+F45+F63+F81+F99+F117+F135+F153+F171+F189+F206+F224)</f>
        <v>954</v>
      </c>
      <c r="G242" s="149">
        <f t="shared" si="31"/>
        <v>802</v>
      </c>
      <c r="H242" s="167">
        <f>F242-G242</f>
        <v>152</v>
      </c>
      <c r="I242" s="32">
        <f t="shared" si="29"/>
        <v>0.18952618453865336</v>
      </c>
    </row>
    <row r="243" spans="1:9" ht="25.5" customHeight="1">
      <c r="A243" s="150">
        <f t="shared" si="30"/>
        <v>2</v>
      </c>
      <c r="B243" s="150">
        <f t="shared" si="30"/>
        <v>1</v>
      </c>
      <c r="C243" s="151">
        <f>A243-B243</f>
        <v>1</v>
      </c>
      <c r="D243" s="33">
        <f t="shared" si="28"/>
        <v>1</v>
      </c>
      <c r="E243" s="44" t="s">
        <v>9</v>
      </c>
      <c r="F243" s="150">
        <f t="shared" si="31"/>
        <v>38</v>
      </c>
      <c r="G243" s="150">
        <f t="shared" si="31"/>
        <v>34</v>
      </c>
      <c r="H243" s="153">
        <f>F243-G243</f>
        <v>4</v>
      </c>
      <c r="I243" s="32">
        <f t="shared" si="29"/>
        <v>0.11764705882352941</v>
      </c>
    </row>
    <row r="244" spans="1:9" ht="25.5" customHeight="1">
      <c r="A244" s="150">
        <f t="shared" si="30"/>
        <v>491</v>
      </c>
      <c r="B244" s="150">
        <f t="shared" si="30"/>
        <v>534</v>
      </c>
      <c r="C244" s="151">
        <f>A244-B244</f>
        <v>-43</v>
      </c>
      <c r="D244" s="33">
        <f t="shared" si="28"/>
        <v>-0.08052434456928839</v>
      </c>
      <c r="E244" s="44" t="s">
        <v>10</v>
      </c>
      <c r="F244" s="150">
        <f t="shared" si="31"/>
        <v>5424</v>
      </c>
      <c r="G244" s="150">
        <f t="shared" si="31"/>
        <v>5531</v>
      </c>
      <c r="H244" s="153">
        <f>F244-G244</f>
        <v>-107</v>
      </c>
      <c r="I244" s="32">
        <f t="shared" si="29"/>
        <v>-0.01934550714156572</v>
      </c>
    </row>
    <row r="245" spans="1:9" ht="25.5" customHeight="1" thickBot="1">
      <c r="A245" s="162">
        <f t="shared" si="30"/>
        <v>264</v>
      </c>
      <c r="B245" s="162">
        <f t="shared" si="30"/>
        <v>227</v>
      </c>
      <c r="C245" s="151">
        <f>A245-B245</f>
        <v>37</v>
      </c>
      <c r="D245" s="33">
        <f t="shared" si="28"/>
        <v>0.16299559471365638</v>
      </c>
      <c r="E245" s="44" t="s">
        <v>11</v>
      </c>
      <c r="F245" s="162">
        <f t="shared" si="31"/>
        <v>2456</v>
      </c>
      <c r="G245" s="162">
        <f t="shared" si="31"/>
        <v>2333</v>
      </c>
      <c r="H245" s="153">
        <f>F245-G245</f>
        <v>123</v>
      </c>
      <c r="I245" s="32">
        <f t="shared" si="29"/>
        <v>0.05272181740248607</v>
      </c>
    </row>
    <row r="246" spans="1:9" ht="25.5" customHeight="1" thickBot="1" thickTop="1">
      <c r="A246" s="160">
        <f>SUM(A247:A249)</f>
        <v>4087</v>
      </c>
      <c r="B246" s="155">
        <f>SUM(B247:B249)</f>
        <v>4568</v>
      </c>
      <c r="C246" s="156">
        <f>SUM(C247:C249)</f>
        <v>-481</v>
      </c>
      <c r="D246" s="36">
        <f t="shared" si="28"/>
        <v>-0.10529772329246935</v>
      </c>
      <c r="E246" s="49" t="s">
        <v>12</v>
      </c>
      <c r="F246" s="156">
        <f>SUM(F247:F249)</f>
        <v>42674</v>
      </c>
      <c r="G246" s="155">
        <f>SUM(G247:G249)</f>
        <v>43716</v>
      </c>
      <c r="H246" s="158">
        <f>SUM(H247:H249)</f>
        <v>-1042</v>
      </c>
      <c r="I246" s="37">
        <f t="shared" si="29"/>
        <v>-0.023835666575166985</v>
      </c>
    </row>
    <row r="247" spans="1:9" ht="25.5" customHeight="1" thickTop="1">
      <c r="A247" s="150">
        <f aca="true" t="shared" si="32" ref="A247:B249">SUM(A13+A31+A50+A68+A86+A104+A122+A140+A158+A176+A194+A211+A229)</f>
        <v>1288</v>
      </c>
      <c r="B247" s="150">
        <f t="shared" si="32"/>
        <v>1641</v>
      </c>
      <c r="C247" s="151">
        <f>A247-B247</f>
        <v>-353</v>
      </c>
      <c r="D247" s="33">
        <f t="shared" si="28"/>
        <v>-0.21511273613650214</v>
      </c>
      <c r="E247" s="44" t="s">
        <v>13</v>
      </c>
      <c r="F247" s="150">
        <f aca="true" t="shared" si="33" ref="F247:G249">SUM(F13+F31+F50+F68+F86+F104+F122+F140+F158+F176+F194+F211+F229)</f>
        <v>13851</v>
      </c>
      <c r="G247" s="150">
        <f t="shared" si="33"/>
        <v>14982</v>
      </c>
      <c r="H247" s="153">
        <f>F247-G247</f>
        <v>-1131</v>
      </c>
      <c r="I247" s="32">
        <f t="shared" si="29"/>
        <v>-0.07549058870644773</v>
      </c>
    </row>
    <row r="248" spans="1:9" ht="25.5" customHeight="1">
      <c r="A248" s="150">
        <f t="shared" si="32"/>
        <v>2346</v>
      </c>
      <c r="B248" s="150">
        <f t="shared" si="32"/>
        <v>2354</v>
      </c>
      <c r="C248" s="151">
        <f>A248-B248</f>
        <v>-8</v>
      </c>
      <c r="D248" s="33">
        <f t="shared" si="28"/>
        <v>-0.0033984706881903144</v>
      </c>
      <c r="E248" s="44" t="s">
        <v>14</v>
      </c>
      <c r="F248" s="150">
        <f t="shared" si="33"/>
        <v>24069</v>
      </c>
      <c r="G248" s="150">
        <f t="shared" si="33"/>
        <v>22997</v>
      </c>
      <c r="H248" s="153">
        <f>F248-G248</f>
        <v>1072</v>
      </c>
      <c r="I248" s="32">
        <f t="shared" si="29"/>
        <v>0.046614775840327</v>
      </c>
    </row>
    <row r="249" spans="1:9" ht="25.5" customHeight="1" thickBot="1">
      <c r="A249" s="162">
        <f t="shared" si="32"/>
        <v>453</v>
      </c>
      <c r="B249" s="162">
        <f t="shared" si="32"/>
        <v>573</v>
      </c>
      <c r="C249" s="163">
        <f>A249-B249</f>
        <v>-120</v>
      </c>
      <c r="D249" s="34">
        <f t="shared" si="28"/>
        <v>-0.2094240837696335</v>
      </c>
      <c r="E249" s="46" t="s">
        <v>15</v>
      </c>
      <c r="F249" s="162">
        <f t="shared" si="33"/>
        <v>4754</v>
      </c>
      <c r="G249" s="162">
        <f t="shared" si="33"/>
        <v>5737</v>
      </c>
      <c r="H249" s="164">
        <f>F249-G249</f>
        <v>-983</v>
      </c>
      <c r="I249" s="35">
        <f t="shared" si="29"/>
        <v>-0.1713439079658358</v>
      </c>
    </row>
    <row r="250" spans="1:9" ht="25.5" customHeight="1" thickTop="1">
      <c r="A250" s="215"/>
      <c r="B250" s="215"/>
      <c r="C250" s="215"/>
      <c r="D250" s="216"/>
      <c r="E250" s="217"/>
      <c r="F250" s="215"/>
      <c r="G250" s="215"/>
      <c r="H250" s="215"/>
      <c r="I250" s="216"/>
    </row>
    <row r="251" ht="13.5" customHeight="1">
      <c r="J251" s="24"/>
    </row>
    <row r="252" ht="13.5" customHeight="1">
      <c r="J252" s="24"/>
    </row>
    <row r="253" spans="10:25" ht="12.75">
      <c r="J253" s="23"/>
      <c r="K253" s="23"/>
      <c r="L253" s="28"/>
      <c r="M253" s="28"/>
      <c r="N253" s="28"/>
      <c r="O253" s="28"/>
      <c r="P253" s="28"/>
      <c r="Q253" s="28"/>
      <c r="R253" s="28"/>
      <c r="S253" s="28"/>
      <c r="T253" s="28"/>
      <c r="U253" s="28"/>
      <c r="V253" s="28"/>
      <c r="W253" s="28"/>
      <c r="X253" s="28"/>
      <c r="Y253" s="29"/>
    </row>
    <row r="254" spans="10:25" ht="14.25">
      <c r="J254" s="25"/>
      <c r="K254" s="27"/>
      <c r="L254" s="26"/>
      <c r="M254" s="26"/>
      <c r="N254" s="26"/>
      <c r="O254" s="26"/>
      <c r="P254" s="26"/>
      <c r="Q254" s="26"/>
      <c r="R254" s="26"/>
      <c r="S254" s="26"/>
      <c r="T254" s="26"/>
      <c r="U254" s="26"/>
      <c r="V254" s="26"/>
      <c r="W254" s="26"/>
      <c r="X254" s="26"/>
      <c r="Y254" s="30"/>
    </row>
    <row r="255" spans="10:25" ht="12.75">
      <c r="J255" s="25"/>
      <c r="K255" s="27"/>
      <c r="L255" s="23"/>
      <c r="M255" s="23"/>
      <c r="N255" s="23"/>
      <c r="O255" s="23"/>
      <c r="P255" s="23"/>
      <c r="Q255" s="23"/>
      <c r="R255" s="23"/>
      <c r="S255" s="23"/>
      <c r="T255" s="23"/>
      <c r="U255" s="23"/>
      <c r="V255" s="23"/>
      <c r="W255" s="23"/>
      <c r="X255" s="23"/>
      <c r="Y255" s="23"/>
    </row>
    <row r="256" spans="10:25" ht="12.75">
      <c r="J256" s="25"/>
      <c r="K256" s="27"/>
      <c r="L256" s="23"/>
      <c r="M256" s="23"/>
      <c r="N256" s="23"/>
      <c r="O256" s="23"/>
      <c r="P256" s="23"/>
      <c r="Q256" s="23"/>
      <c r="R256" s="23"/>
      <c r="S256" s="23"/>
      <c r="T256" s="23"/>
      <c r="U256" s="23"/>
      <c r="V256" s="23"/>
      <c r="W256" s="23"/>
      <c r="X256" s="23"/>
      <c r="Y256" s="23"/>
    </row>
    <row r="257" spans="10:25" ht="12.75">
      <c r="J257" s="25"/>
      <c r="K257" s="27"/>
      <c r="L257" s="31"/>
      <c r="M257" s="31"/>
      <c r="N257" s="31"/>
      <c r="O257" s="31"/>
      <c r="P257" s="31"/>
      <c r="Q257" s="31"/>
      <c r="R257" s="31"/>
      <c r="S257" s="31"/>
      <c r="T257" s="31"/>
      <c r="U257" s="31"/>
      <c r="V257" s="31"/>
      <c r="W257" s="31"/>
      <c r="X257" s="31"/>
      <c r="Y257" s="31"/>
    </row>
    <row r="258" spans="10:25" ht="14.25">
      <c r="J258" s="25"/>
      <c r="K258" s="27"/>
      <c r="L258" s="26"/>
      <c r="M258" s="26"/>
      <c r="N258" s="23"/>
      <c r="O258" s="23"/>
      <c r="P258" s="23"/>
      <c r="Q258" s="23"/>
      <c r="R258" s="23"/>
      <c r="S258" s="23"/>
      <c r="T258" s="23"/>
      <c r="U258" s="23"/>
      <c r="V258" s="23"/>
      <c r="W258" s="23"/>
      <c r="X258" s="23"/>
      <c r="Y258" s="23"/>
    </row>
    <row r="259" spans="10:25" ht="14.25">
      <c r="J259" s="25"/>
      <c r="K259" s="27"/>
      <c r="L259" s="26"/>
      <c r="M259" s="26"/>
      <c r="N259" s="23"/>
      <c r="O259" s="23"/>
      <c r="P259" s="23"/>
      <c r="Q259" s="23"/>
      <c r="R259" s="23"/>
      <c r="S259" s="23"/>
      <c r="T259" s="23"/>
      <c r="U259" s="23"/>
      <c r="V259" s="23"/>
      <c r="W259" s="23"/>
      <c r="X259" s="23"/>
      <c r="Y259" s="23"/>
    </row>
    <row r="260" spans="10:25" ht="12.75">
      <c r="J260" s="25"/>
      <c r="K260" s="27"/>
      <c r="L260" s="23"/>
      <c r="M260" s="23"/>
      <c r="N260" s="23"/>
      <c r="O260" s="23"/>
      <c r="P260" s="23"/>
      <c r="Q260" s="23"/>
      <c r="R260" s="23"/>
      <c r="S260" s="23"/>
      <c r="T260" s="23"/>
      <c r="U260" s="23"/>
      <c r="V260" s="23"/>
      <c r="W260" s="23"/>
      <c r="X260" s="23"/>
      <c r="Y260" s="23"/>
    </row>
    <row r="261" spans="10:25" ht="12.75">
      <c r="J261" s="25"/>
      <c r="K261" s="27"/>
      <c r="L261" s="31"/>
      <c r="M261" s="31"/>
      <c r="N261" s="31"/>
      <c r="O261" s="31"/>
      <c r="P261" s="31"/>
      <c r="Q261" s="31"/>
      <c r="R261" s="31"/>
      <c r="S261" s="31"/>
      <c r="T261" s="31"/>
      <c r="U261" s="31"/>
      <c r="V261" s="31"/>
      <c r="W261" s="31"/>
      <c r="X261" s="31"/>
      <c r="Y261" s="31"/>
    </row>
    <row r="262" spans="10:25" ht="14.25">
      <c r="J262" s="25"/>
      <c r="K262" s="27"/>
      <c r="L262" s="26"/>
      <c r="M262" s="26"/>
      <c r="N262" s="23"/>
      <c r="O262" s="23"/>
      <c r="P262" s="23"/>
      <c r="Q262" s="23"/>
      <c r="R262" s="23"/>
      <c r="S262" s="23"/>
      <c r="T262" s="23"/>
      <c r="U262" s="23"/>
      <c r="V262" s="23"/>
      <c r="W262" s="23"/>
      <c r="X262" s="23"/>
      <c r="Y262" s="23"/>
    </row>
    <row r="263" spans="10:25" ht="14.25">
      <c r="J263" s="25"/>
      <c r="K263" s="27"/>
      <c r="L263" s="26"/>
      <c r="M263" s="26"/>
      <c r="N263" s="23"/>
      <c r="O263" s="23"/>
      <c r="P263" s="23"/>
      <c r="Q263" s="23"/>
      <c r="R263" s="23"/>
      <c r="S263" s="23"/>
      <c r="T263" s="23"/>
      <c r="U263" s="23"/>
      <c r="V263" s="23"/>
      <c r="W263" s="23"/>
      <c r="X263" s="23"/>
      <c r="Y263" s="23"/>
    </row>
    <row r="264" spans="10:25" ht="12.75">
      <c r="J264" s="25"/>
      <c r="K264" s="27"/>
      <c r="L264" s="23"/>
      <c r="M264" s="23"/>
      <c r="N264" s="23"/>
      <c r="O264" s="23"/>
      <c r="P264" s="23"/>
      <c r="Q264" s="23"/>
      <c r="R264" s="23"/>
      <c r="S264" s="23"/>
      <c r="T264" s="23"/>
      <c r="U264" s="23"/>
      <c r="V264" s="23"/>
      <c r="W264" s="23"/>
      <c r="X264" s="23"/>
      <c r="Y264" s="23"/>
    </row>
    <row r="265" spans="10:25" ht="12.75">
      <c r="J265" s="25"/>
      <c r="K265" s="27"/>
      <c r="L265" s="31"/>
      <c r="M265" s="31"/>
      <c r="N265" s="31"/>
      <c r="O265" s="31"/>
      <c r="P265" s="31"/>
      <c r="Q265" s="31"/>
      <c r="R265" s="31"/>
      <c r="S265" s="31"/>
      <c r="T265" s="31"/>
      <c r="U265" s="31"/>
      <c r="V265" s="31"/>
      <c r="W265" s="31"/>
      <c r="X265" s="31"/>
      <c r="Y265" s="31"/>
    </row>
    <row r="266" spans="10:25" ht="14.25">
      <c r="J266" s="25"/>
      <c r="K266" s="27"/>
      <c r="L266" s="26"/>
      <c r="M266" s="26"/>
      <c r="N266" s="23"/>
      <c r="O266" s="23"/>
      <c r="P266" s="23"/>
      <c r="Q266" s="23"/>
      <c r="R266" s="23"/>
      <c r="S266" s="23"/>
      <c r="T266" s="23"/>
      <c r="U266" s="23"/>
      <c r="V266" s="23"/>
      <c r="W266" s="23"/>
      <c r="X266" s="23"/>
      <c r="Y266" s="23"/>
    </row>
    <row r="267" spans="10:25" ht="14.25">
      <c r="J267" s="25"/>
      <c r="K267" s="27"/>
      <c r="L267" s="26"/>
      <c r="M267" s="26"/>
      <c r="N267" s="23"/>
      <c r="O267" s="23"/>
      <c r="P267" s="23"/>
      <c r="Q267" s="23"/>
      <c r="R267" s="23"/>
      <c r="S267" s="23"/>
      <c r="T267" s="23"/>
      <c r="U267" s="23"/>
      <c r="V267" s="23"/>
      <c r="W267" s="23"/>
      <c r="X267" s="23"/>
      <c r="Y267" s="23"/>
    </row>
    <row r="268" spans="10:25" ht="12.75">
      <c r="J268" s="25"/>
      <c r="K268" s="27"/>
      <c r="L268" s="23"/>
      <c r="M268" s="23"/>
      <c r="N268" s="23"/>
      <c r="O268" s="23"/>
      <c r="P268" s="23"/>
      <c r="Q268" s="23"/>
      <c r="R268" s="23"/>
      <c r="S268" s="23"/>
      <c r="T268" s="23"/>
      <c r="U268" s="23"/>
      <c r="V268" s="23"/>
      <c r="W268" s="23"/>
      <c r="X268" s="23"/>
      <c r="Y268" s="23"/>
    </row>
    <row r="269" spans="10:25" ht="12.75">
      <c r="J269" s="25"/>
      <c r="K269" s="27"/>
      <c r="L269" s="31"/>
      <c r="M269" s="31"/>
      <c r="N269" s="31"/>
      <c r="O269" s="31"/>
      <c r="P269" s="31"/>
      <c r="Q269" s="31"/>
      <c r="R269" s="31"/>
      <c r="S269" s="31"/>
      <c r="T269" s="31"/>
      <c r="U269" s="31"/>
      <c r="V269" s="31"/>
      <c r="W269" s="31"/>
      <c r="X269" s="31"/>
      <c r="Y269" s="31"/>
    </row>
    <row r="270" spans="10:25" ht="14.25">
      <c r="J270" s="25"/>
      <c r="K270" s="27"/>
      <c r="L270" s="26"/>
      <c r="M270" s="26"/>
      <c r="N270" s="23"/>
      <c r="O270" s="23"/>
      <c r="P270" s="23"/>
      <c r="Q270" s="23"/>
      <c r="R270" s="23"/>
      <c r="S270" s="23"/>
      <c r="T270" s="23"/>
      <c r="U270" s="23"/>
      <c r="V270" s="23"/>
      <c r="W270" s="23"/>
      <c r="X270" s="23"/>
      <c r="Y270" s="23"/>
    </row>
    <row r="271" spans="10:25" ht="14.25">
      <c r="J271" s="25"/>
      <c r="K271" s="27"/>
      <c r="L271" s="26"/>
      <c r="M271" s="26"/>
      <c r="N271" s="23"/>
      <c r="O271" s="23"/>
      <c r="P271" s="23"/>
      <c r="Q271" s="23"/>
      <c r="R271" s="23"/>
      <c r="S271" s="23"/>
      <c r="T271" s="23"/>
      <c r="U271" s="23"/>
      <c r="V271" s="23"/>
      <c r="W271" s="23"/>
      <c r="X271" s="23"/>
      <c r="Y271" s="23"/>
    </row>
    <row r="272" spans="10:25" ht="12.75">
      <c r="J272" s="25"/>
      <c r="K272" s="27"/>
      <c r="L272" s="23"/>
      <c r="M272" s="23"/>
      <c r="N272" s="23"/>
      <c r="O272" s="23"/>
      <c r="P272" s="23"/>
      <c r="Q272" s="23"/>
      <c r="R272" s="23"/>
      <c r="S272" s="23"/>
      <c r="T272" s="23"/>
      <c r="U272" s="23"/>
      <c r="V272" s="23"/>
      <c r="W272" s="23"/>
      <c r="X272" s="23"/>
      <c r="Y272" s="23"/>
    </row>
    <row r="273" spans="10:25" ht="12.75">
      <c r="J273" s="25"/>
      <c r="K273" s="27"/>
      <c r="L273" s="31"/>
      <c r="M273" s="31"/>
      <c r="N273" s="31"/>
      <c r="O273" s="31"/>
      <c r="P273" s="31"/>
      <c r="Q273" s="31"/>
      <c r="R273" s="31"/>
      <c r="S273" s="31"/>
      <c r="T273" s="31"/>
      <c r="U273" s="31"/>
      <c r="V273" s="31"/>
      <c r="W273" s="31"/>
      <c r="X273" s="31"/>
      <c r="Y273" s="31"/>
    </row>
    <row r="274" spans="10:25" ht="14.25">
      <c r="J274" s="25"/>
      <c r="K274" s="27"/>
      <c r="L274" s="26"/>
      <c r="M274" s="26"/>
      <c r="N274" s="23"/>
      <c r="O274" s="23"/>
      <c r="P274" s="23"/>
      <c r="Q274" s="23"/>
      <c r="R274" s="23"/>
      <c r="S274" s="23"/>
      <c r="T274" s="23"/>
      <c r="U274" s="23"/>
      <c r="V274" s="23"/>
      <c r="W274" s="23"/>
      <c r="X274" s="23"/>
      <c r="Y274" s="23"/>
    </row>
    <row r="275" spans="10:25" ht="14.25">
      <c r="J275" s="25"/>
      <c r="K275" s="27"/>
      <c r="L275" s="26"/>
      <c r="M275" s="26"/>
      <c r="N275" s="23"/>
      <c r="O275" s="23"/>
      <c r="P275" s="23"/>
      <c r="Q275" s="23"/>
      <c r="R275" s="23"/>
      <c r="S275" s="23"/>
      <c r="T275" s="23"/>
      <c r="U275" s="23"/>
      <c r="V275" s="23"/>
      <c r="W275" s="23"/>
      <c r="X275" s="23"/>
      <c r="Y275" s="23"/>
    </row>
    <row r="276" spans="10:25" ht="12.75">
      <c r="J276" s="25"/>
      <c r="K276" s="27"/>
      <c r="L276" s="23"/>
      <c r="M276" s="23"/>
      <c r="N276" s="23"/>
      <c r="O276" s="23"/>
      <c r="P276" s="23"/>
      <c r="Q276" s="23"/>
      <c r="R276" s="23"/>
      <c r="S276" s="23"/>
      <c r="T276" s="23"/>
      <c r="U276" s="23"/>
      <c r="V276" s="23"/>
      <c r="W276" s="23"/>
      <c r="X276" s="23"/>
      <c r="Y276" s="23"/>
    </row>
    <row r="277" spans="10:25" ht="12.75">
      <c r="J277" s="25"/>
      <c r="K277" s="27"/>
      <c r="L277" s="31"/>
      <c r="M277" s="31"/>
      <c r="N277" s="31"/>
      <c r="O277" s="31"/>
      <c r="P277" s="31"/>
      <c r="Q277" s="31"/>
      <c r="R277" s="31"/>
      <c r="S277" s="31"/>
      <c r="T277" s="31"/>
      <c r="U277" s="31"/>
      <c r="V277" s="31"/>
      <c r="W277" s="31"/>
      <c r="X277" s="31"/>
      <c r="Y277" s="31"/>
    </row>
    <row r="278" spans="10:25" ht="14.25">
      <c r="J278" s="25"/>
      <c r="K278" s="27"/>
      <c r="L278" s="26"/>
      <c r="M278" s="26"/>
      <c r="N278" s="23"/>
      <c r="O278" s="23"/>
      <c r="P278" s="23"/>
      <c r="Q278" s="23"/>
      <c r="R278" s="23"/>
      <c r="S278" s="23"/>
      <c r="T278" s="23"/>
      <c r="U278" s="23"/>
      <c r="V278" s="23"/>
      <c r="W278" s="23"/>
      <c r="X278" s="23"/>
      <c r="Y278" s="23"/>
    </row>
    <row r="279" spans="10:25" ht="14.25">
      <c r="J279" s="25"/>
      <c r="K279" s="27"/>
      <c r="L279" s="26"/>
      <c r="M279" s="26"/>
      <c r="N279" s="23"/>
      <c r="O279" s="23"/>
      <c r="P279" s="23"/>
      <c r="Q279" s="23"/>
      <c r="R279" s="23"/>
      <c r="S279" s="23"/>
      <c r="T279" s="23"/>
      <c r="U279" s="23"/>
      <c r="V279" s="23"/>
      <c r="W279" s="23"/>
      <c r="X279" s="23"/>
      <c r="Y279" s="23"/>
    </row>
    <row r="280" spans="10:25" ht="12.75">
      <c r="J280" s="25"/>
      <c r="K280" s="27"/>
      <c r="L280" s="23"/>
      <c r="M280" s="23"/>
      <c r="N280" s="23"/>
      <c r="O280" s="23"/>
      <c r="P280" s="23"/>
      <c r="Q280" s="23"/>
      <c r="R280" s="23"/>
      <c r="S280" s="23"/>
      <c r="T280" s="23"/>
      <c r="U280" s="23"/>
      <c r="V280" s="23"/>
      <c r="W280" s="23"/>
      <c r="X280" s="23"/>
      <c r="Y280" s="23"/>
    </row>
    <row r="281" spans="10:25" ht="12.75">
      <c r="J281" s="25"/>
      <c r="K281" s="27"/>
      <c r="L281" s="31"/>
      <c r="M281" s="31"/>
      <c r="N281" s="31"/>
      <c r="O281" s="31"/>
      <c r="P281" s="31"/>
      <c r="Q281" s="31"/>
      <c r="R281" s="31"/>
      <c r="S281" s="31"/>
      <c r="T281" s="31"/>
      <c r="U281" s="31"/>
      <c r="V281" s="31"/>
      <c r="W281" s="31"/>
      <c r="X281" s="31"/>
      <c r="Y281" s="31"/>
    </row>
    <row r="282" spans="10:25" ht="14.25">
      <c r="J282" s="25"/>
      <c r="K282" s="27"/>
      <c r="L282" s="26"/>
      <c r="M282" s="26"/>
      <c r="N282" s="23"/>
      <c r="O282" s="23"/>
      <c r="P282" s="23"/>
      <c r="Q282" s="23"/>
      <c r="R282" s="23"/>
      <c r="S282" s="23"/>
      <c r="T282" s="23"/>
      <c r="U282" s="23"/>
      <c r="V282" s="23"/>
      <c r="W282" s="23"/>
      <c r="X282" s="23"/>
      <c r="Y282" s="23"/>
    </row>
    <row r="283" spans="10:25" ht="14.25">
      <c r="J283" s="25"/>
      <c r="K283" s="27"/>
      <c r="L283" s="26"/>
      <c r="M283" s="26"/>
      <c r="N283" s="23"/>
      <c r="O283" s="23"/>
      <c r="P283" s="23"/>
      <c r="Q283" s="23"/>
      <c r="R283" s="23"/>
      <c r="S283" s="23"/>
      <c r="T283" s="23"/>
      <c r="U283" s="23"/>
      <c r="V283" s="23"/>
      <c r="W283" s="23"/>
      <c r="X283" s="23"/>
      <c r="Y283" s="23"/>
    </row>
    <row r="284" spans="10:25" ht="12.75">
      <c r="J284" s="25"/>
      <c r="K284" s="27"/>
      <c r="L284" s="23"/>
      <c r="M284" s="23"/>
      <c r="N284" s="23"/>
      <c r="O284" s="23"/>
      <c r="P284" s="23"/>
      <c r="Q284" s="23"/>
      <c r="R284" s="23"/>
      <c r="S284" s="23"/>
      <c r="T284" s="23"/>
      <c r="U284" s="23"/>
      <c r="V284" s="23"/>
      <c r="W284" s="23"/>
      <c r="X284" s="23"/>
      <c r="Y284" s="23"/>
    </row>
    <row r="285" spans="10:25" ht="12.75">
      <c r="J285" s="25"/>
      <c r="K285" s="27"/>
      <c r="L285" s="31"/>
      <c r="M285" s="31"/>
      <c r="N285" s="31"/>
      <c r="O285" s="31"/>
      <c r="P285" s="31"/>
      <c r="Q285" s="31"/>
      <c r="R285" s="31"/>
      <c r="S285" s="31"/>
      <c r="T285" s="31"/>
      <c r="U285" s="31"/>
      <c r="V285" s="31"/>
      <c r="W285" s="31"/>
      <c r="X285" s="31"/>
      <c r="Y285" s="31"/>
    </row>
    <row r="286" spans="10:25" ht="12.75">
      <c r="J286" s="23"/>
      <c r="K286" s="23"/>
      <c r="L286" s="23"/>
      <c r="M286" s="23"/>
      <c r="N286" s="23"/>
      <c r="O286" s="23"/>
      <c r="P286" s="23"/>
      <c r="Q286" s="23"/>
      <c r="R286" s="23"/>
      <c r="S286" s="23"/>
      <c r="T286" s="23"/>
      <c r="U286" s="23"/>
      <c r="V286" s="23"/>
      <c r="W286" s="23"/>
      <c r="X286" s="23"/>
      <c r="Y286" s="23"/>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Q482"/>
  <sheetViews>
    <sheetView zoomScalePageLayoutView="0" workbookViewId="0" topLeftCell="A1">
      <selection activeCell="A1" sqref="A1"/>
    </sheetView>
  </sheetViews>
  <sheetFormatPr defaultColWidth="9.140625" defaultRowHeight="12.75"/>
  <sheetData>
    <row r="1" spans="1:19" ht="13.5" thickBot="1">
      <c r="A1" s="183"/>
      <c r="B1" s="184"/>
      <c r="C1" s="53" t="s">
        <v>31</v>
      </c>
      <c r="D1" s="54" t="s">
        <v>32</v>
      </c>
      <c r="E1" s="53" t="s">
        <v>33</v>
      </c>
      <c r="F1" s="54" t="s">
        <v>34</v>
      </c>
      <c r="G1" s="53" t="s">
        <v>35</v>
      </c>
      <c r="H1" s="54" t="s">
        <v>36</v>
      </c>
      <c r="I1" s="53" t="s">
        <v>37</v>
      </c>
      <c r="J1" s="54" t="s">
        <v>38</v>
      </c>
      <c r="K1" s="53" t="s">
        <v>39</v>
      </c>
      <c r="L1" s="54" t="s">
        <v>40</v>
      </c>
      <c r="M1" s="53" t="s">
        <v>41</v>
      </c>
      <c r="N1" s="53" t="s">
        <v>42</v>
      </c>
      <c r="O1" s="54" t="s">
        <v>43</v>
      </c>
      <c r="P1" s="55"/>
      <c r="Q1" s="55"/>
      <c r="R1" s="55"/>
      <c r="S1" s="55" t="s">
        <v>44</v>
      </c>
    </row>
    <row r="2" spans="1:19" ht="12.75">
      <c r="A2" s="185"/>
      <c r="B2" s="186">
        <v>2011</v>
      </c>
      <c r="C2" s="56">
        <f aca="true" t="shared" si="0" ref="C2:C33">S38</f>
        <v>9316</v>
      </c>
      <c r="D2" s="56">
        <f aca="true" t="shared" si="1" ref="D2:D33">S72</f>
        <v>2694</v>
      </c>
      <c r="E2" s="56">
        <f aca="true" t="shared" si="2" ref="E2:E33">S106</f>
        <v>4020</v>
      </c>
      <c r="F2" s="56">
        <f aca="true" t="shared" si="3" ref="F2:F33">S141</f>
        <v>2429</v>
      </c>
      <c r="G2" s="56">
        <f aca="true" t="shared" si="4" ref="G2:G33">S175</f>
        <v>2931</v>
      </c>
      <c r="H2" s="56">
        <f aca="true" t="shared" si="5" ref="H2:H33">S209</f>
        <v>4038</v>
      </c>
      <c r="I2" s="56">
        <f aca="true" t="shared" si="6" ref="I2:I33">S243</f>
        <v>11505</v>
      </c>
      <c r="J2" s="56">
        <f aca="true" t="shared" si="7" ref="J2:J33">S277</f>
        <v>4771</v>
      </c>
      <c r="K2" s="56">
        <f aca="true" t="shared" si="8" ref="K2:K33">S312</f>
        <v>2507</v>
      </c>
      <c r="L2" s="56">
        <f aca="true" t="shared" si="9" ref="L2:L33">S346</f>
        <v>2501</v>
      </c>
      <c r="M2" s="56">
        <f aca="true" t="shared" si="10" ref="M2:M33">S381</f>
        <v>1071</v>
      </c>
      <c r="N2" s="56">
        <f aca="true" t="shared" si="11" ref="N2:N33">S416</f>
        <v>1896</v>
      </c>
      <c r="O2" s="57">
        <f>O6+O10+O14+O18+O22+O26+O30</f>
        <v>1867</v>
      </c>
      <c r="P2" s="58"/>
      <c r="Q2" s="58"/>
      <c r="R2" s="58"/>
      <c r="S2" s="56">
        <f>C2+D2+E2+F2+G2+H2+I2+J2+K2+L2+M2+N2+O2</f>
        <v>51546</v>
      </c>
    </row>
    <row r="3" spans="1:19" ht="12.75">
      <c r="A3" s="187" t="s">
        <v>54</v>
      </c>
      <c r="B3" s="186">
        <v>2010</v>
      </c>
      <c r="C3" s="56">
        <f t="shared" si="0"/>
        <v>8330</v>
      </c>
      <c r="D3" s="56">
        <f t="shared" si="1"/>
        <v>3300</v>
      </c>
      <c r="E3" s="56">
        <f t="shared" si="2"/>
        <v>4708</v>
      </c>
      <c r="F3" s="56">
        <f t="shared" si="3"/>
        <v>2483</v>
      </c>
      <c r="G3" s="56">
        <f t="shared" si="4"/>
        <v>3289</v>
      </c>
      <c r="H3" s="56">
        <f t="shared" si="5"/>
        <v>3230</v>
      </c>
      <c r="I3" s="56">
        <f t="shared" si="6"/>
        <v>12421</v>
      </c>
      <c r="J3" s="56">
        <f t="shared" si="7"/>
        <v>4348</v>
      </c>
      <c r="K3" s="56">
        <f t="shared" si="8"/>
        <v>2806</v>
      </c>
      <c r="L3" s="56">
        <f t="shared" si="9"/>
        <v>2304</v>
      </c>
      <c r="M3" s="56">
        <f t="shared" si="10"/>
        <v>1342</v>
      </c>
      <c r="N3" s="56">
        <f t="shared" si="11"/>
        <v>1913</v>
      </c>
      <c r="O3" s="57">
        <f>O7+O11+O15+O19+O23+O27+O31</f>
        <v>1931</v>
      </c>
      <c r="P3" s="58"/>
      <c r="Q3" s="58"/>
      <c r="R3" s="58"/>
      <c r="S3" s="56">
        <f>C3+D3+E3+F3+G3+H3+I3+J3+K3+L3+M3+N3+O3</f>
        <v>52405</v>
      </c>
    </row>
    <row r="4" spans="1:19" ht="12.75">
      <c r="A4" s="185"/>
      <c r="B4" s="188" t="s">
        <v>269</v>
      </c>
      <c r="C4" s="56">
        <f t="shared" si="0"/>
        <v>986</v>
      </c>
      <c r="D4" s="56">
        <f t="shared" si="1"/>
        <v>-606</v>
      </c>
      <c r="E4" s="56">
        <f t="shared" si="2"/>
        <v>-688</v>
      </c>
      <c r="F4" s="56">
        <f t="shared" si="3"/>
        <v>-54</v>
      </c>
      <c r="G4" s="56">
        <f t="shared" si="4"/>
        <v>-358</v>
      </c>
      <c r="H4" s="56">
        <f t="shared" si="5"/>
        <v>808</v>
      </c>
      <c r="I4" s="56">
        <f t="shared" si="6"/>
        <v>-916</v>
      </c>
      <c r="J4" s="56">
        <f t="shared" si="7"/>
        <v>423</v>
      </c>
      <c r="K4" s="56">
        <f t="shared" si="8"/>
        <v>-299</v>
      </c>
      <c r="L4" s="56">
        <f t="shared" si="9"/>
        <v>197</v>
      </c>
      <c r="M4" s="56">
        <f t="shared" si="10"/>
        <v>-271</v>
      </c>
      <c r="N4" s="56">
        <f t="shared" si="11"/>
        <v>-17</v>
      </c>
      <c r="O4" s="57">
        <f>O2-O3</f>
        <v>-64</v>
      </c>
      <c r="P4" s="58"/>
      <c r="Q4" s="58"/>
      <c r="R4" s="58"/>
      <c r="S4" s="56">
        <f>S2-S3</f>
        <v>-859</v>
      </c>
    </row>
    <row r="5" spans="1:19" ht="13.5" thickBot="1">
      <c r="A5" s="189"/>
      <c r="B5" s="190" t="s">
        <v>5</v>
      </c>
      <c r="C5" s="59">
        <f t="shared" si="0"/>
        <v>0.11836734693877551</v>
      </c>
      <c r="D5" s="59">
        <f t="shared" si="1"/>
        <v>-0.18363636363636363</v>
      </c>
      <c r="E5" s="59">
        <f t="shared" si="2"/>
        <v>-0.14613423959218352</v>
      </c>
      <c r="F5" s="59">
        <f t="shared" si="3"/>
        <v>-0.02174788562223117</v>
      </c>
      <c r="G5" s="59">
        <f t="shared" si="4"/>
        <v>-0.10884767406506538</v>
      </c>
      <c r="H5" s="59">
        <f t="shared" si="5"/>
        <v>0.2501547987616099</v>
      </c>
      <c r="I5" s="59">
        <f t="shared" si="6"/>
        <v>-0.07374607519523388</v>
      </c>
      <c r="J5" s="59">
        <f t="shared" si="7"/>
        <v>0.09728610855565778</v>
      </c>
      <c r="K5" s="59">
        <f t="shared" si="8"/>
        <v>-0.10655737704918032</v>
      </c>
      <c r="L5" s="59">
        <f t="shared" si="9"/>
        <v>0.08550347222222222</v>
      </c>
      <c r="M5" s="59">
        <f t="shared" si="10"/>
        <v>-0.20193740685543965</v>
      </c>
      <c r="N5" s="59">
        <f t="shared" si="11"/>
        <v>-0.008886565603763722</v>
      </c>
      <c r="O5" s="60">
        <f>O4/O3</f>
        <v>-0.033143448990160536</v>
      </c>
      <c r="P5" s="61"/>
      <c r="Q5" s="61"/>
      <c r="R5" s="61"/>
      <c r="S5" s="59">
        <f>S4/S3</f>
        <v>-0.016391565690296726</v>
      </c>
    </row>
    <row r="6" spans="1:19" ht="12.75">
      <c r="A6" s="185"/>
      <c r="B6" s="186">
        <v>2011</v>
      </c>
      <c r="C6" s="56">
        <f t="shared" si="0"/>
        <v>197</v>
      </c>
      <c r="D6" s="56">
        <f t="shared" si="1"/>
        <v>52</v>
      </c>
      <c r="E6" s="56">
        <f t="shared" si="2"/>
        <v>93</v>
      </c>
      <c r="F6" s="56">
        <f t="shared" si="3"/>
        <v>52</v>
      </c>
      <c r="G6" s="56">
        <f t="shared" si="4"/>
        <v>35</v>
      </c>
      <c r="H6" s="56">
        <f t="shared" si="5"/>
        <v>116</v>
      </c>
      <c r="I6" s="56">
        <f t="shared" si="6"/>
        <v>177</v>
      </c>
      <c r="J6" s="56">
        <f t="shared" si="7"/>
        <v>122</v>
      </c>
      <c r="K6" s="56">
        <f t="shared" si="8"/>
        <v>36</v>
      </c>
      <c r="L6" s="56">
        <f t="shared" si="9"/>
        <v>21</v>
      </c>
      <c r="M6" s="56">
        <f t="shared" si="10"/>
        <v>4</v>
      </c>
      <c r="N6" s="56">
        <f t="shared" si="11"/>
        <v>33</v>
      </c>
      <c r="O6" s="57">
        <f>S455</f>
        <v>16</v>
      </c>
      <c r="P6" s="58"/>
      <c r="Q6" s="58"/>
      <c r="R6" s="58"/>
      <c r="S6" s="56">
        <f>C6+D6+E6+F6+G6+H6+I6+J6+K6+L6+M6+N6+O6</f>
        <v>954</v>
      </c>
    </row>
    <row r="7" spans="1:20" ht="12.75">
      <c r="A7" s="191" t="s">
        <v>270</v>
      </c>
      <c r="B7" s="186">
        <v>2010</v>
      </c>
      <c r="C7" s="56">
        <f t="shared" si="0"/>
        <v>171</v>
      </c>
      <c r="D7" s="56">
        <f t="shared" si="1"/>
        <v>44</v>
      </c>
      <c r="E7" s="56">
        <f t="shared" si="2"/>
        <v>95</v>
      </c>
      <c r="F7" s="56">
        <f t="shared" si="3"/>
        <v>39</v>
      </c>
      <c r="G7" s="56">
        <f t="shared" si="4"/>
        <v>32</v>
      </c>
      <c r="H7" s="56">
        <f t="shared" si="5"/>
        <v>61</v>
      </c>
      <c r="I7" s="56">
        <f t="shared" si="6"/>
        <v>142</v>
      </c>
      <c r="J7" s="56">
        <f t="shared" si="7"/>
        <v>99</v>
      </c>
      <c r="K7" s="56">
        <f t="shared" si="8"/>
        <v>39</v>
      </c>
      <c r="L7" s="56">
        <f t="shared" si="9"/>
        <v>17</v>
      </c>
      <c r="M7" s="56">
        <f t="shared" si="10"/>
        <v>0</v>
      </c>
      <c r="N7" s="56">
        <f t="shared" si="11"/>
        <v>40</v>
      </c>
      <c r="O7" s="57">
        <f>S456</f>
        <v>23</v>
      </c>
      <c r="P7" s="58"/>
      <c r="Q7" s="58"/>
      <c r="R7" s="58"/>
      <c r="S7" s="56">
        <f>C7+D7+E7+F7+G7+H7+I7+J7+K7+L7+M7+N7+O7</f>
        <v>802</v>
      </c>
      <c r="T7" t="s">
        <v>0</v>
      </c>
    </row>
    <row r="8" spans="1:19" ht="12.75">
      <c r="A8" s="192" t="s">
        <v>271</v>
      </c>
      <c r="B8" s="188" t="s">
        <v>269</v>
      </c>
      <c r="C8" s="56">
        <f t="shared" si="0"/>
        <v>26</v>
      </c>
      <c r="D8" s="56">
        <f t="shared" si="1"/>
        <v>8</v>
      </c>
      <c r="E8" s="56">
        <f t="shared" si="2"/>
        <v>-2</v>
      </c>
      <c r="F8" s="56">
        <f t="shared" si="3"/>
        <v>13</v>
      </c>
      <c r="G8" s="56">
        <f t="shared" si="4"/>
        <v>3</v>
      </c>
      <c r="H8" s="56">
        <f t="shared" si="5"/>
        <v>55</v>
      </c>
      <c r="I8" s="56">
        <f t="shared" si="6"/>
        <v>35</v>
      </c>
      <c r="J8" s="56">
        <f t="shared" si="7"/>
        <v>23</v>
      </c>
      <c r="K8" s="56">
        <f t="shared" si="8"/>
        <v>-3</v>
      </c>
      <c r="L8" s="56">
        <f t="shared" si="9"/>
        <v>4</v>
      </c>
      <c r="M8" s="56">
        <f t="shared" si="10"/>
        <v>4</v>
      </c>
      <c r="N8" s="56">
        <f t="shared" si="11"/>
        <v>-7</v>
      </c>
      <c r="O8" s="57">
        <f>O6-O7</f>
        <v>-7</v>
      </c>
      <c r="P8" s="58"/>
      <c r="Q8" s="58"/>
      <c r="R8" s="58"/>
      <c r="S8" s="56">
        <f>S6-S7</f>
        <v>152</v>
      </c>
    </row>
    <row r="9" spans="1:19" ht="13.5" thickBot="1">
      <c r="A9" s="193"/>
      <c r="B9" s="190" t="s">
        <v>5</v>
      </c>
      <c r="C9" s="59">
        <f t="shared" si="0"/>
        <v>0.15204678362573099</v>
      </c>
      <c r="D9" s="59">
        <f t="shared" si="1"/>
        <v>0.18181818181818182</v>
      </c>
      <c r="E9" s="59">
        <f t="shared" si="2"/>
        <v>-0.021052631578947368</v>
      </c>
      <c r="F9" s="59">
        <f t="shared" si="3"/>
        <v>0.3333333333333333</v>
      </c>
      <c r="G9" s="59">
        <f t="shared" si="4"/>
        <v>0.09375</v>
      </c>
      <c r="H9" s="59">
        <f t="shared" si="5"/>
        <v>0.9016393442622951</v>
      </c>
      <c r="I9" s="59">
        <f t="shared" si="6"/>
        <v>0.24647887323943662</v>
      </c>
      <c r="J9" s="59">
        <f t="shared" si="7"/>
        <v>0.23232323232323232</v>
      </c>
      <c r="K9" s="59">
        <f t="shared" si="8"/>
        <v>-0.07692307692307693</v>
      </c>
      <c r="L9" s="59">
        <f t="shared" si="9"/>
        <v>0.23529411764705882</v>
      </c>
      <c r="M9" s="59">
        <f>S388</f>
        <v>0</v>
      </c>
      <c r="N9" s="59">
        <f t="shared" si="11"/>
        <v>-0.175</v>
      </c>
      <c r="O9" s="59">
        <f>S458</f>
        <v>-0.30434782608695654</v>
      </c>
      <c r="P9" s="61"/>
      <c r="Q9" s="61"/>
      <c r="R9" s="61"/>
      <c r="S9" s="59">
        <f>S8/S7</f>
        <v>0.18952618453865336</v>
      </c>
    </row>
    <row r="10" spans="1:19" ht="12.75">
      <c r="A10" s="194"/>
      <c r="B10" s="186">
        <v>2011</v>
      </c>
      <c r="C10" s="56">
        <f t="shared" si="0"/>
        <v>8</v>
      </c>
      <c r="D10" s="56">
        <f t="shared" si="1"/>
        <v>0</v>
      </c>
      <c r="E10" s="56">
        <f t="shared" si="2"/>
        <v>11</v>
      </c>
      <c r="F10" s="56">
        <f t="shared" si="3"/>
        <v>3</v>
      </c>
      <c r="G10" s="56">
        <f t="shared" si="4"/>
        <v>0</v>
      </c>
      <c r="H10" s="56">
        <f t="shared" si="5"/>
        <v>3</v>
      </c>
      <c r="I10" s="56">
        <f t="shared" si="6"/>
        <v>3</v>
      </c>
      <c r="J10" s="56">
        <f t="shared" si="7"/>
        <v>2</v>
      </c>
      <c r="K10" s="56">
        <f t="shared" si="8"/>
        <v>2</v>
      </c>
      <c r="L10" s="56">
        <f t="shared" si="9"/>
        <v>1</v>
      </c>
      <c r="M10" s="56">
        <f t="shared" si="10"/>
        <v>0</v>
      </c>
      <c r="N10" s="56">
        <f t="shared" si="11"/>
        <v>4</v>
      </c>
      <c r="O10" s="57">
        <f>S459</f>
        <v>1</v>
      </c>
      <c r="P10" s="58"/>
      <c r="Q10" s="58"/>
      <c r="R10" s="58"/>
      <c r="S10" s="56">
        <f>C10+D10+E10+F10+G10+H10+I10+J10+K10+L10+M10+N10+O10</f>
        <v>38</v>
      </c>
    </row>
    <row r="11" spans="1:19" ht="12.75">
      <c r="A11" s="192" t="s">
        <v>272</v>
      </c>
      <c r="B11" s="186">
        <v>2010</v>
      </c>
      <c r="C11" s="56">
        <f t="shared" si="0"/>
        <v>2</v>
      </c>
      <c r="D11" s="56">
        <f t="shared" si="1"/>
        <v>0</v>
      </c>
      <c r="E11" s="56">
        <f t="shared" si="2"/>
        <v>12</v>
      </c>
      <c r="F11" s="56">
        <f t="shared" si="3"/>
        <v>3</v>
      </c>
      <c r="G11" s="56">
        <f t="shared" si="4"/>
        <v>0</v>
      </c>
      <c r="H11" s="56">
        <f t="shared" si="5"/>
        <v>4</v>
      </c>
      <c r="I11" s="56">
        <f t="shared" si="6"/>
        <v>2</v>
      </c>
      <c r="J11" s="56">
        <f t="shared" si="7"/>
        <v>4</v>
      </c>
      <c r="K11" s="56">
        <f t="shared" si="8"/>
        <v>1</v>
      </c>
      <c r="L11" s="56">
        <f t="shared" si="9"/>
        <v>2</v>
      </c>
      <c r="M11" s="56">
        <f t="shared" si="10"/>
        <v>0</v>
      </c>
      <c r="N11" s="56">
        <f t="shared" si="11"/>
        <v>2</v>
      </c>
      <c r="O11" s="57">
        <f>S460</f>
        <v>2</v>
      </c>
      <c r="P11" s="58"/>
      <c r="Q11" s="58"/>
      <c r="R11" s="58"/>
      <c r="S11" s="56">
        <f>C11+D11+E11+F11+G11+H11+I11+J11+K11+L11+M11+N11+O11</f>
        <v>34</v>
      </c>
    </row>
    <row r="12" spans="1:19" ht="12.75">
      <c r="A12" s="192" t="s">
        <v>273</v>
      </c>
      <c r="B12" s="188" t="s">
        <v>269</v>
      </c>
      <c r="C12" s="56">
        <f t="shared" si="0"/>
        <v>6</v>
      </c>
      <c r="D12" s="56">
        <f t="shared" si="1"/>
        <v>0</v>
      </c>
      <c r="E12" s="56">
        <f t="shared" si="2"/>
        <v>-1</v>
      </c>
      <c r="F12" s="56">
        <f t="shared" si="3"/>
        <v>0</v>
      </c>
      <c r="G12" s="56">
        <f t="shared" si="4"/>
        <v>0</v>
      </c>
      <c r="H12" s="56">
        <f t="shared" si="5"/>
        <v>-1</v>
      </c>
      <c r="I12" s="56">
        <f t="shared" si="6"/>
        <v>1</v>
      </c>
      <c r="J12" s="56">
        <f t="shared" si="7"/>
        <v>-2</v>
      </c>
      <c r="K12" s="56">
        <f t="shared" si="8"/>
        <v>1</v>
      </c>
      <c r="L12" s="56">
        <f t="shared" si="9"/>
        <v>-1</v>
      </c>
      <c r="M12" s="56">
        <f t="shared" si="10"/>
        <v>0</v>
      </c>
      <c r="N12" s="56">
        <f t="shared" si="11"/>
        <v>2</v>
      </c>
      <c r="O12" s="57">
        <f>O10-O11</f>
        <v>-1</v>
      </c>
      <c r="P12" s="58"/>
      <c r="Q12" s="58"/>
      <c r="R12" s="58"/>
      <c r="S12" s="56">
        <f>S10-S11</f>
        <v>4</v>
      </c>
    </row>
    <row r="13" spans="1:19" ht="13.5" thickBot="1">
      <c r="A13" s="193"/>
      <c r="B13" s="190" t="s">
        <v>5</v>
      </c>
      <c r="C13" s="59">
        <f t="shared" si="0"/>
        <v>3</v>
      </c>
      <c r="D13" s="59">
        <f>R117</f>
        <v>0</v>
      </c>
      <c r="E13" s="59">
        <f t="shared" si="2"/>
        <v>-0.08333333333333333</v>
      </c>
      <c r="F13" s="59">
        <f>V49</f>
        <v>0</v>
      </c>
      <c r="G13" s="59">
        <f>S186</f>
        <v>0</v>
      </c>
      <c r="H13" s="59">
        <f t="shared" si="5"/>
        <v>-0.25</v>
      </c>
      <c r="I13" s="59">
        <f t="shared" si="6"/>
        <v>0.5</v>
      </c>
      <c r="J13" s="59">
        <f t="shared" si="7"/>
        <v>-0.5</v>
      </c>
      <c r="K13" s="59">
        <f t="shared" si="8"/>
        <v>0</v>
      </c>
      <c r="L13" s="59">
        <f>S357</f>
        <v>-0.5</v>
      </c>
      <c r="M13" s="59">
        <f t="shared" si="10"/>
        <v>0</v>
      </c>
      <c r="N13" s="59">
        <f t="shared" si="11"/>
        <v>1</v>
      </c>
      <c r="O13" s="59">
        <f>O12/O11</f>
        <v>-0.5</v>
      </c>
      <c r="P13" s="61"/>
      <c r="Q13" s="61"/>
      <c r="R13" s="61"/>
      <c r="S13" s="59">
        <f>S12/S11</f>
        <v>0.11764705882352941</v>
      </c>
    </row>
    <row r="14" spans="1:19" ht="12.75">
      <c r="A14" s="194"/>
      <c r="B14" s="186">
        <v>2011</v>
      </c>
      <c r="C14" s="56">
        <f t="shared" si="0"/>
        <v>1371</v>
      </c>
      <c r="D14" s="56">
        <f t="shared" si="1"/>
        <v>204</v>
      </c>
      <c r="E14" s="56">
        <f t="shared" si="2"/>
        <v>358</v>
      </c>
      <c r="F14" s="56">
        <f t="shared" si="3"/>
        <v>266</v>
      </c>
      <c r="G14" s="56">
        <f t="shared" si="4"/>
        <v>151</v>
      </c>
      <c r="H14" s="56">
        <f t="shared" si="5"/>
        <v>524</v>
      </c>
      <c r="I14" s="56">
        <f t="shared" si="6"/>
        <v>1316</v>
      </c>
      <c r="J14" s="56">
        <f t="shared" si="7"/>
        <v>667</v>
      </c>
      <c r="K14" s="56">
        <f t="shared" si="8"/>
        <v>188</v>
      </c>
      <c r="L14" s="56">
        <f t="shared" si="9"/>
        <v>118</v>
      </c>
      <c r="M14" s="56">
        <f t="shared" si="10"/>
        <v>25</v>
      </c>
      <c r="N14" s="56">
        <f t="shared" si="11"/>
        <v>160</v>
      </c>
      <c r="O14" s="57">
        <f>S463</f>
        <v>76</v>
      </c>
      <c r="P14" s="58"/>
      <c r="Q14" s="58"/>
      <c r="R14" s="58"/>
      <c r="S14" s="56">
        <f>C14+D14+E14+F14+G14+H14+I14+J14+K14+L14+M14+N14+O14</f>
        <v>5424</v>
      </c>
    </row>
    <row r="15" spans="1:19" ht="12.75">
      <c r="A15" s="192" t="s">
        <v>158</v>
      </c>
      <c r="B15" s="186">
        <v>2010</v>
      </c>
      <c r="C15" s="56">
        <f t="shared" si="0"/>
        <v>1264</v>
      </c>
      <c r="D15" s="56">
        <f t="shared" si="1"/>
        <v>249</v>
      </c>
      <c r="E15" s="56">
        <f t="shared" si="2"/>
        <v>420</v>
      </c>
      <c r="F15" s="56">
        <f t="shared" si="3"/>
        <v>267</v>
      </c>
      <c r="G15" s="56">
        <f t="shared" si="4"/>
        <v>184</v>
      </c>
      <c r="H15" s="56">
        <f t="shared" si="5"/>
        <v>445</v>
      </c>
      <c r="I15" s="56">
        <f t="shared" si="6"/>
        <v>1588</v>
      </c>
      <c r="J15" s="56">
        <f t="shared" si="7"/>
        <v>564</v>
      </c>
      <c r="K15" s="56">
        <f t="shared" si="8"/>
        <v>116</v>
      </c>
      <c r="L15" s="56">
        <f t="shared" si="9"/>
        <v>142</v>
      </c>
      <c r="M15" s="56">
        <f t="shared" si="10"/>
        <v>53</v>
      </c>
      <c r="N15" s="56">
        <f t="shared" si="11"/>
        <v>157</v>
      </c>
      <c r="O15" s="57">
        <f>S464</f>
        <v>82</v>
      </c>
      <c r="P15" s="58"/>
      <c r="Q15" s="58"/>
      <c r="R15" s="58"/>
      <c r="S15" s="56">
        <f>C15+D15+E15+F15+G15+H15+I15+J15+K15+L15+M15+N15+O15</f>
        <v>5531</v>
      </c>
    </row>
    <row r="16" spans="1:19" ht="12.75">
      <c r="A16" s="194"/>
      <c r="B16" s="188" t="s">
        <v>269</v>
      </c>
      <c r="C16" s="56">
        <f t="shared" si="0"/>
        <v>107</v>
      </c>
      <c r="D16" s="56">
        <f t="shared" si="1"/>
        <v>-45</v>
      </c>
      <c r="E16" s="56">
        <f t="shared" si="2"/>
        <v>-62</v>
      </c>
      <c r="F16" s="56">
        <f t="shared" si="3"/>
        <v>-1</v>
      </c>
      <c r="G16" s="56">
        <f t="shared" si="4"/>
        <v>-33</v>
      </c>
      <c r="H16" s="56">
        <f t="shared" si="5"/>
        <v>79</v>
      </c>
      <c r="I16" s="62">
        <f t="shared" si="6"/>
        <v>-272</v>
      </c>
      <c r="J16" s="56">
        <f t="shared" si="7"/>
        <v>103</v>
      </c>
      <c r="K16" s="56">
        <f t="shared" si="8"/>
        <v>72</v>
      </c>
      <c r="L16" s="56">
        <f t="shared" si="9"/>
        <v>-24</v>
      </c>
      <c r="M16" s="56">
        <f t="shared" si="10"/>
        <v>-28</v>
      </c>
      <c r="N16" s="56">
        <f t="shared" si="11"/>
        <v>3</v>
      </c>
      <c r="O16" s="57">
        <f>O14-O15</f>
        <v>-6</v>
      </c>
      <c r="P16" s="58"/>
      <c r="Q16" s="58"/>
      <c r="R16" s="58"/>
      <c r="S16" s="56">
        <f>S14-S15</f>
        <v>-107</v>
      </c>
    </row>
    <row r="17" spans="1:19" ht="13.5" thickBot="1">
      <c r="A17" s="193"/>
      <c r="B17" s="190" t="s">
        <v>5</v>
      </c>
      <c r="C17" s="59">
        <f t="shared" si="0"/>
        <v>0.08465189873417721</v>
      </c>
      <c r="D17" s="59">
        <f t="shared" si="1"/>
        <v>-0.18072289156626506</v>
      </c>
      <c r="E17" s="59">
        <f t="shared" si="2"/>
        <v>-0.14761904761904762</v>
      </c>
      <c r="F17" s="59">
        <f t="shared" si="3"/>
        <v>-0.003745318352059925</v>
      </c>
      <c r="G17" s="59">
        <f t="shared" si="4"/>
        <v>-0.1793478260869565</v>
      </c>
      <c r="H17" s="59">
        <f t="shared" si="5"/>
        <v>0.17752808988764046</v>
      </c>
      <c r="I17" s="59">
        <f t="shared" si="6"/>
        <v>-0.1712846347607053</v>
      </c>
      <c r="J17" s="59">
        <f t="shared" si="7"/>
        <v>0.18262411347517732</v>
      </c>
      <c r="K17" s="59">
        <f t="shared" si="8"/>
        <v>0.6206896551724138</v>
      </c>
      <c r="L17" s="59">
        <f t="shared" si="9"/>
        <v>-0.16901408450704225</v>
      </c>
      <c r="M17" s="59">
        <f t="shared" si="10"/>
        <v>-0.5283018867924528</v>
      </c>
      <c r="N17" s="59">
        <f t="shared" si="11"/>
        <v>0.01910828025477707</v>
      </c>
      <c r="O17" s="60">
        <f>O16/O15</f>
        <v>-0.07317073170731707</v>
      </c>
      <c r="P17" s="61"/>
      <c r="Q17" s="61"/>
      <c r="R17" s="61"/>
      <c r="S17" s="59">
        <f>S16/S15</f>
        <v>-0.01934550714156572</v>
      </c>
    </row>
    <row r="18" spans="1:19" ht="12.75">
      <c r="A18" s="194"/>
      <c r="B18" s="186">
        <v>2011</v>
      </c>
      <c r="C18" s="56">
        <f t="shared" si="0"/>
        <v>284</v>
      </c>
      <c r="D18" s="56">
        <f t="shared" si="1"/>
        <v>86</v>
      </c>
      <c r="E18" s="56">
        <f t="shared" si="2"/>
        <v>291</v>
      </c>
      <c r="F18" s="56">
        <f t="shared" si="3"/>
        <v>178</v>
      </c>
      <c r="G18" s="56">
        <f t="shared" si="4"/>
        <v>104</v>
      </c>
      <c r="H18" s="56">
        <f t="shared" si="5"/>
        <v>238</v>
      </c>
      <c r="I18" s="56">
        <f t="shared" si="6"/>
        <v>421</v>
      </c>
      <c r="J18" s="56">
        <f t="shared" si="7"/>
        <v>246</v>
      </c>
      <c r="K18" s="56">
        <f t="shared" si="8"/>
        <v>148</v>
      </c>
      <c r="L18" s="56">
        <f t="shared" si="9"/>
        <v>96</v>
      </c>
      <c r="M18" s="56">
        <f t="shared" si="10"/>
        <v>59</v>
      </c>
      <c r="N18" s="56">
        <f t="shared" si="11"/>
        <v>150</v>
      </c>
      <c r="O18" s="57">
        <f>S467</f>
        <v>155</v>
      </c>
      <c r="P18" s="58"/>
      <c r="Q18" s="58"/>
      <c r="R18" s="58"/>
      <c r="S18" s="56">
        <f>C18+D18+E18+F18+G18+H18+I18+J18+K18+L18+M18+N18+O18</f>
        <v>2456</v>
      </c>
    </row>
    <row r="19" spans="1:19" ht="12.75">
      <c r="A19" s="192" t="s">
        <v>274</v>
      </c>
      <c r="B19" s="186">
        <v>2010</v>
      </c>
      <c r="C19" s="56">
        <f t="shared" si="0"/>
        <v>266</v>
      </c>
      <c r="D19" s="56">
        <f t="shared" si="1"/>
        <v>88</v>
      </c>
      <c r="E19" s="56">
        <f t="shared" si="2"/>
        <v>319</v>
      </c>
      <c r="F19" s="56">
        <f t="shared" si="3"/>
        <v>147</v>
      </c>
      <c r="G19" s="56">
        <f t="shared" si="4"/>
        <v>124</v>
      </c>
      <c r="H19" s="56">
        <f t="shared" si="5"/>
        <v>185</v>
      </c>
      <c r="I19" s="56">
        <f t="shared" si="6"/>
        <v>368</v>
      </c>
      <c r="J19" s="56">
        <f t="shared" si="7"/>
        <v>224</v>
      </c>
      <c r="K19" s="56">
        <f t="shared" si="8"/>
        <v>163</v>
      </c>
      <c r="L19" s="56">
        <f t="shared" si="9"/>
        <v>109</v>
      </c>
      <c r="M19" s="56">
        <f t="shared" si="10"/>
        <v>54</v>
      </c>
      <c r="N19" s="56">
        <f t="shared" si="11"/>
        <v>126</v>
      </c>
      <c r="O19" s="57">
        <f>S468</f>
        <v>160</v>
      </c>
      <c r="P19" s="58"/>
      <c r="Q19" s="58"/>
      <c r="R19" s="58"/>
      <c r="S19" s="56">
        <f>C19+D19+E19+F19+G19+H19+I19+J19+K19+L19+M19+N19+O19</f>
        <v>2333</v>
      </c>
    </row>
    <row r="20" spans="1:19" ht="12.75">
      <c r="A20" s="192" t="s">
        <v>275</v>
      </c>
      <c r="B20" s="188" t="s">
        <v>269</v>
      </c>
      <c r="C20" s="56">
        <f t="shared" si="0"/>
        <v>18</v>
      </c>
      <c r="D20" s="56">
        <f t="shared" si="1"/>
        <v>-2</v>
      </c>
      <c r="E20" s="56">
        <f t="shared" si="2"/>
        <v>-28</v>
      </c>
      <c r="F20" s="56">
        <f t="shared" si="3"/>
        <v>31</v>
      </c>
      <c r="G20" s="56">
        <f t="shared" si="4"/>
        <v>-20</v>
      </c>
      <c r="H20" s="56">
        <f t="shared" si="5"/>
        <v>53</v>
      </c>
      <c r="I20" s="62">
        <f t="shared" si="6"/>
        <v>53</v>
      </c>
      <c r="J20" s="56">
        <f t="shared" si="7"/>
        <v>22</v>
      </c>
      <c r="K20" s="56">
        <f t="shared" si="8"/>
        <v>-15</v>
      </c>
      <c r="L20" s="56">
        <f t="shared" si="9"/>
        <v>-13</v>
      </c>
      <c r="M20" s="56">
        <f t="shared" si="10"/>
        <v>5</v>
      </c>
      <c r="N20" s="56">
        <f t="shared" si="11"/>
        <v>24</v>
      </c>
      <c r="O20" s="57">
        <f>O18-O19</f>
        <v>-5</v>
      </c>
      <c r="P20" s="58"/>
      <c r="Q20" s="58"/>
      <c r="R20" s="58"/>
      <c r="S20" s="56">
        <f>S18-S19</f>
        <v>123</v>
      </c>
    </row>
    <row r="21" spans="1:19" ht="13.5" thickBot="1">
      <c r="A21" s="193"/>
      <c r="B21" s="190" t="s">
        <v>5</v>
      </c>
      <c r="C21" s="59">
        <f t="shared" si="0"/>
        <v>0.06766917293233082</v>
      </c>
      <c r="D21" s="59">
        <f t="shared" si="1"/>
        <v>-0.022727272727272728</v>
      </c>
      <c r="E21" s="59">
        <f t="shared" si="2"/>
        <v>-0.0877742946708464</v>
      </c>
      <c r="F21" s="59">
        <f t="shared" si="3"/>
        <v>0.2108843537414966</v>
      </c>
      <c r="G21" s="59">
        <f t="shared" si="4"/>
        <v>-0.16129032258064516</v>
      </c>
      <c r="H21" s="59">
        <f t="shared" si="5"/>
        <v>0.2864864864864865</v>
      </c>
      <c r="I21" s="59">
        <f t="shared" si="6"/>
        <v>0.14402173913043478</v>
      </c>
      <c r="J21" s="59">
        <f t="shared" si="7"/>
        <v>0.09821428571428571</v>
      </c>
      <c r="K21" s="59">
        <f t="shared" si="8"/>
        <v>-0.09202453987730061</v>
      </c>
      <c r="L21" s="59">
        <f t="shared" si="9"/>
        <v>-0.11926605504587157</v>
      </c>
      <c r="M21" s="59">
        <f t="shared" si="10"/>
        <v>0.09259259259259259</v>
      </c>
      <c r="N21" s="59">
        <f t="shared" si="11"/>
        <v>0.19047619047619047</v>
      </c>
      <c r="O21" s="60">
        <f>O20/O19</f>
        <v>-0.03125</v>
      </c>
      <c r="P21" s="61"/>
      <c r="Q21" s="61"/>
      <c r="R21" s="61"/>
      <c r="S21" s="59">
        <f>S20/S19</f>
        <v>0.05272181740248607</v>
      </c>
    </row>
    <row r="22" spans="1:19" ht="12.75">
      <c r="A22" s="194"/>
      <c r="B22" s="186">
        <v>2011</v>
      </c>
      <c r="C22" s="56">
        <f t="shared" si="0"/>
        <v>1365</v>
      </c>
      <c r="D22" s="56">
        <f t="shared" si="1"/>
        <v>1242</v>
      </c>
      <c r="E22" s="56">
        <f t="shared" si="2"/>
        <v>1178</v>
      </c>
      <c r="F22" s="56">
        <f t="shared" si="3"/>
        <v>935</v>
      </c>
      <c r="G22" s="56">
        <f t="shared" si="4"/>
        <v>1040</v>
      </c>
      <c r="H22" s="56">
        <f t="shared" si="5"/>
        <v>1146</v>
      </c>
      <c r="I22" s="56">
        <f t="shared" si="6"/>
        <v>2435</v>
      </c>
      <c r="J22" s="56">
        <f t="shared" si="7"/>
        <v>1044</v>
      </c>
      <c r="K22" s="56">
        <f t="shared" si="8"/>
        <v>725</v>
      </c>
      <c r="L22" s="56">
        <f t="shared" si="9"/>
        <v>1012</v>
      </c>
      <c r="M22" s="56">
        <f t="shared" si="10"/>
        <v>428</v>
      </c>
      <c r="N22" s="56">
        <f t="shared" si="11"/>
        <v>613</v>
      </c>
      <c r="O22" s="57">
        <f>S471</f>
        <v>688</v>
      </c>
      <c r="P22" s="58"/>
      <c r="Q22" s="58"/>
      <c r="R22" s="58"/>
      <c r="S22" s="56">
        <f>C22+D22+E22+F22+G22+H22+I22+J22+K22+L22+M22+N22+O22</f>
        <v>13851</v>
      </c>
    </row>
    <row r="23" spans="1:19" ht="12.75">
      <c r="A23" s="191" t="s">
        <v>276</v>
      </c>
      <c r="B23" s="186">
        <v>2010</v>
      </c>
      <c r="C23" s="56">
        <f t="shared" si="0"/>
        <v>1274</v>
      </c>
      <c r="D23" s="56">
        <f t="shared" si="1"/>
        <v>1210</v>
      </c>
      <c r="E23" s="56">
        <f t="shared" si="2"/>
        <v>1237</v>
      </c>
      <c r="F23" s="56">
        <f t="shared" si="3"/>
        <v>1042</v>
      </c>
      <c r="G23" s="56">
        <f t="shared" si="4"/>
        <v>1296</v>
      </c>
      <c r="H23" s="56">
        <f t="shared" si="5"/>
        <v>1192</v>
      </c>
      <c r="I23" s="56">
        <f t="shared" si="6"/>
        <v>2804</v>
      </c>
      <c r="J23" s="56">
        <f t="shared" si="7"/>
        <v>1028</v>
      </c>
      <c r="K23" s="56">
        <f t="shared" si="8"/>
        <v>807</v>
      </c>
      <c r="L23" s="56">
        <f t="shared" si="9"/>
        <v>963</v>
      </c>
      <c r="M23" s="56">
        <f t="shared" si="10"/>
        <v>607</v>
      </c>
      <c r="N23" s="56">
        <f t="shared" si="11"/>
        <v>728</v>
      </c>
      <c r="O23" s="57">
        <f>S472</f>
        <v>791</v>
      </c>
      <c r="P23" s="58"/>
      <c r="Q23" s="58"/>
      <c r="R23" s="58"/>
      <c r="S23" s="56">
        <f>C23+D23+E23+F23+G23+H23+I23+J23+K23+L23+M23+N23+O23</f>
        <v>14979</v>
      </c>
    </row>
    <row r="24" spans="1:19" ht="12.75">
      <c r="A24" s="194"/>
      <c r="B24" s="188" t="s">
        <v>269</v>
      </c>
      <c r="C24" s="56">
        <f t="shared" si="0"/>
        <v>91</v>
      </c>
      <c r="D24" s="56">
        <f t="shared" si="1"/>
        <v>32</v>
      </c>
      <c r="E24" s="56">
        <f t="shared" si="2"/>
        <v>-59</v>
      </c>
      <c r="F24" s="56">
        <f t="shared" si="3"/>
        <v>-107</v>
      </c>
      <c r="G24" s="56">
        <f t="shared" si="4"/>
        <v>-256</v>
      </c>
      <c r="H24" s="56">
        <f t="shared" si="5"/>
        <v>-46</v>
      </c>
      <c r="I24" s="62">
        <f t="shared" si="6"/>
        <v>-369</v>
      </c>
      <c r="J24" s="56">
        <f t="shared" si="7"/>
        <v>16</v>
      </c>
      <c r="K24" s="56">
        <f t="shared" si="8"/>
        <v>-82</v>
      </c>
      <c r="L24" s="56">
        <f t="shared" si="9"/>
        <v>49</v>
      </c>
      <c r="M24" s="56">
        <f t="shared" si="10"/>
        <v>-179</v>
      </c>
      <c r="N24" s="56">
        <f t="shared" si="11"/>
        <v>-115</v>
      </c>
      <c r="O24" s="57">
        <f>O22-O23</f>
        <v>-103</v>
      </c>
      <c r="P24" s="58"/>
      <c r="Q24" s="58"/>
      <c r="R24" s="58"/>
      <c r="S24" s="56">
        <f>S22-S23</f>
        <v>-1128</v>
      </c>
    </row>
    <row r="25" spans="1:19" ht="13.5" thickBot="1">
      <c r="A25" s="193"/>
      <c r="B25" s="190" t="s">
        <v>5</v>
      </c>
      <c r="C25" s="59">
        <f t="shared" si="0"/>
        <v>0.07142857142857142</v>
      </c>
      <c r="D25" s="59">
        <f t="shared" si="1"/>
        <v>0.026446280991735537</v>
      </c>
      <c r="E25" s="59">
        <f t="shared" si="2"/>
        <v>-0.047696038803556995</v>
      </c>
      <c r="F25" s="59">
        <f t="shared" si="3"/>
        <v>-0.10268714011516315</v>
      </c>
      <c r="G25" s="59">
        <f t="shared" si="4"/>
        <v>-0.19753086419753085</v>
      </c>
      <c r="H25" s="59">
        <f t="shared" si="5"/>
        <v>-0.03859060402684564</v>
      </c>
      <c r="I25" s="59">
        <f t="shared" si="6"/>
        <v>-0.13159771754636235</v>
      </c>
      <c r="J25" s="59">
        <f t="shared" si="7"/>
        <v>0.01556420233463035</v>
      </c>
      <c r="K25" s="59">
        <f t="shared" si="8"/>
        <v>-0.10161090458488228</v>
      </c>
      <c r="L25" s="59">
        <f t="shared" si="9"/>
        <v>0.05088265835929388</v>
      </c>
      <c r="M25" s="59">
        <f t="shared" si="10"/>
        <v>-0.29489291598023065</v>
      </c>
      <c r="N25" s="59">
        <f t="shared" si="11"/>
        <v>-0.15796703296703296</v>
      </c>
      <c r="O25" s="60">
        <f>O24/O23</f>
        <v>-0.1302149178255373</v>
      </c>
      <c r="P25" s="61"/>
      <c r="Q25" s="61"/>
      <c r="R25" s="61"/>
      <c r="S25" s="59">
        <f>S24/S23</f>
        <v>-0.07530542759863809</v>
      </c>
    </row>
    <row r="26" spans="1:19" ht="12.75">
      <c r="A26" s="194"/>
      <c r="B26" s="186">
        <v>2011</v>
      </c>
      <c r="C26" s="56">
        <f t="shared" si="0"/>
        <v>4928</v>
      </c>
      <c r="D26" s="56">
        <f t="shared" si="1"/>
        <v>741</v>
      </c>
      <c r="E26" s="56">
        <f t="shared" si="2"/>
        <v>1928</v>
      </c>
      <c r="F26" s="56">
        <f t="shared" si="3"/>
        <v>969</v>
      </c>
      <c r="G26" s="56">
        <f t="shared" si="4"/>
        <v>1465</v>
      </c>
      <c r="H26" s="56">
        <f t="shared" si="5"/>
        <v>1690</v>
      </c>
      <c r="I26" s="56">
        <f t="shared" si="6"/>
        <v>5303</v>
      </c>
      <c r="J26" s="56">
        <f t="shared" si="7"/>
        <v>2374</v>
      </c>
      <c r="K26" s="56">
        <f t="shared" si="8"/>
        <v>1315</v>
      </c>
      <c r="L26" s="56">
        <f t="shared" si="9"/>
        <v>1185</v>
      </c>
      <c r="M26" s="56">
        <f t="shared" si="10"/>
        <v>542</v>
      </c>
      <c r="N26" s="56">
        <f t="shared" si="11"/>
        <v>835</v>
      </c>
      <c r="O26" s="57">
        <f>S475</f>
        <v>794</v>
      </c>
      <c r="P26" s="58"/>
      <c r="Q26" s="58"/>
      <c r="R26" s="58"/>
      <c r="S26" s="56">
        <f>C26+D26+E26+F26+G26+H26+I26+J26+K26+L26+M26+N26+O26</f>
        <v>24069</v>
      </c>
    </row>
    <row r="27" spans="1:19" ht="12.75">
      <c r="A27" s="192" t="s">
        <v>277</v>
      </c>
      <c r="B27" s="186">
        <v>2010</v>
      </c>
      <c r="C27" s="56">
        <f t="shared" si="0"/>
        <v>4060</v>
      </c>
      <c r="D27" s="56">
        <f t="shared" si="1"/>
        <v>1119</v>
      </c>
      <c r="E27" s="56">
        <f t="shared" si="2"/>
        <v>2332</v>
      </c>
      <c r="F27" s="56">
        <f t="shared" si="3"/>
        <v>957</v>
      </c>
      <c r="G27" s="56">
        <f t="shared" si="4"/>
        <v>1487</v>
      </c>
      <c r="H27" s="56">
        <f t="shared" si="5"/>
        <v>937</v>
      </c>
      <c r="I27" s="56">
        <f t="shared" si="6"/>
        <v>5398</v>
      </c>
      <c r="J27" s="56">
        <f t="shared" si="7"/>
        <v>2090</v>
      </c>
      <c r="K27" s="56">
        <f t="shared" si="8"/>
        <v>1573</v>
      </c>
      <c r="L27" s="56">
        <f t="shared" si="9"/>
        <v>951</v>
      </c>
      <c r="M27" s="56">
        <f t="shared" si="10"/>
        <v>582</v>
      </c>
      <c r="N27" s="56">
        <f t="shared" si="11"/>
        <v>787</v>
      </c>
      <c r="O27" s="57">
        <f>S476</f>
        <v>715</v>
      </c>
      <c r="P27" s="58"/>
      <c r="Q27" s="58"/>
      <c r="R27" s="58"/>
      <c r="S27" s="56">
        <f>C27+D27+E27+F27+G27+H27+I27+J27+K27+L27+M27+N27+O27</f>
        <v>22988</v>
      </c>
    </row>
    <row r="28" spans="1:19" ht="12.75">
      <c r="A28" s="192" t="s">
        <v>278</v>
      </c>
      <c r="B28" s="188" t="s">
        <v>269</v>
      </c>
      <c r="C28" s="56">
        <f t="shared" si="0"/>
        <v>868</v>
      </c>
      <c r="D28" s="56">
        <f t="shared" si="1"/>
        <v>-378</v>
      </c>
      <c r="E28" s="56">
        <f t="shared" si="2"/>
        <v>-404</v>
      </c>
      <c r="F28" s="56">
        <f t="shared" si="3"/>
        <v>12</v>
      </c>
      <c r="G28" s="56">
        <f t="shared" si="4"/>
        <v>-22</v>
      </c>
      <c r="H28" s="56">
        <f t="shared" si="5"/>
        <v>753</v>
      </c>
      <c r="I28" s="62">
        <f t="shared" si="6"/>
        <v>-95</v>
      </c>
      <c r="J28" s="56">
        <f t="shared" si="7"/>
        <v>284</v>
      </c>
      <c r="K28" s="56">
        <f t="shared" si="8"/>
        <v>-258</v>
      </c>
      <c r="L28" s="56">
        <f t="shared" si="9"/>
        <v>234</v>
      </c>
      <c r="M28" s="56">
        <f t="shared" si="10"/>
        <v>-40</v>
      </c>
      <c r="N28" s="56">
        <f t="shared" si="11"/>
        <v>48</v>
      </c>
      <c r="O28" s="57">
        <f>O26-O27</f>
        <v>79</v>
      </c>
      <c r="P28" s="58"/>
      <c r="Q28" s="58"/>
      <c r="R28" s="58"/>
      <c r="S28" s="56">
        <f>S26-S27</f>
        <v>1081</v>
      </c>
    </row>
    <row r="29" spans="1:19" ht="13.5" thickBot="1">
      <c r="A29" s="193"/>
      <c r="B29" s="190" t="s">
        <v>5</v>
      </c>
      <c r="C29" s="59">
        <f t="shared" si="0"/>
        <v>0.21379310344827587</v>
      </c>
      <c r="D29" s="59">
        <f t="shared" si="1"/>
        <v>-0.3378016085790885</v>
      </c>
      <c r="E29" s="59">
        <f t="shared" si="2"/>
        <v>-0.1732418524871355</v>
      </c>
      <c r="F29" s="59">
        <f t="shared" si="3"/>
        <v>0.012539184952978056</v>
      </c>
      <c r="G29" s="59">
        <f t="shared" si="4"/>
        <v>-0.014794889038332213</v>
      </c>
      <c r="H29" s="59">
        <f t="shared" si="5"/>
        <v>0.8036286019210246</v>
      </c>
      <c r="I29" s="59">
        <f t="shared" si="6"/>
        <v>-0.017599110781771028</v>
      </c>
      <c r="J29" s="59">
        <f t="shared" si="7"/>
        <v>0.13588516746411483</v>
      </c>
      <c r="K29" s="59">
        <f t="shared" si="8"/>
        <v>-0.16401780038143673</v>
      </c>
      <c r="L29" s="59">
        <f t="shared" si="9"/>
        <v>0.24605678233438485</v>
      </c>
      <c r="M29" s="59">
        <f t="shared" si="10"/>
        <v>-0.06872852233676977</v>
      </c>
      <c r="N29" s="59">
        <f t="shared" si="11"/>
        <v>0.060991105463786534</v>
      </c>
      <c r="O29" s="60">
        <f>O28/O27</f>
        <v>0.11048951048951049</v>
      </c>
      <c r="P29" s="61"/>
      <c r="Q29" s="61"/>
      <c r="R29" s="61"/>
      <c r="S29" s="59">
        <f>S28/S27</f>
        <v>0.047024534539759875</v>
      </c>
    </row>
    <row r="30" spans="1:19" ht="12.75">
      <c r="A30" s="194"/>
      <c r="B30" s="186">
        <v>2011</v>
      </c>
      <c r="C30" s="56">
        <f t="shared" si="0"/>
        <v>1163</v>
      </c>
      <c r="D30" s="56">
        <f t="shared" si="1"/>
        <v>369</v>
      </c>
      <c r="E30" s="56">
        <f t="shared" si="2"/>
        <v>161</v>
      </c>
      <c r="F30" s="56">
        <f t="shared" si="3"/>
        <v>26</v>
      </c>
      <c r="G30" s="56">
        <f t="shared" si="4"/>
        <v>136</v>
      </c>
      <c r="H30" s="56">
        <f t="shared" si="5"/>
        <v>321</v>
      </c>
      <c r="I30" s="56">
        <f t="shared" si="6"/>
        <v>1850</v>
      </c>
      <c r="J30" s="56">
        <f t="shared" si="7"/>
        <v>316</v>
      </c>
      <c r="K30" s="56">
        <f t="shared" si="8"/>
        <v>93</v>
      </c>
      <c r="L30" s="56">
        <f t="shared" si="9"/>
        <v>68</v>
      </c>
      <c r="M30" s="56">
        <f t="shared" si="10"/>
        <v>13</v>
      </c>
      <c r="N30" s="56">
        <f t="shared" si="11"/>
        <v>101</v>
      </c>
      <c r="O30" s="57">
        <f>S479</f>
        <v>137</v>
      </c>
      <c r="P30" s="58"/>
      <c r="Q30" s="58"/>
      <c r="R30" s="58"/>
      <c r="S30" s="56">
        <f>C30+D30+E30+F30+G30+H30+I30+J30+K30+L30+M30+N30+O30</f>
        <v>4754</v>
      </c>
    </row>
    <row r="31" spans="1:19" ht="12.75">
      <c r="A31" s="191" t="s">
        <v>279</v>
      </c>
      <c r="B31" s="186">
        <v>2010</v>
      </c>
      <c r="C31" s="56">
        <f t="shared" si="0"/>
        <v>1293</v>
      </c>
      <c r="D31" s="56">
        <f t="shared" si="1"/>
        <v>590</v>
      </c>
      <c r="E31" s="56">
        <f t="shared" si="2"/>
        <v>293</v>
      </c>
      <c r="F31" s="56">
        <f t="shared" si="3"/>
        <v>28</v>
      </c>
      <c r="G31" s="56">
        <f t="shared" si="4"/>
        <v>166</v>
      </c>
      <c r="H31" s="56">
        <f t="shared" si="5"/>
        <v>406</v>
      </c>
      <c r="I31" s="56">
        <f t="shared" si="6"/>
        <v>2119</v>
      </c>
      <c r="J31" s="56">
        <f t="shared" si="7"/>
        <v>339</v>
      </c>
      <c r="K31" s="56">
        <f t="shared" si="8"/>
        <v>107</v>
      </c>
      <c r="L31" s="56">
        <f t="shared" si="9"/>
        <v>120</v>
      </c>
      <c r="M31" s="56">
        <f t="shared" si="10"/>
        <v>46</v>
      </c>
      <c r="N31" s="56">
        <f t="shared" si="11"/>
        <v>73</v>
      </c>
      <c r="O31" s="57">
        <f>S480</f>
        <v>158</v>
      </c>
      <c r="P31" s="58"/>
      <c r="Q31" s="58"/>
      <c r="R31" s="58"/>
      <c r="S31" s="56">
        <f>C31+D31+E31+F31+G31+H31+I31+J31+K31+L31+M31+N31+O31</f>
        <v>5738</v>
      </c>
    </row>
    <row r="32" spans="1:19" ht="12.75">
      <c r="A32" s="192" t="s">
        <v>280</v>
      </c>
      <c r="B32" s="188" t="s">
        <v>269</v>
      </c>
      <c r="C32" s="56">
        <f t="shared" si="0"/>
        <v>-130</v>
      </c>
      <c r="D32" s="56">
        <f t="shared" si="1"/>
        <v>-221</v>
      </c>
      <c r="E32" s="56">
        <f t="shared" si="2"/>
        <v>-132</v>
      </c>
      <c r="F32" s="56">
        <f t="shared" si="3"/>
        <v>-2</v>
      </c>
      <c r="G32" s="56">
        <f t="shared" si="4"/>
        <v>-30</v>
      </c>
      <c r="H32" s="56">
        <f t="shared" si="5"/>
        <v>-85</v>
      </c>
      <c r="I32" s="56">
        <f t="shared" si="6"/>
        <v>-269</v>
      </c>
      <c r="J32" s="56">
        <f t="shared" si="7"/>
        <v>-23</v>
      </c>
      <c r="K32" s="56">
        <f t="shared" si="8"/>
        <v>-14</v>
      </c>
      <c r="L32" s="56">
        <f t="shared" si="9"/>
        <v>-52</v>
      </c>
      <c r="M32" s="56">
        <f t="shared" si="10"/>
        <v>-33</v>
      </c>
      <c r="N32" s="56">
        <f t="shared" si="11"/>
        <v>28</v>
      </c>
      <c r="O32" s="57">
        <f>O30-O31</f>
        <v>-21</v>
      </c>
      <c r="P32" s="58"/>
      <c r="Q32" s="58"/>
      <c r="R32" s="58"/>
      <c r="S32" s="56">
        <f>S30-S31</f>
        <v>-984</v>
      </c>
    </row>
    <row r="33" spans="1:19" ht="13.5" thickBot="1">
      <c r="A33" s="193"/>
      <c r="B33" s="190" t="s">
        <v>5</v>
      </c>
      <c r="C33" s="59">
        <f t="shared" si="0"/>
        <v>-0.10054137664346481</v>
      </c>
      <c r="D33" s="59">
        <f t="shared" si="1"/>
        <v>-0.37457627118644066</v>
      </c>
      <c r="E33" s="59">
        <f t="shared" si="2"/>
        <v>-0.45051194539249145</v>
      </c>
      <c r="F33" s="59">
        <f t="shared" si="3"/>
        <v>-0.07142857142857142</v>
      </c>
      <c r="G33" s="59">
        <f t="shared" si="4"/>
        <v>-0.18072289156626506</v>
      </c>
      <c r="H33" s="59">
        <f t="shared" si="5"/>
        <v>-0.20935960591133004</v>
      </c>
      <c r="I33" s="59">
        <f t="shared" si="6"/>
        <v>-0.1269466729589429</v>
      </c>
      <c r="J33" s="59">
        <f t="shared" si="7"/>
        <v>-0.06784660766961652</v>
      </c>
      <c r="K33" s="59">
        <f t="shared" si="8"/>
        <v>-0.1308411214953271</v>
      </c>
      <c r="L33" s="59">
        <f t="shared" si="9"/>
        <v>-0.43333333333333335</v>
      </c>
      <c r="M33" s="59">
        <f t="shared" si="10"/>
        <v>-0.717391304347826</v>
      </c>
      <c r="N33" s="59">
        <f t="shared" si="11"/>
        <v>0.3835616438356164</v>
      </c>
      <c r="O33" s="60">
        <f>O32/O31</f>
        <v>-0.13291139240506328</v>
      </c>
      <c r="P33" s="61"/>
      <c r="Q33" s="61"/>
      <c r="R33" s="61"/>
      <c r="S33" s="59">
        <f>S32/S31</f>
        <v>-0.17148832345765075</v>
      </c>
    </row>
    <row r="34" spans="1:19" ht="12.75">
      <c r="A34" s="195"/>
      <c r="B34" s="196"/>
      <c r="C34" s="63"/>
      <c r="D34" s="63"/>
      <c r="E34" s="63"/>
      <c r="F34" s="63"/>
      <c r="G34" s="63"/>
      <c r="H34" s="63"/>
      <c r="I34" s="63"/>
      <c r="J34" s="63"/>
      <c r="K34" s="63"/>
      <c r="L34" s="63"/>
      <c r="M34" s="63"/>
      <c r="N34" s="63"/>
      <c r="O34" s="63"/>
      <c r="P34" s="63"/>
      <c r="Q34" s="63"/>
      <c r="R34" s="63"/>
      <c r="S34" s="63"/>
    </row>
    <row r="35" spans="1:19" ht="12.75">
      <c r="A35" s="64"/>
      <c r="B35" s="64"/>
      <c r="C35" s="64"/>
      <c r="D35" s="64"/>
      <c r="E35" s="64"/>
      <c r="F35" s="64"/>
      <c r="G35" s="64"/>
      <c r="H35" s="64"/>
      <c r="I35" s="64"/>
      <c r="J35" s="64"/>
      <c r="K35" s="64"/>
      <c r="L35" s="64"/>
      <c r="M35" s="64"/>
      <c r="N35" s="64"/>
      <c r="O35" s="64"/>
      <c r="P35" s="64"/>
      <c r="Q35" s="64"/>
      <c r="R35" s="64"/>
      <c r="S35" s="182" t="s">
        <v>0</v>
      </c>
    </row>
    <row r="36" spans="1:19" ht="13.5" thickBot="1">
      <c r="A36" s="209" t="s">
        <v>232</v>
      </c>
      <c r="B36" s="64"/>
      <c r="C36" s="64"/>
      <c r="D36" s="64"/>
      <c r="E36" s="64"/>
      <c r="F36" s="64"/>
      <c r="G36" s="64"/>
      <c r="H36" s="64"/>
      <c r="I36" s="64"/>
      <c r="J36" s="64"/>
      <c r="K36" s="64"/>
      <c r="L36" s="64"/>
      <c r="M36" s="64"/>
      <c r="N36" s="64"/>
      <c r="O36" s="64"/>
      <c r="P36" s="64"/>
      <c r="Q36" s="64"/>
      <c r="R36" s="64"/>
      <c r="S36" s="65" t="s">
        <v>0</v>
      </c>
    </row>
    <row r="37" spans="1:19" ht="34.5" thickBot="1">
      <c r="A37" s="197"/>
      <c r="B37" s="198"/>
      <c r="C37" s="66" t="s">
        <v>45</v>
      </c>
      <c r="D37" s="67" t="s">
        <v>46</v>
      </c>
      <c r="E37" s="66" t="s">
        <v>47</v>
      </c>
      <c r="F37" s="68" t="s">
        <v>48</v>
      </c>
      <c r="G37" s="66" t="s">
        <v>49</v>
      </c>
      <c r="H37" s="67" t="s">
        <v>50</v>
      </c>
      <c r="I37" s="69" t="s">
        <v>51</v>
      </c>
      <c r="J37" s="67" t="s">
        <v>52</v>
      </c>
      <c r="K37" s="69" t="s">
        <v>283</v>
      </c>
      <c r="L37" s="68" t="s">
        <v>53</v>
      </c>
      <c r="M37" s="69" t="s">
        <v>284</v>
      </c>
      <c r="N37" s="70"/>
      <c r="O37" s="71"/>
      <c r="P37" s="71"/>
      <c r="Q37" s="71"/>
      <c r="R37" s="72"/>
      <c r="S37" s="71" t="s">
        <v>54</v>
      </c>
    </row>
    <row r="38" spans="1:19" ht="12.75">
      <c r="A38" s="174"/>
      <c r="B38" s="186">
        <v>2011</v>
      </c>
      <c r="C38" s="58">
        <f aca="true" t="shared" si="12" ref="C38:M39">C42+C46+C50+C54+C58+C62+C66</f>
        <v>540</v>
      </c>
      <c r="D38" s="58">
        <f t="shared" si="12"/>
        <v>955</v>
      </c>
      <c r="E38" s="58">
        <f t="shared" si="12"/>
        <v>964</v>
      </c>
      <c r="F38" s="58">
        <f t="shared" si="12"/>
        <v>669</v>
      </c>
      <c r="G38" s="58">
        <f t="shared" si="12"/>
        <v>1388</v>
      </c>
      <c r="H38" s="58">
        <f t="shared" si="12"/>
        <v>632</v>
      </c>
      <c r="I38" s="58">
        <f t="shared" si="12"/>
        <v>568</v>
      </c>
      <c r="J38" s="58">
        <f t="shared" si="12"/>
        <v>515</v>
      </c>
      <c r="K38" s="58">
        <f t="shared" si="12"/>
        <v>602</v>
      </c>
      <c r="L38" s="58">
        <f t="shared" si="12"/>
        <v>1355</v>
      </c>
      <c r="M38" s="58">
        <f t="shared" si="12"/>
        <v>1128</v>
      </c>
      <c r="N38" s="58"/>
      <c r="O38" s="58"/>
      <c r="P38" s="58"/>
      <c r="Q38" s="58"/>
      <c r="R38" s="73"/>
      <c r="S38" s="58">
        <f>C38+D38+E38+F38+G38+H38+I38+J38+K38+L38+M38+N38</f>
        <v>9316</v>
      </c>
    </row>
    <row r="39" spans="1:19" ht="12.75">
      <c r="A39" s="199" t="s">
        <v>54</v>
      </c>
      <c r="B39" s="186">
        <v>2010</v>
      </c>
      <c r="C39" s="58">
        <f>C43+C47+C51+C55+C59+C63+C67</f>
        <v>351</v>
      </c>
      <c r="D39" s="58">
        <f t="shared" si="12"/>
        <v>830</v>
      </c>
      <c r="E39" s="58">
        <f t="shared" si="12"/>
        <v>723</v>
      </c>
      <c r="F39" s="58">
        <f>F43+F47+F51+F55+F59+F63+F67</f>
        <v>628</v>
      </c>
      <c r="G39" s="58">
        <f t="shared" si="12"/>
        <v>1293</v>
      </c>
      <c r="H39" s="58">
        <f t="shared" si="12"/>
        <v>589</v>
      </c>
      <c r="I39" s="58">
        <f>I43+I47+I51+I55+I59+I63+I67</f>
        <v>536</v>
      </c>
      <c r="J39" s="58">
        <f t="shared" si="12"/>
        <v>431</v>
      </c>
      <c r="K39" s="58">
        <f t="shared" si="12"/>
        <v>615</v>
      </c>
      <c r="L39" s="58">
        <f t="shared" si="12"/>
        <v>1520</v>
      </c>
      <c r="M39" s="58">
        <f t="shared" si="12"/>
        <v>814</v>
      </c>
      <c r="N39" s="58"/>
      <c r="O39" s="58"/>
      <c r="P39" s="58"/>
      <c r="Q39" s="58"/>
      <c r="R39" s="73"/>
      <c r="S39" s="58">
        <f>C39+D39+E39+F39+G39+H39+I39+J39+K39+L39+M39+N39</f>
        <v>8330</v>
      </c>
    </row>
    <row r="40" spans="1:19" ht="12.75">
      <c r="A40" s="174"/>
      <c r="B40" s="188" t="s">
        <v>269</v>
      </c>
      <c r="C40" s="58">
        <f>C38-C39</f>
        <v>189</v>
      </c>
      <c r="D40" s="65">
        <f>D38-D39</f>
        <v>125</v>
      </c>
      <c r="E40" s="58">
        <f aca="true" t="shared" si="13" ref="E40:M40">E38-E39</f>
        <v>241</v>
      </c>
      <c r="F40" s="65">
        <f t="shared" si="13"/>
        <v>41</v>
      </c>
      <c r="G40" s="58">
        <f t="shared" si="13"/>
        <v>95</v>
      </c>
      <c r="H40" s="65">
        <f t="shared" si="13"/>
        <v>43</v>
      </c>
      <c r="I40" s="58">
        <f t="shared" si="13"/>
        <v>32</v>
      </c>
      <c r="J40" s="65">
        <f t="shared" si="13"/>
        <v>84</v>
      </c>
      <c r="K40" s="58">
        <f t="shared" si="13"/>
        <v>-13</v>
      </c>
      <c r="L40" s="65">
        <f t="shared" si="13"/>
        <v>-165</v>
      </c>
      <c r="M40" s="58">
        <f t="shared" si="13"/>
        <v>314</v>
      </c>
      <c r="N40" s="73"/>
      <c r="O40" s="58"/>
      <c r="P40" s="58"/>
      <c r="Q40" s="58"/>
      <c r="R40" s="65"/>
      <c r="S40" s="58">
        <f>S38-S39</f>
        <v>986</v>
      </c>
    </row>
    <row r="41" spans="1:19" ht="13.5" thickBot="1">
      <c r="A41" s="200"/>
      <c r="B41" s="190" t="s">
        <v>5</v>
      </c>
      <c r="C41" s="61">
        <f>C40/C39</f>
        <v>0.5384615384615384</v>
      </c>
      <c r="D41" s="74">
        <f aca="true" t="shared" si="14" ref="D41:M41">D40/D39</f>
        <v>0.15060240963855423</v>
      </c>
      <c r="E41" s="61">
        <f t="shared" si="14"/>
        <v>0.3333333333333333</v>
      </c>
      <c r="F41" s="74">
        <f t="shared" si="14"/>
        <v>0.06528662420382166</v>
      </c>
      <c r="G41" s="61">
        <f t="shared" si="14"/>
        <v>0.07347254447022429</v>
      </c>
      <c r="H41" s="74">
        <f t="shared" si="14"/>
        <v>0.0730050933786078</v>
      </c>
      <c r="I41" s="61">
        <f t="shared" si="14"/>
        <v>0.05970149253731343</v>
      </c>
      <c r="J41" s="74">
        <f t="shared" si="14"/>
        <v>0.19489559164733178</v>
      </c>
      <c r="K41" s="61">
        <f t="shared" si="14"/>
        <v>-0.02113821138211382</v>
      </c>
      <c r="L41" s="74">
        <f t="shared" si="14"/>
        <v>-0.10855263157894737</v>
      </c>
      <c r="M41" s="61">
        <f t="shared" si="14"/>
        <v>0.3857493857493858</v>
      </c>
      <c r="N41" s="75"/>
      <c r="O41" s="61"/>
      <c r="P41" s="61"/>
      <c r="Q41" s="61"/>
      <c r="R41" s="74"/>
      <c r="S41" s="61">
        <f>S40/S39</f>
        <v>0.11836734693877551</v>
      </c>
    </row>
    <row r="42" spans="1:19" ht="12.75">
      <c r="A42" s="174"/>
      <c r="B42" s="186">
        <v>2011</v>
      </c>
      <c r="C42" s="58">
        <v>6</v>
      </c>
      <c r="D42" s="65">
        <v>20</v>
      </c>
      <c r="E42" s="58">
        <v>11</v>
      </c>
      <c r="F42" s="65">
        <v>34</v>
      </c>
      <c r="G42" s="58">
        <v>34</v>
      </c>
      <c r="H42" s="65">
        <v>11</v>
      </c>
      <c r="I42" s="58">
        <v>18</v>
      </c>
      <c r="J42" s="65">
        <v>16</v>
      </c>
      <c r="K42" s="58">
        <v>11</v>
      </c>
      <c r="L42" s="65">
        <v>35</v>
      </c>
      <c r="M42" s="58">
        <v>1</v>
      </c>
      <c r="N42" s="73"/>
      <c r="O42" s="58"/>
      <c r="P42" s="58"/>
      <c r="Q42" s="58"/>
      <c r="R42" s="65"/>
      <c r="S42" s="58">
        <f>C42+D42+E42+F42+G42+H42+I42+J42+K42+L42+M42+N42</f>
        <v>197</v>
      </c>
    </row>
    <row r="43" spans="1:19" ht="12.75">
      <c r="A43" s="201" t="s">
        <v>270</v>
      </c>
      <c r="B43" s="186">
        <v>2010</v>
      </c>
      <c r="C43" s="58">
        <v>1</v>
      </c>
      <c r="D43" s="65">
        <v>12</v>
      </c>
      <c r="E43" s="58">
        <v>14</v>
      </c>
      <c r="F43" s="65">
        <v>22</v>
      </c>
      <c r="G43" s="58">
        <v>29</v>
      </c>
      <c r="H43" s="65">
        <v>10</v>
      </c>
      <c r="I43" s="58">
        <v>26</v>
      </c>
      <c r="J43" s="65">
        <v>15</v>
      </c>
      <c r="K43" s="58">
        <v>18</v>
      </c>
      <c r="L43" s="65">
        <v>21</v>
      </c>
      <c r="M43" s="58">
        <v>3</v>
      </c>
      <c r="N43" s="73"/>
      <c r="O43" s="58"/>
      <c r="P43" s="58"/>
      <c r="Q43" s="58"/>
      <c r="R43" s="65"/>
      <c r="S43" s="58">
        <f>C43+D43+E43+F43+G43+H43+I43+J43+K43+L43+M43+N43</f>
        <v>171</v>
      </c>
    </row>
    <row r="44" spans="1:19" ht="12.75">
      <c r="A44" s="201" t="s">
        <v>271</v>
      </c>
      <c r="B44" s="188" t="s">
        <v>269</v>
      </c>
      <c r="C44" s="58">
        <f aca="true" t="shared" si="15" ref="C44:M44">C42-C43</f>
        <v>5</v>
      </c>
      <c r="D44" s="65">
        <f t="shared" si="15"/>
        <v>8</v>
      </c>
      <c r="E44" s="58">
        <f t="shared" si="15"/>
        <v>-3</v>
      </c>
      <c r="F44" s="65">
        <f t="shared" si="15"/>
        <v>12</v>
      </c>
      <c r="G44" s="58">
        <f t="shared" si="15"/>
        <v>5</v>
      </c>
      <c r="H44" s="65">
        <f t="shared" si="15"/>
        <v>1</v>
      </c>
      <c r="I44" s="58">
        <f t="shared" si="15"/>
        <v>-8</v>
      </c>
      <c r="J44" s="65">
        <f t="shared" si="15"/>
        <v>1</v>
      </c>
      <c r="K44" s="58">
        <f t="shared" si="15"/>
        <v>-7</v>
      </c>
      <c r="L44" s="65">
        <f t="shared" si="15"/>
        <v>14</v>
      </c>
      <c r="M44" s="58">
        <f t="shared" si="15"/>
        <v>-2</v>
      </c>
      <c r="N44" s="73"/>
      <c r="O44" s="58"/>
      <c r="P44" s="58"/>
      <c r="Q44" s="58"/>
      <c r="R44" s="65"/>
      <c r="S44" s="58">
        <f>S42-S43</f>
        <v>26</v>
      </c>
    </row>
    <row r="45" spans="1:19" ht="13.5" thickBot="1">
      <c r="A45" s="202"/>
      <c r="B45" s="190" t="s">
        <v>5</v>
      </c>
      <c r="C45" s="76">
        <f aca="true" t="shared" si="16" ref="C45:M45">C44/C43</f>
        <v>5</v>
      </c>
      <c r="D45" s="74">
        <f t="shared" si="16"/>
        <v>0.6666666666666666</v>
      </c>
      <c r="E45" s="76">
        <f t="shared" si="16"/>
        <v>-0.21428571428571427</v>
      </c>
      <c r="F45" s="76">
        <f t="shared" si="16"/>
        <v>0.5454545454545454</v>
      </c>
      <c r="G45" s="61">
        <f t="shared" si="16"/>
        <v>0.1724137931034483</v>
      </c>
      <c r="H45" s="61">
        <f t="shared" si="16"/>
        <v>0.1</v>
      </c>
      <c r="I45" s="61">
        <f t="shared" si="16"/>
        <v>-0.3076923076923077</v>
      </c>
      <c r="J45" s="74">
        <f t="shared" si="16"/>
        <v>0.06666666666666667</v>
      </c>
      <c r="K45" s="61">
        <f t="shared" si="16"/>
        <v>-0.3888888888888889</v>
      </c>
      <c r="L45" s="61">
        <f t="shared" si="16"/>
        <v>0.6666666666666666</v>
      </c>
      <c r="M45" s="76">
        <f t="shared" si="16"/>
        <v>-0.6666666666666666</v>
      </c>
      <c r="N45" s="75"/>
      <c r="O45" s="61"/>
      <c r="P45" s="61"/>
      <c r="Q45" s="61"/>
      <c r="R45" s="74"/>
      <c r="S45" s="61">
        <f>S44/S43</f>
        <v>0.15204678362573099</v>
      </c>
    </row>
    <row r="46" spans="1:19" ht="12.75">
      <c r="A46" s="203"/>
      <c r="B46" s="186">
        <v>2011</v>
      </c>
      <c r="C46" s="58">
        <v>0</v>
      </c>
      <c r="D46" s="65">
        <v>1</v>
      </c>
      <c r="E46" s="58">
        <v>1</v>
      </c>
      <c r="F46" s="65">
        <v>0</v>
      </c>
      <c r="G46" s="58">
        <v>2</v>
      </c>
      <c r="H46" s="65">
        <v>1</v>
      </c>
      <c r="I46" s="58">
        <v>0</v>
      </c>
      <c r="J46" s="65">
        <v>0</v>
      </c>
      <c r="K46" s="58">
        <v>0</v>
      </c>
      <c r="L46" s="65">
        <v>2</v>
      </c>
      <c r="M46" s="58">
        <v>1</v>
      </c>
      <c r="N46" s="73"/>
      <c r="O46" s="58"/>
      <c r="P46" s="58"/>
      <c r="Q46" s="58"/>
      <c r="R46" s="65"/>
      <c r="S46" s="58">
        <f>C46+D46+E46+F46+G46+H46+I46+J46+K46+L46+M46+N46</f>
        <v>8</v>
      </c>
    </row>
    <row r="47" spans="1:19" ht="12.75">
      <c r="A47" s="201" t="s">
        <v>272</v>
      </c>
      <c r="B47" s="186">
        <v>2010</v>
      </c>
      <c r="C47" s="58">
        <v>0</v>
      </c>
      <c r="D47" s="65">
        <v>0</v>
      </c>
      <c r="E47" s="58">
        <v>0</v>
      </c>
      <c r="F47" s="65">
        <v>0</v>
      </c>
      <c r="G47" s="58">
        <v>1</v>
      </c>
      <c r="H47" s="65">
        <v>0</v>
      </c>
      <c r="I47" s="58">
        <v>0</v>
      </c>
      <c r="J47" s="65">
        <v>0</v>
      </c>
      <c r="K47" s="58">
        <v>0</v>
      </c>
      <c r="L47" s="65">
        <v>1</v>
      </c>
      <c r="M47" s="58">
        <v>0</v>
      </c>
      <c r="N47" s="73" t="s">
        <v>0</v>
      </c>
      <c r="O47" s="58"/>
      <c r="P47" s="58"/>
      <c r="Q47" s="58"/>
      <c r="R47" s="65"/>
      <c r="S47" s="58">
        <f>C47+D47+E47+F47+G47+H47+I47+J47+K47+L47+M47</f>
        <v>2</v>
      </c>
    </row>
    <row r="48" spans="1:19" ht="12.75">
      <c r="A48" s="201" t="s">
        <v>273</v>
      </c>
      <c r="B48" s="188" t="s">
        <v>269</v>
      </c>
      <c r="C48" s="58">
        <f aca="true" t="shared" si="17" ref="C48:M48">C46-C47</f>
        <v>0</v>
      </c>
      <c r="D48" s="77">
        <f>D46-D47</f>
        <v>1</v>
      </c>
      <c r="E48" s="58">
        <f t="shared" si="17"/>
        <v>1</v>
      </c>
      <c r="F48" s="65">
        <f t="shared" si="17"/>
        <v>0</v>
      </c>
      <c r="G48" s="58">
        <f t="shared" si="17"/>
        <v>1</v>
      </c>
      <c r="H48" s="65">
        <f t="shared" si="17"/>
        <v>1</v>
      </c>
      <c r="I48" s="58">
        <f t="shared" si="17"/>
        <v>0</v>
      </c>
      <c r="J48" s="65">
        <f t="shared" si="17"/>
        <v>0</v>
      </c>
      <c r="K48" s="58">
        <f t="shared" si="17"/>
        <v>0</v>
      </c>
      <c r="L48" s="65">
        <f t="shared" si="17"/>
        <v>1</v>
      </c>
      <c r="M48" s="58">
        <f t="shared" si="17"/>
        <v>1</v>
      </c>
      <c r="N48" s="73"/>
      <c r="O48" s="58"/>
      <c r="P48" s="58"/>
      <c r="Q48" s="58"/>
      <c r="R48" s="65"/>
      <c r="S48" s="78">
        <f>S46-S47</f>
        <v>6</v>
      </c>
    </row>
    <row r="49" spans="1:19" ht="13.5" thickBot="1">
      <c r="A49" s="202"/>
      <c r="B49" s="190" t="s">
        <v>5</v>
      </c>
      <c r="C49" s="61">
        <v>0</v>
      </c>
      <c r="D49" s="61">
        <v>0</v>
      </c>
      <c r="E49" s="61">
        <v>0</v>
      </c>
      <c r="F49" s="61">
        <v>0</v>
      </c>
      <c r="G49" s="61">
        <f>G48/G47</f>
        <v>1</v>
      </c>
      <c r="H49" s="61">
        <v>0</v>
      </c>
      <c r="I49" s="61">
        <v>0</v>
      </c>
      <c r="J49" s="61">
        <v>0</v>
      </c>
      <c r="K49" s="61">
        <v>0</v>
      </c>
      <c r="L49" s="61">
        <f>L48/L47</f>
        <v>1</v>
      </c>
      <c r="M49" s="61">
        <v>0</v>
      </c>
      <c r="N49" s="75"/>
      <c r="O49" s="61"/>
      <c r="P49" s="61"/>
      <c r="Q49" s="61"/>
      <c r="R49" s="74"/>
      <c r="S49" s="61">
        <f>S48/S47</f>
        <v>3</v>
      </c>
    </row>
    <row r="50" spans="1:19" ht="12.75">
      <c r="A50" s="203"/>
      <c r="B50" s="186">
        <v>2011</v>
      </c>
      <c r="C50" s="58">
        <v>37</v>
      </c>
      <c r="D50" s="65">
        <v>136</v>
      </c>
      <c r="E50" s="58">
        <v>205</v>
      </c>
      <c r="F50" s="65">
        <v>130</v>
      </c>
      <c r="G50" s="58">
        <v>218</v>
      </c>
      <c r="H50" s="65">
        <v>90</v>
      </c>
      <c r="I50" s="58">
        <v>96</v>
      </c>
      <c r="J50" s="65">
        <v>52</v>
      </c>
      <c r="K50" s="58">
        <v>95</v>
      </c>
      <c r="L50" s="65">
        <v>225</v>
      </c>
      <c r="M50" s="58">
        <v>87</v>
      </c>
      <c r="N50" s="73"/>
      <c r="O50" s="58"/>
      <c r="P50" s="58"/>
      <c r="Q50" s="58"/>
      <c r="R50" s="65"/>
      <c r="S50" s="58">
        <f>C50+D50+E50+F50+G50+H50+I50+J50+K50+L50+M50+N50</f>
        <v>1371</v>
      </c>
    </row>
    <row r="51" spans="1:19" ht="12.75">
      <c r="A51" s="201" t="s">
        <v>158</v>
      </c>
      <c r="B51" s="186">
        <v>2010</v>
      </c>
      <c r="C51" s="58">
        <v>22</v>
      </c>
      <c r="D51" s="65">
        <v>146</v>
      </c>
      <c r="E51" s="58">
        <v>152</v>
      </c>
      <c r="F51" s="65">
        <v>127</v>
      </c>
      <c r="G51" s="58">
        <v>192</v>
      </c>
      <c r="H51" s="65">
        <v>105</v>
      </c>
      <c r="I51" s="58">
        <v>74</v>
      </c>
      <c r="J51" s="65">
        <v>44</v>
      </c>
      <c r="K51" s="58">
        <v>75</v>
      </c>
      <c r="L51" s="65">
        <v>266</v>
      </c>
      <c r="M51" s="58">
        <v>61</v>
      </c>
      <c r="N51" s="73"/>
      <c r="O51" s="58"/>
      <c r="P51" s="58"/>
      <c r="Q51" s="58"/>
      <c r="R51" s="65"/>
      <c r="S51" s="58">
        <f>C51+D51+E51+F51+G51+H51+I51+J51+K51+L51+M51+N51</f>
        <v>1264</v>
      </c>
    </row>
    <row r="52" spans="1:19" ht="12.75">
      <c r="A52" s="203"/>
      <c r="B52" s="188" t="s">
        <v>269</v>
      </c>
      <c r="C52" s="58">
        <f aca="true" t="shared" si="18" ref="C52:M52">C50-C51</f>
        <v>15</v>
      </c>
      <c r="D52" s="65">
        <f t="shared" si="18"/>
        <v>-10</v>
      </c>
      <c r="E52" s="58">
        <f t="shared" si="18"/>
        <v>53</v>
      </c>
      <c r="F52" s="65">
        <f>F50-F51</f>
        <v>3</v>
      </c>
      <c r="G52" s="58">
        <f t="shared" si="18"/>
        <v>26</v>
      </c>
      <c r="H52" s="65">
        <f t="shared" si="18"/>
        <v>-15</v>
      </c>
      <c r="I52" s="79">
        <f t="shared" si="18"/>
        <v>22</v>
      </c>
      <c r="J52" s="65">
        <f t="shared" si="18"/>
        <v>8</v>
      </c>
      <c r="K52" s="79">
        <f t="shared" si="18"/>
        <v>20</v>
      </c>
      <c r="L52" s="65">
        <f t="shared" si="18"/>
        <v>-41</v>
      </c>
      <c r="M52" s="58">
        <f t="shared" si="18"/>
        <v>26</v>
      </c>
      <c r="N52" s="73"/>
      <c r="O52" s="58"/>
      <c r="P52" s="58"/>
      <c r="Q52" s="58"/>
      <c r="R52" s="65"/>
      <c r="S52" s="58">
        <f>S50-S51</f>
        <v>107</v>
      </c>
    </row>
    <row r="53" spans="1:19" ht="13.5" thickBot="1">
      <c r="A53" s="202"/>
      <c r="B53" s="190" t="s">
        <v>5</v>
      </c>
      <c r="C53" s="61">
        <f aca="true" t="shared" si="19" ref="C53:M53">C52/C51</f>
        <v>0.6818181818181818</v>
      </c>
      <c r="D53" s="74">
        <f t="shared" si="19"/>
        <v>-0.0684931506849315</v>
      </c>
      <c r="E53" s="61">
        <f>E52/E51</f>
        <v>0.34868421052631576</v>
      </c>
      <c r="F53" s="74">
        <f t="shared" si="19"/>
        <v>0.023622047244094488</v>
      </c>
      <c r="G53" s="61">
        <f t="shared" si="19"/>
        <v>0.13541666666666666</v>
      </c>
      <c r="H53" s="74">
        <f t="shared" si="19"/>
        <v>-0.14285714285714285</v>
      </c>
      <c r="I53" s="61">
        <f t="shared" si="19"/>
        <v>0.2972972972972973</v>
      </c>
      <c r="J53" s="74">
        <f t="shared" si="19"/>
        <v>0.18181818181818182</v>
      </c>
      <c r="K53" s="61">
        <f t="shared" si="19"/>
        <v>0.26666666666666666</v>
      </c>
      <c r="L53" s="74">
        <f t="shared" si="19"/>
        <v>-0.15413533834586465</v>
      </c>
      <c r="M53" s="61">
        <f t="shared" si="19"/>
        <v>0.4262295081967213</v>
      </c>
      <c r="N53" s="75"/>
      <c r="O53" s="61"/>
      <c r="P53" s="61"/>
      <c r="Q53" s="61"/>
      <c r="R53" s="74"/>
      <c r="S53" s="61">
        <f>S52/S51</f>
        <v>0.08465189873417721</v>
      </c>
    </row>
    <row r="54" spans="1:19" ht="12.75">
      <c r="A54" s="203"/>
      <c r="B54" s="186">
        <v>2011</v>
      </c>
      <c r="C54" s="58">
        <v>5</v>
      </c>
      <c r="D54" s="65">
        <v>39</v>
      </c>
      <c r="E54" s="58">
        <v>24</v>
      </c>
      <c r="F54" s="65">
        <v>40</v>
      </c>
      <c r="G54" s="58">
        <v>40</v>
      </c>
      <c r="H54" s="65">
        <v>17</v>
      </c>
      <c r="I54" s="58">
        <v>16</v>
      </c>
      <c r="J54" s="65">
        <v>12</v>
      </c>
      <c r="K54" s="58">
        <v>29</v>
      </c>
      <c r="L54" s="65">
        <v>52</v>
      </c>
      <c r="M54" s="58">
        <v>10</v>
      </c>
      <c r="N54" s="73"/>
      <c r="O54" s="58"/>
      <c r="P54" s="58"/>
      <c r="Q54" s="58"/>
      <c r="R54" s="65"/>
      <c r="S54" s="58">
        <f>C54+D54+E54+F54+G54+H54+I54+J54+K54+L54+M54+N54</f>
        <v>284</v>
      </c>
    </row>
    <row r="55" spans="1:19" ht="12.75">
      <c r="A55" s="201" t="s">
        <v>274</v>
      </c>
      <c r="B55" s="186">
        <v>2010</v>
      </c>
      <c r="C55" s="58">
        <v>4</v>
      </c>
      <c r="D55" s="65">
        <v>26</v>
      </c>
      <c r="E55" s="58">
        <v>25</v>
      </c>
      <c r="F55" s="65">
        <v>30</v>
      </c>
      <c r="G55" s="58">
        <v>57</v>
      </c>
      <c r="H55" s="65">
        <v>5</v>
      </c>
      <c r="I55" s="58">
        <v>35</v>
      </c>
      <c r="J55" s="65">
        <v>9</v>
      </c>
      <c r="K55" s="58">
        <v>29</v>
      </c>
      <c r="L55" s="65">
        <v>43</v>
      </c>
      <c r="M55" s="58">
        <v>3</v>
      </c>
      <c r="N55" s="73"/>
      <c r="O55" s="58"/>
      <c r="P55" s="58"/>
      <c r="Q55" s="58"/>
      <c r="R55" s="65"/>
      <c r="S55" s="58">
        <f>C55+D55+E55+F55+G55+H55+I55+J55+K55+L55+M55+N55</f>
        <v>266</v>
      </c>
    </row>
    <row r="56" spans="1:19" ht="12.75">
      <c r="A56" s="201" t="s">
        <v>275</v>
      </c>
      <c r="B56" s="188" t="s">
        <v>269</v>
      </c>
      <c r="C56" s="58">
        <f>C54-C55</f>
        <v>1</v>
      </c>
      <c r="D56" s="65">
        <f aca="true" t="shared" si="20" ref="D56:K56">D54-D55</f>
        <v>13</v>
      </c>
      <c r="E56" s="58">
        <f t="shared" si="20"/>
        <v>-1</v>
      </c>
      <c r="F56" s="65">
        <f t="shared" si="20"/>
        <v>10</v>
      </c>
      <c r="G56" s="58">
        <f t="shared" si="20"/>
        <v>-17</v>
      </c>
      <c r="H56" s="65">
        <f t="shared" si="20"/>
        <v>12</v>
      </c>
      <c r="I56" s="58">
        <f t="shared" si="20"/>
        <v>-19</v>
      </c>
      <c r="J56" s="65">
        <f t="shared" si="20"/>
        <v>3</v>
      </c>
      <c r="K56" s="58">
        <f t="shared" si="20"/>
        <v>0</v>
      </c>
      <c r="L56" s="58">
        <f>L54-L55</f>
        <v>9</v>
      </c>
      <c r="M56" s="58">
        <f>M54-M55</f>
        <v>7</v>
      </c>
      <c r="N56" s="73"/>
      <c r="O56" s="58"/>
      <c r="P56" s="58"/>
      <c r="Q56" s="58"/>
      <c r="R56" s="65"/>
      <c r="S56" s="58">
        <f>S54-S55</f>
        <v>18</v>
      </c>
    </row>
    <row r="57" spans="1:19" ht="13.5" thickBot="1">
      <c r="A57" s="202"/>
      <c r="B57" s="190" t="s">
        <v>5</v>
      </c>
      <c r="C57" s="76">
        <f aca="true" t="shared" si="21" ref="C57:M57">C56/C55</f>
        <v>0.25</v>
      </c>
      <c r="D57" s="74">
        <f t="shared" si="21"/>
        <v>0.5</v>
      </c>
      <c r="E57" s="61">
        <f t="shared" si="21"/>
        <v>-0.04</v>
      </c>
      <c r="F57" s="74">
        <f t="shared" si="21"/>
        <v>0.3333333333333333</v>
      </c>
      <c r="G57" s="61">
        <f t="shared" si="21"/>
        <v>-0.2982456140350877</v>
      </c>
      <c r="H57" s="74">
        <f t="shared" si="21"/>
        <v>2.4</v>
      </c>
      <c r="I57" s="61">
        <f t="shared" si="21"/>
        <v>-0.5428571428571428</v>
      </c>
      <c r="J57" s="74">
        <f t="shared" si="21"/>
        <v>0.3333333333333333</v>
      </c>
      <c r="K57" s="61">
        <f t="shared" si="21"/>
        <v>0</v>
      </c>
      <c r="L57" s="74">
        <f t="shared" si="21"/>
        <v>0.20930232558139536</v>
      </c>
      <c r="M57" s="61">
        <f t="shared" si="21"/>
        <v>2.3333333333333335</v>
      </c>
      <c r="N57" s="75"/>
      <c r="O57" s="61"/>
      <c r="P57" s="61"/>
      <c r="Q57" s="61"/>
      <c r="R57" s="74"/>
      <c r="S57" s="61">
        <f>S56/S55</f>
        <v>0.06766917293233082</v>
      </c>
    </row>
    <row r="58" spans="1:19" ht="12.75">
      <c r="A58" s="203"/>
      <c r="B58" s="186">
        <v>2011</v>
      </c>
      <c r="C58" s="58">
        <v>19</v>
      </c>
      <c r="D58" s="65">
        <v>66</v>
      </c>
      <c r="E58" s="58">
        <v>76</v>
      </c>
      <c r="F58" s="65">
        <v>135</v>
      </c>
      <c r="G58" s="58">
        <v>263</v>
      </c>
      <c r="H58" s="65">
        <v>136</v>
      </c>
      <c r="I58" s="58">
        <v>137</v>
      </c>
      <c r="J58" s="65">
        <v>111</v>
      </c>
      <c r="K58" s="58">
        <v>104</v>
      </c>
      <c r="L58" s="65">
        <v>261</v>
      </c>
      <c r="M58" s="58">
        <v>57</v>
      </c>
      <c r="N58" s="73"/>
      <c r="O58" s="58"/>
      <c r="P58" s="58"/>
      <c r="Q58" s="58"/>
      <c r="R58" s="65"/>
      <c r="S58" s="58">
        <f>C58+D58+E58+F58+G58+H58+I58+J58+K58+L58+M58+N58</f>
        <v>1365</v>
      </c>
    </row>
    <row r="59" spans="1:19" ht="12.75">
      <c r="A59" s="204" t="s">
        <v>276</v>
      </c>
      <c r="B59" s="186">
        <v>2010</v>
      </c>
      <c r="C59" s="58">
        <v>24</v>
      </c>
      <c r="D59" s="65">
        <v>74</v>
      </c>
      <c r="E59" s="58">
        <v>74</v>
      </c>
      <c r="F59" s="65">
        <v>110</v>
      </c>
      <c r="G59" s="58">
        <v>254</v>
      </c>
      <c r="H59" s="65">
        <v>117</v>
      </c>
      <c r="I59" s="58">
        <v>133</v>
      </c>
      <c r="J59" s="65">
        <v>90</v>
      </c>
      <c r="K59" s="58">
        <v>104</v>
      </c>
      <c r="L59" s="65">
        <v>241</v>
      </c>
      <c r="M59" s="58">
        <v>53</v>
      </c>
      <c r="N59" s="73"/>
      <c r="O59" s="58"/>
      <c r="P59" s="58"/>
      <c r="Q59" s="58"/>
      <c r="R59" s="65"/>
      <c r="S59" s="58">
        <f>C59+D59+E59+F59+G59+H59+I59+J59+K59+L59+M59+N59</f>
        <v>1274</v>
      </c>
    </row>
    <row r="60" spans="1:19" ht="12.75">
      <c r="A60" s="203"/>
      <c r="B60" s="188" t="s">
        <v>269</v>
      </c>
      <c r="C60" s="58">
        <f aca="true" t="shared" si="22" ref="C60:M60">C58-C59</f>
        <v>-5</v>
      </c>
      <c r="D60" s="65">
        <f t="shared" si="22"/>
        <v>-8</v>
      </c>
      <c r="E60" s="58">
        <f t="shared" si="22"/>
        <v>2</v>
      </c>
      <c r="F60" s="65">
        <f t="shared" si="22"/>
        <v>25</v>
      </c>
      <c r="G60" s="58">
        <f t="shared" si="22"/>
        <v>9</v>
      </c>
      <c r="H60" s="65">
        <f t="shared" si="22"/>
        <v>19</v>
      </c>
      <c r="I60" s="58">
        <f t="shared" si="22"/>
        <v>4</v>
      </c>
      <c r="J60" s="65">
        <f t="shared" si="22"/>
        <v>21</v>
      </c>
      <c r="K60" s="58">
        <f t="shared" si="22"/>
        <v>0</v>
      </c>
      <c r="L60" s="65">
        <f>L58-L59</f>
        <v>20</v>
      </c>
      <c r="M60" s="58">
        <f t="shared" si="22"/>
        <v>4</v>
      </c>
      <c r="N60" s="73"/>
      <c r="O60" s="58"/>
      <c r="P60" s="58"/>
      <c r="Q60" s="58"/>
      <c r="R60" s="65"/>
      <c r="S60" s="58">
        <f>S58-S59</f>
        <v>91</v>
      </c>
    </row>
    <row r="61" spans="1:19" ht="13.5" thickBot="1">
      <c r="A61" s="202"/>
      <c r="B61" s="190" t="s">
        <v>5</v>
      </c>
      <c r="C61" s="61">
        <f aca="true" t="shared" si="23" ref="C61:K61">C60/C59</f>
        <v>-0.20833333333333334</v>
      </c>
      <c r="D61" s="74">
        <f t="shared" si="23"/>
        <v>-0.10810810810810811</v>
      </c>
      <c r="E61" s="61">
        <f t="shared" si="23"/>
        <v>0.02702702702702703</v>
      </c>
      <c r="F61" s="74">
        <f t="shared" si="23"/>
        <v>0.22727272727272727</v>
      </c>
      <c r="G61" s="61">
        <f t="shared" si="23"/>
        <v>0.03543307086614173</v>
      </c>
      <c r="H61" s="74">
        <f t="shared" si="23"/>
        <v>0.1623931623931624</v>
      </c>
      <c r="I61" s="61">
        <f t="shared" si="23"/>
        <v>0.03007518796992481</v>
      </c>
      <c r="J61" s="74">
        <f t="shared" si="23"/>
        <v>0.23333333333333334</v>
      </c>
      <c r="K61" s="61">
        <f t="shared" si="23"/>
        <v>0</v>
      </c>
      <c r="L61" s="74">
        <f>L60/L59</f>
        <v>0.08298755186721991</v>
      </c>
      <c r="M61" s="61">
        <f>M60/M59</f>
        <v>0.07547169811320754</v>
      </c>
      <c r="N61" s="75"/>
      <c r="O61" s="61"/>
      <c r="P61" s="61"/>
      <c r="Q61" s="61"/>
      <c r="R61" s="74"/>
      <c r="S61" s="61">
        <f>S60/S59</f>
        <v>0.07142857142857142</v>
      </c>
    </row>
    <row r="62" spans="1:19" ht="12.75">
      <c r="A62" s="203"/>
      <c r="B62" s="186">
        <v>2011</v>
      </c>
      <c r="C62" s="58">
        <v>400</v>
      </c>
      <c r="D62" s="80">
        <v>541</v>
      </c>
      <c r="E62" s="58">
        <v>562</v>
      </c>
      <c r="F62" s="65">
        <v>289</v>
      </c>
      <c r="G62" s="58">
        <v>638</v>
      </c>
      <c r="H62" s="65">
        <v>334</v>
      </c>
      <c r="I62" s="58">
        <v>262</v>
      </c>
      <c r="J62" s="65">
        <v>272</v>
      </c>
      <c r="K62" s="58">
        <v>294</v>
      </c>
      <c r="L62" s="65">
        <v>551</v>
      </c>
      <c r="M62" s="58">
        <v>785</v>
      </c>
      <c r="N62" s="73"/>
      <c r="O62" s="58"/>
      <c r="P62" s="58"/>
      <c r="Q62" s="58"/>
      <c r="R62" s="65"/>
      <c r="S62" s="58">
        <f>C62+D62+E62+F62+G62+H62+I62+J62+K62+L62+M62+N62</f>
        <v>4928</v>
      </c>
    </row>
    <row r="63" spans="1:19" ht="12.75">
      <c r="A63" s="201" t="s">
        <v>277</v>
      </c>
      <c r="B63" s="186">
        <v>2010</v>
      </c>
      <c r="C63" s="58">
        <v>254</v>
      </c>
      <c r="D63" s="65">
        <v>410</v>
      </c>
      <c r="E63" s="58">
        <v>364</v>
      </c>
      <c r="F63" s="65">
        <v>281</v>
      </c>
      <c r="G63" s="58">
        <v>526</v>
      </c>
      <c r="H63" s="65">
        <v>347</v>
      </c>
      <c r="I63" s="58">
        <v>232</v>
      </c>
      <c r="J63" s="65">
        <v>201</v>
      </c>
      <c r="K63" s="58">
        <v>296</v>
      </c>
      <c r="L63" s="65">
        <v>690</v>
      </c>
      <c r="M63" s="58">
        <v>459</v>
      </c>
      <c r="N63" s="73"/>
      <c r="O63" s="58"/>
      <c r="P63" s="58"/>
      <c r="Q63" s="58"/>
      <c r="R63" s="65"/>
      <c r="S63" s="58">
        <f>C63+D63+E63+F63+G63+H63+I63+J63+K63+L63+M63+N63</f>
        <v>4060</v>
      </c>
    </row>
    <row r="64" spans="1:19" ht="12.75">
      <c r="A64" s="201" t="s">
        <v>278</v>
      </c>
      <c r="B64" s="188" t="s">
        <v>269</v>
      </c>
      <c r="C64" s="58">
        <f aca="true" t="shared" si="24" ref="C64:L64">C62-C63</f>
        <v>146</v>
      </c>
      <c r="D64" s="65">
        <f t="shared" si="24"/>
        <v>131</v>
      </c>
      <c r="E64" s="58">
        <f t="shared" si="24"/>
        <v>198</v>
      </c>
      <c r="F64" s="65">
        <f t="shared" si="24"/>
        <v>8</v>
      </c>
      <c r="G64" s="58">
        <f t="shared" si="24"/>
        <v>112</v>
      </c>
      <c r="H64" s="65">
        <f t="shared" si="24"/>
        <v>-13</v>
      </c>
      <c r="I64" s="58">
        <f t="shared" si="24"/>
        <v>30</v>
      </c>
      <c r="J64" s="65">
        <f t="shared" si="24"/>
        <v>71</v>
      </c>
      <c r="K64" s="58">
        <f t="shared" si="24"/>
        <v>-2</v>
      </c>
      <c r="L64" s="65">
        <f t="shared" si="24"/>
        <v>-139</v>
      </c>
      <c r="M64" s="79">
        <f>M62-M63</f>
        <v>326</v>
      </c>
      <c r="N64" s="73"/>
      <c r="O64" s="58"/>
      <c r="P64" s="58"/>
      <c r="Q64" s="58"/>
      <c r="R64" s="65"/>
      <c r="S64" s="58">
        <f>S62-S63</f>
        <v>868</v>
      </c>
    </row>
    <row r="65" spans="1:19" ht="13.5" thickBot="1">
      <c r="A65" s="202"/>
      <c r="B65" s="190" t="s">
        <v>5</v>
      </c>
      <c r="C65" s="61">
        <f aca="true" t="shared" si="25" ref="C65:M65">C64/C63</f>
        <v>0.5748031496062992</v>
      </c>
      <c r="D65" s="74">
        <f t="shared" si="25"/>
        <v>0.3195121951219512</v>
      </c>
      <c r="E65" s="61">
        <f t="shared" si="25"/>
        <v>0.5439560439560439</v>
      </c>
      <c r="F65" s="74">
        <f t="shared" si="25"/>
        <v>0.028469750889679714</v>
      </c>
      <c r="G65" s="61">
        <f t="shared" si="25"/>
        <v>0.21292775665399238</v>
      </c>
      <c r="H65" s="74">
        <f t="shared" si="25"/>
        <v>-0.037463976945244955</v>
      </c>
      <c r="I65" s="61">
        <f t="shared" si="25"/>
        <v>0.12931034482758622</v>
      </c>
      <c r="J65" s="74">
        <f t="shared" si="25"/>
        <v>0.35323383084577115</v>
      </c>
      <c r="K65" s="61">
        <f t="shared" si="25"/>
        <v>-0.006756756756756757</v>
      </c>
      <c r="L65" s="74">
        <f t="shared" si="25"/>
        <v>-0.20144927536231885</v>
      </c>
      <c r="M65" s="76">
        <f t="shared" si="25"/>
        <v>0.710239651416122</v>
      </c>
      <c r="N65" s="75"/>
      <c r="O65" s="61"/>
      <c r="P65" s="61"/>
      <c r="Q65" s="61"/>
      <c r="R65" s="74"/>
      <c r="S65" s="61">
        <f>S64/S63</f>
        <v>0.21379310344827587</v>
      </c>
    </row>
    <row r="66" spans="1:19" ht="12.75">
      <c r="A66" s="203"/>
      <c r="B66" s="186">
        <v>2011</v>
      </c>
      <c r="C66" s="58">
        <v>73</v>
      </c>
      <c r="D66" s="65">
        <v>152</v>
      </c>
      <c r="E66" s="58">
        <v>85</v>
      </c>
      <c r="F66" s="80">
        <v>41</v>
      </c>
      <c r="G66" s="58">
        <v>193</v>
      </c>
      <c r="H66" s="65">
        <v>43</v>
      </c>
      <c r="I66" s="58">
        <v>39</v>
      </c>
      <c r="J66" s="65">
        <v>52</v>
      </c>
      <c r="K66" s="58">
        <v>69</v>
      </c>
      <c r="L66" s="65">
        <v>229</v>
      </c>
      <c r="M66" s="58">
        <v>187</v>
      </c>
      <c r="N66" s="73"/>
      <c r="O66" s="58"/>
      <c r="P66" s="58"/>
      <c r="Q66" s="58"/>
      <c r="R66" s="65"/>
      <c r="S66" s="58">
        <f>C66+D66+E66+F66+G66+H66+I66+J66+K66+L66+M66+N66</f>
        <v>1163</v>
      </c>
    </row>
    <row r="67" spans="1:19" ht="12.75">
      <c r="A67" s="201" t="s">
        <v>279</v>
      </c>
      <c r="B67" s="186">
        <v>2010</v>
      </c>
      <c r="C67" s="58">
        <v>46</v>
      </c>
      <c r="D67" s="65">
        <v>162</v>
      </c>
      <c r="E67" s="58">
        <v>94</v>
      </c>
      <c r="F67" s="65">
        <v>58</v>
      </c>
      <c r="G67" s="58">
        <v>234</v>
      </c>
      <c r="H67" s="65">
        <v>5</v>
      </c>
      <c r="I67" s="58">
        <v>36</v>
      </c>
      <c r="J67" s="65">
        <v>72</v>
      </c>
      <c r="K67" s="58">
        <v>93</v>
      </c>
      <c r="L67" s="65">
        <v>258</v>
      </c>
      <c r="M67" s="58">
        <v>235</v>
      </c>
      <c r="N67" s="73"/>
      <c r="O67" s="58"/>
      <c r="P67" s="58"/>
      <c r="Q67" s="58"/>
      <c r="R67" s="65"/>
      <c r="S67" s="58">
        <f>C67+D67+E67+F67+G67+H67+I67+J67+K67+L67+M67+N67</f>
        <v>1293</v>
      </c>
    </row>
    <row r="68" spans="1:19" ht="12.75">
      <c r="A68" s="201" t="s">
        <v>280</v>
      </c>
      <c r="B68" s="188" t="s">
        <v>269</v>
      </c>
      <c r="C68" s="58">
        <f aca="true" t="shared" si="26" ref="C68:M68">C66-C67</f>
        <v>27</v>
      </c>
      <c r="D68" s="65">
        <f t="shared" si="26"/>
        <v>-10</v>
      </c>
      <c r="E68" s="58">
        <f t="shared" si="26"/>
        <v>-9</v>
      </c>
      <c r="F68" s="65">
        <f t="shared" si="26"/>
        <v>-17</v>
      </c>
      <c r="G68" s="58">
        <f t="shared" si="26"/>
        <v>-41</v>
      </c>
      <c r="H68" s="65">
        <f t="shared" si="26"/>
        <v>38</v>
      </c>
      <c r="I68" s="58">
        <f t="shared" si="26"/>
        <v>3</v>
      </c>
      <c r="J68" s="65">
        <f t="shared" si="26"/>
        <v>-20</v>
      </c>
      <c r="K68" s="58">
        <f t="shared" si="26"/>
        <v>-24</v>
      </c>
      <c r="L68" s="65">
        <f t="shared" si="26"/>
        <v>-29</v>
      </c>
      <c r="M68" s="58">
        <f t="shared" si="26"/>
        <v>-48</v>
      </c>
      <c r="N68" s="73"/>
      <c r="O68" s="58"/>
      <c r="P68" s="58"/>
      <c r="Q68" s="58"/>
      <c r="R68" s="65"/>
      <c r="S68" s="58">
        <f>S66-S67</f>
        <v>-130</v>
      </c>
    </row>
    <row r="69" spans="1:19" ht="13.5" thickBot="1">
      <c r="A69" s="202"/>
      <c r="B69" s="190" t="s">
        <v>5</v>
      </c>
      <c r="C69" s="61">
        <f aca="true" t="shared" si="27" ref="C69:M69">C68/C67</f>
        <v>0.5869565217391305</v>
      </c>
      <c r="D69" s="74">
        <f t="shared" si="27"/>
        <v>-0.06172839506172839</v>
      </c>
      <c r="E69" s="61">
        <f t="shared" si="27"/>
        <v>-0.09574468085106383</v>
      </c>
      <c r="F69" s="74">
        <f t="shared" si="27"/>
        <v>-0.29310344827586204</v>
      </c>
      <c r="G69" s="61">
        <f t="shared" si="27"/>
        <v>-0.1752136752136752</v>
      </c>
      <c r="H69" s="74">
        <f t="shared" si="27"/>
        <v>7.6</v>
      </c>
      <c r="I69" s="61">
        <f t="shared" si="27"/>
        <v>0.08333333333333333</v>
      </c>
      <c r="J69" s="74">
        <f t="shared" si="27"/>
        <v>-0.2777777777777778</v>
      </c>
      <c r="K69" s="61">
        <f t="shared" si="27"/>
        <v>-0.25806451612903225</v>
      </c>
      <c r="L69" s="74">
        <f t="shared" si="27"/>
        <v>-0.1124031007751938</v>
      </c>
      <c r="M69" s="61">
        <f t="shared" si="27"/>
        <v>-0.20425531914893616</v>
      </c>
      <c r="N69" s="75"/>
      <c r="O69" s="61"/>
      <c r="P69" s="61"/>
      <c r="Q69" s="61"/>
      <c r="R69" s="74"/>
      <c r="S69" s="61">
        <f>S68/S67</f>
        <v>-0.10054137664346481</v>
      </c>
    </row>
    <row r="70" spans="1:19" ht="13.5" thickBot="1">
      <c r="A70" s="210" t="s">
        <v>233</v>
      </c>
      <c r="B70" s="64"/>
      <c r="C70" s="64"/>
      <c r="D70" s="64"/>
      <c r="E70" s="64"/>
      <c r="F70" s="64"/>
      <c r="G70" s="64"/>
      <c r="H70" s="64"/>
      <c r="I70" s="64"/>
      <c r="J70" s="64"/>
      <c r="K70" s="64"/>
      <c r="L70" s="64"/>
      <c r="M70" s="64"/>
      <c r="N70" s="81"/>
      <c r="O70" s="64"/>
      <c r="P70" s="64"/>
      <c r="Q70" s="64"/>
      <c r="R70" s="64"/>
      <c r="S70" s="64"/>
    </row>
    <row r="71" spans="1:19" ht="23.25" thickBot="1">
      <c r="A71" s="197"/>
      <c r="B71" s="198"/>
      <c r="C71" s="66" t="s">
        <v>55</v>
      </c>
      <c r="D71" s="68" t="s">
        <v>56</v>
      </c>
      <c r="E71" s="66" t="s">
        <v>57</v>
      </c>
      <c r="F71" s="66" t="s">
        <v>58</v>
      </c>
      <c r="G71" s="67" t="s">
        <v>59</v>
      </c>
      <c r="H71" s="66" t="s">
        <v>60</v>
      </c>
      <c r="I71" s="67" t="s">
        <v>61</v>
      </c>
      <c r="J71" s="66" t="s">
        <v>62</v>
      </c>
      <c r="K71" s="66" t="s">
        <v>63</v>
      </c>
      <c r="L71" s="82" t="s">
        <v>64</v>
      </c>
      <c r="M71" s="66"/>
      <c r="N71" s="83"/>
      <c r="O71" s="71"/>
      <c r="P71" s="71"/>
      <c r="Q71" s="71"/>
      <c r="R71" s="72"/>
      <c r="S71" s="71" t="s">
        <v>44</v>
      </c>
    </row>
    <row r="72" spans="1:19" ht="12.75">
      <c r="A72" s="174"/>
      <c r="B72" s="186">
        <v>2011</v>
      </c>
      <c r="C72" s="58">
        <f aca="true" t="shared" si="28" ref="C72:L73">C76+C80+C84+C88+C92+C96+C100</f>
        <v>528</v>
      </c>
      <c r="D72" s="58">
        <f t="shared" si="28"/>
        <v>211</v>
      </c>
      <c r="E72" s="58">
        <f t="shared" si="28"/>
        <v>268</v>
      </c>
      <c r="F72" s="58">
        <f t="shared" si="28"/>
        <v>196</v>
      </c>
      <c r="G72" s="73">
        <f t="shared" si="28"/>
        <v>184</v>
      </c>
      <c r="H72" s="58">
        <f t="shared" si="28"/>
        <v>111</v>
      </c>
      <c r="I72" s="58">
        <f t="shared" si="28"/>
        <v>311</v>
      </c>
      <c r="J72" s="58">
        <f t="shared" si="28"/>
        <v>461</v>
      </c>
      <c r="K72" s="58">
        <f t="shared" si="28"/>
        <v>248</v>
      </c>
      <c r="L72" s="73">
        <f t="shared" si="28"/>
        <v>176</v>
      </c>
      <c r="M72" s="58"/>
      <c r="N72" s="58"/>
      <c r="O72" s="58"/>
      <c r="P72" s="58"/>
      <c r="Q72" s="58"/>
      <c r="R72" s="73"/>
      <c r="S72" s="58">
        <f>S76+S80+S84+S88+S92+S96+S100</f>
        <v>2694</v>
      </c>
    </row>
    <row r="73" spans="1:19" ht="12.75">
      <c r="A73" s="205" t="s">
        <v>54</v>
      </c>
      <c r="B73" s="186">
        <v>2010</v>
      </c>
      <c r="C73" s="58">
        <f t="shared" si="28"/>
        <v>848</v>
      </c>
      <c r="D73" s="58">
        <f t="shared" si="28"/>
        <v>243</v>
      </c>
      <c r="E73" s="58">
        <f t="shared" si="28"/>
        <v>305</v>
      </c>
      <c r="F73" s="58">
        <f t="shared" si="28"/>
        <v>210</v>
      </c>
      <c r="G73" s="73">
        <f t="shared" si="28"/>
        <v>219</v>
      </c>
      <c r="H73" s="58">
        <f t="shared" si="28"/>
        <v>149</v>
      </c>
      <c r="I73" s="58">
        <f t="shared" si="28"/>
        <v>402</v>
      </c>
      <c r="J73" s="58">
        <f t="shared" si="28"/>
        <v>524</v>
      </c>
      <c r="K73" s="58">
        <f t="shared" si="28"/>
        <v>240</v>
      </c>
      <c r="L73" s="73">
        <f t="shared" si="28"/>
        <v>160</v>
      </c>
      <c r="M73" s="58"/>
      <c r="N73" s="58"/>
      <c r="O73" s="58"/>
      <c r="P73" s="58"/>
      <c r="Q73" s="58"/>
      <c r="R73" s="73"/>
      <c r="S73" s="58">
        <f>S77+S81+S85+S89+S93+S97+S101</f>
        <v>3300</v>
      </c>
    </row>
    <row r="74" spans="1:19" ht="12.75">
      <c r="A74" s="174"/>
      <c r="B74" s="188" t="s">
        <v>269</v>
      </c>
      <c r="C74" s="58">
        <f aca="true" t="shared" si="29" ref="C74:L74">C72-C73</f>
        <v>-320</v>
      </c>
      <c r="D74" s="65">
        <f t="shared" si="29"/>
        <v>-32</v>
      </c>
      <c r="E74" s="58">
        <f t="shared" si="29"/>
        <v>-37</v>
      </c>
      <c r="F74" s="58">
        <f t="shared" si="29"/>
        <v>-14</v>
      </c>
      <c r="G74" s="65">
        <f t="shared" si="29"/>
        <v>-35</v>
      </c>
      <c r="H74" s="58">
        <f t="shared" si="29"/>
        <v>-38</v>
      </c>
      <c r="I74" s="65">
        <f t="shared" si="29"/>
        <v>-91</v>
      </c>
      <c r="J74" s="58">
        <f t="shared" si="29"/>
        <v>-63</v>
      </c>
      <c r="K74" s="58">
        <f t="shared" si="29"/>
        <v>8</v>
      </c>
      <c r="L74" s="65">
        <f t="shared" si="29"/>
        <v>16</v>
      </c>
      <c r="M74" s="58"/>
      <c r="N74" s="73"/>
      <c r="O74" s="58"/>
      <c r="P74" s="58"/>
      <c r="Q74" s="58"/>
      <c r="R74" s="65"/>
      <c r="S74" s="58">
        <f>S72-S73</f>
        <v>-606</v>
      </c>
    </row>
    <row r="75" spans="1:19" ht="13.5" thickBot="1">
      <c r="A75" s="200"/>
      <c r="B75" s="190" t="s">
        <v>5</v>
      </c>
      <c r="C75" s="61">
        <f aca="true" t="shared" si="30" ref="C75:L75">C74/C73</f>
        <v>-0.37735849056603776</v>
      </c>
      <c r="D75" s="74">
        <f t="shared" si="30"/>
        <v>-0.13168724279835392</v>
      </c>
      <c r="E75" s="61">
        <f t="shared" si="30"/>
        <v>-0.12131147540983607</v>
      </c>
      <c r="F75" s="61">
        <f t="shared" si="30"/>
        <v>-0.06666666666666667</v>
      </c>
      <c r="G75" s="74">
        <f t="shared" si="30"/>
        <v>-0.1598173515981735</v>
      </c>
      <c r="H75" s="61">
        <f t="shared" si="30"/>
        <v>-0.2550335570469799</v>
      </c>
      <c r="I75" s="74">
        <f t="shared" si="30"/>
        <v>-0.2263681592039801</v>
      </c>
      <c r="J75" s="61">
        <f t="shared" si="30"/>
        <v>-0.12022900763358779</v>
      </c>
      <c r="K75" s="61">
        <f t="shared" si="30"/>
        <v>0.03333333333333333</v>
      </c>
      <c r="L75" s="74">
        <f t="shared" si="30"/>
        <v>0.1</v>
      </c>
      <c r="M75" s="61"/>
      <c r="N75" s="75"/>
      <c r="O75" s="61"/>
      <c r="P75" s="61"/>
      <c r="Q75" s="61"/>
      <c r="R75" s="74"/>
      <c r="S75" s="61">
        <f>S74/S73</f>
        <v>-0.18363636363636363</v>
      </c>
    </row>
    <row r="76" spans="1:19" ht="12.75">
      <c r="A76" s="174"/>
      <c r="B76" s="186">
        <v>2011</v>
      </c>
      <c r="C76" s="58">
        <v>10</v>
      </c>
      <c r="D76" s="65">
        <v>12</v>
      </c>
      <c r="E76" s="58">
        <v>4</v>
      </c>
      <c r="F76" s="58">
        <v>1</v>
      </c>
      <c r="G76" s="80">
        <v>0</v>
      </c>
      <c r="H76" s="58">
        <v>8</v>
      </c>
      <c r="I76" s="65">
        <v>4</v>
      </c>
      <c r="J76" s="58">
        <v>10</v>
      </c>
      <c r="K76" s="58">
        <v>1</v>
      </c>
      <c r="L76" s="65">
        <v>2</v>
      </c>
      <c r="M76" s="58"/>
      <c r="N76" s="73"/>
      <c r="O76" s="58"/>
      <c r="P76" s="58"/>
      <c r="Q76" s="58"/>
      <c r="R76" s="65"/>
      <c r="S76" s="58">
        <f>C76+D76+E76+F76+G76+H76+I76+J76+K76+L76</f>
        <v>52</v>
      </c>
    </row>
    <row r="77" spans="1:19" ht="12.75">
      <c r="A77" s="201" t="s">
        <v>270</v>
      </c>
      <c r="B77" s="186">
        <v>2010</v>
      </c>
      <c r="C77" s="58">
        <v>13</v>
      </c>
      <c r="D77" s="65">
        <v>3</v>
      </c>
      <c r="E77" s="58">
        <v>6</v>
      </c>
      <c r="F77" s="58">
        <v>4</v>
      </c>
      <c r="G77" s="65">
        <v>2</v>
      </c>
      <c r="H77" s="58">
        <v>2</v>
      </c>
      <c r="I77" s="65">
        <v>0</v>
      </c>
      <c r="J77" s="58">
        <v>5</v>
      </c>
      <c r="K77" s="58">
        <v>7</v>
      </c>
      <c r="L77" s="65">
        <v>2</v>
      </c>
      <c r="M77" s="58"/>
      <c r="N77" s="73"/>
      <c r="O77" s="58"/>
      <c r="P77" s="58"/>
      <c r="Q77" s="58"/>
      <c r="R77" s="65"/>
      <c r="S77" s="58">
        <f>C77+D77+E77+F77+G77+H77+I77+J77+K77+L77</f>
        <v>44</v>
      </c>
    </row>
    <row r="78" spans="1:19" ht="12.75">
      <c r="A78" s="201" t="s">
        <v>271</v>
      </c>
      <c r="B78" s="188" t="s">
        <v>269</v>
      </c>
      <c r="C78" s="58">
        <f aca="true" t="shared" si="31" ref="C78:L78">C76-C77</f>
        <v>-3</v>
      </c>
      <c r="D78" s="79">
        <f t="shared" si="31"/>
        <v>9</v>
      </c>
      <c r="E78" s="65">
        <f t="shared" si="31"/>
        <v>-2</v>
      </c>
      <c r="F78" s="58">
        <f t="shared" si="31"/>
        <v>-3</v>
      </c>
      <c r="G78" s="65">
        <f t="shared" si="31"/>
        <v>-2</v>
      </c>
      <c r="H78" s="58">
        <f t="shared" si="31"/>
        <v>6</v>
      </c>
      <c r="I78" s="65">
        <f t="shared" si="31"/>
        <v>4</v>
      </c>
      <c r="J78" s="58">
        <f t="shared" si="31"/>
        <v>5</v>
      </c>
      <c r="K78" s="58">
        <f t="shared" si="31"/>
        <v>-6</v>
      </c>
      <c r="L78" s="65">
        <f t="shared" si="31"/>
        <v>0</v>
      </c>
      <c r="M78" s="58"/>
      <c r="N78" s="73"/>
      <c r="O78" s="58"/>
      <c r="P78" s="58"/>
      <c r="Q78" s="58"/>
      <c r="R78" s="65"/>
      <c r="S78" s="58">
        <f>S76-S77</f>
        <v>8</v>
      </c>
    </row>
    <row r="79" spans="1:19" ht="13.5" thickBot="1">
      <c r="A79" s="202"/>
      <c r="B79" s="190" t="s">
        <v>5</v>
      </c>
      <c r="C79" s="61">
        <f>C78/C77</f>
        <v>-0.23076923076923078</v>
      </c>
      <c r="D79" s="61">
        <f>D78/D77</f>
        <v>3</v>
      </c>
      <c r="E79" s="61">
        <f>E78/E77</f>
        <v>-0.3333333333333333</v>
      </c>
      <c r="F79" s="61">
        <f>F78/F77</f>
        <v>-0.75</v>
      </c>
      <c r="G79" s="61">
        <f aca="true" t="shared" si="32" ref="G79:L79">G78/G77</f>
        <v>-1</v>
      </c>
      <c r="H79" s="61">
        <f t="shared" si="32"/>
        <v>3</v>
      </c>
      <c r="I79" s="61">
        <v>0</v>
      </c>
      <c r="J79" s="74">
        <f t="shared" si="32"/>
        <v>1</v>
      </c>
      <c r="K79" s="61">
        <f t="shared" si="32"/>
        <v>-0.8571428571428571</v>
      </c>
      <c r="L79" s="61">
        <f t="shared" si="32"/>
        <v>0</v>
      </c>
      <c r="M79" s="61"/>
      <c r="N79" s="75"/>
      <c r="O79" s="61"/>
      <c r="P79" s="61"/>
      <c r="Q79" s="61"/>
      <c r="R79" s="74"/>
      <c r="S79" s="61">
        <f>S78/S77</f>
        <v>0.18181818181818182</v>
      </c>
    </row>
    <row r="80" spans="1:19" ht="12.75">
      <c r="A80" s="203"/>
      <c r="B80" s="186">
        <v>2011</v>
      </c>
      <c r="C80" s="58">
        <v>0</v>
      </c>
      <c r="D80" s="65">
        <v>0</v>
      </c>
      <c r="E80" s="58">
        <v>0</v>
      </c>
      <c r="F80" s="58">
        <v>0</v>
      </c>
      <c r="G80" s="65">
        <v>0</v>
      </c>
      <c r="H80" s="58">
        <v>0</v>
      </c>
      <c r="I80" s="65">
        <v>0</v>
      </c>
      <c r="J80" s="58">
        <v>0</v>
      </c>
      <c r="K80" s="58">
        <v>0</v>
      </c>
      <c r="L80" s="65">
        <v>0</v>
      </c>
      <c r="M80" s="58"/>
      <c r="N80" s="73"/>
      <c r="O80" s="58"/>
      <c r="P80" s="58"/>
      <c r="Q80" s="58"/>
      <c r="R80" s="65"/>
      <c r="S80" s="58">
        <f>C80+D80+E80+F80+G80+H80+I80+J80+K80+L80</f>
        <v>0</v>
      </c>
    </row>
    <row r="81" spans="1:19" ht="12.75">
      <c r="A81" s="201" t="s">
        <v>272</v>
      </c>
      <c r="B81" s="186">
        <v>2010</v>
      </c>
      <c r="C81" s="58">
        <v>0</v>
      </c>
      <c r="D81" s="65">
        <v>0</v>
      </c>
      <c r="E81" s="58">
        <v>0</v>
      </c>
      <c r="F81" s="58">
        <v>0</v>
      </c>
      <c r="G81" s="65">
        <v>0</v>
      </c>
      <c r="H81" s="58">
        <v>0</v>
      </c>
      <c r="I81" s="65">
        <v>0</v>
      </c>
      <c r="J81" s="58">
        <v>0</v>
      </c>
      <c r="K81" s="58">
        <v>0</v>
      </c>
      <c r="L81" s="65">
        <v>0</v>
      </c>
      <c r="M81" s="58"/>
      <c r="N81" s="73"/>
      <c r="O81" s="58"/>
      <c r="P81" s="58"/>
      <c r="Q81" s="58"/>
      <c r="R81" s="65"/>
      <c r="S81" s="58">
        <f>C81+D81+E81+F81+G81+H81+I81+J81+K81+L81</f>
        <v>0</v>
      </c>
    </row>
    <row r="82" spans="1:19" ht="12.75">
      <c r="A82" s="201" t="s">
        <v>273</v>
      </c>
      <c r="B82" s="188" t="s">
        <v>269</v>
      </c>
      <c r="C82" s="58">
        <f aca="true" t="shared" si="33" ref="C82:L82">C80-C81</f>
        <v>0</v>
      </c>
      <c r="D82" s="65">
        <f t="shared" si="33"/>
        <v>0</v>
      </c>
      <c r="E82" s="58">
        <f t="shared" si="33"/>
        <v>0</v>
      </c>
      <c r="F82" s="58">
        <f t="shared" si="33"/>
        <v>0</v>
      </c>
      <c r="G82" s="65">
        <f t="shared" si="33"/>
        <v>0</v>
      </c>
      <c r="H82" s="58">
        <f t="shared" si="33"/>
        <v>0</v>
      </c>
      <c r="I82" s="65">
        <f t="shared" si="33"/>
        <v>0</v>
      </c>
      <c r="J82" s="58">
        <f t="shared" si="33"/>
        <v>0</v>
      </c>
      <c r="K82" s="174">
        <f t="shared" si="33"/>
        <v>0</v>
      </c>
      <c r="L82" s="65">
        <f t="shared" si="33"/>
        <v>0</v>
      </c>
      <c r="M82" s="58"/>
      <c r="N82" s="73"/>
      <c r="O82" s="58"/>
      <c r="P82" s="58"/>
      <c r="Q82" s="58"/>
      <c r="R82" s="65"/>
      <c r="S82" s="174">
        <f>S80-S81</f>
        <v>0</v>
      </c>
    </row>
    <row r="83" spans="1:19" ht="13.5" thickBot="1">
      <c r="A83" s="202"/>
      <c r="B83" s="190" t="s">
        <v>5</v>
      </c>
      <c r="C83" s="61">
        <v>0</v>
      </c>
      <c r="D83" s="61">
        <v>0</v>
      </c>
      <c r="E83" s="61">
        <v>0</v>
      </c>
      <c r="F83" s="61">
        <v>0</v>
      </c>
      <c r="G83" s="61">
        <v>0</v>
      </c>
      <c r="H83" s="61">
        <v>0</v>
      </c>
      <c r="I83" s="61">
        <v>0</v>
      </c>
      <c r="J83" s="61">
        <v>0</v>
      </c>
      <c r="K83" s="61">
        <v>0</v>
      </c>
      <c r="L83" s="61">
        <v>0</v>
      </c>
      <c r="M83" s="61"/>
      <c r="N83" s="75"/>
      <c r="O83" s="61"/>
      <c r="P83" s="61"/>
      <c r="Q83" s="61"/>
      <c r="R83" s="74"/>
      <c r="S83" s="61" t="e">
        <f>S82/S81</f>
        <v>#DIV/0!</v>
      </c>
    </row>
    <row r="84" spans="1:19" ht="12.75">
      <c r="A84" s="203"/>
      <c r="B84" s="186">
        <v>2011</v>
      </c>
      <c r="C84" s="58">
        <v>47</v>
      </c>
      <c r="D84" s="65">
        <v>15</v>
      </c>
      <c r="E84" s="58">
        <v>35</v>
      </c>
      <c r="F84" s="58">
        <v>15</v>
      </c>
      <c r="G84" s="65">
        <v>5</v>
      </c>
      <c r="H84" s="58">
        <v>3</v>
      </c>
      <c r="I84" s="65">
        <v>20</v>
      </c>
      <c r="J84" s="58">
        <v>37</v>
      </c>
      <c r="K84" s="58">
        <v>22</v>
      </c>
      <c r="L84" s="65">
        <v>5</v>
      </c>
      <c r="M84" s="58"/>
      <c r="N84" s="73"/>
      <c r="O84" s="58"/>
      <c r="P84" s="58"/>
      <c r="Q84" s="58"/>
      <c r="R84" s="65"/>
      <c r="S84" s="58">
        <f>C84+D84+E84+F84+G84+H84+I84+J84+K84+L84</f>
        <v>204</v>
      </c>
    </row>
    <row r="85" spans="1:19" ht="12.75">
      <c r="A85" s="201" t="s">
        <v>158</v>
      </c>
      <c r="B85" s="186">
        <v>2010</v>
      </c>
      <c r="C85" s="58">
        <v>70</v>
      </c>
      <c r="D85" s="65">
        <v>17</v>
      </c>
      <c r="E85" s="58">
        <v>28</v>
      </c>
      <c r="F85" s="58">
        <v>12</v>
      </c>
      <c r="G85" s="65">
        <v>10</v>
      </c>
      <c r="H85" s="58">
        <v>8</v>
      </c>
      <c r="I85" s="65">
        <v>30</v>
      </c>
      <c r="J85" s="58">
        <v>51</v>
      </c>
      <c r="K85" s="58">
        <v>14</v>
      </c>
      <c r="L85" s="73">
        <v>9</v>
      </c>
      <c r="M85" s="58"/>
      <c r="N85" s="73"/>
      <c r="O85" s="58"/>
      <c r="P85" s="58"/>
      <c r="Q85" s="58"/>
      <c r="R85" s="65"/>
      <c r="S85" s="58">
        <f>C85+D85+E85+F85+G85+H85+I85+J85+K85+L85</f>
        <v>249</v>
      </c>
    </row>
    <row r="86" spans="1:19" ht="12.75">
      <c r="A86" s="203"/>
      <c r="B86" s="188" t="s">
        <v>269</v>
      </c>
      <c r="C86" s="58">
        <f aca="true" t="shared" si="34" ref="C86:L86">C84-C85</f>
        <v>-23</v>
      </c>
      <c r="D86" s="65">
        <f t="shared" si="34"/>
        <v>-2</v>
      </c>
      <c r="E86" s="58">
        <f t="shared" si="34"/>
        <v>7</v>
      </c>
      <c r="F86" s="58">
        <f t="shared" si="34"/>
        <v>3</v>
      </c>
      <c r="G86" s="65">
        <f t="shared" si="34"/>
        <v>-5</v>
      </c>
      <c r="H86" s="58">
        <f t="shared" si="34"/>
        <v>-5</v>
      </c>
      <c r="I86" s="65">
        <f t="shared" si="34"/>
        <v>-10</v>
      </c>
      <c r="J86" s="58">
        <f t="shared" si="34"/>
        <v>-14</v>
      </c>
      <c r="K86" s="58">
        <f t="shared" si="34"/>
        <v>8</v>
      </c>
      <c r="L86" s="73">
        <f t="shared" si="34"/>
        <v>-4</v>
      </c>
      <c r="M86" s="58"/>
      <c r="N86" s="73" t="s">
        <v>0</v>
      </c>
      <c r="O86" s="58"/>
      <c r="P86" s="58"/>
      <c r="Q86" s="58"/>
      <c r="R86" s="65"/>
      <c r="S86" s="58">
        <f>S84-S85</f>
        <v>-45</v>
      </c>
    </row>
    <row r="87" spans="1:19" ht="13.5" thickBot="1">
      <c r="A87" s="202"/>
      <c r="B87" s="190" t="s">
        <v>5</v>
      </c>
      <c r="C87" s="61">
        <f aca="true" t="shared" si="35" ref="C87:J87">C86/C85</f>
        <v>-0.32857142857142857</v>
      </c>
      <c r="D87" s="76">
        <f t="shared" si="35"/>
        <v>-0.11764705882352941</v>
      </c>
      <c r="E87" s="74">
        <f t="shared" si="35"/>
        <v>0.25</v>
      </c>
      <c r="F87" s="76">
        <f t="shared" si="35"/>
        <v>0.25</v>
      </c>
      <c r="G87" s="74">
        <f t="shared" si="35"/>
        <v>-0.5</v>
      </c>
      <c r="H87" s="76">
        <f t="shared" si="35"/>
        <v>-0.625</v>
      </c>
      <c r="I87" s="74">
        <f t="shared" si="35"/>
        <v>-0.3333333333333333</v>
      </c>
      <c r="J87" s="61">
        <f t="shared" si="35"/>
        <v>-0.27450980392156865</v>
      </c>
      <c r="K87" s="61">
        <f>K86/K85</f>
        <v>0.5714285714285714</v>
      </c>
      <c r="L87" s="61">
        <f>L86/L85</f>
        <v>-0.4444444444444444</v>
      </c>
      <c r="M87" s="61"/>
      <c r="N87" s="75"/>
      <c r="O87" s="61"/>
      <c r="P87" s="61"/>
      <c r="Q87" s="61"/>
      <c r="R87" s="74"/>
      <c r="S87" s="61">
        <f>S86/S85</f>
        <v>-0.18072289156626506</v>
      </c>
    </row>
    <row r="88" spans="1:19" ht="12.75">
      <c r="A88" s="203"/>
      <c r="B88" s="186">
        <v>2011</v>
      </c>
      <c r="C88" s="58">
        <v>20</v>
      </c>
      <c r="D88" s="65">
        <v>14</v>
      </c>
      <c r="E88" s="58">
        <v>9</v>
      </c>
      <c r="F88" s="58">
        <v>6</v>
      </c>
      <c r="G88" s="65">
        <v>4</v>
      </c>
      <c r="H88" s="58">
        <v>2</v>
      </c>
      <c r="I88" s="65">
        <v>4</v>
      </c>
      <c r="J88" s="58">
        <v>12</v>
      </c>
      <c r="K88" s="58">
        <v>10</v>
      </c>
      <c r="L88" s="65">
        <v>5</v>
      </c>
      <c r="M88" s="58"/>
      <c r="N88" s="73"/>
      <c r="O88" s="58"/>
      <c r="P88" s="58"/>
      <c r="Q88" s="58"/>
      <c r="R88" s="65"/>
      <c r="S88" s="58">
        <f>C88+D88+E88+F88+G88+H88+I88+J88+K88+L88</f>
        <v>86</v>
      </c>
    </row>
    <row r="89" spans="1:19" ht="12.75">
      <c r="A89" s="201" t="s">
        <v>274</v>
      </c>
      <c r="B89" s="186">
        <v>2010</v>
      </c>
      <c r="C89" s="58">
        <v>20</v>
      </c>
      <c r="D89" s="65">
        <v>9</v>
      </c>
      <c r="E89" s="58">
        <v>3</v>
      </c>
      <c r="F89" s="58">
        <v>6</v>
      </c>
      <c r="G89" s="65">
        <v>10</v>
      </c>
      <c r="H89" s="58">
        <v>5</v>
      </c>
      <c r="I89" s="65">
        <v>4</v>
      </c>
      <c r="J89" s="58">
        <v>13</v>
      </c>
      <c r="K89" s="58">
        <v>13</v>
      </c>
      <c r="L89" s="65">
        <v>5</v>
      </c>
      <c r="M89" s="58"/>
      <c r="N89" s="73"/>
      <c r="O89" s="58"/>
      <c r="P89" s="58"/>
      <c r="Q89" s="58"/>
      <c r="R89" s="65"/>
      <c r="S89" s="58">
        <f>C89+D89+E89+F89+G89+H89+I89+J89+K89+L89</f>
        <v>88</v>
      </c>
    </row>
    <row r="90" spans="1:19" ht="12.75">
      <c r="A90" s="201" t="s">
        <v>275</v>
      </c>
      <c r="B90" s="188" t="s">
        <v>269</v>
      </c>
      <c r="C90" s="58">
        <f aca="true" t="shared" si="36" ref="C90:L90">C88-C89</f>
        <v>0</v>
      </c>
      <c r="D90" s="65">
        <f t="shared" si="36"/>
        <v>5</v>
      </c>
      <c r="E90" s="58">
        <f t="shared" si="36"/>
        <v>6</v>
      </c>
      <c r="F90" s="58">
        <f t="shared" si="36"/>
        <v>0</v>
      </c>
      <c r="G90" s="65">
        <f t="shared" si="36"/>
        <v>-6</v>
      </c>
      <c r="H90" s="58">
        <f t="shared" si="36"/>
        <v>-3</v>
      </c>
      <c r="I90" s="65">
        <f t="shared" si="36"/>
        <v>0</v>
      </c>
      <c r="J90" s="58">
        <f t="shared" si="36"/>
        <v>-1</v>
      </c>
      <c r="K90" s="58">
        <f t="shared" si="36"/>
        <v>-3</v>
      </c>
      <c r="L90" s="65">
        <f t="shared" si="36"/>
        <v>0</v>
      </c>
      <c r="M90" s="58"/>
      <c r="N90" s="73"/>
      <c r="O90" s="58"/>
      <c r="P90" s="58"/>
      <c r="Q90" s="58"/>
      <c r="R90" s="65"/>
      <c r="S90" s="58">
        <f>S88-S89</f>
        <v>-2</v>
      </c>
    </row>
    <row r="91" spans="1:19" ht="13.5" thickBot="1">
      <c r="A91" s="202"/>
      <c r="B91" s="190" t="s">
        <v>5</v>
      </c>
      <c r="C91" s="61">
        <f aca="true" t="shared" si="37" ref="C91:L91">C90/C89</f>
        <v>0</v>
      </c>
      <c r="D91" s="61">
        <f t="shared" si="37"/>
        <v>0.5555555555555556</v>
      </c>
      <c r="E91" s="61">
        <f t="shared" si="37"/>
        <v>2</v>
      </c>
      <c r="F91" s="61">
        <f t="shared" si="37"/>
        <v>0</v>
      </c>
      <c r="G91" s="61">
        <f t="shared" si="37"/>
        <v>-0.6</v>
      </c>
      <c r="H91" s="61">
        <f t="shared" si="37"/>
        <v>-0.6</v>
      </c>
      <c r="I91" s="61">
        <f t="shared" si="37"/>
        <v>0</v>
      </c>
      <c r="J91" s="61">
        <f t="shared" si="37"/>
        <v>-0.07692307692307693</v>
      </c>
      <c r="K91" s="61">
        <f t="shared" si="37"/>
        <v>-0.23076923076923078</v>
      </c>
      <c r="L91" s="61">
        <f t="shared" si="37"/>
        <v>0</v>
      </c>
      <c r="M91" s="61"/>
      <c r="N91" s="75"/>
      <c r="O91" s="61"/>
      <c r="P91" s="61"/>
      <c r="Q91" s="61"/>
      <c r="R91" s="74"/>
      <c r="S91" s="61">
        <f>S90/S89</f>
        <v>-0.022727272727272728</v>
      </c>
    </row>
    <row r="92" spans="1:19" ht="12.75">
      <c r="A92" s="203"/>
      <c r="B92" s="186">
        <v>2011</v>
      </c>
      <c r="C92" s="58">
        <v>200</v>
      </c>
      <c r="D92" s="65">
        <v>134</v>
      </c>
      <c r="E92" s="58">
        <v>87</v>
      </c>
      <c r="F92" s="58">
        <v>102</v>
      </c>
      <c r="G92" s="65">
        <v>102</v>
      </c>
      <c r="H92" s="58">
        <v>65</v>
      </c>
      <c r="I92" s="65">
        <v>161</v>
      </c>
      <c r="J92" s="58">
        <v>159</v>
      </c>
      <c r="K92" s="58">
        <v>146</v>
      </c>
      <c r="L92" s="65">
        <v>86</v>
      </c>
      <c r="M92" s="58" t="s">
        <v>0</v>
      </c>
      <c r="N92" s="73"/>
      <c r="O92" s="58"/>
      <c r="P92" s="58"/>
      <c r="Q92" s="58"/>
      <c r="R92" s="65"/>
      <c r="S92" s="58">
        <f>C92+D92+E92+F92+G92+H92+I92+J92+K92+L92</f>
        <v>1242</v>
      </c>
    </row>
    <row r="93" spans="1:19" ht="12.75">
      <c r="A93" s="204" t="s">
        <v>276</v>
      </c>
      <c r="B93" s="186">
        <v>2010</v>
      </c>
      <c r="C93" s="58">
        <v>255</v>
      </c>
      <c r="D93" s="65">
        <v>136</v>
      </c>
      <c r="E93" s="58">
        <v>104</v>
      </c>
      <c r="F93" s="58">
        <v>96</v>
      </c>
      <c r="G93" s="65">
        <v>90</v>
      </c>
      <c r="H93" s="58">
        <v>75</v>
      </c>
      <c r="I93" s="65">
        <v>145</v>
      </c>
      <c r="J93" s="58">
        <v>129</v>
      </c>
      <c r="K93" s="58">
        <v>127</v>
      </c>
      <c r="L93" s="65">
        <v>53</v>
      </c>
      <c r="M93" s="58" t="s">
        <v>0</v>
      </c>
      <c r="N93" s="73"/>
      <c r="O93" s="58"/>
      <c r="P93" s="58"/>
      <c r="Q93" s="58"/>
      <c r="R93" s="65"/>
      <c r="S93" s="58">
        <f>C93+D93+E93+F93+G93+H93+I93+J93+K93+L93</f>
        <v>1210</v>
      </c>
    </row>
    <row r="94" spans="1:19" ht="12.75">
      <c r="A94" s="203"/>
      <c r="B94" s="188" t="s">
        <v>269</v>
      </c>
      <c r="C94" s="58">
        <f aca="true" t="shared" si="38" ref="C94:L94">C92-C93</f>
        <v>-55</v>
      </c>
      <c r="D94" s="65">
        <f t="shared" si="38"/>
        <v>-2</v>
      </c>
      <c r="E94" s="58">
        <f t="shared" si="38"/>
        <v>-17</v>
      </c>
      <c r="F94" s="58">
        <f t="shared" si="38"/>
        <v>6</v>
      </c>
      <c r="G94" s="65">
        <f t="shared" si="38"/>
        <v>12</v>
      </c>
      <c r="H94" s="58">
        <f t="shared" si="38"/>
        <v>-10</v>
      </c>
      <c r="I94" s="65">
        <f t="shared" si="38"/>
        <v>16</v>
      </c>
      <c r="J94" s="58">
        <f t="shared" si="38"/>
        <v>30</v>
      </c>
      <c r="K94" s="58">
        <f t="shared" si="38"/>
        <v>19</v>
      </c>
      <c r="L94" s="65">
        <f t="shared" si="38"/>
        <v>33</v>
      </c>
      <c r="M94" s="58"/>
      <c r="N94" s="73"/>
      <c r="O94" s="58"/>
      <c r="P94" s="58"/>
      <c r="Q94" s="58"/>
      <c r="R94" s="65"/>
      <c r="S94" s="58">
        <f>S92-S93</f>
        <v>32</v>
      </c>
    </row>
    <row r="95" spans="1:19" ht="13.5" thickBot="1">
      <c r="A95" s="202"/>
      <c r="B95" s="190" t="s">
        <v>5</v>
      </c>
      <c r="C95" s="61">
        <f aca="true" t="shared" si="39" ref="C95:L95">C94/C93</f>
        <v>-0.21568627450980393</v>
      </c>
      <c r="D95" s="74">
        <f t="shared" si="39"/>
        <v>-0.014705882352941176</v>
      </c>
      <c r="E95" s="61">
        <f t="shared" si="39"/>
        <v>-0.16346153846153846</v>
      </c>
      <c r="F95" s="61">
        <f t="shared" si="39"/>
        <v>0.0625</v>
      </c>
      <c r="G95" s="74">
        <f t="shared" si="39"/>
        <v>0.13333333333333333</v>
      </c>
      <c r="H95" s="61">
        <f t="shared" si="39"/>
        <v>-0.13333333333333333</v>
      </c>
      <c r="I95" s="74">
        <f t="shared" si="39"/>
        <v>0.1103448275862069</v>
      </c>
      <c r="J95" s="61">
        <f t="shared" si="39"/>
        <v>0.23255813953488372</v>
      </c>
      <c r="K95" s="61">
        <f t="shared" si="39"/>
        <v>0.14960629921259844</v>
      </c>
      <c r="L95" s="74">
        <f t="shared" si="39"/>
        <v>0.6226415094339622</v>
      </c>
      <c r="M95" s="61"/>
      <c r="N95" s="75"/>
      <c r="O95" s="61"/>
      <c r="P95" s="61"/>
      <c r="Q95" s="61"/>
      <c r="R95" s="74"/>
      <c r="S95" s="61">
        <f>S94/S93</f>
        <v>0.026446280991735537</v>
      </c>
    </row>
    <row r="96" spans="1:19" ht="12.75">
      <c r="A96" s="203"/>
      <c r="B96" s="186">
        <v>2011</v>
      </c>
      <c r="C96" s="58">
        <v>167</v>
      </c>
      <c r="D96" s="65">
        <v>21</v>
      </c>
      <c r="E96" s="58">
        <v>83</v>
      </c>
      <c r="F96" s="58">
        <v>55</v>
      </c>
      <c r="G96" s="65">
        <v>61</v>
      </c>
      <c r="H96" s="58">
        <v>25</v>
      </c>
      <c r="I96" s="65">
        <v>58</v>
      </c>
      <c r="J96" s="58">
        <v>146</v>
      </c>
      <c r="K96" s="58">
        <v>51</v>
      </c>
      <c r="L96" s="65">
        <v>74</v>
      </c>
      <c r="M96" s="58"/>
      <c r="N96" s="73"/>
      <c r="O96" s="58"/>
      <c r="P96" s="58"/>
      <c r="Q96" s="58"/>
      <c r="R96" s="65"/>
      <c r="S96" s="58">
        <f>C96+D96+E96+F96+G96+H96+I96+J96+K96+L96</f>
        <v>741</v>
      </c>
    </row>
    <row r="97" spans="1:19" ht="12.75">
      <c r="A97" s="201" t="s">
        <v>277</v>
      </c>
      <c r="B97" s="186">
        <v>2010</v>
      </c>
      <c r="C97" s="58">
        <v>352</v>
      </c>
      <c r="D97" s="65">
        <v>35</v>
      </c>
      <c r="E97" s="58">
        <v>92</v>
      </c>
      <c r="F97" s="58">
        <v>64</v>
      </c>
      <c r="G97" s="65">
        <v>91</v>
      </c>
      <c r="H97" s="58">
        <v>51</v>
      </c>
      <c r="I97" s="65">
        <v>126</v>
      </c>
      <c r="J97" s="58">
        <v>185</v>
      </c>
      <c r="K97" s="58">
        <v>48</v>
      </c>
      <c r="L97" s="65">
        <v>75</v>
      </c>
      <c r="M97" s="58"/>
      <c r="N97" s="73"/>
      <c r="O97" s="58"/>
      <c r="P97" s="58"/>
      <c r="Q97" s="58"/>
      <c r="R97" s="65"/>
      <c r="S97" s="58">
        <f>C97+D97+E97+F97+G97+H97+I97+J97+K97+L97</f>
        <v>1119</v>
      </c>
    </row>
    <row r="98" spans="1:19" ht="12.75">
      <c r="A98" s="201" t="s">
        <v>278</v>
      </c>
      <c r="B98" s="188" t="s">
        <v>269</v>
      </c>
      <c r="C98" s="58">
        <f aca="true" t="shared" si="40" ref="C98:L98">C96-C97</f>
        <v>-185</v>
      </c>
      <c r="D98" s="65">
        <f t="shared" si="40"/>
        <v>-14</v>
      </c>
      <c r="E98" s="58">
        <f t="shared" si="40"/>
        <v>-9</v>
      </c>
      <c r="F98" s="58">
        <f t="shared" si="40"/>
        <v>-9</v>
      </c>
      <c r="G98" s="65">
        <f t="shared" si="40"/>
        <v>-30</v>
      </c>
      <c r="H98" s="58">
        <f t="shared" si="40"/>
        <v>-26</v>
      </c>
      <c r="I98" s="65">
        <f t="shared" si="40"/>
        <v>-68</v>
      </c>
      <c r="J98" s="58">
        <f t="shared" si="40"/>
        <v>-39</v>
      </c>
      <c r="K98" s="58">
        <f t="shared" si="40"/>
        <v>3</v>
      </c>
      <c r="L98" s="65">
        <f t="shared" si="40"/>
        <v>-1</v>
      </c>
      <c r="M98" s="58"/>
      <c r="N98" s="73"/>
      <c r="O98" s="58"/>
      <c r="P98" s="58"/>
      <c r="Q98" s="58"/>
      <c r="R98" s="65"/>
      <c r="S98" s="58">
        <f>S96-S97</f>
        <v>-378</v>
      </c>
    </row>
    <row r="99" spans="1:19" ht="13.5" thickBot="1">
      <c r="A99" s="202"/>
      <c r="B99" s="190" t="s">
        <v>5</v>
      </c>
      <c r="C99" s="61">
        <f aca="true" t="shared" si="41" ref="C99:L99">C98/C97</f>
        <v>-0.5255681818181818</v>
      </c>
      <c r="D99" s="74">
        <f t="shared" si="41"/>
        <v>-0.4</v>
      </c>
      <c r="E99" s="61">
        <f t="shared" si="41"/>
        <v>-0.09782608695652174</v>
      </c>
      <c r="F99" s="61">
        <f t="shared" si="41"/>
        <v>-0.140625</v>
      </c>
      <c r="G99" s="74">
        <f t="shared" si="41"/>
        <v>-0.32967032967032966</v>
      </c>
      <c r="H99" s="61">
        <f t="shared" si="41"/>
        <v>-0.5098039215686274</v>
      </c>
      <c r="I99" s="74">
        <f t="shared" si="41"/>
        <v>-0.5396825396825397</v>
      </c>
      <c r="J99" s="61">
        <f t="shared" si="41"/>
        <v>-0.21081081081081082</v>
      </c>
      <c r="K99" s="61">
        <f t="shared" si="41"/>
        <v>0.0625</v>
      </c>
      <c r="L99" s="74">
        <f t="shared" si="41"/>
        <v>-0.013333333333333334</v>
      </c>
      <c r="M99" s="61"/>
      <c r="N99" s="75"/>
      <c r="O99" s="61"/>
      <c r="P99" s="61"/>
      <c r="Q99" s="61"/>
      <c r="R99" s="74"/>
      <c r="S99" s="61">
        <f>S98/S97</f>
        <v>-0.3378016085790885</v>
      </c>
    </row>
    <row r="100" spans="1:19" ht="12.75">
      <c r="A100" s="203" t="s">
        <v>0</v>
      </c>
      <c r="B100" s="186">
        <v>2011</v>
      </c>
      <c r="C100" s="58">
        <v>84</v>
      </c>
      <c r="D100" s="65">
        <v>15</v>
      </c>
      <c r="E100" s="58">
        <v>50</v>
      </c>
      <c r="F100" s="58">
        <v>17</v>
      </c>
      <c r="G100" s="65">
        <v>12</v>
      </c>
      <c r="H100" s="58">
        <v>8</v>
      </c>
      <c r="I100" s="65">
        <v>64</v>
      </c>
      <c r="J100" s="58">
        <v>97</v>
      </c>
      <c r="K100" s="58">
        <v>18</v>
      </c>
      <c r="L100" s="65">
        <v>4</v>
      </c>
      <c r="M100" s="58"/>
      <c r="N100" s="73"/>
      <c r="O100" s="58"/>
      <c r="P100" s="58"/>
      <c r="Q100" s="58"/>
      <c r="R100" s="65"/>
      <c r="S100" s="58">
        <f>C100+D100+E100+F100+G100+H100+I100+J100+K100+L100</f>
        <v>369</v>
      </c>
    </row>
    <row r="101" spans="1:19" ht="12.75">
      <c r="A101" s="201" t="s">
        <v>279</v>
      </c>
      <c r="B101" s="186">
        <v>2010</v>
      </c>
      <c r="C101" s="58">
        <v>138</v>
      </c>
      <c r="D101" s="65">
        <v>43</v>
      </c>
      <c r="E101" s="58">
        <v>72</v>
      </c>
      <c r="F101" s="58">
        <v>28</v>
      </c>
      <c r="G101" s="65">
        <v>16</v>
      </c>
      <c r="H101" s="58">
        <v>8</v>
      </c>
      <c r="I101" s="65">
        <v>97</v>
      </c>
      <c r="J101" s="58">
        <v>141</v>
      </c>
      <c r="K101" s="58">
        <v>31</v>
      </c>
      <c r="L101" s="65">
        <v>16</v>
      </c>
      <c r="M101" s="58"/>
      <c r="N101" s="73"/>
      <c r="O101" s="58"/>
      <c r="P101" s="58"/>
      <c r="Q101" s="58"/>
      <c r="R101" s="65"/>
      <c r="S101" s="58">
        <f>C101+D101+E101+F101+G101+H101+I101+J101+K101+L101</f>
        <v>590</v>
      </c>
    </row>
    <row r="102" spans="1:19" ht="12.75">
      <c r="A102" s="201" t="s">
        <v>280</v>
      </c>
      <c r="B102" s="188" t="s">
        <v>269</v>
      </c>
      <c r="C102" s="58">
        <f aca="true" t="shared" si="42" ref="C102:L102">C100-C101</f>
        <v>-54</v>
      </c>
      <c r="D102" s="65">
        <f t="shared" si="42"/>
        <v>-28</v>
      </c>
      <c r="E102" s="58">
        <f t="shared" si="42"/>
        <v>-22</v>
      </c>
      <c r="F102" s="58">
        <f t="shared" si="42"/>
        <v>-11</v>
      </c>
      <c r="G102" s="65">
        <f t="shared" si="42"/>
        <v>-4</v>
      </c>
      <c r="H102" s="58">
        <f t="shared" si="42"/>
        <v>0</v>
      </c>
      <c r="I102" s="65">
        <f t="shared" si="42"/>
        <v>-33</v>
      </c>
      <c r="J102" s="79">
        <f t="shared" si="42"/>
        <v>-44</v>
      </c>
      <c r="K102" s="58">
        <f t="shared" si="42"/>
        <v>-13</v>
      </c>
      <c r="L102" s="65">
        <f t="shared" si="42"/>
        <v>-12</v>
      </c>
      <c r="M102" s="58"/>
      <c r="N102" s="73"/>
      <c r="O102" s="58"/>
      <c r="P102" s="58"/>
      <c r="Q102" s="58"/>
      <c r="R102" s="65"/>
      <c r="S102" s="58">
        <f>S100-S101</f>
        <v>-221</v>
      </c>
    </row>
    <row r="103" spans="1:19" ht="13.5" thickBot="1">
      <c r="A103" s="202"/>
      <c r="B103" s="190" t="s">
        <v>5</v>
      </c>
      <c r="C103" s="61">
        <f aca="true" t="shared" si="43" ref="C103:L103">C102/C101</f>
        <v>-0.391304347826087</v>
      </c>
      <c r="D103" s="74">
        <f t="shared" si="43"/>
        <v>-0.6511627906976745</v>
      </c>
      <c r="E103" s="61">
        <f t="shared" si="43"/>
        <v>-0.3055555555555556</v>
      </c>
      <c r="F103" s="61">
        <f t="shared" si="43"/>
        <v>-0.39285714285714285</v>
      </c>
      <c r="G103" s="74">
        <f t="shared" si="43"/>
        <v>-0.25</v>
      </c>
      <c r="H103" s="76">
        <f t="shared" si="43"/>
        <v>0</v>
      </c>
      <c r="I103" s="74">
        <f t="shared" si="43"/>
        <v>-0.3402061855670103</v>
      </c>
      <c r="J103" s="61">
        <f t="shared" si="43"/>
        <v>-0.3120567375886525</v>
      </c>
      <c r="K103" s="61">
        <f t="shared" si="43"/>
        <v>-0.41935483870967744</v>
      </c>
      <c r="L103" s="74">
        <f t="shared" si="43"/>
        <v>-0.75</v>
      </c>
      <c r="M103" s="61"/>
      <c r="N103" s="75"/>
      <c r="O103" s="61"/>
      <c r="P103" s="61"/>
      <c r="Q103" s="61"/>
      <c r="R103" s="74"/>
      <c r="S103" s="61">
        <f>S102/S101</f>
        <v>-0.37457627118644066</v>
      </c>
    </row>
    <row r="104" spans="1:19" ht="13.5" thickBot="1">
      <c r="A104" s="210" t="s">
        <v>234</v>
      </c>
      <c r="B104" s="64"/>
      <c r="C104" s="64"/>
      <c r="D104" s="64"/>
      <c r="E104" s="64"/>
      <c r="F104" s="64"/>
      <c r="G104" s="64"/>
      <c r="H104" s="64"/>
      <c r="I104" s="64"/>
      <c r="J104" s="64"/>
      <c r="K104" s="64"/>
      <c r="L104" s="64"/>
      <c r="M104" s="64"/>
      <c r="N104" s="64"/>
      <c r="O104" s="64"/>
      <c r="P104" s="64"/>
      <c r="Q104" s="64"/>
      <c r="R104" s="64"/>
      <c r="S104" s="64"/>
    </row>
    <row r="105" spans="1:19" ht="23.25" thickBot="1">
      <c r="A105" s="197"/>
      <c r="B105" s="198"/>
      <c r="C105" s="66" t="s">
        <v>65</v>
      </c>
      <c r="D105" s="67" t="s">
        <v>66</v>
      </c>
      <c r="E105" s="66" t="s">
        <v>67</v>
      </c>
      <c r="F105" s="67" t="s">
        <v>68</v>
      </c>
      <c r="G105" s="69" t="s">
        <v>69</v>
      </c>
      <c r="H105" s="66" t="s">
        <v>70</v>
      </c>
      <c r="I105" s="67" t="s">
        <v>71</v>
      </c>
      <c r="J105" s="84" t="s">
        <v>72</v>
      </c>
      <c r="K105" s="66" t="s">
        <v>73</v>
      </c>
      <c r="L105" s="66" t="s">
        <v>74</v>
      </c>
      <c r="M105" s="66" t="s">
        <v>75</v>
      </c>
      <c r="N105" s="69" t="s">
        <v>76</v>
      </c>
      <c r="O105" s="70"/>
      <c r="P105" s="83"/>
      <c r="Q105" s="83"/>
      <c r="R105" s="83"/>
      <c r="S105" s="71" t="s">
        <v>44</v>
      </c>
    </row>
    <row r="106" spans="1:20" ht="12.75">
      <c r="A106" s="174"/>
      <c r="B106" s="186">
        <v>2011</v>
      </c>
      <c r="C106" s="58">
        <f aca="true" t="shared" si="44" ref="C106:N107">C110+C114+C118+C122+C126+C130+C134</f>
        <v>152</v>
      </c>
      <c r="D106" s="58">
        <f t="shared" si="44"/>
        <v>157</v>
      </c>
      <c r="E106" s="58">
        <f t="shared" si="44"/>
        <v>312</v>
      </c>
      <c r="F106" s="57">
        <f t="shared" si="44"/>
        <v>175</v>
      </c>
      <c r="G106" s="58">
        <f t="shared" si="44"/>
        <v>314</v>
      </c>
      <c r="H106" s="58">
        <f t="shared" si="44"/>
        <v>120</v>
      </c>
      <c r="I106" s="58">
        <f t="shared" si="44"/>
        <v>297</v>
      </c>
      <c r="J106" s="57">
        <f t="shared" si="44"/>
        <v>856</v>
      </c>
      <c r="K106" s="58">
        <f t="shared" si="44"/>
        <v>572</v>
      </c>
      <c r="L106" s="58">
        <f t="shared" si="44"/>
        <v>270</v>
      </c>
      <c r="M106" s="58">
        <f t="shared" si="44"/>
        <v>496</v>
      </c>
      <c r="N106" s="58">
        <f t="shared" si="44"/>
        <v>299</v>
      </c>
      <c r="O106" s="73"/>
      <c r="P106" s="58"/>
      <c r="Q106" s="58"/>
      <c r="R106" s="58"/>
      <c r="S106" s="58">
        <f>S110+S114+S118+S122+S126+S130+S134</f>
        <v>4020</v>
      </c>
      <c r="T106" s="219" t="s">
        <v>0</v>
      </c>
    </row>
    <row r="107" spans="1:19" ht="12.75">
      <c r="A107" s="205" t="s">
        <v>54</v>
      </c>
      <c r="B107" s="186">
        <v>2010</v>
      </c>
      <c r="C107" s="58">
        <f t="shared" si="44"/>
        <v>138</v>
      </c>
      <c r="D107" s="58">
        <f t="shared" si="44"/>
        <v>181</v>
      </c>
      <c r="E107" s="58">
        <f t="shared" si="44"/>
        <v>411</v>
      </c>
      <c r="F107" s="57">
        <f t="shared" si="44"/>
        <v>182</v>
      </c>
      <c r="G107" s="79">
        <f t="shared" si="44"/>
        <v>336</v>
      </c>
      <c r="H107" s="58">
        <f t="shared" si="44"/>
        <v>98</v>
      </c>
      <c r="I107" s="58">
        <f t="shared" si="44"/>
        <v>442</v>
      </c>
      <c r="J107" s="57">
        <f t="shared" si="44"/>
        <v>1064</v>
      </c>
      <c r="K107" s="58">
        <f t="shared" si="44"/>
        <v>585</v>
      </c>
      <c r="L107" s="58">
        <f t="shared" si="44"/>
        <v>323</v>
      </c>
      <c r="M107" s="58">
        <f t="shared" si="44"/>
        <v>610</v>
      </c>
      <c r="N107" s="58">
        <f t="shared" si="44"/>
        <v>338</v>
      </c>
      <c r="O107" s="73"/>
      <c r="P107" s="58"/>
      <c r="Q107" s="58"/>
      <c r="R107" s="58"/>
      <c r="S107" s="58">
        <f>S111+S115+S119+S123+S127+S131+S135</f>
        <v>4708</v>
      </c>
    </row>
    <row r="108" spans="1:19" ht="12.75">
      <c r="A108" s="174"/>
      <c r="B108" s="188" t="s">
        <v>269</v>
      </c>
      <c r="C108" s="58">
        <f aca="true" t="shared" si="45" ref="C108:S108">C106-C107</f>
        <v>14</v>
      </c>
      <c r="D108" s="65">
        <f t="shared" si="45"/>
        <v>-24</v>
      </c>
      <c r="E108" s="58">
        <f t="shared" si="45"/>
        <v>-99</v>
      </c>
      <c r="F108" s="65">
        <f t="shared" si="45"/>
        <v>-7</v>
      </c>
      <c r="G108" s="79">
        <f t="shared" si="45"/>
        <v>-22</v>
      </c>
      <c r="H108" s="58">
        <f t="shared" si="45"/>
        <v>22</v>
      </c>
      <c r="I108" s="65">
        <f t="shared" si="45"/>
        <v>-145</v>
      </c>
      <c r="J108" s="57">
        <f t="shared" si="45"/>
        <v>-208</v>
      </c>
      <c r="K108" s="58">
        <f>K106-K107</f>
        <v>-13</v>
      </c>
      <c r="L108" s="58">
        <f>L106-L107</f>
        <v>-53</v>
      </c>
      <c r="M108" s="58">
        <f>M106-M107</f>
        <v>-114</v>
      </c>
      <c r="N108" s="58">
        <f>N106-N107</f>
        <v>-39</v>
      </c>
      <c r="O108" s="73"/>
      <c r="P108" s="73"/>
      <c r="Q108" s="73"/>
      <c r="R108" s="73"/>
      <c r="S108" s="58">
        <f t="shared" si="45"/>
        <v>-688</v>
      </c>
    </row>
    <row r="109" spans="1:19" ht="13.5" thickBot="1">
      <c r="A109" s="200"/>
      <c r="B109" s="190" t="s">
        <v>5</v>
      </c>
      <c r="C109" s="61">
        <f aca="true" t="shared" si="46" ref="C109:S109">C108/C107</f>
        <v>0.10144927536231885</v>
      </c>
      <c r="D109" s="74">
        <f t="shared" si="46"/>
        <v>-0.13259668508287292</v>
      </c>
      <c r="E109" s="61">
        <f t="shared" si="46"/>
        <v>-0.24087591240875914</v>
      </c>
      <c r="F109" s="74">
        <f t="shared" si="46"/>
        <v>-0.038461538461538464</v>
      </c>
      <c r="G109" s="76">
        <f t="shared" si="46"/>
        <v>-0.06547619047619048</v>
      </c>
      <c r="H109" s="61">
        <f t="shared" si="46"/>
        <v>0.22448979591836735</v>
      </c>
      <c r="I109" s="74">
        <f t="shared" si="46"/>
        <v>-0.32805429864253394</v>
      </c>
      <c r="J109" s="60">
        <f t="shared" si="46"/>
        <v>-0.19548872180451127</v>
      </c>
      <c r="K109" s="61">
        <f>K108/K107</f>
        <v>-0.022222222222222223</v>
      </c>
      <c r="L109" s="61">
        <f>L108/L107</f>
        <v>-0.16408668730650156</v>
      </c>
      <c r="M109" s="61">
        <f>M108/M107</f>
        <v>-0.18688524590163935</v>
      </c>
      <c r="N109" s="61">
        <f>N108/N107</f>
        <v>-0.11538461538461539</v>
      </c>
      <c r="O109" s="75"/>
      <c r="P109" s="75"/>
      <c r="Q109" s="75"/>
      <c r="R109" s="75"/>
      <c r="S109" s="61">
        <f t="shared" si="46"/>
        <v>-0.14613423959218352</v>
      </c>
    </row>
    <row r="110" spans="1:19" ht="12.75">
      <c r="A110" s="174"/>
      <c r="B110" s="186">
        <v>2011</v>
      </c>
      <c r="C110" s="58">
        <v>0</v>
      </c>
      <c r="D110" s="65">
        <v>0</v>
      </c>
      <c r="E110" s="58">
        <v>10</v>
      </c>
      <c r="F110" s="65">
        <v>8</v>
      </c>
      <c r="G110" s="58">
        <v>13</v>
      </c>
      <c r="H110" s="58">
        <v>1</v>
      </c>
      <c r="I110" s="65">
        <v>7</v>
      </c>
      <c r="J110" s="57">
        <v>20</v>
      </c>
      <c r="K110" s="58">
        <v>6</v>
      </c>
      <c r="L110" s="58">
        <v>5</v>
      </c>
      <c r="M110" s="58">
        <v>13</v>
      </c>
      <c r="N110" s="58">
        <v>10</v>
      </c>
      <c r="O110" s="73"/>
      <c r="P110" s="73"/>
      <c r="Q110" s="73"/>
      <c r="R110" s="73"/>
      <c r="S110" s="58">
        <f>C110+D110+E110+F110+G110+H110+I110+J110+K110+L110+M110+N110+O110</f>
        <v>93</v>
      </c>
    </row>
    <row r="111" spans="1:19" ht="12.75">
      <c r="A111" s="201" t="s">
        <v>270</v>
      </c>
      <c r="B111" s="186">
        <v>2010</v>
      </c>
      <c r="C111" s="58">
        <v>0</v>
      </c>
      <c r="D111" s="65">
        <v>3</v>
      </c>
      <c r="E111" s="58">
        <v>13</v>
      </c>
      <c r="F111" s="65">
        <v>4</v>
      </c>
      <c r="G111" s="79">
        <v>11</v>
      </c>
      <c r="H111" s="58">
        <v>1</v>
      </c>
      <c r="I111" s="65">
        <v>1</v>
      </c>
      <c r="J111" s="57">
        <v>20</v>
      </c>
      <c r="K111" s="58">
        <v>8</v>
      </c>
      <c r="L111" s="58">
        <v>14</v>
      </c>
      <c r="M111" s="58">
        <v>17</v>
      </c>
      <c r="N111" s="58">
        <v>3</v>
      </c>
      <c r="O111" s="73"/>
      <c r="P111" s="73"/>
      <c r="Q111" s="73"/>
      <c r="R111" s="73"/>
      <c r="S111" s="58">
        <f>C111+D111+E111+F111+G111+H111+I111+J111+K111+L111+M111+N111+O111</f>
        <v>95</v>
      </c>
    </row>
    <row r="112" spans="1:19" ht="12.75">
      <c r="A112" s="201" t="s">
        <v>271</v>
      </c>
      <c r="B112" s="188" t="s">
        <v>269</v>
      </c>
      <c r="C112" s="58">
        <f aca="true" t="shared" si="47" ref="C112:S112">C110-C111</f>
        <v>0</v>
      </c>
      <c r="D112" s="65">
        <f t="shared" si="47"/>
        <v>-3</v>
      </c>
      <c r="E112" s="58">
        <f t="shared" si="47"/>
        <v>-3</v>
      </c>
      <c r="F112" s="65">
        <f t="shared" si="47"/>
        <v>4</v>
      </c>
      <c r="G112" s="79">
        <f t="shared" si="47"/>
        <v>2</v>
      </c>
      <c r="H112" s="58">
        <f t="shared" si="47"/>
        <v>0</v>
      </c>
      <c r="I112" s="79">
        <f t="shared" si="47"/>
        <v>6</v>
      </c>
      <c r="J112" s="65">
        <f t="shared" si="47"/>
        <v>0</v>
      </c>
      <c r="K112" s="58">
        <f>K110-K111</f>
        <v>-2</v>
      </c>
      <c r="L112" s="58">
        <f>L110-L111</f>
        <v>-9</v>
      </c>
      <c r="M112" s="58">
        <f>M110-M111</f>
        <v>-4</v>
      </c>
      <c r="N112" s="58">
        <f>N110-N111</f>
        <v>7</v>
      </c>
      <c r="O112" s="73"/>
      <c r="P112" s="73"/>
      <c r="Q112" s="73"/>
      <c r="R112" s="73"/>
      <c r="S112" s="58">
        <f t="shared" si="47"/>
        <v>-2</v>
      </c>
    </row>
    <row r="113" spans="1:19" ht="13.5" thickBot="1">
      <c r="A113" s="202" t="s">
        <v>0</v>
      </c>
      <c r="B113" s="190" t="s">
        <v>5</v>
      </c>
      <c r="C113" s="61">
        <v>0</v>
      </c>
      <c r="D113" s="61">
        <f>D112/D111</f>
        <v>-1</v>
      </c>
      <c r="E113" s="61">
        <f>E112/E111</f>
        <v>-0.23076923076923078</v>
      </c>
      <c r="F113" s="61">
        <f>F112/F111</f>
        <v>1</v>
      </c>
      <c r="G113" s="61">
        <f>G112/G111</f>
        <v>0.18181818181818182</v>
      </c>
      <c r="H113" s="61">
        <f aca="true" t="shared" si="48" ref="H113:N113">H112/H111</f>
        <v>0</v>
      </c>
      <c r="I113" s="61">
        <f t="shared" si="48"/>
        <v>6</v>
      </c>
      <c r="J113" s="61">
        <f t="shared" si="48"/>
        <v>0</v>
      </c>
      <c r="K113" s="76">
        <f t="shared" si="48"/>
        <v>-0.25</v>
      </c>
      <c r="L113" s="61">
        <f t="shared" si="48"/>
        <v>-0.6428571428571429</v>
      </c>
      <c r="M113" s="61">
        <f t="shared" si="48"/>
        <v>-0.23529411764705882</v>
      </c>
      <c r="N113" s="61">
        <f t="shared" si="48"/>
        <v>2.3333333333333335</v>
      </c>
      <c r="O113" s="75"/>
      <c r="P113" s="75"/>
      <c r="Q113" s="75"/>
      <c r="R113" s="75"/>
      <c r="S113" s="61">
        <f>S112/S111</f>
        <v>-0.021052631578947368</v>
      </c>
    </row>
    <row r="114" spans="1:19" ht="12.75">
      <c r="A114" s="203"/>
      <c r="B114" s="186">
        <v>2011</v>
      </c>
      <c r="C114" s="58">
        <v>0</v>
      </c>
      <c r="D114" s="65">
        <v>1</v>
      </c>
      <c r="E114" s="58">
        <v>0</v>
      </c>
      <c r="F114" s="65">
        <v>2</v>
      </c>
      <c r="G114" s="58">
        <v>1</v>
      </c>
      <c r="H114" s="58">
        <v>0</v>
      </c>
      <c r="I114" s="65">
        <v>0</v>
      </c>
      <c r="J114" s="57">
        <v>2</v>
      </c>
      <c r="K114" s="58">
        <v>3</v>
      </c>
      <c r="L114" s="58">
        <v>0</v>
      </c>
      <c r="M114" s="58">
        <v>2</v>
      </c>
      <c r="N114" s="58">
        <v>0</v>
      </c>
      <c r="O114" s="73"/>
      <c r="P114" s="73"/>
      <c r="Q114" s="73"/>
      <c r="R114" s="73"/>
      <c r="S114" s="58">
        <f>C114+D114+E114+F114+G114+H114+I114+J114+K114+L114+M114+N114+O114</f>
        <v>11</v>
      </c>
    </row>
    <row r="115" spans="1:19" ht="12.75">
      <c r="A115" s="201" t="s">
        <v>272</v>
      </c>
      <c r="B115" s="186">
        <v>2010</v>
      </c>
      <c r="C115" s="57">
        <v>0</v>
      </c>
      <c r="D115" s="79">
        <v>2</v>
      </c>
      <c r="E115" s="73">
        <v>2</v>
      </c>
      <c r="F115" s="65">
        <v>1</v>
      </c>
      <c r="G115" s="79">
        <v>1</v>
      </c>
      <c r="H115" s="58">
        <v>0</v>
      </c>
      <c r="I115" s="65">
        <v>1</v>
      </c>
      <c r="J115" s="57">
        <v>2</v>
      </c>
      <c r="K115" s="58">
        <v>0</v>
      </c>
      <c r="L115" s="58">
        <v>0</v>
      </c>
      <c r="M115" s="58">
        <v>2</v>
      </c>
      <c r="N115" s="58">
        <v>1</v>
      </c>
      <c r="O115" s="73"/>
      <c r="P115" s="73"/>
      <c r="Q115" s="73"/>
      <c r="R115" s="73"/>
      <c r="S115" s="58">
        <f>C115+D115+E115+F115+G115+H115+I115+J115+K115+L115+M115+N115+O115</f>
        <v>12</v>
      </c>
    </row>
    <row r="116" spans="1:19" ht="12.75">
      <c r="A116" s="201" t="s">
        <v>273</v>
      </c>
      <c r="B116" s="188" t="s">
        <v>269</v>
      </c>
      <c r="C116" s="58">
        <f aca="true" t="shared" si="49" ref="C116:S116">C114-C115</f>
        <v>0</v>
      </c>
      <c r="D116" s="65">
        <f t="shared" si="49"/>
        <v>-1</v>
      </c>
      <c r="E116" s="79">
        <f t="shared" si="49"/>
        <v>-2</v>
      </c>
      <c r="F116" s="65">
        <f t="shared" si="49"/>
        <v>1</v>
      </c>
      <c r="G116" s="79">
        <f t="shared" si="49"/>
        <v>0</v>
      </c>
      <c r="H116" s="58">
        <f t="shared" si="49"/>
        <v>0</v>
      </c>
      <c r="I116" s="65">
        <f t="shared" si="49"/>
        <v>-1</v>
      </c>
      <c r="J116" s="57">
        <f t="shared" si="49"/>
        <v>0</v>
      </c>
      <c r="K116" s="58">
        <f>K114-K115</f>
        <v>3</v>
      </c>
      <c r="L116" s="58">
        <f>L114-L115</f>
        <v>0</v>
      </c>
      <c r="M116" s="58">
        <f>M114-M115</f>
        <v>0</v>
      </c>
      <c r="N116" s="58">
        <f>N114-N115</f>
        <v>-1</v>
      </c>
      <c r="O116" s="73"/>
      <c r="P116" s="73"/>
      <c r="Q116" s="73"/>
      <c r="R116" s="73"/>
      <c r="S116" s="58">
        <f t="shared" si="49"/>
        <v>-1</v>
      </c>
    </row>
    <row r="117" spans="1:19" ht="13.5" thickBot="1">
      <c r="A117" s="202"/>
      <c r="B117" s="190" t="s">
        <v>5</v>
      </c>
      <c r="C117" s="76">
        <v>0</v>
      </c>
      <c r="D117" s="61">
        <f aca="true" t="shared" si="50" ref="D117:N117">D116/D115</f>
        <v>-0.5</v>
      </c>
      <c r="E117" s="61">
        <f t="shared" si="50"/>
        <v>-1</v>
      </c>
      <c r="F117" s="61">
        <f t="shared" si="50"/>
        <v>1</v>
      </c>
      <c r="G117" s="61">
        <f t="shared" si="50"/>
        <v>0</v>
      </c>
      <c r="H117" s="61">
        <v>0</v>
      </c>
      <c r="I117" s="61">
        <f t="shared" si="50"/>
        <v>-1</v>
      </c>
      <c r="J117" s="61">
        <f t="shared" si="50"/>
        <v>0</v>
      </c>
      <c r="K117" s="61">
        <v>0</v>
      </c>
      <c r="L117" s="61">
        <v>0</v>
      </c>
      <c r="M117" s="61">
        <f>M116/M115</f>
        <v>0</v>
      </c>
      <c r="N117" s="61">
        <f t="shared" si="50"/>
        <v>-1</v>
      </c>
      <c r="O117" s="75"/>
      <c r="P117" s="61"/>
      <c r="Q117" s="61"/>
      <c r="R117" s="61"/>
      <c r="S117" s="61">
        <f>S116/S115</f>
        <v>-0.08333333333333333</v>
      </c>
    </row>
    <row r="118" spans="1:19" ht="12.75">
      <c r="A118" s="203"/>
      <c r="B118" s="186">
        <v>2011</v>
      </c>
      <c r="C118" s="58">
        <v>4</v>
      </c>
      <c r="D118" s="65">
        <v>9</v>
      </c>
      <c r="E118" s="58">
        <v>35</v>
      </c>
      <c r="F118" s="65">
        <v>13</v>
      </c>
      <c r="G118" s="58">
        <v>18</v>
      </c>
      <c r="H118" s="58">
        <v>10</v>
      </c>
      <c r="I118" s="65">
        <v>13</v>
      </c>
      <c r="J118" s="57">
        <v>94</v>
      </c>
      <c r="K118" s="58">
        <v>58</v>
      </c>
      <c r="L118" s="58">
        <v>15</v>
      </c>
      <c r="M118" s="58">
        <v>65</v>
      </c>
      <c r="N118" s="58">
        <v>24</v>
      </c>
      <c r="O118" s="73"/>
      <c r="P118" s="73"/>
      <c r="Q118" s="73"/>
      <c r="R118" s="73"/>
      <c r="S118" s="58">
        <f>C118+D118+E118+F118+G118+H118+I118+J118+K118+L118+M118+N118+O118</f>
        <v>358</v>
      </c>
    </row>
    <row r="119" spans="1:19" ht="12.75">
      <c r="A119" s="201" t="s">
        <v>158</v>
      </c>
      <c r="B119" s="186">
        <v>2010</v>
      </c>
      <c r="C119" s="58">
        <v>10</v>
      </c>
      <c r="D119" s="65">
        <v>19</v>
      </c>
      <c r="E119" s="58">
        <v>49</v>
      </c>
      <c r="F119" s="65">
        <v>18</v>
      </c>
      <c r="G119" s="79">
        <v>19</v>
      </c>
      <c r="H119" s="58">
        <v>5</v>
      </c>
      <c r="I119" s="65">
        <v>48</v>
      </c>
      <c r="J119" s="57">
        <v>72</v>
      </c>
      <c r="K119" s="58">
        <v>44</v>
      </c>
      <c r="L119" s="58">
        <v>36</v>
      </c>
      <c r="M119" s="58">
        <v>67</v>
      </c>
      <c r="N119" s="58">
        <v>33</v>
      </c>
      <c r="O119" s="73"/>
      <c r="P119" s="73"/>
      <c r="Q119" s="73"/>
      <c r="R119" s="73"/>
      <c r="S119" s="58">
        <f>C119+D119+E119+F119+G119+H119+I119+J119+K119+L119+M119+N119+O119</f>
        <v>420</v>
      </c>
    </row>
    <row r="120" spans="1:19" ht="12.75">
      <c r="A120" s="203"/>
      <c r="B120" s="188" t="s">
        <v>269</v>
      </c>
      <c r="C120" s="58">
        <f aca="true" t="shared" si="51" ref="C120:S120">C118-C119</f>
        <v>-6</v>
      </c>
      <c r="D120" s="65">
        <f t="shared" si="51"/>
        <v>-10</v>
      </c>
      <c r="E120" s="58">
        <f t="shared" si="51"/>
        <v>-14</v>
      </c>
      <c r="F120" s="65">
        <f t="shared" si="51"/>
        <v>-5</v>
      </c>
      <c r="G120" s="79">
        <f t="shared" si="51"/>
        <v>-1</v>
      </c>
      <c r="H120" s="58">
        <f t="shared" si="51"/>
        <v>5</v>
      </c>
      <c r="I120" s="65">
        <f t="shared" si="51"/>
        <v>-35</v>
      </c>
      <c r="J120" s="57">
        <f t="shared" si="51"/>
        <v>22</v>
      </c>
      <c r="K120" s="58">
        <f>K118-K119</f>
        <v>14</v>
      </c>
      <c r="L120" s="58">
        <f>L118-L119</f>
        <v>-21</v>
      </c>
      <c r="M120" s="58">
        <f>M118-M119</f>
        <v>-2</v>
      </c>
      <c r="N120" s="58">
        <f>N118-N119</f>
        <v>-9</v>
      </c>
      <c r="O120" s="73"/>
      <c r="P120" s="73"/>
      <c r="Q120" s="73"/>
      <c r="R120" s="73"/>
      <c r="S120" s="58">
        <f t="shared" si="51"/>
        <v>-62</v>
      </c>
    </row>
    <row r="121" spans="1:19" ht="13.5" thickBot="1">
      <c r="A121" s="202"/>
      <c r="B121" s="190" t="s">
        <v>5</v>
      </c>
      <c r="C121" s="76">
        <f aca="true" t="shared" si="52" ref="C121:N121">C120/C119</f>
        <v>-0.6</v>
      </c>
      <c r="D121" s="74">
        <f t="shared" si="52"/>
        <v>-0.5263157894736842</v>
      </c>
      <c r="E121" s="61">
        <f t="shared" si="52"/>
        <v>-0.2857142857142857</v>
      </c>
      <c r="F121" s="74">
        <f t="shared" si="52"/>
        <v>-0.2777777777777778</v>
      </c>
      <c r="G121" s="76">
        <f t="shared" si="52"/>
        <v>-0.05263157894736842</v>
      </c>
      <c r="H121" s="76">
        <f t="shared" si="52"/>
        <v>1</v>
      </c>
      <c r="I121" s="74">
        <f t="shared" si="52"/>
        <v>-0.7291666666666666</v>
      </c>
      <c r="J121" s="60">
        <f t="shared" si="52"/>
        <v>0.3055555555555556</v>
      </c>
      <c r="K121" s="61">
        <f t="shared" si="52"/>
        <v>0.3181818181818182</v>
      </c>
      <c r="L121" s="74">
        <f t="shared" si="52"/>
        <v>-0.5833333333333334</v>
      </c>
      <c r="M121" s="61">
        <f t="shared" si="52"/>
        <v>-0.029850746268656716</v>
      </c>
      <c r="N121" s="61">
        <f t="shared" si="52"/>
        <v>-0.2727272727272727</v>
      </c>
      <c r="O121" s="75"/>
      <c r="P121" s="75"/>
      <c r="Q121" s="75"/>
      <c r="R121" s="75"/>
      <c r="S121" s="61">
        <f>S120/S119</f>
        <v>-0.14761904761904762</v>
      </c>
    </row>
    <row r="122" spans="1:19" ht="12.75">
      <c r="A122" s="203"/>
      <c r="B122" s="186">
        <v>2011</v>
      </c>
      <c r="C122" s="218">
        <v>12</v>
      </c>
      <c r="D122" s="86">
        <v>9</v>
      </c>
      <c r="E122" s="85">
        <v>36</v>
      </c>
      <c r="F122" s="86">
        <v>19</v>
      </c>
      <c r="G122" s="85">
        <v>41</v>
      </c>
      <c r="H122" s="85">
        <v>22</v>
      </c>
      <c r="I122" s="86">
        <v>23</v>
      </c>
      <c r="J122" s="87">
        <v>41</v>
      </c>
      <c r="K122" s="85">
        <v>30</v>
      </c>
      <c r="L122" s="85">
        <v>12</v>
      </c>
      <c r="M122" s="85">
        <v>34</v>
      </c>
      <c r="N122" s="85">
        <v>12</v>
      </c>
      <c r="O122" s="88"/>
      <c r="P122" s="88"/>
      <c r="Q122" s="88"/>
      <c r="R122" s="88"/>
      <c r="S122" s="85">
        <f>C122+D122+E122+F122+G122+H122+I122+J122+K122+L122+M122+N122+O122</f>
        <v>291</v>
      </c>
    </row>
    <row r="123" spans="1:19" ht="12.75">
      <c r="A123" s="201" t="s">
        <v>274</v>
      </c>
      <c r="B123" s="186">
        <v>2010</v>
      </c>
      <c r="C123" s="58">
        <v>11</v>
      </c>
      <c r="D123" s="65">
        <v>7</v>
      </c>
      <c r="E123" s="58">
        <v>29</v>
      </c>
      <c r="F123" s="65">
        <v>18</v>
      </c>
      <c r="G123" s="79">
        <v>26</v>
      </c>
      <c r="H123" s="58">
        <v>20</v>
      </c>
      <c r="I123" s="65">
        <v>23</v>
      </c>
      <c r="J123" s="57">
        <v>62</v>
      </c>
      <c r="K123" s="58">
        <v>29</v>
      </c>
      <c r="L123" s="58">
        <v>22</v>
      </c>
      <c r="M123" s="58">
        <v>43</v>
      </c>
      <c r="N123" s="58">
        <v>29</v>
      </c>
      <c r="O123" s="73"/>
      <c r="P123" s="73"/>
      <c r="Q123" s="73"/>
      <c r="R123" s="73"/>
      <c r="S123" s="58">
        <f>C123+D123+E123+F123+G123+H123+I123+J123+K123+L123+M123+N123+O123</f>
        <v>319</v>
      </c>
    </row>
    <row r="124" spans="1:19" ht="12.75">
      <c r="A124" s="201" t="s">
        <v>275</v>
      </c>
      <c r="B124" s="188" t="s">
        <v>269</v>
      </c>
      <c r="C124" s="58">
        <f aca="true" t="shared" si="53" ref="C124:S124">C122-C123</f>
        <v>1</v>
      </c>
      <c r="D124" s="65">
        <f t="shared" si="53"/>
        <v>2</v>
      </c>
      <c r="E124" s="58">
        <f t="shared" si="53"/>
        <v>7</v>
      </c>
      <c r="F124" s="65">
        <f t="shared" si="53"/>
        <v>1</v>
      </c>
      <c r="G124" s="79">
        <f t="shared" si="53"/>
        <v>15</v>
      </c>
      <c r="H124" s="58">
        <f t="shared" si="53"/>
        <v>2</v>
      </c>
      <c r="I124" s="58">
        <f t="shared" si="53"/>
        <v>0</v>
      </c>
      <c r="J124" s="57">
        <f t="shared" si="53"/>
        <v>-21</v>
      </c>
      <c r="K124" s="58">
        <f>K122-K123</f>
        <v>1</v>
      </c>
      <c r="L124" s="58">
        <f>L122-L123</f>
        <v>-10</v>
      </c>
      <c r="M124" s="58">
        <f>M122-M123</f>
        <v>-9</v>
      </c>
      <c r="N124" s="58">
        <f>N122-N123</f>
        <v>-17</v>
      </c>
      <c r="O124" s="73"/>
      <c r="P124" s="58"/>
      <c r="Q124" s="58"/>
      <c r="R124" s="58"/>
      <c r="S124" s="58">
        <f t="shared" si="53"/>
        <v>-28</v>
      </c>
    </row>
    <row r="125" spans="1:19" ht="13.5" thickBot="1">
      <c r="A125" s="202"/>
      <c r="B125" s="190" t="s">
        <v>5</v>
      </c>
      <c r="C125" s="76">
        <f>C124/C123</f>
        <v>0.09090909090909091</v>
      </c>
      <c r="D125" s="74">
        <f>D124/D123</f>
        <v>0.2857142857142857</v>
      </c>
      <c r="E125" s="61">
        <f>E124/E123</f>
        <v>0.2413793103448276</v>
      </c>
      <c r="F125" s="74">
        <f>F124/F123</f>
        <v>0.05555555555555555</v>
      </c>
      <c r="G125" s="76">
        <f aca="true" t="shared" si="54" ref="G125:N125">G124/G123</f>
        <v>0.5769230769230769</v>
      </c>
      <c r="H125" s="61">
        <f t="shared" si="54"/>
        <v>0.1</v>
      </c>
      <c r="I125" s="74">
        <f t="shared" si="54"/>
        <v>0</v>
      </c>
      <c r="J125" s="60">
        <f t="shared" si="54"/>
        <v>-0.3387096774193548</v>
      </c>
      <c r="K125" s="61">
        <f>K124/K123</f>
        <v>0.034482758620689655</v>
      </c>
      <c r="L125" s="61">
        <f t="shared" si="54"/>
        <v>-0.45454545454545453</v>
      </c>
      <c r="M125" s="61">
        <f t="shared" si="54"/>
        <v>-0.20930232558139536</v>
      </c>
      <c r="N125" s="61">
        <f t="shared" si="54"/>
        <v>-0.5862068965517241</v>
      </c>
      <c r="O125" s="75"/>
      <c r="P125" s="75"/>
      <c r="Q125" s="75"/>
      <c r="R125" s="75"/>
      <c r="S125" s="61">
        <f>S124/S123</f>
        <v>-0.0877742946708464</v>
      </c>
    </row>
    <row r="126" spans="1:19" ht="12.75">
      <c r="A126" s="203"/>
      <c r="B126" s="186">
        <v>2011</v>
      </c>
      <c r="C126" s="58">
        <v>45</v>
      </c>
      <c r="D126" s="65">
        <v>71</v>
      </c>
      <c r="E126" s="58">
        <v>131</v>
      </c>
      <c r="F126" s="65">
        <v>71</v>
      </c>
      <c r="G126" s="58">
        <v>106</v>
      </c>
      <c r="H126" s="58">
        <v>51</v>
      </c>
      <c r="I126" s="65">
        <v>117</v>
      </c>
      <c r="J126" s="57">
        <v>176</v>
      </c>
      <c r="K126" s="58">
        <v>91</v>
      </c>
      <c r="L126" s="58">
        <v>87</v>
      </c>
      <c r="M126" s="58">
        <v>124</v>
      </c>
      <c r="N126" s="58">
        <v>108</v>
      </c>
      <c r="O126" s="73"/>
      <c r="P126" s="73"/>
      <c r="Q126" s="73"/>
      <c r="R126" s="73"/>
      <c r="S126" s="58">
        <f>C126+D126+E126+F126+G126+H126+I126+J126+K126+L126+M126+N126+O126</f>
        <v>1178</v>
      </c>
    </row>
    <row r="127" spans="1:19" ht="12.75">
      <c r="A127" s="204" t="s">
        <v>276</v>
      </c>
      <c r="B127" s="186">
        <v>2010</v>
      </c>
      <c r="C127" s="58">
        <v>45</v>
      </c>
      <c r="D127" s="65">
        <v>82</v>
      </c>
      <c r="E127" s="58">
        <v>173</v>
      </c>
      <c r="F127" s="65">
        <v>73</v>
      </c>
      <c r="G127" s="79">
        <v>83</v>
      </c>
      <c r="H127" s="58">
        <v>36</v>
      </c>
      <c r="I127" s="65">
        <v>120</v>
      </c>
      <c r="J127" s="57">
        <v>190</v>
      </c>
      <c r="K127" s="58">
        <v>103</v>
      </c>
      <c r="L127" s="58">
        <v>50</v>
      </c>
      <c r="M127" s="58">
        <v>171</v>
      </c>
      <c r="N127" s="58">
        <v>111</v>
      </c>
      <c r="O127" s="73"/>
      <c r="P127" s="73"/>
      <c r="Q127" s="73"/>
      <c r="R127" s="73"/>
      <c r="S127" s="58">
        <f>C127+D127+E127+F127+G127+H127+I127+J127+K127+L127+M127+N127+O127</f>
        <v>1237</v>
      </c>
    </row>
    <row r="128" spans="1:19" ht="12.75">
      <c r="A128" s="203"/>
      <c r="B128" s="188" t="s">
        <v>269</v>
      </c>
      <c r="C128" s="58">
        <f aca="true" t="shared" si="55" ref="C128:S128">C126-C127</f>
        <v>0</v>
      </c>
      <c r="D128" s="65">
        <f t="shared" si="55"/>
        <v>-11</v>
      </c>
      <c r="E128" s="58">
        <f t="shared" si="55"/>
        <v>-42</v>
      </c>
      <c r="F128" s="65">
        <f t="shared" si="55"/>
        <v>-2</v>
      </c>
      <c r="G128" s="79">
        <f t="shared" si="55"/>
        <v>23</v>
      </c>
      <c r="H128" s="79">
        <f t="shared" si="55"/>
        <v>15</v>
      </c>
      <c r="I128" s="79">
        <f t="shared" si="55"/>
        <v>-3</v>
      </c>
      <c r="J128" s="79">
        <f t="shared" si="55"/>
        <v>-14</v>
      </c>
      <c r="K128" s="58">
        <f>K126-K127</f>
        <v>-12</v>
      </c>
      <c r="L128" s="58">
        <f>L126-L127</f>
        <v>37</v>
      </c>
      <c r="M128" s="58">
        <f>M126-M127</f>
        <v>-47</v>
      </c>
      <c r="N128" s="58">
        <f>N126-N127</f>
        <v>-3</v>
      </c>
      <c r="O128" s="73"/>
      <c r="P128" s="73"/>
      <c r="Q128" s="73"/>
      <c r="R128" s="73"/>
      <c r="S128" s="58">
        <f t="shared" si="55"/>
        <v>-59</v>
      </c>
    </row>
    <row r="129" spans="1:19" ht="13.5" thickBot="1">
      <c r="A129" s="202"/>
      <c r="B129" s="190" t="s">
        <v>5</v>
      </c>
      <c r="C129" s="61">
        <f aca="true" t="shared" si="56" ref="C129:S129">C128/C127</f>
        <v>0</v>
      </c>
      <c r="D129" s="74">
        <f t="shared" si="56"/>
        <v>-0.13414634146341464</v>
      </c>
      <c r="E129" s="61">
        <f t="shared" si="56"/>
        <v>-0.24277456647398843</v>
      </c>
      <c r="F129" s="74">
        <f t="shared" si="56"/>
        <v>-0.0273972602739726</v>
      </c>
      <c r="G129" s="76">
        <f t="shared" si="56"/>
        <v>0.27710843373493976</v>
      </c>
      <c r="H129" s="61">
        <f t="shared" si="56"/>
        <v>0.4166666666666667</v>
      </c>
      <c r="I129" s="74">
        <f t="shared" si="56"/>
        <v>-0.025</v>
      </c>
      <c r="J129" s="60">
        <f t="shared" si="56"/>
        <v>-0.07368421052631578</v>
      </c>
      <c r="K129" s="61">
        <f>K128/K127</f>
        <v>-0.11650485436893204</v>
      </c>
      <c r="L129" s="61">
        <f>L128/L127</f>
        <v>0.74</v>
      </c>
      <c r="M129" s="61">
        <f>M128/M127</f>
        <v>-0.27485380116959063</v>
      </c>
      <c r="N129" s="61">
        <f>N128/N127</f>
        <v>-0.02702702702702703</v>
      </c>
      <c r="O129" s="75"/>
      <c r="P129" s="75"/>
      <c r="Q129" s="75"/>
      <c r="R129" s="75"/>
      <c r="S129" s="61">
        <f t="shared" si="56"/>
        <v>-0.047696038803556995</v>
      </c>
    </row>
    <row r="130" spans="1:19" ht="12.75">
      <c r="A130" s="203"/>
      <c r="B130" s="186">
        <v>2011</v>
      </c>
      <c r="C130" s="58">
        <v>83</v>
      </c>
      <c r="D130" s="65">
        <v>64</v>
      </c>
      <c r="E130" s="58">
        <v>97</v>
      </c>
      <c r="F130" s="65">
        <v>54</v>
      </c>
      <c r="G130" s="58">
        <v>119</v>
      </c>
      <c r="H130" s="58">
        <v>31</v>
      </c>
      <c r="I130" s="65">
        <v>125</v>
      </c>
      <c r="J130" s="57">
        <v>494</v>
      </c>
      <c r="K130" s="58">
        <v>359</v>
      </c>
      <c r="L130" s="58">
        <v>141</v>
      </c>
      <c r="M130" s="58">
        <v>231</v>
      </c>
      <c r="N130" s="58">
        <v>130</v>
      </c>
      <c r="O130" s="73"/>
      <c r="P130" s="73"/>
      <c r="Q130" s="73"/>
      <c r="R130" s="73"/>
      <c r="S130" s="58">
        <f>C130+D130+E130+F130+G130+H130+I130+J130+K130+L130+M130+N130+O130</f>
        <v>1928</v>
      </c>
    </row>
    <row r="131" spans="1:19" ht="12.75">
      <c r="A131" s="201" t="s">
        <v>277</v>
      </c>
      <c r="B131" s="186">
        <v>2010</v>
      </c>
      <c r="C131" s="58">
        <v>67</v>
      </c>
      <c r="D131" s="65">
        <v>62</v>
      </c>
      <c r="E131" s="58">
        <v>130</v>
      </c>
      <c r="F131" s="65">
        <v>61</v>
      </c>
      <c r="G131" s="79">
        <v>178</v>
      </c>
      <c r="H131" s="58">
        <v>24</v>
      </c>
      <c r="I131" s="65">
        <v>214</v>
      </c>
      <c r="J131" s="57">
        <v>660</v>
      </c>
      <c r="K131" s="58">
        <v>348</v>
      </c>
      <c r="L131" s="58">
        <v>181</v>
      </c>
      <c r="M131" s="58">
        <v>265</v>
      </c>
      <c r="N131" s="58">
        <v>142</v>
      </c>
      <c r="O131" s="73"/>
      <c r="P131" s="73"/>
      <c r="Q131" s="73"/>
      <c r="R131" s="73"/>
      <c r="S131" s="58">
        <f>C131+D131+E131+F131+G131+H131+I131+J131+K131+L131+M131+N131+O131</f>
        <v>2332</v>
      </c>
    </row>
    <row r="132" spans="1:19" ht="12.75">
      <c r="A132" s="201" t="s">
        <v>278</v>
      </c>
      <c r="B132" s="188" t="s">
        <v>269</v>
      </c>
      <c r="C132" s="58">
        <f aca="true" t="shared" si="57" ref="C132:S132">C130-C131</f>
        <v>16</v>
      </c>
      <c r="D132" s="58">
        <f t="shared" si="57"/>
        <v>2</v>
      </c>
      <c r="E132" s="58">
        <f t="shared" si="57"/>
        <v>-33</v>
      </c>
      <c r="F132" s="65">
        <f t="shared" si="57"/>
        <v>-7</v>
      </c>
      <c r="G132" s="79">
        <f t="shared" si="57"/>
        <v>-59</v>
      </c>
      <c r="H132" s="58">
        <f t="shared" si="57"/>
        <v>7</v>
      </c>
      <c r="I132" s="65">
        <f t="shared" si="57"/>
        <v>-89</v>
      </c>
      <c r="J132" s="57">
        <f t="shared" si="57"/>
        <v>-166</v>
      </c>
      <c r="K132" s="58">
        <f>K130-K131</f>
        <v>11</v>
      </c>
      <c r="L132" s="58">
        <f>L130-L131</f>
        <v>-40</v>
      </c>
      <c r="M132" s="58">
        <f>M130-M131</f>
        <v>-34</v>
      </c>
      <c r="N132" s="58">
        <f>N130-N131</f>
        <v>-12</v>
      </c>
      <c r="O132" s="73"/>
      <c r="P132" s="73"/>
      <c r="Q132" s="73"/>
      <c r="R132" s="73"/>
      <c r="S132" s="58">
        <f t="shared" si="57"/>
        <v>-404</v>
      </c>
    </row>
    <row r="133" spans="1:19" ht="13.5" thickBot="1">
      <c r="A133" s="202"/>
      <c r="B133" s="190" t="s">
        <v>5</v>
      </c>
      <c r="C133" s="61">
        <f aca="true" t="shared" si="58" ref="C133:S133">C132/C131</f>
        <v>0.23880597014925373</v>
      </c>
      <c r="D133" s="74">
        <f t="shared" si="58"/>
        <v>0.03225806451612903</v>
      </c>
      <c r="E133" s="61">
        <f t="shared" si="58"/>
        <v>-0.25384615384615383</v>
      </c>
      <c r="F133" s="74">
        <f t="shared" si="58"/>
        <v>-0.11475409836065574</v>
      </c>
      <c r="G133" s="76">
        <f t="shared" si="58"/>
        <v>-0.33146067415730335</v>
      </c>
      <c r="H133" s="61">
        <f t="shared" si="58"/>
        <v>0.2916666666666667</v>
      </c>
      <c r="I133" s="74">
        <f t="shared" si="58"/>
        <v>-0.4158878504672897</v>
      </c>
      <c r="J133" s="60">
        <f t="shared" si="58"/>
        <v>-0.2515151515151515</v>
      </c>
      <c r="K133" s="61">
        <f>K132/K131</f>
        <v>0.031609195402298854</v>
      </c>
      <c r="L133" s="61">
        <f>L132/L131</f>
        <v>-0.22099447513812154</v>
      </c>
      <c r="M133" s="61">
        <f>M132/M131</f>
        <v>-0.12830188679245283</v>
      </c>
      <c r="N133" s="61">
        <f>N132/N131</f>
        <v>-0.08450704225352113</v>
      </c>
      <c r="O133" s="75"/>
      <c r="P133" s="75"/>
      <c r="Q133" s="75"/>
      <c r="R133" s="75"/>
      <c r="S133" s="61">
        <f t="shared" si="58"/>
        <v>-0.1732418524871355</v>
      </c>
    </row>
    <row r="134" spans="1:19" ht="12.75">
      <c r="A134" s="203"/>
      <c r="B134" s="186">
        <v>2011</v>
      </c>
      <c r="C134" s="58">
        <v>8</v>
      </c>
      <c r="D134" s="65">
        <v>3</v>
      </c>
      <c r="E134" s="58">
        <v>3</v>
      </c>
      <c r="F134" s="65">
        <v>8</v>
      </c>
      <c r="G134" s="58">
        <v>16</v>
      </c>
      <c r="H134" s="58">
        <v>5</v>
      </c>
      <c r="I134" s="65">
        <v>12</v>
      </c>
      <c r="J134" s="57">
        <v>29</v>
      </c>
      <c r="K134" s="58">
        <v>25</v>
      </c>
      <c r="L134" s="58">
        <v>10</v>
      </c>
      <c r="M134" s="58">
        <v>27</v>
      </c>
      <c r="N134" s="58">
        <v>15</v>
      </c>
      <c r="O134" s="73"/>
      <c r="P134" s="73"/>
      <c r="Q134" s="73"/>
      <c r="R134" s="73"/>
      <c r="S134" s="58">
        <f>C134+D134+E134+F134+G134+H134+I134+J134+K134+L134+M134+N134+O134</f>
        <v>161</v>
      </c>
    </row>
    <row r="135" spans="1:19" ht="12.75">
      <c r="A135" s="201" t="s">
        <v>279</v>
      </c>
      <c r="B135" s="186">
        <v>2010</v>
      </c>
      <c r="C135" s="58">
        <v>5</v>
      </c>
      <c r="D135" s="65">
        <v>6</v>
      </c>
      <c r="E135" s="58">
        <v>15</v>
      </c>
      <c r="F135" s="65">
        <v>7</v>
      </c>
      <c r="G135" s="79">
        <v>18</v>
      </c>
      <c r="H135" s="58">
        <v>12</v>
      </c>
      <c r="I135" s="65">
        <v>35</v>
      </c>
      <c r="J135" s="57">
        <v>58</v>
      </c>
      <c r="K135" s="58">
        <v>53</v>
      </c>
      <c r="L135" s="58">
        <v>20</v>
      </c>
      <c r="M135" s="58">
        <v>45</v>
      </c>
      <c r="N135" s="58">
        <v>19</v>
      </c>
      <c r="O135" s="73"/>
      <c r="P135" s="73"/>
      <c r="Q135" s="73"/>
      <c r="R135" s="73"/>
      <c r="S135" s="58">
        <f>C135+D135+E135+F135+G135+H135+I135+J135+K135+L135+M135+N135+O135</f>
        <v>293</v>
      </c>
    </row>
    <row r="136" spans="1:19" ht="12.75">
      <c r="A136" s="201" t="s">
        <v>280</v>
      </c>
      <c r="B136" s="188" t="s">
        <v>269</v>
      </c>
      <c r="C136" s="58">
        <f aca="true" t="shared" si="59" ref="C136:S136">C134-C135</f>
        <v>3</v>
      </c>
      <c r="D136" s="65">
        <f t="shared" si="59"/>
        <v>-3</v>
      </c>
      <c r="E136" s="58">
        <f t="shared" si="59"/>
        <v>-12</v>
      </c>
      <c r="F136" s="65">
        <f t="shared" si="59"/>
        <v>1</v>
      </c>
      <c r="G136" s="79">
        <f t="shared" si="59"/>
        <v>-2</v>
      </c>
      <c r="H136" s="58">
        <f t="shared" si="59"/>
        <v>-7</v>
      </c>
      <c r="I136" s="65">
        <f t="shared" si="59"/>
        <v>-23</v>
      </c>
      <c r="J136" s="57">
        <f t="shared" si="59"/>
        <v>-29</v>
      </c>
      <c r="K136" s="58">
        <f>K134-K135</f>
        <v>-28</v>
      </c>
      <c r="L136" s="58">
        <f>L134-L135</f>
        <v>-10</v>
      </c>
      <c r="M136" s="58">
        <f>M134-M135</f>
        <v>-18</v>
      </c>
      <c r="N136" s="58">
        <f>N134-N135</f>
        <v>-4</v>
      </c>
      <c r="O136" s="73"/>
      <c r="P136" s="73"/>
      <c r="Q136" s="73"/>
      <c r="R136" s="73"/>
      <c r="S136" s="58">
        <f t="shared" si="59"/>
        <v>-132</v>
      </c>
    </row>
    <row r="137" spans="1:19" ht="13.5" thickBot="1">
      <c r="A137" s="202"/>
      <c r="B137" s="190" t="s">
        <v>5</v>
      </c>
      <c r="C137" s="61">
        <f aca="true" t="shared" si="60" ref="C137:N137">C136/C135</f>
        <v>0.6</v>
      </c>
      <c r="D137" s="61">
        <f t="shared" si="60"/>
        <v>-0.5</v>
      </c>
      <c r="E137" s="61">
        <f t="shared" si="60"/>
        <v>-0.8</v>
      </c>
      <c r="F137" s="74">
        <f t="shared" si="60"/>
        <v>0.14285714285714285</v>
      </c>
      <c r="G137" s="76">
        <f t="shared" si="60"/>
        <v>-0.1111111111111111</v>
      </c>
      <c r="H137" s="76">
        <f t="shared" si="60"/>
        <v>-0.5833333333333334</v>
      </c>
      <c r="I137" s="74">
        <f t="shared" si="60"/>
        <v>-0.6571428571428571</v>
      </c>
      <c r="J137" s="60">
        <f t="shared" si="60"/>
        <v>-0.5</v>
      </c>
      <c r="K137" s="61">
        <f t="shared" si="60"/>
        <v>-0.5283018867924528</v>
      </c>
      <c r="L137" s="61">
        <f t="shared" si="60"/>
        <v>-0.5</v>
      </c>
      <c r="M137" s="61">
        <f t="shared" si="60"/>
        <v>-0.4</v>
      </c>
      <c r="N137" s="61">
        <f t="shared" si="60"/>
        <v>-0.21052631578947367</v>
      </c>
      <c r="O137" s="75"/>
      <c r="P137" s="75"/>
      <c r="Q137" s="75"/>
      <c r="R137" s="75"/>
      <c r="S137" s="61">
        <f>S136/S135</f>
        <v>-0.45051194539249145</v>
      </c>
    </row>
    <row r="138" spans="1:19" ht="12.75">
      <c r="A138" s="206"/>
      <c r="B138" s="207"/>
      <c r="C138" s="89"/>
      <c r="D138" s="89"/>
      <c r="E138" s="89"/>
      <c r="F138" s="89"/>
      <c r="G138" s="89"/>
      <c r="H138" s="89"/>
      <c r="I138" s="89"/>
      <c r="J138" s="89"/>
      <c r="K138" s="89"/>
      <c r="L138" s="89"/>
      <c r="M138" s="89"/>
      <c r="N138" s="89"/>
      <c r="O138" s="89"/>
      <c r="P138" s="89"/>
      <c r="Q138" s="89"/>
      <c r="R138" s="89"/>
      <c r="S138" s="89"/>
    </row>
    <row r="139" spans="1:19" ht="13.5" thickBot="1">
      <c r="A139" s="210" t="s">
        <v>285</v>
      </c>
      <c r="B139" s="64"/>
      <c r="C139" s="64"/>
      <c r="D139" s="64"/>
      <c r="E139" s="64"/>
      <c r="F139" s="64"/>
      <c r="G139" s="64"/>
      <c r="H139" s="64"/>
      <c r="I139" s="64"/>
      <c r="J139" s="64"/>
      <c r="K139" s="64"/>
      <c r="L139" s="64"/>
      <c r="M139" s="64"/>
      <c r="N139" s="64"/>
      <c r="O139" s="64"/>
      <c r="P139" s="64"/>
      <c r="Q139" s="64"/>
      <c r="R139" s="64"/>
      <c r="S139" s="64"/>
    </row>
    <row r="140" spans="1:19" ht="13.5" thickBot="1">
      <c r="A140" s="197"/>
      <c r="B140" s="198"/>
      <c r="C140" s="66" t="s">
        <v>77</v>
      </c>
      <c r="D140" s="66" t="s">
        <v>78</v>
      </c>
      <c r="E140" s="67" t="s">
        <v>79</v>
      </c>
      <c r="F140" s="66" t="s">
        <v>80</v>
      </c>
      <c r="G140" s="66" t="s">
        <v>81</v>
      </c>
      <c r="H140" s="72"/>
      <c r="I140" s="71"/>
      <c r="J140" s="72"/>
      <c r="K140" s="71"/>
      <c r="L140" s="72"/>
      <c r="M140" s="71"/>
      <c r="N140" s="71"/>
      <c r="O140" s="71"/>
      <c r="P140" s="71"/>
      <c r="Q140" s="71"/>
      <c r="R140" s="72"/>
      <c r="S140" s="71" t="s">
        <v>44</v>
      </c>
    </row>
    <row r="141" spans="1:19" ht="12.75">
      <c r="A141" s="174"/>
      <c r="B141" s="186">
        <v>2011</v>
      </c>
      <c r="C141" s="58">
        <f aca="true" t="shared" si="61" ref="C141:G142">C145+C149+C153+C157+C161+C165+C169</f>
        <v>1128</v>
      </c>
      <c r="D141" s="58">
        <f t="shared" si="61"/>
        <v>450</v>
      </c>
      <c r="E141" s="58">
        <f t="shared" si="61"/>
        <v>121</v>
      </c>
      <c r="F141" s="58">
        <f t="shared" si="61"/>
        <v>225</v>
      </c>
      <c r="G141" s="58">
        <f t="shared" si="61"/>
        <v>505</v>
      </c>
      <c r="H141" s="73"/>
      <c r="I141" s="58"/>
      <c r="J141" s="58"/>
      <c r="K141" s="58"/>
      <c r="L141" s="58"/>
      <c r="M141" s="58"/>
      <c r="N141" s="58"/>
      <c r="O141" s="58"/>
      <c r="P141" s="58"/>
      <c r="Q141" s="58"/>
      <c r="R141" s="73"/>
      <c r="S141" s="58">
        <f>S145+S149+S153+S157+S161+S165+S169</f>
        <v>2429</v>
      </c>
    </row>
    <row r="142" spans="1:19" ht="12.75">
      <c r="A142" s="205" t="s">
        <v>54</v>
      </c>
      <c r="B142" s="186">
        <v>2010</v>
      </c>
      <c r="C142" s="58">
        <f t="shared" si="61"/>
        <v>1147</v>
      </c>
      <c r="D142" s="58">
        <f t="shared" si="61"/>
        <v>450</v>
      </c>
      <c r="E142" s="58">
        <f t="shared" si="61"/>
        <v>103</v>
      </c>
      <c r="F142" s="58">
        <f t="shared" si="61"/>
        <v>240</v>
      </c>
      <c r="G142" s="58">
        <f t="shared" si="61"/>
        <v>543</v>
      </c>
      <c r="H142" s="73"/>
      <c r="I142" s="58"/>
      <c r="J142" s="58"/>
      <c r="K142" s="58"/>
      <c r="L142" s="58"/>
      <c r="M142" s="58"/>
      <c r="N142" s="58"/>
      <c r="O142" s="58"/>
      <c r="P142" s="58"/>
      <c r="Q142" s="58"/>
      <c r="R142" s="73"/>
      <c r="S142" s="58">
        <f>S146+S150+S154+S158+S162+S166+S170</f>
        <v>2483</v>
      </c>
    </row>
    <row r="143" spans="1:19" ht="12.75">
      <c r="A143" s="174"/>
      <c r="B143" s="188" t="s">
        <v>269</v>
      </c>
      <c r="C143" s="58">
        <f>C141-C142</f>
        <v>-19</v>
      </c>
      <c r="D143" s="58">
        <f>D141-D142</f>
        <v>0</v>
      </c>
      <c r="E143" s="65">
        <f>E141-E142</f>
        <v>18</v>
      </c>
      <c r="F143" s="58">
        <f>F141-F142</f>
        <v>-15</v>
      </c>
      <c r="G143" s="58">
        <f>G141-G142</f>
        <v>-38</v>
      </c>
      <c r="H143" s="65"/>
      <c r="I143" s="58"/>
      <c r="J143" s="65"/>
      <c r="K143" s="58"/>
      <c r="L143" s="65"/>
      <c r="M143" s="58"/>
      <c r="N143" s="58"/>
      <c r="O143" s="58"/>
      <c r="P143" s="58"/>
      <c r="Q143" s="58"/>
      <c r="R143" s="65"/>
      <c r="S143" s="58">
        <f>S141-S142</f>
        <v>-54</v>
      </c>
    </row>
    <row r="144" spans="1:19" ht="13.5" thickBot="1">
      <c r="A144" s="200"/>
      <c r="B144" s="190" t="s">
        <v>5</v>
      </c>
      <c r="C144" s="61">
        <f>C143/C142</f>
        <v>-0.016564952048823016</v>
      </c>
      <c r="D144" s="61">
        <f>D143/D142</f>
        <v>0</v>
      </c>
      <c r="E144" s="74">
        <f>E143/E142</f>
        <v>0.17475728155339806</v>
      </c>
      <c r="F144" s="61">
        <f>F143/F142</f>
        <v>-0.0625</v>
      </c>
      <c r="G144" s="61">
        <f>G143/G142</f>
        <v>-0.06998158379373849</v>
      </c>
      <c r="H144" s="74"/>
      <c r="I144" s="61"/>
      <c r="J144" s="74"/>
      <c r="K144" s="61"/>
      <c r="L144" s="74"/>
      <c r="M144" s="61"/>
      <c r="N144" s="61"/>
      <c r="O144" s="61"/>
      <c r="P144" s="61"/>
      <c r="Q144" s="61"/>
      <c r="R144" s="74"/>
      <c r="S144" s="61">
        <f>S143/S142</f>
        <v>-0.02174788562223117</v>
      </c>
    </row>
    <row r="145" spans="1:19" ht="12.75">
      <c r="A145" s="174"/>
      <c r="B145" s="186">
        <v>2011</v>
      </c>
      <c r="C145" s="58">
        <v>22</v>
      </c>
      <c r="D145" s="58">
        <v>9</v>
      </c>
      <c r="E145" s="65">
        <v>2</v>
      </c>
      <c r="F145" s="58">
        <v>7</v>
      </c>
      <c r="G145" s="58">
        <v>12</v>
      </c>
      <c r="H145" s="65"/>
      <c r="I145" s="58"/>
      <c r="J145" s="65"/>
      <c r="K145" s="58"/>
      <c r="L145" s="65"/>
      <c r="M145" s="58"/>
      <c r="N145" s="58"/>
      <c r="O145" s="58"/>
      <c r="P145" s="58"/>
      <c r="Q145" s="58"/>
      <c r="R145" s="65"/>
      <c r="S145" s="58">
        <f>C145+D145+E145+F145+G145</f>
        <v>52</v>
      </c>
    </row>
    <row r="146" spans="1:19" ht="12.75">
      <c r="A146" s="201" t="s">
        <v>270</v>
      </c>
      <c r="B146" s="186">
        <v>2010</v>
      </c>
      <c r="C146" s="58">
        <v>11</v>
      </c>
      <c r="D146" s="58">
        <v>11</v>
      </c>
      <c r="E146" s="65">
        <v>0</v>
      </c>
      <c r="F146" s="58">
        <v>11</v>
      </c>
      <c r="G146" s="58">
        <v>6</v>
      </c>
      <c r="H146" s="65"/>
      <c r="I146" s="58"/>
      <c r="J146" s="65"/>
      <c r="K146" s="58"/>
      <c r="L146" s="65"/>
      <c r="M146" s="58"/>
      <c r="N146" s="58"/>
      <c r="O146" s="58"/>
      <c r="P146" s="58"/>
      <c r="Q146" s="58"/>
      <c r="R146" s="65"/>
      <c r="S146" s="58">
        <f>C146+D146+E146+F146+G146</f>
        <v>39</v>
      </c>
    </row>
    <row r="147" spans="1:19" ht="12.75">
      <c r="A147" s="201" t="s">
        <v>271</v>
      </c>
      <c r="B147" s="188" t="s">
        <v>269</v>
      </c>
      <c r="C147" s="58">
        <f>C145-C146</f>
        <v>11</v>
      </c>
      <c r="D147" s="58">
        <f>D145-D146</f>
        <v>-2</v>
      </c>
      <c r="E147" s="65">
        <f>E145-E146</f>
        <v>2</v>
      </c>
      <c r="F147" s="58">
        <f>F145-F146</f>
        <v>-4</v>
      </c>
      <c r="G147" s="58">
        <f>G145-G146</f>
        <v>6</v>
      </c>
      <c r="H147" s="65"/>
      <c r="I147" s="58"/>
      <c r="J147" s="65"/>
      <c r="K147" s="58"/>
      <c r="L147" s="65"/>
      <c r="M147" s="58"/>
      <c r="N147" s="58"/>
      <c r="O147" s="58"/>
      <c r="P147" s="58"/>
      <c r="Q147" s="58"/>
      <c r="R147" s="65"/>
      <c r="S147" s="58">
        <f>S145-S146</f>
        <v>13</v>
      </c>
    </row>
    <row r="148" spans="1:19" ht="13.5" thickBot="1">
      <c r="A148" s="202"/>
      <c r="B148" s="190" t="s">
        <v>5</v>
      </c>
      <c r="C148" s="61">
        <f>C147/C146</f>
        <v>1</v>
      </c>
      <c r="D148" s="61">
        <f>D147/D146</f>
        <v>-0.18181818181818182</v>
      </c>
      <c r="E148" s="61">
        <v>0</v>
      </c>
      <c r="F148" s="61">
        <f>F147/F146</f>
        <v>-0.36363636363636365</v>
      </c>
      <c r="G148" s="61">
        <f>G147/G146</f>
        <v>1</v>
      </c>
      <c r="H148" s="74"/>
      <c r="I148" s="61"/>
      <c r="J148" s="74"/>
      <c r="K148" s="61"/>
      <c r="L148" s="74"/>
      <c r="M148" s="61"/>
      <c r="N148" s="61"/>
      <c r="O148" s="61"/>
      <c r="P148" s="61"/>
      <c r="Q148" s="61"/>
      <c r="R148" s="74"/>
      <c r="S148" s="61">
        <f>S147/S146</f>
        <v>0.3333333333333333</v>
      </c>
    </row>
    <row r="149" spans="1:19" ht="12.75">
      <c r="A149" s="203"/>
      <c r="B149" s="186">
        <v>2011</v>
      </c>
      <c r="C149" s="58">
        <v>2</v>
      </c>
      <c r="D149" s="58">
        <v>0</v>
      </c>
      <c r="E149" s="65">
        <v>0</v>
      </c>
      <c r="F149" s="58">
        <v>0</v>
      </c>
      <c r="G149" s="58">
        <v>1</v>
      </c>
      <c r="H149" s="65"/>
      <c r="I149" s="58"/>
      <c r="J149" s="65"/>
      <c r="K149" s="58"/>
      <c r="L149" s="65"/>
      <c r="M149" s="58"/>
      <c r="N149" s="58"/>
      <c r="O149" s="58"/>
      <c r="P149" s="58"/>
      <c r="Q149" s="58"/>
      <c r="R149" s="65"/>
      <c r="S149" s="58">
        <f>C149+D149+E149+F149+G149</f>
        <v>3</v>
      </c>
    </row>
    <row r="150" spans="1:19" ht="12.75">
      <c r="A150" s="201" t="s">
        <v>272</v>
      </c>
      <c r="B150" s="186">
        <v>2010</v>
      </c>
      <c r="C150" s="58">
        <v>2</v>
      </c>
      <c r="D150" s="58">
        <v>0</v>
      </c>
      <c r="E150" s="65">
        <v>0</v>
      </c>
      <c r="F150" s="58">
        <v>0</v>
      </c>
      <c r="G150" s="58">
        <v>1</v>
      </c>
      <c r="H150" s="65"/>
      <c r="I150" s="58"/>
      <c r="J150" s="65"/>
      <c r="K150" s="58"/>
      <c r="L150" s="65"/>
      <c r="M150" s="58"/>
      <c r="N150" s="58"/>
      <c r="O150" s="58"/>
      <c r="P150" s="58"/>
      <c r="Q150" s="58"/>
      <c r="R150" s="65"/>
      <c r="S150" s="58">
        <f>C150+D150+E150+F150+G150</f>
        <v>3</v>
      </c>
    </row>
    <row r="151" spans="1:19" ht="12.75">
      <c r="A151" s="201" t="s">
        <v>273</v>
      </c>
      <c r="B151" s="188" t="s">
        <v>269</v>
      </c>
      <c r="C151" s="58">
        <f>C149-C150</f>
        <v>0</v>
      </c>
      <c r="D151" s="58">
        <f>D149-D150</f>
        <v>0</v>
      </c>
      <c r="E151" s="65">
        <f>E149-E150</f>
        <v>0</v>
      </c>
      <c r="F151" s="58">
        <f>F149-F150</f>
        <v>0</v>
      </c>
      <c r="G151" s="58">
        <f>G149-G150</f>
        <v>0</v>
      </c>
      <c r="H151" s="65"/>
      <c r="I151" s="58"/>
      <c r="J151" s="65"/>
      <c r="K151" s="58"/>
      <c r="L151" s="65"/>
      <c r="M151" s="58"/>
      <c r="N151" s="58"/>
      <c r="O151" s="58"/>
      <c r="P151" s="58"/>
      <c r="Q151" s="58"/>
      <c r="R151" s="65"/>
      <c r="S151" s="58">
        <f>S149-S150</f>
        <v>0</v>
      </c>
    </row>
    <row r="152" spans="1:19" ht="13.5" thickBot="1">
      <c r="A152" s="202"/>
      <c r="B152" s="190" t="s">
        <v>5</v>
      </c>
      <c r="C152" s="61">
        <f>C151/C150</f>
        <v>0</v>
      </c>
      <c r="D152" s="61">
        <v>0</v>
      </c>
      <c r="E152" s="61">
        <v>0</v>
      </c>
      <c r="F152" s="61">
        <v>0</v>
      </c>
      <c r="G152" s="61">
        <f>G151/G150</f>
        <v>0</v>
      </c>
      <c r="H152" s="74"/>
      <c r="I152" s="61"/>
      <c r="J152" s="74"/>
      <c r="K152" s="61"/>
      <c r="L152" s="74"/>
      <c r="M152" s="61"/>
      <c r="N152" s="61"/>
      <c r="O152" s="61"/>
      <c r="P152" s="61"/>
      <c r="Q152" s="61"/>
      <c r="R152" s="74"/>
      <c r="S152" s="61">
        <f>S151/S150</f>
        <v>0</v>
      </c>
    </row>
    <row r="153" spans="1:19" ht="12.75">
      <c r="A153" s="203"/>
      <c r="B153" s="186">
        <v>2011</v>
      </c>
      <c r="C153" s="58">
        <v>107</v>
      </c>
      <c r="D153" s="58">
        <v>53</v>
      </c>
      <c r="E153" s="65">
        <v>11</v>
      </c>
      <c r="F153" s="58">
        <v>27</v>
      </c>
      <c r="G153" s="58">
        <v>68</v>
      </c>
      <c r="H153" s="65"/>
      <c r="I153" s="58"/>
      <c r="J153" s="65"/>
      <c r="K153" s="58"/>
      <c r="L153" s="65"/>
      <c r="M153" s="58"/>
      <c r="N153" s="58"/>
      <c r="O153" s="58"/>
      <c r="P153" s="58"/>
      <c r="Q153" s="58"/>
      <c r="R153" s="65"/>
      <c r="S153" s="58">
        <f>C153+D153+E153+F153+G153</f>
        <v>266</v>
      </c>
    </row>
    <row r="154" spans="1:19" ht="12.75">
      <c r="A154" s="201">
        <v>73</v>
      </c>
      <c r="B154" s="186">
        <v>2010</v>
      </c>
      <c r="C154" s="58">
        <v>115</v>
      </c>
      <c r="D154" s="58">
        <v>52</v>
      </c>
      <c r="E154" s="65">
        <v>6</v>
      </c>
      <c r="F154" s="58">
        <v>21</v>
      </c>
      <c r="G154" s="58">
        <v>73</v>
      </c>
      <c r="H154" s="65"/>
      <c r="I154" s="58"/>
      <c r="J154" s="65"/>
      <c r="K154" s="58"/>
      <c r="L154" s="65"/>
      <c r="M154" s="58"/>
      <c r="N154" s="58"/>
      <c r="O154" s="58"/>
      <c r="P154" s="58"/>
      <c r="Q154" s="58"/>
      <c r="R154" s="65"/>
      <c r="S154" s="58">
        <f>C154+D154+E154+F154+G154</f>
        <v>267</v>
      </c>
    </row>
    <row r="155" spans="1:19" ht="12.75">
      <c r="A155" s="203"/>
      <c r="B155" s="188" t="s">
        <v>269</v>
      </c>
      <c r="C155" s="58">
        <f>C153-C154</f>
        <v>-8</v>
      </c>
      <c r="D155" s="58">
        <f>D153-D154</f>
        <v>1</v>
      </c>
      <c r="E155" s="65">
        <f>E153-E154</f>
        <v>5</v>
      </c>
      <c r="F155" s="58">
        <f>F153-F154</f>
        <v>6</v>
      </c>
      <c r="G155" s="58">
        <f>G153-G154</f>
        <v>-5</v>
      </c>
      <c r="H155" s="65"/>
      <c r="I155" s="58"/>
      <c r="J155" s="65"/>
      <c r="K155" s="58"/>
      <c r="L155" s="65"/>
      <c r="M155" s="58"/>
      <c r="N155" s="58"/>
      <c r="O155" s="58"/>
      <c r="P155" s="58"/>
      <c r="Q155" s="58"/>
      <c r="R155" s="65"/>
      <c r="S155" s="58">
        <f>S153-S154</f>
        <v>-1</v>
      </c>
    </row>
    <row r="156" spans="1:19" ht="13.5" thickBot="1">
      <c r="A156" s="202"/>
      <c r="B156" s="190" t="s">
        <v>5</v>
      </c>
      <c r="C156" s="61">
        <f>C155/C154</f>
        <v>-0.06956521739130435</v>
      </c>
      <c r="D156" s="61">
        <f>D155/D154</f>
        <v>0.019230769230769232</v>
      </c>
      <c r="E156" s="61">
        <f>E155/E154</f>
        <v>0.8333333333333334</v>
      </c>
      <c r="F156" s="61">
        <f>F155/F154</f>
        <v>0.2857142857142857</v>
      </c>
      <c r="G156" s="61">
        <f>G155/G154</f>
        <v>-0.0684931506849315</v>
      </c>
      <c r="H156" s="74"/>
      <c r="I156" s="61"/>
      <c r="J156" s="74"/>
      <c r="K156" s="61"/>
      <c r="L156" s="74"/>
      <c r="M156" s="61"/>
      <c r="N156" s="61"/>
      <c r="O156" s="61"/>
      <c r="P156" s="61"/>
      <c r="Q156" s="61"/>
      <c r="R156" s="74"/>
      <c r="S156" s="61">
        <f>S155/S154</f>
        <v>-0.003745318352059925</v>
      </c>
    </row>
    <row r="157" spans="1:19" ht="12.75">
      <c r="A157" s="203"/>
      <c r="B157" s="186">
        <v>2011</v>
      </c>
      <c r="C157" s="58">
        <v>38</v>
      </c>
      <c r="D157" s="58">
        <v>29</v>
      </c>
      <c r="E157" s="65">
        <v>10</v>
      </c>
      <c r="F157" s="58">
        <v>29</v>
      </c>
      <c r="G157" s="58">
        <v>72</v>
      </c>
      <c r="H157" s="65"/>
      <c r="I157" s="58"/>
      <c r="J157" s="65"/>
      <c r="K157" s="58"/>
      <c r="L157" s="65"/>
      <c r="M157" s="58"/>
      <c r="N157" s="58"/>
      <c r="O157" s="58"/>
      <c r="P157" s="58"/>
      <c r="Q157" s="58"/>
      <c r="R157" s="65"/>
      <c r="S157" s="58">
        <f>C157+D157+E157+F157+G157</f>
        <v>178</v>
      </c>
    </row>
    <row r="158" spans="1:19" ht="12.75">
      <c r="A158" s="201" t="s">
        <v>274</v>
      </c>
      <c r="B158" s="186">
        <v>2010</v>
      </c>
      <c r="C158" s="58">
        <v>36</v>
      </c>
      <c r="D158" s="58">
        <v>31</v>
      </c>
      <c r="E158" s="65">
        <v>16</v>
      </c>
      <c r="F158" s="58">
        <v>22</v>
      </c>
      <c r="G158" s="58">
        <v>42</v>
      </c>
      <c r="H158" s="65"/>
      <c r="I158" s="58"/>
      <c r="J158" s="65"/>
      <c r="K158" s="58"/>
      <c r="L158" s="65"/>
      <c r="M158" s="58"/>
      <c r="N158" s="58"/>
      <c r="O158" s="58"/>
      <c r="P158" s="58"/>
      <c r="Q158" s="58"/>
      <c r="R158" s="65"/>
      <c r="S158" s="58">
        <f>C158+D158+E158+F158+G158</f>
        <v>147</v>
      </c>
    </row>
    <row r="159" spans="1:19" ht="12.75">
      <c r="A159" s="201" t="s">
        <v>275</v>
      </c>
      <c r="B159" s="188" t="s">
        <v>269</v>
      </c>
      <c r="C159" s="58">
        <f>C157-C158</f>
        <v>2</v>
      </c>
      <c r="D159" s="58">
        <f>D157-D158</f>
        <v>-2</v>
      </c>
      <c r="E159" s="65">
        <f>E157-E158</f>
        <v>-6</v>
      </c>
      <c r="F159" s="58">
        <f>F157-F158</f>
        <v>7</v>
      </c>
      <c r="G159" s="58">
        <f>G157-G158</f>
        <v>30</v>
      </c>
      <c r="H159" s="65"/>
      <c r="I159" s="58"/>
      <c r="J159" s="65"/>
      <c r="K159" s="58"/>
      <c r="L159" s="65"/>
      <c r="M159" s="58"/>
      <c r="N159" s="58"/>
      <c r="O159" s="58"/>
      <c r="P159" s="58"/>
      <c r="Q159" s="58"/>
      <c r="R159" s="65"/>
      <c r="S159" s="58">
        <f>S157-S158</f>
        <v>31</v>
      </c>
    </row>
    <row r="160" spans="1:19" ht="13.5" thickBot="1">
      <c r="A160" s="202"/>
      <c r="B160" s="190" t="s">
        <v>5</v>
      </c>
      <c r="C160" s="61">
        <f>C159/C158</f>
        <v>0.05555555555555555</v>
      </c>
      <c r="D160" s="61">
        <f>D159/D158</f>
        <v>-0.06451612903225806</v>
      </c>
      <c r="E160" s="61">
        <f>E159/E158</f>
        <v>-0.375</v>
      </c>
      <c r="F160" s="61">
        <f>F159/F158</f>
        <v>0.3181818181818182</v>
      </c>
      <c r="G160" s="61">
        <f>G159/G158</f>
        <v>0.7142857142857143</v>
      </c>
      <c r="H160" s="74"/>
      <c r="I160" s="61"/>
      <c r="J160" s="74"/>
      <c r="K160" s="61"/>
      <c r="L160" s="74"/>
      <c r="M160" s="61"/>
      <c r="N160" s="61"/>
      <c r="O160" s="61"/>
      <c r="P160" s="61"/>
      <c r="Q160" s="61"/>
      <c r="R160" s="74"/>
      <c r="S160" s="61">
        <f>S159/S158</f>
        <v>0.2108843537414966</v>
      </c>
    </row>
    <row r="161" spans="1:19" ht="12.75">
      <c r="A161" s="203"/>
      <c r="B161" s="186">
        <v>2011</v>
      </c>
      <c r="C161" s="58">
        <v>430</v>
      </c>
      <c r="D161" s="58">
        <v>175</v>
      </c>
      <c r="E161" s="65">
        <v>39</v>
      </c>
      <c r="F161" s="58">
        <v>96</v>
      </c>
      <c r="G161" s="58">
        <v>195</v>
      </c>
      <c r="H161" s="65"/>
      <c r="I161" s="58"/>
      <c r="J161" s="65"/>
      <c r="K161" s="58"/>
      <c r="L161" s="65"/>
      <c r="M161" s="58"/>
      <c r="N161" s="58"/>
      <c r="O161" s="58"/>
      <c r="P161" s="58"/>
      <c r="Q161" s="58"/>
      <c r="R161" s="65"/>
      <c r="S161" s="58">
        <f>C161+D161+E161+F161+G161</f>
        <v>935</v>
      </c>
    </row>
    <row r="162" spans="1:19" ht="12.75">
      <c r="A162" s="204" t="s">
        <v>276</v>
      </c>
      <c r="B162" s="186">
        <v>2010</v>
      </c>
      <c r="C162" s="58">
        <v>442</v>
      </c>
      <c r="D162" s="58">
        <v>192</v>
      </c>
      <c r="E162" s="65">
        <v>42</v>
      </c>
      <c r="F162" s="58">
        <v>110</v>
      </c>
      <c r="G162" s="58">
        <v>256</v>
      </c>
      <c r="H162" s="65"/>
      <c r="I162" s="58"/>
      <c r="J162" s="65"/>
      <c r="K162" s="58"/>
      <c r="L162" s="65"/>
      <c r="M162" s="58"/>
      <c r="N162" s="58"/>
      <c r="O162" s="58"/>
      <c r="P162" s="58"/>
      <c r="Q162" s="58"/>
      <c r="R162" s="65"/>
      <c r="S162" s="58">
        <f>C162+D162+E162+F162+G162</f>
        <v>1042</v>
      </c>
    </row>
    <row r="163" spans="1:19" ht="12.75">
      <c r="A163" s="203"/>
      <c r="B163" s="188" t="s">
        <v>269</v>
      </c>
      <c r="C163" s="58">
        <f>C161-C162</f>
        <v>-12</v>
      </c>
      <c r="D163" s="58">
        <f>D161-D162</f>
        <v>-17</v>
      </c>
      <c r="E163" s="65">
        <f>E161-E162</f>
        <v>-3</v>
      </c>
      <c r="F163" s="58">
        <f>F161-F162</f>
        <v>-14</v>
      </c>
      <c r="G163" s="58">
        <f>G161-G162</f>
        <v>-61</v>
      </c>
      <c r="H163" s="65"/>
      <c r="I163" s="58"/>
      <c r="J163" s="65"/>
      <c r="K163" s="58"/>
      <c r="L163" s="65"/>
      <c r="M163" s="58"/>
      <c r="N163" s="58"/>
      <c r="O163" s="58"/>
      <c r="P163" s="58"/>
      <c r="Q163" s="58"/>
      <c r="R163" s="65"/>
      <c r="S163" s="58">
        <f>S161-S162</f>
        <v>-107</v>
      </c>
    </row>
    <row r="164" spans="1:19" ht="13.5" thickBot="1">
      <c r="A164" s="202"/>
      <c r="B164" s="190" t="s">
        <v>5</v>
      </c>
      <c r="C164" s="61">
        <f>C163/C162</f>
        <v>-0.027149321266968326</v>
      </c>
      <c r="D164" s="61">
        <f>D163/D162</f>
        <v>-0.08854166666666667</v>
      </c>
      <c r="E164" s="74">
        <f>E163/E162</f>
        <v>-0.07142857142857142</v>
      </c>
      <c r="F164" s="61">
        <f>F163/F162</f>
        <v>-0.12727272727272726</v>
      </c>
      <c r="G164" s="61">
        <f>G163/G162</f>
        <v>-0.23828125</v>
      </c>
      <c r="H164" s="74"/>
      <c r="I164" s="61"/>
      <c r="J164" s="74"/>
      <c r="K164" s="61"/>
      <c r="L164" s="74"/>
      <c r="M164" s="61"/>
      <c r="N164" s="61"/>
      <c r="O164" s="61"/>
      <c r="P164" s="61"/>
      <c r="Q164" s="61"/>
      <c r="R164" s="74"/>
      <c r="S164" s="61">
        <f>S163/S162</f>
        <v>-0.10268714011516315</v>
      </c>
    </row>
    <row r="165" spans="1:19" ht="12.75">
      <c r="A165" s="203"/>
      <c r="B165" s="186">
        <v>2011</v>
      </c>
      <c r="C165" s="58">
        <v>511</v>
      </c>
      <c r="D165" s="58">
        <v>179</v>
      </c>
      <c r="E165" s="65">
        <v>59</v>
      </c>
      <c r="F165" s="58">
        <v>63</v>
      </c>
      <c r="G165" s="58">
        <v>157</v>
      </c>
      <c r="H165" s="65"/>
      <c r="I165" s="58"/>
      <c r="J165" s="65"/>
      <c r="K165" s="58"/>
      <c r="L165" s="65"/>
      <c r="M165" s="58"/>
      <c r="N165" s="58"/>
      <c r="O165" s="58"/>
      <c r="P165" s="58"/>
      <c r="Q165" s="58"/>
      <c r="R165" s="65"/>
      <c r="S165" s="58">
        <f>C165+D165+E165+F165+G165</f>
        <v>969</v>
      </c>
    </row>
    <row r="166" spans="1:19" ht="12.75">
      <c r="A166" s="201" t="s">
        <v>277</v>
      </c>
      <c r="B166" s="186">
        <v>2010</v>
      </c>
      <c r="C166" s="58">
        <v>531</v>
      </c>
      <c r="D166" s="58">
        <v>153</v>
      </c>
      <c r="E166" s="65">
        <v>39</v>
      </c>
      <c r="F166" s="58">
        <v>72</v>
      </c>
      <c r="G166" s="58">
        <v>162</v>
      </c>
      <c r="H166" s="65"/>
      <c r="I166" s="58"/>
      <c r="J166" s="65"/>
      <c r="K166" s="58"/>
      <c r="L166" s="65"/>
      <c r="M166" s="58"/>
      <c r="N166" s="58"/>
      <c r="O166" s="58"/>
      <c r="P166" s="58"/>
      <c r="Q166" s="58"/>
      <c r="R166" s="65"/>
      <c r="S166" s="58">
        <f>C166+D166+E166+F166+G166</f>
        <v>957</v>
      </c>
    </row>
    <row r="167" spans="1:19" ht="12.75">
      <c r="A167" s="201" t="s">
        <v>278</v>
      </c>
      <c r="B167" s="188" t="s">
        <v>269</v>
      </c>
      <c r="C167" s="58">
        <f>C165-C166</f>
        <v>-20</v>
      </c>
      <c r="D167" s="58">
        <f>D165-D166</f>
        <v>26</v>
      </c>
      <c r="E167" s="65">
        <f>E165-E166</f>
        <v>20</v>
      </c>
      <c r="F167" s="58">
        <f>F165-F166</f>
        <v>-9</v>
      </c>
      <c r="G167" s="58">
        <f>G165-G166</f>
        <v>-5</v>
      </c>
      <c r="H167" s="65"/>
      <c r="I167" s="58"/>
      <c r="J167" s="65"/>
      <c r="K167" s="58"/>
      <c r="L167" s="65"/>
      <c r="M167" s="58"/>
      <c r="N167" s="58"/>
      <c r="O167" s="58"/>
      <c r="P167" s="58"/>
      <c r="Q167" s="58"/>
      <c r="R167" s="65"/>
      <c r="S167" s="58">
        <f>S165-S166</f>
        <v>12</v>
      </c>
    </row>
    <row r="168" spans="1:19" ht="13.5" thickBot="1">
      <c r="A168" s="202"/>
      <c r="B168" s="190" t="s">
        <v>5</v>
      </c>
      <c r="C168" s="61">
        <f>C167/C166</f>
        <v>-0.03766478342749529</v>
      </c>
      <c r="D168" s="61">
        <f>D167/D166</f>
        <v>0.16993464052287582</v>
      </c>
      <c r="E168" s="61">
        <f>E167/E166</f>
        <v>0.5128205128205128</v>
      </c>
      <c r="F168" s="61">
        <f>F167/F166</f>
        <v>-0.125</v>
      </c>
      <c r="G168" s="61">
        <f>G167/G166</f>
        <v>-0.030864197530864196</v>
      </c>
      <c r="H168" s="74"/>
      <c r="I168" s="61"/>
      <c r="J168" s="74"/>
      <c r="K168" s="61"/>
      <c r="L168" s="74"/>
      <c r="M168" s="61"/>
      <c r="N168" s="61"/>
      <c r="O168" s="61"/>
      <c r="P168" s="61"/>
      <c r="Q168" s="61"/>
      <c r="R168" s="74"/>
      <c r="S168" s="61">
        <f>S167/S166</f>
        <v>0.012539184952978056</v>
      </c>
    </row>
    <row r="169" spans="1:19" ht="12.75">
      <c r="A169" s="203"/>
      <c r="B169" s="186">
        <v>2011</v>
      </c>
      <c r="C169" s="58">
        <v>18</v>
      </c>
      <c r="D169" s="58">
        <v>5</v>
      </c>
      <c r="E169" s="65">
        <v>0</v>
      </c>
      <c r="F169" s="58">
        <v>3</v>
      </c>
      <c r="G169" s="58">
        <v>0</v>
      </c>
      <c r="H169" s="65"/>
      <c r="I169" s="58"/>
      <c r="J169" s="65"/>
      <c r="K169" s="58"/>
      <c r="L169" s="65"/>
      <c r="M169" s="58"/>
      <c r="N169" s="58"/>
      <c r="O169" s="58"/>
      <c r="P169" s="58"/>
      <c r="Q169" s="58"/>
      <c r="R169" s="65"/>
      <c r="S169" s="58">
        <f>C169+D169+E169+F169+G169</f>
        <v>26</v>
      </c>
    </row>
    <row r="170" spans="1:19" ht="12.75">
      <c r="A170" s="201" t="s">
        <v>279</v>
      </c>
      <c r="B170" s="186">
        <v>2010</v>
      </c>
      <c r="C170" s="58">
        <v>10</v>
      </c>
      <c r="D170" s="58">
        <v>11</v>
      </c>
      <c r="E170" s="65">
        <v>0</v>
      </c>
      <c r="F170" s="58">
        <v>4</v>
      </c>
      <c r="G170" s="58">
        <v>3</v>
      </c>
      <c r="H170" s="65"/>
      <c r="I170" s="58"/>
      <c r="J170" s="65"/>
      <c r="K170" s="58"/>
      <c r="L170" s="65"/>
      <c r="M170" s="58"/>
      <c r="N170" s="58"/>
      <c r="O170" s="58"/>
      <c r="P170" s="58"/>
      <c r="Q170" s="58"/>
      <c r="R170" s="65"/>
      <c r="S170" s="58">
        <f>C170+D170+E170+F170+G170</f>
        <v>28</v>
      </c>
    </row>
    <row r="171" spans="1:19" ht="12.75">
      <c r="A171" s="201" t="s">
        <v>280</v>
      </c>
      <c r="B171" s="188" t="s">
        <v>269</v>
      </c>
      <c r="C171" s="58">
        <f>C169-C170</f>
        <v>8</v>
      </c>
      <c r="D171" s="58">
        <f>D169-D170</f>
        <v>-6</v>
      </c>
      <c r="E171" s="65">
        <f>E169-E170</f>
        <v>0</v>
      </c>
      <c r="F171" s="58">
        <f>F169-F170</f>
        <v>-1</v>
      </c>
      <c r="G171" s="58">
        <f>G169-G170</f>
        <v>-3</v>
      </c>
      <c r="H171" s="65"/>
      <c r="I171" s="58"/>
      <c r="J171" s="65"/>
      <c r="K171" s="58"/>
      <c r="L171" s="65"/>
      <c r="M171" s="58"/>
      <c r="N171" s="58"/>
      <c r="O171" s="58"/>
      <c r="P171" s="58"/>
      <c r="Q171" s="58"/>
      <c r="R171" s="65"/>
      <c r="S171" s="58">
        <f>S169-S170</f>
        <v>-2</v>
      </c>
    </row>
    <row r="172" spans="1:19" ht="13.5" thickBot="1">
      <c r="A172" s="202"/>
      <c r="B172" s="190" t="s">
        <v>5</v>
      </c>
      <c r="C172" s="61">
        <f>C171/C170</f>
        <v>0.8</v>
      </c>
      <c r="D172" s="61">
        <f>D171/D170</f>
        <v>-0.5454545454545454</v>
      </c>
      <c r="E172" s="61">
        <v>0</v>
      </c>
      <c r="F172" s="61">
        <f>F171/F170</f>
        <v>-0.25</v>
      </c>
      <c r="G172" s="61">
        <f>G171/G170</f>
        <v>-1</v>
      </c>
      <c r="H172" s="74"/>
      <c r="I172" s="61"/>
      <c r="J172" s="74"/>
      <c r="K172" s="61"/>
      <c r="L172" s="74"/>
      <c r="M172" s="61"/>
      <c r="N172" s="61"/>
      <c r="O172" s="61"/>
      <c r="P172" s="61"/>
      <c r="Q172" s="61"/>
      <c r="R172" s="74"/>
      <c r="S172" s="61">
        <f>S171/S170</f>
        <v>-0.07142857142857142</v>
      </c>
    </row>
    <row r="173" spans="1:19" ht="13.5" thickBot="1">
      <c r="A173" s="210" t="s">
        <v>236</v>
      </c>
      <c r="B173" s="64"/>
      <c r="C173" s="64"/>
      <c r="D173" s="64"/>
      <c r="E173" s="64"/>
      <c r="F173" s="64"/>
      <c r="G173" s="64"/>
      <c r="H173" s="64"/>
      <c r="I173" s="64"/>
      <c r="J173" s="64"/>
      <c r="K173" s="64"/>
      <c r="L173" s="64"/>
      <c r="M173" s="64"/>
      <c r="N173" s="64"/>
      <c r="O173" s="64"/>
      <c r="P173" s="64"/>
      <c r="Q173" s="64"/>
      <c r="R173" s="64"/>
      <c r="S173" s="64"/>
    </row>
    <row r="174" spans="1:19" ht="23.25" thickBot="1">
      <c r="A174" s="197"/>
      <c r="B174" s="198"/>
      <c r="C174" s="66" t="s">
        <v>82</v>
      </c>
      <c r="D174" s="67" t="s">
        <v>83</v>
      </c>
      <c r="E174" s="82" t="s">
        <v>84</v>
      </c>
      <c r="F174" s="67" t="s">
        <v>85</v>
      </c>
      <c r="G174" s="66" t="s">
        <v>86</v>
      </c>
      <c r="H174" s="67" t="s">
        <v>87</v>
      </c>
      <c r="I174" s="69" t="s">
        <v>88</v>
      </c>
      <c r="J174" s="68" t="s">
        <v>89</v>
      </c>
      <c r="K174" s="69" t="s">
        <v>90</v>
      </c>
      <c r="L174" s="69" t="s">
        <v>91</v>
      </c>
      <c r="M174" s="69"/>
      <c r="N174" s="71"/>
      <c r="O174" s="71"/>
      <c r="P174" s="71"/>
      <c r="Q174" s="71"/>
      <c r="R174" s="72"/>
      <c r="S174" s="71" t="s">
        <v>44</v>
      </c>
    </row>
    <row r="175" spans="1:19" ht="12.75">
      <c r="A175" s="174"/>
      <c r="B175" s="186">
        <v>2011</v>
      </c>
      <c r="C175" s="58">
        <f aca="true" t="shared" si="62" ref="C175:S176">C179+C183+C187+C191+C195+C199+C203</f>
        <v>142</v>
      </c>
      <c r="D175" s="58">
        <f t="shared" si="62"/>
        <v>413</v>
      </c>
      <c r="E175" s="58">
        <f t="shared" si="62"/>
        <v>150</v>
      </c>
      <c r="F175" s="58">
        <f t="shared" si="62"/>
        <v>120</v>
      </c>
      <c r="G175" s="58">
        <f t="shared" si="62"/>
        <v>90</v>
      </c>
      <c r="H175" s="58">
        <f t="shared" si="62"/>
        <v>73</v>
      </c>
      <c r="I175" s="58">
        <f t="shared" si="62"/>
        <v>1135</v>
      </c>
      <c r="J175" s="58">
        <f t="shared" si="62"/>
        <v>416</v>
      </c>
      <c r="K175" s="58">
        <f t="shared" si="62"/>
        <v>161</v>
      </c>
      <c r="L175" s="58">
        <f>L179+L183+L187+L191+L195+L199+L203</f>
        <v>231</v>
      </c>
      <c r="M175" s="58"/>
      <c r="N175" s="58"/>
      <c r="O175" s="58"/>
      <c r="P175" s="58"/>
      <c r="Q175" s="58"/>
      <c r="R175" s="73"/>
      <c r="S175" s="58">
        <f t="shared" si="62"/>
        <v>2931</v>
      </c>
    </row>
    <row r="176" spans="1:19" ht="12.75">
      <c r="A176" s="205" t="s">
        <v>54</v>
      </c>
      <c r="B176" s="186">
        <v>2010</v>
      </c>
      <c r="C176" s="58">
        <f t="shared" si="62"/>
        <v>157</v>
      </c>
      <c r="D176" s="58">
        <f t="shared" si="62"/>
        <v>384</v>
      </c>
      <c r="E176" s="58">
        <f t="shared" si="62"/>
        <v>180</v>
      </c>
      <c r="F176" s="58">
        <f t="shared" si="62"/>
        <v>140</v>
      </c>
      <c r="G176" s="58">
        <f t="shared" si="62"/>
        <v>75</v>
      </c>
      <c r="H176" s="58">
        <f t="shared" si="62"/>
        <v>64</v>
      </c>
      <c r="I176" s="58">
        <f t="shared" si="62"/>
        <v>1460</v>
      </c>
      <c r="J176" s="58">
        <f t="shared" si="62"/>
        <v>519</v>
      </c>
      <c r="K176" s="58">
        <f t="shared" si="62"/>
        <v>137</v>
      </c>
      <c r="L176" s="58">
        <f>L180+L184+L188+L192+L196+L200+L204</f>
        <v>173</v>
      </c>
      <c r="M176" s="58"/>
      <c r="N176" s="58"/>
      <c r="O176" s="58"/>
      <c r="P176" s="58"/>
      <c r="Q176" s="58"/>
      <c r="R176" s="73"/>
      <c r="S176" s="58">
        <f t="shared" si="62"/>
        <v>3289</v>
      </c>
    </row>
    <row r="177" spans="1:19" ht="12.75">
      <c r="A177" s="174"/>
      <c r="B177" s="188" t="s">
        <v>269</v>
      </c>
      <c r="C177" s="58">
        <f aca="true" t="shared" si="63" ref="C177:L177">C175-C176</f>
        <v>-15</v>
      </c>
      <c r="D177" s="65">
        <f t="shared" si="63"/>
        <v>29</v>
      </c>
      <c r="E177" s="58">
        <f t="shared" si="63"/>
        <v>-30</v>
      </c>
      <c r="F177" s="65">
        <f t="shared" si="63"/>
        <v>-20</v>
      </c>
      <c r="G177" s="58">
        <f t="shared" si="63"/>
        <v>15</v>
      </c>
      <c r="H177" s="65">
        <f t="shared" si="63"/>
        <v>9</v>
      </c>
      <c r="I177" s="58">
        <f t="shared" si="63"/>
        <v>-325</v>
      </c>
      <c r="J177" s="65">
        <f t="shared" si="63"/>
        <v>-103</v>
      </c>
      <c r="K177" s="58">
        <f t="shared" si="63"/>
        <v>24</v>
      </c>
      <c r="L177" s="58">
        <f t="shared" si="63"/>
        <v>58</v>
      </c>
      <c r="M177" s="58"/>
      <c r="N177" s="58"/>
      <c r="O177" s="58"/>
      <c r="P177" s="58"/>
      <c r="Q177" s="58"/>
      <c r="R177" s="65"/>
      <c r="S177" s="58">
        <f>S175-S176</f>
        <v>-358</v>
      </c>
    </row>
    <row r="178" spans="1:19" ht="13.5" thickBot="1">
      <c r="A178" s="200"/>
      <c r="B178" s="190" t="s">
        <v>5</v>
      </c>
      <c r="C178" s="61">
        <f aca="true" t="shared" si="64" ref="C178:L178">C177/C176</f>
        <v>-0.09554140127388536</v>
      </c>
      <c r="D178" s="74">
        <f t="shared" si="64"/>
        <v>0.07552083333333333</v>
      </c>
      <c r="E178" s="61">
        <f t="shared" si="64"/>
        <v>-0.16666666666666666</v>
      </c>
      <c r="F178" s="74">
        <f t="shared" si="64"/>
        <v>-0.14285714285714285</v>
      </c>
      <c r="G178" s="61">
        <f t="shared" si="64"/>
        <v>0.2</v>
      </c>
      <c r="H178" s="74">
        <f t="shared" si="64"/>
        <v>0.140625</v>
      </c>
      <c r="I178" s="61">
        <f t="shared" si="64"/>
        <v>-0.2226027397260274</v>
      </c>
      <c r="J178" s="74">
        <f t="shared" si="64"/>
        <v>-0.19845857418111754</v>
      </c>
      <c r="K178" s="61">
        <f t="shared" si="64"/>
        <v>0.17518248175182483</v>
      </c>
      <c r="L178" s="61">
        <f t="shared" si="64"/>
        <v>0.3352601156069364</v>
      </c>
      <c r="M178" s="61"/>
      <c r="N178" s="61"/>
      <c r="O178" s="61"/>
      <c r="P178" s="61"/>
      <c r="Q178" s="61"/>
      <c r="R178" s="74"/>
      <c r="S178" s="61">
        <f>S177/S176</f>
        <v>-0.10884767406506538</v>
      </c>
    </row>
    <row r="179" spans="1:19" ht="12.75">
      <c r="A179" s="174" t="s">
        <v>0</v>
      </c>
      <c r="B179" s="186">
        <v>2011</v>
      </c>
      <c r="C179" s="58">
        <v>6</v>
      </c>
      <c r="D179" s="65">
        <v>1</v>
      </c>
      <c r="E179" s="58">
        <v>2</v>
      </c>
      <c r="F179" s="65">
        <v>2</v>
      </c>
      <c r="G179" s="58">
        <v>0</v>
      </c>
      <c r="H179" s="65">
        <v>0</v>
      </c>
      <c r="I179" s="58">
        <v>16</v>
      </c>
      <c r="J179" s="65">
        <v>5</v>
      </c>
      <c r="K179" s="58">
        <v>0</v>
      </c>
      <c r="L179" s="65">
        <v>3</v>
      </c>
      <c r="M179" s="58"/>
      <c r="N179" s="58"/>
      <c r="O179" s="58"/>
      <c r="P179" s="58"/>
      <c r="Q179" s="58"/>
      <c r="R179" s="65"/>
      <c r="S179" s="58">
        <f>C179+D179+E179+F179+G179+H179+I179+J179+K179+L179</f>
        <v>35</v>
      </c>
    </row>
    <row r="180" spans="1:19" ht="12.75">
      <c r="A180" s="201" t="s">
        <v>270</v>
      </c>
      <c r="B180" s="186">
        <v>2010</v>
      </c>
      <c r="C180" s="58">
        <v>0</v>
      </c>
      <c r="D180" s="65">
        <v>7</v>
      </c>
      <c r="E180" s="58">
        <v>2</v>
      </c>
      <c r="F180" s="65">
        <v>2</v>
      </c>
      <c r="G180" s="58">
        <v>0</v>
      </c>
      <c r="H180" s="65">
        <v>0</v>
      </c>
      <c r="I180" s="58">
        <v>14</v>
      </c>
      <c r="J180" s="65">
        <v>4</v>
      </c>
      <c r="K180" s="58">
        <v>1</v>
      </c>
      <c r="L180" s="65">
        <v>2</v>
      </c>
      <c r="M180" s="58"/>
      <c r="N180" s="58"/>
      <c r="O180" s="58"/>
      <c r="P180" s="58"/>
      <c r="Q180" s="58"/>
      <c r="R180" s="65"/>
      <c r="S180" s="58">
        <f>C180+D180+E180+F180+G180+H180+I180+J180+K180+L180</f>
        <v>32</v>
      </c>
    </row>
    <row r="181" spans="1:19" ht="12.75">
      <c r="A181" s="201" t="s">
        <v>271</v>
      </c>
      <c r="B181" s="188" t="s">
        <v>269</v>
      </c>
      <c r="C181" s="58">
        <f aca="true" t="shared" si="65" ref="C181:L181">C179-C180</f>
        <v>6</v>
      </c>
      <c r="D181" s="65">
        <f t="shared" si="65"/>
        <v>-6</v>
      </c>
      <c r="E181" s="58">
        <f t="shared" si="65"/>
        <v>0</v>
      </c>
      <c r="F181" s="65">
        <f t="shared" si="65"/>
        <v>0</v>
      </c>
      <c r="G181" s="58">
        <f t="shared" si="65"/>
        <v>0</v>
      </c>
      <c r="H181" s="65">
        <f t="shared" si="65"/>
        <v>0</v>
      </c>
      <c r="I181" s="58">
        <f t="shared" si="65"/>
        <v>2</v>
      </c>
      <c r="J181" s="65">
        <f t="shared" si="65"/>
        <v>1</v>
      </c>
      <c r="K181" s="58">
        <f t="shared" si="65"/>
        <v>-1</v>
      </c>
      <c r="L181" s="58">
        <f t="shared" si="65"/>
        <v>1</v>
      </c>
      <c r="M181" s="58"/>
      <c r="N181" s="58"/>
      <c r="O181" s="58"/>
      <c r="P181" s="58"/>
      <c r="Q181" s="58"/>
      <c r="R181" s="65"/>
      <c r="S181" s="58">
        <f>S179-S180</f>
        <v>3</v>
      </c>
    </row>
    <row r="182" spans="1:19" ht="13.5" thickBot="1">
      <c r="A182" s="202"/>
      <c r="B182" s="190" t="s">
        <v>5</v>
      </c>
      <c r="C182" s="61">
        <v>0</v>
      </c>
      <c r="D182" s="61">
        <f aca="true" t="shared" si="66" ref="D182:I182">D181/D180</f>
        <v>-0.8571428571428571</v>
      </c>
      <c r="E182" s="61">
        <f t="shared" si="66"/>
        <v>0</v>
      </c>
      <c r="F182" s="61">
        <f t="shared" si="66"/>
        <v>0</v>
      </c>
      <c r="G182" s="61">
        <v>0</v>
      </c>
      <c r="H182" s="61">
        <v>0</v>
      </c>
      <c r="I182" s="61">
        <f t="shared" si="66"/>
        <v>0.14285714285714285</v>
      </c>
      <c r="J182" s="61">
        <f>J181/J180</f>
        <v>0.25</v>
      </c>
      <c r="K182" s="61">
        <f>K181/K180</f>
        <v>-1</v>
      </c>
      <c r="L182" s="61">
        <f>L181/L180</f>
        <v>0.5</v>
      </c>
      <c r="M182" s="61"/>
      <c r="N182" s="61"/>
      <c r="O182" s="61"/>
      <c r="P182" s="61"/>
      <c r="Q182" s="61"/>
      <c r="R182" s="74"/>
      <c r="S182" s="90">
        <f>S181/S180</f>
        <v>0.09375</v>
      </c>
    </row>
    <row r="183" spans="1:19" ht="12.75">
      <c r="A183" s="203"/>
      <c r="B183" s="186">
        <v>2011</v>
      </c>
      <c r="C183" s="58">
        <v>0</v>
      </c>
      <c r="D183" s="65">
        <v>0</v>
      </c>
      <c r="E183" s="58">
        <v>0</v>
      </c>
      <c r="F183" s="65">
        <v>0</v>
      </c>
      <c r="G183" s="58">
        <v>0</v>
      </c>
      <c r="H183" s="65">
        <v>0</v>
      </c>
      <c r="I183" s="58">
        <v>0</v>
      </c>
      <c r="J183" s="65">
        <v>0</v>
      </c>
      <c r="K183" s="58">
        <v>0</v>
      </c>
      <c r="L183" s="65">
        <v>0</v>
      </c>
      <c r="M183" s="58"/>
      <c r="N183" s="58"/>
      <c r="O183" s="58"/>
      <c r="P183" s="58"/>
      <c r="Q183" s="58"/>
      <c r="R183" s="65"/>
      <c r="S183" s="58">
        <f>C183+D183+E183+F183+G183+H183+I183+J183+K183+L183</f>
        <v>0</v>
      </c>
    </row>
    <row r="184" spans="1:19" ht="12.75">
      <c r="A184" s="201" t="s">
        <v>272</v>
      </c>
      <c r="B184" s="186">
        <v>2010</v>
      </c>
      <c r="C184" s="58">
        <v>0</v>
      </c>
      <c r="D184" s="65">
        <v>0</v>
      </c>
      <c r="E184" s="58">
        <v>0</v>
      </c>
      <c r="F184" s="65">
        <v>0</v>
      </c>
      <c r="G184" s="58">
        <v>0</v>
      </c>
      <c r="H184" s="65">
        <v>0</v>
      </c>
      <c r="I184" s="58">
        <v>0</v>
      </c>
      <c r="J184" s="65">
        <v>0</v>
      </c>
      <c r="K184" s="58">
        <v>0</v>
      </c>
      <c r="L184" s="65">
        <v>0</v>
      </c>
      <c r="M184" s="58"/>
      <c r="N184" s="58"/>
      <c r="O184" s="58"/>
      <c r="P184" s="58"/>
      <c r="Q184" s="58"/>
      <c r="R184" s="65"/>
      <c r="S184" s="58">
        <f>C184+D184+E184+F184+G184+H184+I184+J184+K184+L184</f>
        <v>0</v>
      </c>
    </row>
    <row r="185" spans="1:19" ht="12.75">
      <c r="A185" s="201" t="s">
        <v>273</v>
      </c>
      <c r="B185" s="188" t="s">
        <v>269</v>
      </c>
      <c r="C185" s="58">
        <f aca="true" t="shared" si="67" ref="C185:L185">C183-C184</f>
        <v>0</v>
      </c>
      <c r="D185" s="65">
        <f t="shared" si="67"/>
        <v>0</v>
      </c>
      <c r="E185" s="58">
        <f t="shared" si="67"/>
        <v>0</v>
      </c>
      <c r="F185" s="65">
        <f t="shared" si="67"/>
        <v>0</v>
      </c>
      <c r="G185" s="58">
        <f t="shared" si="67"/>
        <v>0</v>
      </c>
      <c r="H185" s="65">
        <f t="shared" si="67"/>
        <v>0</v>
      </c>
      <c r="I185" s="58">
        <f t="shared" si="67"/>
        <v>0</v>
      </c>
      <c r="J185" s="65">
        <f t="shared" si="67"/>
        <v>0</v>
      </c>
      <c r="K185" s="58">
        <f t="shared" si="67"/>
        <v>0</v>
      </c>
      <c r="L185" s="58">
        <f t="shared" si="67"/>
        <v>0</v>
      </c>
      <c r="M185" s="58"/>
      <c r="N185" s="58"/>
      <c r="O185" s="58"/>
      <c r="P185" s="58"/>
      <c r="Q185" s="58"/>
      <c r="R185" s="65"/>
      <c r="S185" s="58">
        <f>S183-S184</f>
        <v>0</v>
      </c>
    </row>
    <row r="186" spans="1:19" ht="13.5" thickBot="1">
      <c r="A186" s="202"/>
      <c r="B186" s="190" t="s">
        <v>5</v>
      </c>
      <c r="C186" s="61">
        <v>0</v>
      </c>
      <c r="D186" s="61">
        <v>0</v>
      </c>
      <c r="E186" s="61">
        <v>0</v>
      </c>
      <c r="F186" s="61">
        <v>0</v>
      </c>
      <c r="G186" s="61">
        <v>0</v>
      </c>
      <c r="H186" s="61">
        <v>0</v>
      </c>
      <c r="I186" s="61">
        <v>0</v>
      </c>
      <c r="J186" s="61">
        <v>0</v>
      </c>
      <c r="K186" s="61">
        <v>0</v>
      </c>
      <c r="L186" s="61">
        <v>0</v>
      </c>
      <c r="M186" s="61"/>
      <c r="N186" s="61"/>
      <c r="O186" s="61"/>
      <c r="P186" s="61"/>
      <c r="Q186" s="61"/>
      <c r="R186" s="74"/>
      <c r="S186" s="61">
        <v>0</v>
      </c>
    </row>
    <row r="187" spans="1:19" ht="12.75">
      <c r="A187" s="203"/>
      <c r="B187" s="186">
        <v>2011</v>
      </c>
      <c r="C187" s="58">
        <v>12</v>
      </c>
      <c r="D187" s="65">
        <v>22</v>
      </c>
      <c r="E187" s="58">
        <v>3</v>
      </c>
      <c r="F187" s="65">
        <v>5</v>
      </c>
      <c r="G187" s="58">
        <v>1</v>
      </c>
      <c r="H187" s="65">
        <v>3</v>
      </c>
      <c r="I187" s="58">
        <v>73</v>
      </c>
      <c r="J187" s="65">
        <v>7</v>
      </c>
      <c r="K187" s="58">
        <v>8</v>
      </c>
      <c r="L187" s="65">
        <v>17</v>
      </c>
      <c r="M187" s="58"/>
      <c r="N187" s="58"/>
      <c r="O187" s="58"/>
      <c r="P187" s="58"/>
      <c r="Q187" s="58"/>
      <c r="R187" s="65"/>
      <c r="S187" s="58">
        <f>C187+D187+E187+F187+G187+H187+I187+J187+K187+L187</f>
        <v>151</v>
      </c>
    </row>
    <row r="188" spans="1:19" ht="12.75">
      <c r="A188" s="201" t="s">
        <v>158</v>
      </c>
      <c r="B188" s="186">
        <v>2010</v>
      </c>
      <c r="C188" s="58">
        <v>15</v>
      </c>
      <c r="D188" s="65">
        <v>17</v>
      </c>
      <c r="E188" s="58">
        <v>9</v>
      </c>
      <c r="F188" s="65">
        <v>8</v>
      </c>
      <c r="G188" s="58">
        <v>4</v>
      </c>
      <c r="H188" s="65">
        <v>0</v>
      </c>
      <c r="I188" s="58">
        <v>88</v>
      </c>
      <c r="J188" s="65">
        <v>20</v>
      </c>
      <c r="K188" s="58">
        <v>11</v>
      </c>
      <c r="L188" s="65">
        <v>12</v>
      </c>
      <c r="M188" s="58"/>
      <c r="N188" s="58"/>
      <c r="O188" s="58"/>
      <c r="P188" s="58"/>
      <c r="Q188" s="58"/>
      <c r="R188" s="65"/>
      <c r="S188" s="58">
        <f>C188+D188+E188+F188+G188+H188+I188+J188+K188+L188</f>
        <v>184</v>
      </c>
    </row>
    <row r="189" spans="1:19" ht="12.75">
      <c r="A189" s="203"/>
      <c r="B189" s="188" t="s">
        <v>269</v>
      </c>
      <c r="C189" s="58">
        <f aca="true" t="shared" si="68" ref="C189:L189">C187-C188</f>
        <v>-3</v>
      </c>
      <c r="D189" s="65">
        <f t="shared" si="68"/>
        <v>5</v>
      </c>
      <c r="E189" s="58">
        <f t="shared" si="68"/>
        <v>-6</v>
      </c>
      <c r="F189" s="65">
        <f t="shared" si="68"/>
        <v>-3</v>
      </c>
      <c r="G189" s="58">
        <f t="shared" si="68"/>
        <v>-3</v>
      </c>
      <c r="H189" s="79">
        <f t="shared" si="68"/>
        <v>3</v>
      </c>
      <c r="I189" s="79">
        <f t="shared" si="68"/>
        <v>-15</v>
      </c>
      <c r="J189" s="65">
        <f t="shared" si="68"/>
        <v>-13</v>
      </c>
      <c r="K189" s="58">
        <f t="shared" si="68"/>
        <v>-3</v>
      </c>
      <c r="L189" s="58">
        <f t="shared" si="68"/>
        <v>5</v>
      </c>
      <c r="M189" s="58"/>
      <c r="N189" s="58"/>
      <c r="O189" s="58"/>
      <c r="P189" s="58"/>
      <c r="Q189" s="58"/>
      <c r="R189" s="65"/>
      <c r="S189" s="58">
        <f>S187-S188</f>
        <v>-33</v>
      </c>
    </row>
    <row r="190" spans="1:19" ht="13.5" thickBot="1">
      <c r="A190" s="202"/>
      <c r="B190" s="190" t="s">
        <v>5</v>
      </c>
      <c r="C190" s="61">
        <f aca="true" t="shared" si="69" ref="C190:L190">C189/C188</f>
        <v>-0.2</v>
      </c>
      <c r="D190" s="74">
        <f t="shared" si="69"/>
        <v>0.29411764705882354</v>
      </c>
      <c r="E190" s="76">
        <f t="shared" si="69"/>
        <v>-0.6666666666666666</v>
      </c>
      <c r="F190" s="91">
        <f t="shared" si="69"/>
        <v>-0.375</v>
      </c>
      <c r="G190" s="91">
        <f t="shared" si="69"/>
        <v>-0.75</v>
      </c>
      <c r="H190" s="91">
        <v>0</v>
      </c>
      <c r="I190" s="61">
        <f t="shared" si="69"/>
        <v>-0.17045454545454544</v>
      </c>
      <c r="J190" s="74">
        <f t="shared" si="69"/>
        <v>-0.65</v>
      </c>
      <c r="K190" s="76">
        <f t="shared" si="69"/>
        <v>-0.2727272727272727</v>
      </c>
      <c r="L190" s="91">
        <f t="shared" si="69"/>
        <v>0.4166666666666667</v>
      </c>
      <c r="M190" s="61"/>
      <c r="N190" s="61"/>
      <c r="O190" s="61"/>
      <c r="P190" s="61"/>
      <c r="Q190" s="61"/>
      <c r="R190" s="74"/>
      <c r="S190" s="61">
        <f>S189/S188</f>
        <v>-0.1793478260869565</v>
      </c>
    </row>
    <row r="191" spans="1:19" ht="12.75">
      <c r="A191" s="203"/>
      <c r="B191" s="186">
        <v>2011</v>
      </c>
      <c r="C191" s="58">
        <v>4</v>
      </c>
      <c r="D191" s="65">
        <v>12</v>
      </c>
      <c r="E191" s="58">
        <v>3</v>
      </c>
      <c r="F191" s="65">
        <v>5</v>
      </c>
      <c r="G191" s="58">
        <v>3</v>
      </c>
      <c r="H191" s="65">
        <v>4</v>
      </c>
      <c r="I191" s="58">
        <v>46</v>
      </c>
      <c r="J191" s="65">
        <v>19</v>
      </c>
      <c r="K191" s="58">
        <v>1</v>
      </c>
      <c r="L191" s="65">
        <v>7</v>
      </c>
      <c r="M191" s="58"/>
      <c r="N191" s="58"/>
      <c r="O191" s="58"/>
      <c r="P191" s="58"/>
      <c r="Q191" s="58"/>
      <c r="R191" s="65"/>
      <c r="S191" s="58">
        <f>C191+D191+E191+F191+G191+H191+I191+J191+K191+L191</f>
        <v>104</v>
      </c>
    </row>
    <row r="192" spans="1:19" ht="12.75">
      <c r="A192" s="201" t="s">
        <v>274</v>
      </c>
      <c r="B192" s="186">
        <v>2010</v>
      </c>
      <c r="C192" s="58">
        <v>7</v>
      </c>
      <c r="D192" s="65">
        <v>15</v>
      </c>
      <c r="E192" s="58">
        <v>4</v>
      </c>
      <c r="F192" s="65">
        <v>2</v>
      </c>
      <c r="G192" s="58">
        <v>2</v>
      </c>
      <c r="H192" s="65">
        <v>6</v>
      </c>
      <c r="I192" s="58">
        <v>57</v>
      </c>
      <c r="J192" s="65">
        <v>18</v>
      </c>
      <c r="K192" s="58">
        <v>6</v>
      </c>
      <c r="L192" s="65">
        <v>7</v>
      </c>
      <c r="M192" s="58"/>
      <c r="N192" s="58"/>
      <c r="O192" s="58"/>
      <c r="P192" s="58"/>
      <c r="Q192" s="58"/>
      <c r="R192" s="65"/>
      <c r="S192" s="58">
        <f>C192+D192+E192+F192+G192+H192+I192+J192+K192+L192</f>
        <v>124</v>
      </c>
    </row>
    <row r="193" spans="1:19" ht="12.75">
      <c r="A193" s="201" t="s">
        <v>275</v>
      </c>
      <c r="B193" s="188" t="s">
        <v>269</v>
      </c>
      <c r="C193" s="58">
        <f aca="true" t="shared" si="70" ref="C193:L193">C191-C192</f>
        <v>-3</v>
      </c>
      <c r="D193" s="65">
        <f t="shared" si="70"/>
        <v>-3</v>
      </c>
      <c r="E193" s="58">
        <f t="shared" si="70"/>
        <v>-1</v>
      </c>
      <c r="F193" s="65">
        <f t="shared" si="70"/>
        <v>3</v>
      </c>
      <c r="G193" s="58">
        <f t="shared" si="70"/>
        <v>1</v>
      </c>
      <c r="H193" s="65">
        <f t="shared" si="70"/>
        <v>-2</v>
      </c>
      <c r="I193" s="58">
        <f t="shared" si="70"/>
        <v>-11</v>
      </c>
      <c r="J193" s="65">
        <f t="shared" si="70"/>
        <v>1</v>
      </c>
      <c r="K193" s="58">
        <f t="shared" si="70"/>
        <v>-5</v>
      </c>
      <c r="L193" s="58">
        <f t="shared" si="70"/>
        <v>0</v>
      </c>
      <c r="M193" s="58"/>
      <c r="N193" s="58"/>
      <c r="O193" s="58"/>
      <c r="P193" s="58"/>
      <c r="Q193" s="58"/>
      <c r="R193" s="65"/>
      <c r="S193" s="58">
        <f>S191-S192</f>
        <v>-20</v>
      </c>
    </row>
    <row r="194" spans="1:19" ht="13.5" thickBot="1">
      <c r="A194" s="202"/>
      <c r="B194" s="190" t="s">
        <v>5</v>
      </c>
      <c r="C194" s="76">
        <f aca="true" t="shared" si="71" ref="C194:L194">C193/C192</f>
        <v>-0.42857142857142855</v>
      </c>
      <c r="D194" s="76">
        <f t="shared" si="71"/>
        <v>-0.2</v>
      </c>
      <c r="E194" s="76">
        <f t="shared" si="71"/>
        <v>-0.25</v>
      </c>
      <c r="F194" s="76">
        <f t="shared" si="71"/>
        <v>1.5</v>
      </c>
      <c r="G194" s="76">
        <f t="shared" si="71"/>
        <v>0.5</v>
      </c>
      <c r="H194" s="76">
        <f t="shared" si="71"/>
        <v>-0.3333333333333333</v>
      </c>
      <c r="I194" s="61">
        <f t="shared" si="71"/>
        <v>-0.19298245614035087</v>
      </c>
      <c r="J194" s="76">
        <f t="shared" si="71"/>
        <v>0.05555555555555555</v>
      </c>
      <c r="K194" s="76">
        <f t="shared" si="71"/>
        <v>-0.8333333333333334</v>
      </c>
      <c r="L194" s="61">
        <f t="shared" si="71"/>
        <v>0</v>
      </c>
      <c r="M194" s="61"/>
      <c r="N194" s="61"/>
      <c r="O194" s="61"/>
      <c r="P194" s="61"/>
      <c r="Q194" s="61"/>
      <c r="R194" s="74"/>
      <c r="S194" s="61">
        <f>S193/S192</f>
        <v>-0.16129032258064516</v>
      </c>
    </row>
    <row r="195" spans="1:19" ht="12.75">
      <c r="A195" s="203"/>
      <c r="B195" s="186">
        <v>2011</v>
      </c>
      <c r="C195" s="58">
        <v>71</v>
      </c>
      <c r="D195" s="65">
        <v>162</v>
      </c>
      <c r="E195" s="58">
        <v>63</v>
      </c>
      <c r="F195" s="65">
        <v>64</v>
      </c>
      <c r="G195" s="58">
        <v>36</v>
      </c>
      <c r="H195" s="65">
        <v>24</v>
      </c>
      <c r="I195" s="58">
        <v>336</v>
      </c>
      <c r="J195" s="65">
        <v>119</v>
      </c>
      <c r="K195" s="58">
        <v>73</v>
      </c>
      <c r="L195" s="58">
        <v>92</v>
      </c>
      <c r="M195" s="58"/>
      <c r="N195" s="58"/>
      <c r="O195" s="58"/>
      <c r="P195" s="58"/>
      <c r="Q195" s="58"/>
      <c r="R195" s="65"/>
      <c r="S195" s="58">
        <f>C195+D195+E195+F195+G195+H195+I195+J195+K195+L195</f>
        <v>1040</v>
      </c>
    </row>
    <row r="196" spans="1:19" ht="12.75">
      <c r="A196" s="204" t="s">
        <v>276</v>
      </c>
      <c r="B196" s="186">
        <v>2010</v>
      </c>
      <c r="C196" s="58">
        <v>83</v>
      </c>
      <c r="D196" s="65">
        <v>229</v>
      </c>
      <c r="E196" s="58">
        <v>82</v>
      </c>
      <c r="F196" s="65">
        <v>76</v>
      </c>
      <c r="G196" s="58">
        <v>45</v>
      </c>
      <c r="H196" s="65">
        <v>33</v>
      </c>
      <c r="I196" s="58">
        <v>477</v>
      </c>
      <c r="J196" s="65">
        <v>153</v>
      </c>
      <c r="K196" s="58">
        <v>38</v>
      </c>
      <c r="L196" s="58">
        <v>80</v>
      </c>
      <c r="M196" s="58"/>
      <c r="N196" s="58"/>
      <c r="O196" s="58"/>
      <c r="P196" s="58"/>
      <c r="Q196" s="58"/>
      <c r="R196" s="65"/>
      <c r="S196" s="58">
        <f>C196+D196+E196+F196+G196+H196+I196+J196+K196+L196</f>
        <v>1296</v>
      </c>
    </row>
    <row r="197" spans="1:19" ht="12.75">
      <c r="A197" s="203"/>
      <c r="B197" s="188" t="s">
        <v>269</v>
      </c>
      <c r="C197" s="58">
        <f aca="true" t="shared" si="72" ref="C197:L197">C195-C196</f>
        <v>-12</v>
      </c>
      <c r="D197" s="65">
        <f t="shared" si="72"/>
        <v>-67</v>
      </c>
      <c r="E197" s="58">
        <f t="shared" si="72"/>
        <v>-19</v>
      </c>
      <c r="F197" s="65">
        <f t="shared" si="72"/>
        <v>-12</v>
      </c>
      <c r="G197" s="58">
        <f t="shared" si="72"/>
        <v>-9</v>
      </c>
      <c r="H197" s="65">
        <f t="shared" si="72"/>
        <v>-9</v>
      </c>
      <c r="I197" s="58">
        <f t="shared" si="72"/>
        <v>-141</v>
      </c>
      <c r="J197" s="65">
        <f t="shared" si="72"/>
        <v>-34</v>
      </c>
      <c r="K197" s="58">
        <f t="shared" si="72"/>
        <v>35</v>
      </c>
      <c r="L197" s="58">
        <f t="shared" si="72"/>
        <v>12</v>
      </c>
      <c r="M197" s="58"/>
      <c r="N197" s="58"/>
      <c r="O197" s="58"/>
      <c r="P197" s="58"/>
      <c r="Q197" s="58"/>
      <c r="R197" s="65"/>
      <c r="S197" s="58">
        <f>S195-S196</f>
        <v>-256</v>
      </c>
    </row>
    <row r="198" spans="1:19" ht="13.5" thickBot="1">
      <c r="A198" s="202"/>
      <c r="B198" s="190" t="s">
        <v>5</v>
      </c>
      <c r="C198" s="61">
        <f aca="true" t="shared" si="73" ref="C198:L198">C197/C196</f>
        <v>-0.14457831325301204</v>
      </c>
      <c r="D198" s="74">
        <f t="shared" si="73"/>
        <v>-0.2925764192139738</v>
      </c>
      <c r="E198" s="61">
        <f t="shared" si="73"/>
        <v>-0.23170731707317074</v>
      </c>
      <c r="F198" s="74">
        <f t="shared" si="73"/>
        <v>-0.15789473684210525</v>
      </c>
      <c r="G198" s="61">
        <f t="shared" si="73"/>
        <v>-0.2</v>
      </c>
      <c r="H198" s="74">
        <f t="shared" si="73"/>
        <v>-0.2727272727272727</v>
      </c>
      <c r="I198" s="61">
        <f t="shared" si="73"/>
        <v>-0.29559748427672955</v>
      </c>
      <c r="J198" s="74">
        <f t="shared" si="73"/>
        <v>-0.2222222222222222</v>
      </c>
      <c r="K198" s="61">
        <f t="shared" si="73"/>
        <v>0.9210526315789473</v>
      </c>
      <c r="L198" s="61">
        <f t="shared" si="73"/>
        <v>0.15</v>
      </c>
      <c r="M198" s="61"/>
      <c r="N198" s="61"/>
      <c r="O198" s="61"/>
      <c r="P198" s="61"/>
      <c r="Q198" s="61"/>
      <c r="R198" s="74"/>
      <c r="S198" s="61">
        <f>S197/S196</f>
        <v>-0.19753086419753085</v>
      </c>
    </row>
    <row r="199" spans="1:19" ht="12.75">
      <c r="A199" s="203"/>
      <c r="B199" s="186">
        <v>2011</v>
      </c>
      <c r="C199" s="58">
        <v>44</v>
      </c>
      <c r="D199" s="65">
        <v>200</v>
      </c>
      <c r="E199" s="58">
        <v>71</v>
      </c>
      <c r="F199" s="65">
        <v>40</v>
      </c>
      <c r="G199" s="58">
        <v>48</v>
      </c>
      <c r="H199" s="65">
        <v>41</v>
      </c>
      <c r="I199" s="58">
        <v>599</v>
      </c>
      <c r="J199" s="65">
        <v>245</v>
      </c>
      <c r="K199" s="58">
        <v>76</v>
      </c>
      <c r="L199" s="65">
        <v>101</v>
      </c>
      <c r="M199" s="58"/>
      <c r="N199" s="58"/>
      <c r="O199" s="58"/>
      <c r="P199" s="58"/>
      <c r="Q199" s="58"/>
      <c r="R199" s="65"/>
      <c r="S199" s="58">
        <f>C199+D199+E199+F199+G199+H199+I199+J199+K199+L199</f>
        <v>1465</v>
      </c>
    </row>
    <row r="200" spans="1:19" ht="12.75">
      <c r="A200" s="201" t="s">
        <v>277</v>
      </c>
      <c r="B200" s="186">
        <v>2010</v>
      </c>
      <c r="C200" s="58">
        <v>41</v>
      </c>
      <c r="D200" s="65">
        <v>101</v>
      </c>
      <c r="E200" s="58">
        <v>72</v>
      </c>
      <c r="F200" s="65">
        <v>44</v>
      </c>
      <c r="G200" s="58">
        <v>22</v>
      </c>
      <c r="H200" s="65">
        <v>23</v>
      </c>
      <c r="I200" s="58">
        <v>747</v>
      </c>
      <c r="J200" s="65">
        <v>302</v>
      </c>
      <c r="K200" s="58">
        <v>79</v>
      </c>
      <c r="L200" s="65">
        <v>56</v>
      </c>
      <c r="M200" s="58"/>
      <c r="N200" s="58"/>
      <c r="O200" s="58"/>
      <c r="P200" s="58"/>
      <c r="Q200" s="58"/>
      <c r="R200" s="65"/>
      <c r="S200" s="58">
        <f>C200+D200+E200+F200+G200+H200+I200+J200+K200+L200</f>
        <v>1487</v>
      </c>
    </row>
    <row r="201" spans="1:19" ht="12.75">
      <c r="A201" s="201" t="s">
        <v>278</v>
      </c>
      <c r="B201" s="188" t="s">
        <v>269</v>
      </c>
      <c r="C201" s="58">
        <f aca="true" t="shared" si="74" ref="C201:L201">C199-C200</f>
        <v>3</v>
      </c>
      <c r="D201" s="65">
        <f t="shared" si="74"/>
        <v>99</v>
      </c>
      <c r="E201" s="58">
        <f t="shared" si="74"/>
        <v>-1</v>
      </c>
      <c r="F201" s="65">
        <f t="shared" si="74"/>
        <v>-4</v>
      </c>
      <c r="G201" s="58">
        <f t="shared" si="74"/>
        <v>26</v>
      </c>
      <c r="H201" s="65">
        <f t="shared" si="74"/>
        <v>18</v>
      </c>
      <c r="I201" s="58">
        <f t="shared" si="74"/>
        <v>-148</v>
      </c>
      <c r="J201" s="65">
        <f t="shared" si="74"/>
        <v>-57</v>
      </c>
      <c r="K201" s="58">
        <f t="shared" si="74"/>
        <v>-3</v>
      </c>
      <c r="L201" s="58">
        <f t="shared" si="74"/>
        <v>45</v>
      </c>
      <c r="M201" s="58"/>
      <c r="N201" s="58"/>
      <c r="O201" s="58"/>
      <c r="P201" s="58"/>
      <c r="Q201" s="58"/>
      <c r="R201" s="65"/>
      <c r="S201" s="58">
        <f>S199-S200</f>
        <v>-22</v>
      </c>
    </row>
    <row r="202" spans="1:19" ht="13.5" thickBot="1">
      <c r="A202" s="202"/>
      <c r="B202" s="190" t="s">
        <v>5</v>
      </c>
      <c r="C202" s="61">
        <f aca="true" t="shared" si="75" ref="C202:L202">C201/C200</f>
        <v>0.07317073170731707</v>
      </c>
      <c r="D202" s="74">
        <f t="shared" si="75"/>
        <v>0.9801980198019802</v>
      </c>
      <c r="E202" s="61">
        <f t="shared" si="75"/>
        <v>-0.013888888888888888</v>
      </c>
      <c r="F202" s="61">
        <f t="shared" si="75"/>
        <v>-0.09090909090909091</v>
      </c>
      <c r="G202" s="61">
        <f t="shared" si="75"/>
        <v>1.1818181818181819</v>
      </c>
      <c r="H202" s="74">
        <f t="shared" si="75"/>
        <v>0.782608695652174</v>
      </c>
      <c r="I202" s="61">
        <f t="shared" si="75"/>
        <v>-0.19812583668005354</v>
      </c>
      <c r="J202" s="74">
        <f t="shared" si="75"/>
        <v>-0.18874172185430463</v>
      </c>
      <c r="K202" s="61">
        <f t="shared" si="75"/>
        <v>-0.0379746835443038</v>
      </c>
      <c r="L202" s="61">
        <f t="shared" si="75"/>
        <v>0.8035714285714286</v>
      </c>
      <c r="M202" s="61"/>
      <c r="N202" s="61"/>
      <c r="O202" s="61"/>
      <c r="P202" s="61"/>
      <c r="Q202" s="61"/>
      <c r="R202" s="74"/>
      <c r="S202" s="61">
        <f>S201/S200</f>
        <v>-0.014794889038332213</v>
      </c>
    </row>
    <row r="203" spans="1:19" ht="12.75">
      <c r="A203" s="203"/>
      <c r="B203" s="186">
        <v>2011</v>
      </c>
      <c r="C203" s="58">
        <v>5</v>
      </c>
      <c r="D203" s="65">
        <v>16</v>
      </c>
      <c r="E203" s="58">
        <v>8</v>
      </c>
      <c r="F203" s="65">
        <v>4</v>
      </c>
      <c r="G203" s="58">
        <v>2</v>
      </c>
      <c r="H203" s="65">
        <v>1</v>
      </c>
      <c r="I203" s="58">
        <v>65</v>
      </c>
      <c r="J203" s="65">
        <v>21</v>
      </c>
      <c r="K203" s="58">
        <v>3</v>
      </c>
      <c r="L203" s="65">
        <v>11</v>
      </c>
      <c r="M203" s="58"/>
      <c r="N203" s="58"/>
      <c r="O203" s="58"/>
      <c r="P203" s="58"/>
      <c r="Q203" s="58"/>
      <c r="R203" s="65"/>
      <c r="S203" s="58">
        <f>C203+D203+E203+F203+G203+H203+I203+J203+K203+L203</f>
        <v>136</v>
      </c>
    </row>
    <row r="204" spans="1:19" ht="12.75">
      <c r="A204" s="201" t="s">
        <v>279</v>
      </c>
      <c r="B204" s="186">
        <v>2010</v>
      </c>
      <c r="C204" s="58">
        <v>11</v>
      </c>
      <c r="D204" s="65">
        <v>15</v>
      </c>
      <c r="E204" s="58">
        <v>11</v>
      </c>
      <c r="F204" s="65">
        <v>8</v>
      </c>
      <c r="G204" s="58">
        <v>2</v>
      </c>
      <c r="H204" s="65">
        <v>2</v>
      </c>
      <c r="I204" s="58">
        <v>77</v>
      </c>
      <c r="J204" s="65">
        <v>22</v>
      </c>
      <c r="K204" s="58">
        <v>2</v>
      </c>
      <c r="L204" s="65">
        <v>16</v>
      </c>
      <c r="M204" s="58"/>
      <c r="N204" s="58"/>
      <c r="O204" s="58"/>
      <c r="P204" s="58"/>
      <c r="Q204" s="58"/>
      <c r="R204" s="65"/>
      <c r="S204" s="58">
        <f>C204+D204+E204+F204+G204+H204+I204+J204+K204+L204</f>
        <v>166</v>
      </c>
    </row>
    <row r="205" spans="1:19" ht="12.75">
      <c r="A205" s="201" t="s">
        <v>280</v>
      </c>
      <c r="B205" s="188" t="s">
        <v>269</v>
      </c>
      <c r="C205" s="58">
        <f aca="true" t="shared" si="76" ref="C205:I205">C203-C204</f>
        <v>-6</v>
      </c>
      <c r="D205" s="65">
        <f t="shared" si="76"/>
        <v>1</v>
      </c>
      <c r="E205" s="58">
        <f t="shared" si="76"/>
        <v>-3</v>
      </c>
      <c r="F205" s="65">
        <f t="shared" si="76"/>
        <v>-4</v>
      </c>
      <c r="G205" s="58">
        <f t="shared" si="76"/>
        <v>0</v>
      </c>
      <c r="H205" s="65">
        <f t="shared" si="76"/>
        <v>-1</v>
      </c>
      <c r="I205" s="58">
        <f t="shared" si="76"/>
        <v>-12</v>
      </c>
      <c r="J205" s="65">
        <f>J203-J204</f>
        <v>-1</v>
      </c>
      <c r="K205" s="58">
        <f>K203-K204</f>
        <v>1</v>
      </c>
      <c r="L205" s="58">
        <f>L203-L204</f>
        <v>-5</v>
      </c>
      <c r="M205" s="58"/>
      <c r="N205" s="58"/>
      <c r="O205" s="58"/>
      <c r="P205" s="58"/>
      <c r="Q205" s="58"/>
      <c r="R205" s="65"/>
      <c r="S205" s="58">
        <f>S203-S204</f>
        <v>-30</v>
      </c>
    </row>
    <row r="206" spans="1:19" ht="13.5" thickBot="1">
      <c r="A206" s="202"/>
      <c r="B206" s="190" t="s">
        <v>5</v>
      </c>
      <c r="C206" s="61">
        <f aca="true" t="shared" si="77" ref="C206:L206">C205/C204</f>
        <v>-0.5454545454545454</v>
      </c>
      <c r="D206" s="61">
        <f t="shared" si="77"/>
        <v>0.06666666666666667</v>
      </c>
      <c r="E206" s="61">
        <f t="shared" si="77"/>
        <v>-0.2727272727272727</v>
      </c>
      <c r="F206" s="61">
        <f t="shared" si="77"/>
        <v>-0.5</v>
      </c>
      <c r="G206" s="61">
        <f t="shared" si="77"/>
        <v>0</v>
      </c>
      <c r="H206" s="61">
        <f t="shared" si="77"/>
        <v>-0.5</v>
      </c>
      <c r="I206" s="61">
        <f t="shared" si="77"/>
        <v>-0.15584415584415584</v>
      </c>
      <c r="J206" s="61">
        <f t="shared" si="77"/>
        <v>-0.045454545454545456</v>
      </c>
      <c r="K206" s="61">
        <f t="shared" si="77"/>
        <v>0.5</v>
      </c>
      <c r="L206" s="61">
        <f t="shared" si="77"/>
        <v>-0.3125</v>
      </c>
      <c r="M206" s="61"/>
      <c r="N206" s="61"/>
      <c r="O206" s="61"/>
      <c r="P206" s="61"/>
      <c r="Q206" s="61"/>
      <c r="R206" s="74"/>
      <c r="S206" s="61">
        <f>S205/S204</f>
        <v>-0.18072289156626506</v>
      </c>
    </row>
    <row r="207" spans="1:19" ht="13.5" thickBot="1">
      <c r="A207" s="210" t="s">
        <v>237</v>
      </c>
      <c r="B207" s="64"/>
      <c r="C207" s="64"/>
      <c r="D207" s="64"/>
      <c r="E207" s="64"/>
      <c r="F207" s="64"/>
      <c r="G207" s="64"/>
      <c r="H207" s="64"/>
      <c r="I207" s="64"/>
      <c r="J207" s="92"/>
      <c r="K207" s="64"/>
      <c r="L207" s="64"/>
      <c r="M207" s="64"/>
      <c r="N207" s="64"/>
      <c r="O207" s="64"/>
      <c r="P207" s="64"/>
      <c r="Q207" s="64"/>
      <c r="R207" s="64"/>
      <c r="S207" s="64"/>
    </row>
    <row r="208" spans="1:19" ht="23.25" thickBot="1">
      <c r="A208" s="197"/>
      <c r="B208" s="198"/>
      <c r="C208" s="69" t="s">
        <v>92</v>
      </c>
      <c r="D208" s="66" t="s">
        <v>93</v>
      </c>
      <c r="E208" s="66" t="s">
        <v>94</v>
      </c>
      <c r="F208" s="66" t="s">
        <v>95</v>
      </c>
      <c r="G208" s="67" t="s">
        <v>96</v>
      </c>
      <c r="H208" s="93" t="s">
        <v>97</v>
      </c>
      <c r="I208" s="66"/>
      <c r="J208" s="67"/>
      <c r="K208" s="71"/>
      <c r="L208" s="72"/>
      <c r="M208" s="71"/>
      <c r="N208" s="71"/>
      <c r="O208" s="71"/>
      <c r="P208" s="71"/>
      <c r="Q208" s="71"/>
      <c r="R208" s="72"/>
      <c r="S208" s="71" t="s">
        <v>44</v>
      </c>
    </row>
    <row r="209" spans="1:19" ht="12.75">
      <c r="A209" s="174"/>
      <c r="B209" s="186">
        <v>2011</v>
      </c>
      <c r="C209" s="58">
        <f aca="true" t="shared" si="78" ref="C209:H210">C213+C217+C221+C225+C229+C233+C237</f>
        <v>300</v>
      </c>
      <c r="D209" s="58">
        <f t="shared" si="78"/>
        <v>2548</v>
      </c>
      <c r="E209" s="58">
        <f t="shared" si="78"/>
        <v>373</v>
      </c>
      <c r="F209" s="58">
        <f t="shared" si="78"/>
        <v>242</v>
      </c>
      <c r="G209" s="73">
        <f t="shared" si="78"/>
        <v>259</v>
      </c>
      <c r="H209" s="58">
        <f t="shared" si="78"/>
        <v>316</v>
      </c>
      <c r="I209" s="58"/>
      <c r="J209" s="58"/>
      <c r="K209" s="58"/>
      <c r="L209" s="58"/>
      <c r="M209" s="58"/>
      <c r="N209" s="58"/>
      <c r="O209" s="58"/>
      <c r="P209" s="58"/>
      <c r="Q209" s="58"/>
      <c r="R209" s="73"/>
      <c r="S209" s="58">
        <f>S213+S217+S221+S225+S229+S233+S237</f>
        <v>4038</v>
      </c>
    </row>
    <row r="210" spans="1:19" ht="12.75">
      <c r="A210" s="205" t="s">
        <v>54</v>
      </c>
      <c r="B210" s="186">
        <v>2010</v>
      </c>
      <c r="C210" s="58">
        <f t="shared" si="78"/>
        <v>246</v>
      </c>
      <c r="D210" s="58">
        <f t="shared" si="78"/>
        <v>1975</v>
      </c>
      <c r="E210" s="58">
        <f t="shared" si="78"/>
        <v>307</v>
      </c>
      <c r="F210" s="58">
        <f t="shared" si="78"/>
        <v>235</v>
      </c>
      <c r="G210" s="73">
        <f t="shared" si="78"/>
        <v>214</v>
      </c>
      <c r="H210" s="58">
        <f t="shared" si="78"/>
        <v>253</v>
      </c>
      <c r="I210" s="58"/>
      <c r="J210" s="58"/>
      <c r="K210" s="58"/>
      <c r="L210" s="58"/>
      <c r="M210" s="58"/>
      <c r="N210" s="58"/>
      <c r="O210" s="58"/>
      <c r="P210" s="58"/>
      <c r="Q210" s="58"/>
      <c r="R210" s="73"/>
      <c r="S210" s="58">
        <f>S214+S218+S222+S226+S230+S234+S238</f>
        <v>3230</v>
      </c>
    </row>
    <row r="211" spans="1:19" ht="12.75">
      <c r="A211" s="174"/>
      <c r="B211" s="188" t="s">
        <v>269</v>
      </c>
      <c r="C211" s="58">
        <f aca="true" t="shared" si="79" ref="C211:H211">C209-C210</f>
        <v>54</v>
      </c>
      <c r="D211" s="58">
        <f t="shared" si="79"/>
        <v>573</v>
      </c>
      <c r="E211" s="58">
        <f t="shared" si="79"/>
        <v>66</v>
      </c>
      <c r="F211" s="58">
        <f t="shared" si="79"/>
        <v>7</v>
      </c>
      <c r="G211" s="65">
        <f t="shared" si="79"/>
        <v>45</v>
      </c>
      <c r="H211" s="58">
        <f t="shared" si="79"/>
        <v>63</v>
      </c>
      <c r="I211" s="58"/>
      <c r="J211" s="65"/>
      <c r="K211" s="58"/>
      <c r="L211" s="65"/>
      <c r="M211" s="58"/>
      <c r="N211" s="58"/>
      <c r="O211" s="58"/>
      <c r="P211" s="58"/>
      <c r="Q211" s="58"/>
      <c r="R211" s="65"/>
      <c r="S211" s="58">
        <f>S209-S210</f>
        <v>808</v>
      </c>
    </row>
    <row r="212" spans="1:19" ht="13.5" thickBot="1">
      <c r="A212" s="200"/>
      <c r="B212" s="190" t="s">
        <v>5</v>
      </c>
      <c r="C212" s="61">
        <f aca="true" t="shared" si="80" ref="C212:H212">C211/C210</f>
        <v>0.21951219512195122</v>
      </c>
      <c r="D212" s="61">
        <f t="shared" si="80"/>
        <v>0.29012658227848104</v>
      </c>
      <c r="E212" s="61">
        <f t="shared" si="80"/>
        <v>0.21498371335504887</v>
      </c>
      <c r="F212" s="61">
        <f t="shared" si="80"/>
        <v>0.029787234042553193</v>
      </c>
      <c r="G212" s="74">
        <f t="shared" si="80"/>
        <v>0.2102803738317757</v>
      </c>
      <c r="H212" s="61">
        <f t="shared" si="80"/>
        <v>0.2490118577075099</v>
      </c>
      <c r="I212" s="61"/>
      <c r="J212" s="74"/>
      <c r="K212" s="61"/>
      <c r="L212" s="74"/>
      <c r="M212" s="61"/>
      <c r="N212" s="61"/>
      <c r="O212" s="61"/>
      <c r="P212" s="61"/>
      <c r="Q212" s="61"/>
      <c r="R212" s="74"/>
      <c r="S212" s="61">
        <f>S211/S210</f>
        <v>0.2501547987616099</v>
      </c>
    </row>
    <row r="213" spans="1:19" ht="12.75">
      <c r="A213" s="174"/>
      <c r="B213" s="186">
        <v>2011</v>
      </c>
      <c r="C213" s="58">
        <v>13</v>
      </c>
      <c r="D213" s="58">
        <v>54</v>
      </c>
      <c r="E213" s="58">
        <v>6</v>
      </c>
      <c r="F213" s="58">
        <v>17</v>
      </c>
      <c r="G213" s="65">
        <v>14</v>
      </c>
      <c r="H213" s="58">
        <v>12</v>
      </c>
      <c r="I213" s="58"/>
      <c r="J213" s="65"/>
      <c r="K213" s="58"/>
      <c r="L213" s="65"/>
      <c r="M213" s="58"/>
      <c r="N213" s="58"/>
      <c r="O213" s="58"/>
      <c r="P213" s="58"/>
      <c r="Q213" s="58"/>
      <c r="R213" s="65"/>
      <c r="S213" s="58">
        <f>C213+D213+E213+F213+G213+H213</f>
        <v>116</v>
      </c>
    </row>
    <row r="214" spans="1:19" ht="12.75">
      <c r="A214" s="201" t="s">
        <v>270</v>
      </c>
      <c r="B214" s="186">
        <v>2010</v>
      </c>
      <c r="C214" s="58">
        <v>4</v>
      </c>
      <c r="D214" s="58">
        <v>16</v>
      </c>
      <c r="E214" s="58">
        <v>6</v>
      </c>
      <c r="F214" s="58">
        <v>9</v>
      </c>
      <c r="G214" s="65">
        <v>12</v>
      </c>
      <c r="H214" s="58">
        <v>14</v>
      </c>
      <c r="I214" s="58"/>
      <c r="J214" s="65"/>
      <c r="K214" s="58"/>
      <c r="L214" s="65"/>
      <c r="M214" s="58"/>
      <c r="N214" s="58"/>
      <c r="O214" s="58"/>
      <c r="P214" s="58"/>
      <c r="Q214" s="58"/>
      <c r="R214" s="65"/>
      <c r="S214" s="58">
        <f>C214+D214+E214+F214+G214+H214</f>
        <v>61</v>
      </c>
    </row>
    <row r="215" spans="1:19" ht="12.75">
      <c r="A215" s="201" t="s">
        <v>271</v>
      </c>
      <c r="B215" s="188" t="s">
        <v>269</v>
      </c>
      <c r="C215" s="58">
        <f aca="true" t="shared" si="81" ref="C215:H215">C213-C214</f>
        <v>9</v>
      </c>
      <c r="D215" s="58">
        <f t="shared" si="81"/>
        <v>38</v>
      </c>
      <c r="E215" s="58">
        <f t="shared" si="81"/>
        <v>0</v>
      </c>
      <c r="F215" s="58">
        <f t="shared" si="81"/>
        <v>8</v>
      </c>
      <c r="G215" s="65">
        <f t="shared" si="81"/>
        <v>2</v>
      </c>
      <c r="H215" s="58">
        <f t="shared" si="81"/>
        <v>-2</v>
      </c>
      <c r="I215" s="58"/>
      <c r="J215" s="65"/>
      <c r="K215" s="58"/>
      <c r="L215" s="65"/>
      <c r="M215" s="58"/>
      <c r="N215" s="58"/>
      <c r="O215" s="58"/>
      <c r="P215" s="58"/>
      <c r="Q215" s="58"/>
      <c r="R215" s="65"/>
      <c r="S215" s="58">
        <f>S213-S214</f>
        <v>55</v>
      </c>
    </row>
    <row r="216" spans="1:42" ht="13.5" thickBot="1">
      <c r="A216" s="202"/>
      <c r="B216" s="190" t="s">
        <v>5</v>
      </c>
      <c r="C216" s="61">
        <f aca="true" t="shared" si="82" ref="C216:H216">C215/C214</f>
        <v>2.25</v>
      </c>
      <c r="D216" s="61">
        <f t="shared" si="82"/>
        <v>2.375</v>
      </c>
      <c r="E216" s="61">
        <f t="shared" si="82"/>
        <v>0</v>
      </c>
      <c r="F216" s="61">
        <f t="shared" si="82"/>
        <v>0.8888888888888888</v>
      </c>
      <c r="G216" s="61">
        <f t="shared" si="82"/>
        <v>0.16666666666666666</v>
      </c>
      <c r="H216" s="61">
        <f t="shared" si="82"/>
        <v>-0.14285714285714285</v>
      </c>
      <c r="I216" s="61"/>
      <c r="J216" s="74"/>
      <c r="K216" s="61"/>
      <c r="L216" s="74"/>
      <c r="M216" s="61"/>
      <c r="N216" s="61"/>
      <c r="O216" s="61"/>
      <c r="P216" s="61"/>
      <c r="Q216" s="61"/>
      <c r="R216" s="74"/>
      <c r="S216" s="61">
        <f>S215/S214</f>
        <v>0.9016393442622951</v>
      </c>
      <c r="T216" s="220"/>
      <c r="U216" s="220"/>
      <c r="V216" s="220"/>
      <c r="W216" s="220"/>
      <c r="X216" s="220"/>
      <c r="Y216" s="220"/>
      <c r="Z216" s="220"/>
      <c r="AA216" s="220"/>
      <c r="AB216" s="220"/>
      <c r="AC216" s="220"/>
      <c r="AD216" s="220"/>
      <c r="AE216" s="220"/>
      <c r="AF216" s="220"/>
      <c r="AG216" s="220"/>
      <c r="AH216" s="220"/>
      <c r="AI216" s="220"/>
      <c r="AJ216" s="220"/>
      <c r="AK216" s="220"/>
      <c r="AL216" s="220"/>
      <c r="AM216" s="220"/>
      <c r="AN216" s="220"/>
      <c r="AO216" s="220"/>
      <c r="AP216" s="220"/>
    </row>
    <row r="217" spans="1:19" ht="12.75">
      <c r="A217" s="203"/>
      <c r="B217" s="186">
        <v>2011</v>
      </c>
      <c r="C217" s="58">
        <v>0</v>
      </c>
      <c r="D217" s="58">
        <v>1</v>
      </c>
      <c r="E217" s="58">
        <v>2</v>
      </c>
      <c r="F217" s="58">
        <v>0</v>
      </c>
      <c r="G217" s="65">
        <v>0</v>
      </c>
      <c r="H217" s="58">
        <v>0</v>
      </c>
      <c r="I217" s="58"/>
      <c r="J217" s="65"/>
      <c r="K217" s="58"/>
      <c r="L217" s="65"/>
      <c r="M217" s="58"/>
      <c r="N217" s="58"/>
      <c r="O217" s="58"/>
      <c r="P217" s="58"/>
      <c r="Q217" s="58"/>
      <c r="R217" s="65"/>
      <c r="S217" s="58">
        <f>C217+D217+E217+F217+G217+H217</f>
        <v>3</v>
      </c>
    </row>
    <row r="218" spans="1:19" ht="12.75">
      <c r="A218" s="201" t="s">
        <v>272</v>
      </c>
      <c r="B218" s="186">
        <v>2010</v>
      </c>
      <c r="C218" s="58">
        <v>0</v>
      </c>
      <c r="D218" s="58">
        <v>1</v>
      </c>
      <c r="E218" s="58">
        <v>2</v>
      </c>
      <c r="F218" s="58">
        <v>0</v>
      </c>
      <c r="G218" s="65">
        <v>1</v>
      </c>
      <c r="H218" s="58">
        <v>0</v>
      </c>
      <c r="I218" s="58"/>
      <c r="J218" s="65"/>
      <c r="K218" s="58"/>
      <c r="L218" s="65"/>
      <c r="M218" s="58"/>
      <c r="N218" s="58"/>
      <c r="O218" s="58"/>
      <c r="P218" s="58"/>
      <c r="Q218" s="58"/>
      <c r="R218" s="65"/>
      <c r="S218" s="58">
        <f>C218+D218+E218+F218+G218+H218</f>
        <v>4</v>
      </c>
    </row>
    <row r="219" spans="1:19" ht="12.75">
      <c r="A219" s="201" t="s">
        <v>273</v>
      </c>
      <c r="B219" s="188" t="s">
        <v>269</v>
      </c>
      <c r="C219" s="58">
        <f aca="true" t="shared" si="83" ref="C219:H219">C217-C218</f>
        <v>0</v>
      </c>
      <c r="D219" s="58">
        <f t="shared" si="83"/>
        <v>0</v>
      </c>
      <c r="E219" s="58">
        <f t="shared" si="83"/>
        <v>0</v>
      </c>
      <c r="F219" s="58">
        <f t="shared" si="83"/>
        <v>0</v>
      </c>
      <c r="G219" s="65">
        <f t="shared" si="83"/>
        <v>-1</v>
      </c>
      <c r="H219" s="58">
        <f t="shared" si="83"/>
        <v>0</v>
      </c>
      <c r="I219" s="58"/>
      <c r="J219" s="65"/>
      <c r="K219" s="58"/>
      <c r="L219" s="65"/>
      <c r="M219" s="58"/>
      <c r="N219" s="58"/>
      <c r="O219" s="58"/>
      <c r="P219" s="58"/>
      <c r="Q219" s="58"/>
      <c r="R219" s="65"/>
      <c r="S219" s="58">
        <f>S217-S218</f>
        <v>-1</v>
      </c>
    </row>
    <row r="220" spans="1:20" ht="13.5" thickBot="1">
      <c r="A220" s="202"/>
      <c r="B220" s="190" t="s">
        <v>5</v>
      </c>
      <c r="C220" s="61">
        <v>0</v>
      </c>
      <c r="D220" s="61">
        <f>D219/D218</f>
        <v>0</v>
      </c>
      <c r="E220" s="61">
        <f>E219/E218</f>
        <v>0</v>
      </c>
      <c r="F220" s="61">
        <v>0</v>
      </c>
      <c r="G220" s="61">
        <f>G219/G218</f>
        <v>-1</v>
      </c>
      <c r="H220" s="61">
        <v>0</v>
      </c>
      <c r="I220" s="61"/>
      <c r="J220" s="74"/>
      <c r="K220" s="61"/>
      <c r="L220" s="74"/>
      <c r="M220" s="61"/>
      <c r="N220" s="61"/>
      <c r="O220" s="61"/>
      <c r="P220" s="61"/>
      <c r="Q220" s="61"/>
      <c r="R220" s="74"/>
      <c r="S220" s="61">
        <f>S219/S218</f>
        <v>-0.25</v>
      </c>
      <c r="T220" s="220"/>
    </row>
    <row r="221" spans="1:19" ht="12.75">
      <c r="A221" s="203"/>
      <c r="B221" s="186">
        <v>2011</v>
      </c>
      <c r="C221" s="58">
        <v>43</v>
      </c>
      <c r="D221" s="58">
        <v>316</v>
      </c>
      <c r="E221" s="58">
        <v>49</v>
      </c>
      <c r="F221" s="58">
        <v>43</v>
      </c>
      <c r="G221" s="65">
        <v>31</v>
      </c>
      <c r="H221" s="58">
        <v>42</v>
      </c>
      <c r="I221" s="58"/>
      <c r="J221" s="65"/>
      <c r="K221" s="58"/>
      <c r="L221" s="65"/>
      <c r="M221" s="58"/>
      <c r="N221" s="58"/>
      <c r="O221" s="58"/>
      <c r="P221" s="58"/>
      <c r="Q221" s="58"/>
      <c r="R221" s="65"/>
      <c r="S221" s="58">
        <f>C221+D221+E221+F221+G221+H221</f>
        <v>524</v>
      </c>
    </row>
    <row r="222" spans="1:19" ht="12.75">
      <c r="A222" s="201" t="s">
        <v>158</v>
      </c>
      <c r="B222" s="186">
        <v>2010</v>
      </c>
      <c r="C222" s="58">
        <v>43</v>
      </c>
      <c r="D222" s="58">
        <v>260</v>
      </c>
      <c r="E222" s="58">
        <v>36</v>
      </c>
      <c r="F222" s="58">
        <v>34</v>
      </c>
      <c r="G222" s="65">
        <v>39</v>
      </c>
      <c r="H222" s="58">
        <v>33</v>
      </c>
      <c r="I222" s="58"/>
      <c r="J222" s="65"/>
      <c r="K222" s="58"/>
      <c r="L222" s="65"/>
      <c r="M222" s="58"/>
      <c r="N222" s="58"/>
      <c r="O222" s="58"/>
      <c r="P222" s="58"/>
      <c r="Q222" s="58"/>
      <c r="R222" s="65"/>
      <c r="S222" s="58">
        <f>C222+D222+E222+F222+G222+H222</f>
        <v>445</v>
      </c>
    </row>
    <row r="223" spans="1:19" ht="12.75">
      <c r="A223" s="203"/>
      <c r="B223" s="188" t="s">
        <v>269</v>
      </c>
      <c r="C223" s="58">
        <f aca="true" t="shared" si="84" ref="C223:H223">C221-C222</f>
        <v>0</v>
      </c>
      <c r="D223" s="58">
        <f t="shared" si="84"/>
        <v>56</v>
      </c>
      <c r="E223" s="58">
        <f t="shared" si="84"/>
        <v>13</v>
      </c>
      <c r="F223" s="58">
        <f t="shared" si="84"/>
        <v>9</v>
      </c>
      <c r="G223" s="65">
        <f t="shared" si="84"/>
        <v>-8</v>
      </c>
      <c r="H223" s="58">
        <f t="shared" si="84"/>
        <v>9</v>
      </c>
      <c r="I223" s="58"/>
      <c r="J223" s="65"/>
      <c r="K223" s="58"/>
      <c r="L223" s="65"/>
      <c r="M223" s="58"/>
      <c r="N223" s="58"/>
      <c r="O223" s="58"/>
      <c r="P223" s="58"/>
      <c r="Q223" s="58"/>
      <c r="R223" s="65"/>
      <c r="S223" s="58">
        <f>S221-S222</f>
        <v>79</v>
      </c>
    </row>
    <row r="224" spans="1:24" ht="13.5" thickBot="1">
      <c r="A224" s="202"/>
      <c r="B224" s="190" t="s">
        <v>5</v>
      </c>
      <c r="C224" s="61">
        <f aca="true" t="shared" si="85" ref="C224:H224">C223/C222</f>
        <v>0</v>
      </c>
      <c r="D224" s="61">
        <f t="shared" si="85"/>
        <v>0.2153846153846154</v>
      </c>
      <c r="E224" s="61">
        <f t="shared" si="85"/>
        <v>0.3611111111111111</v>
      </c>
      <c r="F224" s="61">
        <f t="shared" si="85"/>
        <v>0.2647058823529412</v>
      </c>
      <c r="G224" s="74">
        <f t="shared" si="85"/>
        <v>-0.20512820512820512</v>
      </c>
      <c r="H224" s="61">
        <f t="shared" si="85"/>
        <v>0.2727272727272727</v>
      </c>
      <c r="I224" s="61"/>
      <c r="J224" s="74"/>
      <c r="K224" s="61"/>
      <c r="L224" s="74"/>
      <c r="M224" s="61"/>
      <c r="N224" s="61"/>
      <c r="O224" s="61"/>
      <c r="P224" s="61"/>
      <c r="Q224" s="61"/>
      <c r="R224" s="74"/>
      <c r="S224" s="61">
        <f>S223/S222</f>
        <v>0.17752808988764046</v>
      </c>
      <c r="T224" s="220"/>
      <c r="U224" s="220"/>
      <c r="V224" s="220"/>
      <c r="W224" s="220"/>
      <c r="X224" s="220"/>
    </row>
    <row r="225" spans="1:19" ht="12.75">
      <c r="A225" s="203"/>
      <c r="B225" s="186">
        <v>2011</v>
      </c>
      <c r="C225" s="58">
        <v>21</v>
      </c>
      <c r="D225" s="58">
        <v>118</v>
      </c>
      <c r="E225" s="58">
        <v>39</v>
      </c>
      <c r="F225" s="58">
        <v>13</v>
      </c>
      <c r="G225" s="65">
        <v>26</v>
      </c>
      <c r="H225" s="58">
        <v>21</v>
      </c>
      <c r="I225" s="58"/>
      <c r="J225" s="65"/>
      <c r="K225" s="58"/>
      <c r="L225" s="65"/>
      <c r="M225" s="58"/>
      <c r="N225" s="58"/>
      <c r="O225" s="58"/>
      <c r="P225" s="58"/>
      <c r="Q225" s="58"/>
      <c r="R225" s="65"/>
      <c r="S225" s="58">
        <f>C225+D225+E225+F225+G225+H225</f>
        <v>238</v>
      </c>
    </row>
    <row r="226" spans="1:19" ht="12.75">
      <c r="A226" s="201" t="s">
        <v>274</v>
      </c>
      <c r="B226" s="186">
        <v>2010</v>
      </c>
      <c r="C226" s="58">
        <v>31</v>
      </c>
      <c r="D226" s="58">
        <v>79</v>
      </c>
      <c r="E226" s="58">
        <v>25</v>
      </c>
      <c r="F226" s="58">
        <v>20</v>
      </c>
      <c r="G226" s="65">
        <v>14</v>
      </c>
      <c r="H226" s="58">
        <v>16</v>
      </c>
      <c r="I226" s="58"/>
      <c r="J226" s="65"/>
      <c r="K226" s="58"/>
      <c r="L226" s="65"/>
      <c r="M226" s="58"/>
      <c r="N226" s="58"/>
      <c r="O226" s="58"/>
      <c r="P226" s="58"/>
      <c r="Q226" s="58"/>
      <c r="R226" s="65"/>
      <c r="S226" s="58">
        <f>C226+D226+E226+F226+G226+H226</f>
        <v>185</v>
      </c>
    </row>
    <row r="227" spans="1:19" ht="12.75">
      <c r="A227" s="201" t="s">
        <v>275</v>
      </c>
      <c r="B227" s="188" t="s">
        <v>269</v>
      </c>
      <c r="C227" s="58">
        <f aca="true" t="shared" si="86" ref="C227:H227">C225-C226</f>
        <v>-10</v>
      </c>
      <c r="D227" s="58">
        <f t="shared" si="86"/>
        <v>39</v>
      </c>
      <c r="E227" s="58">
        <f t="shared" si="86"/>
        <v>14</v>
      </c>
      <c r="F227" s="58">
        <f t="shared" si="86"/>
        <v>-7</v>
      </c>
      <c r="G227" s="65">
        <f t="shared" si="86"/>
        <v>12</v>
      </c>
      <c r="H227" s="58">
        <f t="shared" si="86"/>
        <v>5</v>
      </c>
      <c r="I227" s="58"/>
      <c r="J227" s="65"/>
      <c r="K227" s="58"/>
      <c r="L227" s="65"/>
      <c r="M227" s="58"/>
      <c r="N227" s="58"/>
      <c r="O227" s="58"/>
      <c r="P227" s="58"/>
      <c r="Q227" s="58"/>
      <c r="R227" s="65"/>
      <c r="S227" s="58">
        <f>S225-S226</f>
        <v>53</v>
      </c>
    </row>
    <row r="228" spans="1:19" ht="13.5" thickBot="1">
      <c r="A228" s="202"/>
      <c r="B228" s="190" t="s">
        <v>5</v>
      </c>
      <c r="C228" s="61">
        <f aca="true" t="shared" si="87" ref="C228:H228">C227/C226</f>
        <v>-0.3225806451612903</v>
      </c>
      <c r="D228" s="61">
        <f t="shared" si="87"/>
        <v>0.4936708860759494</v>
      </c>
      <c r="E228" s="61">
        <f t="shared" si="87"/>
        <v>0.56</v>
      </c>
      <c r="F228" s="61">
        <f t="shared" si="87"/>
        <v>-0.35</v>
      </c>
      <c r="G228" s="61">
        <f t="shared" si="87"/>
        <v>0.8571428571428571</v>
      </c>
      <c r="H228" s="61">
        <f t="shared" si="87"/>
        <v>0.3125</v>
      </c>
      <c r="I228" s="61"/>
      <c r="J228" s="74"/>
      <c r="K228" s="61"/>
      <c r="L228" s="74"/>
      <c r="M228" s="61"/>
      <c r="N228" s="61"/>
      <c r="O228" s="61"/>
      <c r="P228" s="61"/>
      <c r="Q228" s="61"/>
      <c r="R228" s="74"/>
      <c r="S228" s="61">
        <f>S227/S226</f>
        <v>0.2864864864864865</v>
      </c>
    </row>
    <row r="229" spans="1:19" ht="12.75">
      <c r="A229" s="203"/>
      <c r="B229" s="186">
        <v>2011</v>
      </c>
      <c r="C229" s="58">
        <v>124</v>
      </c>
      <c r="D229" s="58">
        <v>538</v>
      </c>
      <c r="E229" s="58">
        <v>171</v>
      </c>
      <c r="F229" s="58">
        <v>89</v>
      </c>
      <c r="G229" s="65">
        <v>82</v>
      </c>
      <c r="H229" s="58">
        <v>142</v>
      </c>
      <c r="I229" s="58"/>
      <c r="J229" s="65"/>
      <c r="K229" s="58"/>
      <c r="L229" s="65"/>
      <c r="M229" s="58"/>
      <c r="N229" s="58"/>
      <c r="O229" s="58"/>
      <c r="P229" s="58"/>
      <c r="Q229" s="58"/>
      <c r="R229" s="65"/>
      <c r="S229" s="58">
        <f>C229+D229+E229+F229+G229+H229</f>
        <v>1146</v>
      </c>
    </row>
    <row r="230" spans="1:19" ht="12.75">
      <c r="A230" s="204" t="s">
        <v>276</v>
      </c>
      <c r="B230" s="186">
        <v>2010</v>
      </c>
      <c r="C230" s="58">
        <v>110</v>
      </c>
      <c r="D230" s="58">
        <v>616</v>
      </c>
      <c r="E230" s="58">
        <v>139</v>
      </c>
      <c r="F230" s="58">
        <v>108</v>
      </c>
      <c r="G230" s="65">
        <v>94</v>
      </c>
      <c r="H230" s="58">
        <v>125</v>
      </c>
      <c r="I230" s="58"/>
      <c r="J230" s="65"/>
      <c r="K230" s="58"/>
      <c r="L230" s="65"/>
      <c r="M230" s="58"/>
      <c r="N230" s="58"/>
      <c r="O230" s="58"/>
      <c r="P230" s="58"/>
      <c r="Q230" s="58"/>
      <c r="R230" s="65"/>
      <c r="S230" s="58">
        <f>C230+D230+E230+F230+G230+H230</f>
        <v>1192</v>
      </c>
    </row>
    <row r="231" spans="1:19" ht="12.75">
      <c r="A231" s="203"/>
      <c r="B231" s="188" t="s">
        <v>269</v>
      </c>
      <c r="C231" s="58">
        <f aca="true" t="shared" si="88" ref="C231:H231">C229-C230</f>
        <v>14</v>
      </c>
      <c r="D231" s="58">
        <f t="shared" si="88"/>
        <v>-78</v>
      </c>
      <c r="E231" s="58">
        <f t="shared" si="88"/>
        <v>32</v>
      </c>
      <c r="F231" s="58">
        <f t="shared" si="88"/>
        <v>-19</v>
      </c>
      <c r="G231" s="65">
        <f t="shared" si="88"/>
        <v>-12</v>
      </c>
      <c r="H231" s="58">
        <f t="shared" si="88"/>
        <v>17</v>
      </c>
      <c r="I231" s="58"/>
      <c r="J231" s="65"/>
      <c r="K231" s="58"/>
      <c r="L231" s="65"/>
      <c r="M231" s="58"/>
      <c r="N231" s="58"/>
      <c r="O231" s="58"/>
      <c r="P231" s="58"/>
      <c r="Q231" s="58"/>
      <c r="R231" s="65"/>
      <c r="S231" s="58">
        <f>S229-S230</f>
        <v>-46</v>
      </c>
    </row>
    <row r="232" spans="1:19" ht="13.5" thickBot="1">
      <c r="A232" s="202"/>
      <c r="B232" s="190" t="s">
        <v>5</v>
      </c>
      <c r="C232" s="61">
        <f aca="true" t="shared" si="89" ref="C232:H232">C231/C230</f>
        <v>0.12727272727272726</v>
      </c>
      <c r="D232" s="61">
        <f t="shared" si="89"/>
        <v>-0.1266233766233766</v>
      </c>
      <c r="E232" s="61">
        <f t="shared" si="89"/>
        <v>0.2302158273381295</v>
      </c>
      <c r="F232" s="61">
        <f t="shared" si="89"/>
        <v>-0.17592592592592593</v>
      </c>
      <c r="G232" s="74">
        <f t="shared" si="89"/>
        <v>-0.1276595744680851</v>
      </c>
      <c r="H232" s="61">
        <f t="shared" si="89"/>
        <v>0.136</v>
      </c>
      <c r="I232" s="61"/>
      <c r="J232" s="74"/>
      <c r="K232" s="61"/>
      <c r="L232" s="74"/>
      <c r="M232" s="61"/>
      <c r="N232" s="61"/>
      <c r="O232" s="61"/>
      <c r="P232" s="61"/>
      <c r="Q232" s="61"/>
      <c r="R232" s="74"/>
      <c r="S232" s="61">
        <f>S231/S230</f>
        <v>-0.03859060402684564</v>
      </c>
    </row>
    <row r="233" spans="1:19" ht="12.75">
      <c r="A233" s="203"/>
      <c r="B233" s="186">
        <v>2011</v>
      </c>
      <c r="C233" s="58">
        <v>81</v>
      </c>
      <c r="D233" s="58">
        <v>1302</v>
      </c>
      <c r="E233" s="58">
        <v>82</v>
      </c>
      <c r="F233" s="58">
        <v>66</v>
      </c>
      <c r="G233" s="65">
        <v>88</v>
      </c>
      <c r="H233" s="58">
        <v>71</v>
      </c>
      <c r="I233" s="58"/>
      <c r="J233" s="65"/>
      <c r="K233" s="58"/>
      <c r="L233" s="65"/>
      <c r="M233" s="58"/>
      <c r="N233" s="58"/>
      <c r="O233" s="58"/>
      <c r="P233" s="58"/>
      <c r="Q233" s="58"/>
      <c r="R233" s="65"/>
      <c r="S233" s="58">
        <f>C233+D233+E233+F233+G233+H233</f>
        <v>1690</v>
      </c>
    </row>
    <row r="234" spans="1:19" ht="12.75">
      <c r="A234" s="201" t="s">
        <v>277</v>
      </c>
      <c r="B234" s="186">
        <v>2010</v>
      </c>
      <c r="C234" s="58">
        <v>38</v>
      </c>
      <c r="D234" s="58">
        <v>727</v>
      </c>
      <c r="E234" s="58">
        <v>65</v>
      </c>
      <c r="F234" s="58">
        <v>34</v>
      </c>
      <c r="G234" s="65">
        <v>28</v>
      </c>
      <c r="H234" s="58">
        <v>45</v>
      </c>
      <c r="I234" s="58"/>
      <c r="J234" s="65"/>
      <c r="K234" s="58"/>
      <c r="L234" s="65"/>
      <c r="M234" s="58"/>
      <c r="N234" s="58"/>
      <c r="O234" s="58"/>
      <c r="P234" s="58"/>
      <c r="Q234" s="58"/>
      <c r="R234" s="65"/>
      <c r="S234" s="58">
        <f>C234+D234+E234+F234+G234+H234</f>
        <v>937</v>
      </c>
    </row>
    <row r="235" spans="1:19" ht="12.75">
      <c r="A235" s="201" t="s">
        <v>278</v>
      </c>
      <c r="B235" s="188" t="s">
        <v>269</v>
      </c>
      <c r="C235" s="58">
        <f aca="true" t="shared" si="90" ref="C235:H235">C233-C234</f>
        <v>43</v>
      </c>
      <c r="D235" s="58">
        <f t="shared" si="90"/>
        <v>575</v>
      </c>
      <c r="E235" s="58">
        <f t="shared" si="90"/>
        <v>17</v>
      </c>
      <c r="F235" s="58">
        <f t="shared" si="90"/>
        <v>32</v>
      </c>
      <c r="G235" s="65">
        <f t="shared" si="90"/>
        <v>60</v>
      </c>
      <c r="H235" s="58">
        <f t="shared" si="90"/>
        <v>26</v>
      </c>
      <c r="I235" s="58"/>
      <c r="J235" s="65"/>
      <c r="K235" s="58"/>
      <c r="L235" s="65"/>
      <c r="M235" s="58"/>
      <c r="N235" s="58"/>
      <c r="O235" s="58"/>
      <c r="P235" s="58"/>
      <c r="Q235" s="58"/>
      <c r="R235" s="65"/>
      <c r="S235" s="58">
        <f>S233-S234</f>
        <v>753</v>
      </c>
    </row>
    <row r="236" spans="1:19" ht="13.5" thickBot="1">
      <c r="A236" s="202"/>
      <c r="B236" s="190" t="s">
        <v>5</v>
      </c>
      <c r="C236" s="61">
        <f aca="true" t="shared" si="91" ref="C236:H236">C235/C234</f>
        <v>1.131578947368421</v>
      </c>
      <c r="D236" s="61">
        <f t="shared" si="91"/>
        <v>0.7909215955983494</v>
      </c>
      <c r="E236" s="61">
        <f t="shared" si="91"/>
        <v>0.26153846153846155</v>
      </c>
      <c r="F236" s="61">
        <f t="shared" si="91"/>
        <v>0.9411764705882353</v>
      </c>
      <c r="G236" s="74">
        <f t="shared" si="91"/>
        <v>2.142857142857143</v>
      </c>
      <c r="H236" s="61">
        <f t="shared" si="91"/>
        <v>0.5777777777777777</v>
      </c>
      <c r="I236" s="61"/>
      <c r="J236" s="74"/>
      <c r="K236" s="61"/>
      <c r="L236" s="74"/>
      <c r="M236" s="61"/>
      <c r="N236" s="61"/>
      <c r="O236" s="61"/>
      <c r="P236" s="61"/>
      <c r="Q236" s="61"/>
      <c r="R236" s="74"/>
      <c r="S236" s="61">
        <f>S235/S234</f>
        <v>0.8036286019210246</v>
      </c>
    </row>
    <row r="237" spans="1:19" ht="12.75">
      <c r="A237" s="203" t="s">
        <v>281</v>
      </c>
      <c r="B237" s="186">
        <v>2011</v>
      </c>
      <c r="C237" s="58">
        <v>18</v>
      </c>
      <c r="D237" s="58">
        <v>219</v>
      </c>
      <c r="E237" s="58">
        <v>24</v>
      </c>
      <c r="F237" s="58">
        <v>14</v>
      </c>
      <c r="G237" s="65">
        <v>18</v>
      </c>
      <c r="H237" s="58">
        <v>28</v>
      </c>
      <c r="I237" s="58"/>
      <c r="J237" s="65"/>
      <c r="K237" s="58"/>
      <c r="L237" s="65"/>
      <c r="M237" s="58"/>
      <c r="N237" s="58"/>
      <c r="O237" s="58"/>
      <c r="P237" s="58"/>
      <c r="Q237" s="58"/>
      <c r="R237" s="65"/>
      <c r="S237" s="58">
        <f>C237+D237+E237+F237+G237+H237</f>
        <v>321</v>
      </c>
    </row>
    <row r="238" spans="1:19" ht="12.75">
      <c r="A238" s="201" t="s">
        <v>279</v>
      </c>
      <c r="B238" s="186">
        <v>2010</v>
      </c>
      <c r="C238" s="58">
        <v>20</v>
      </c>
      <c r="D238" s="58">
        <v>276</v>
      </c>
      <c r="E238" s="58">
        <v>34</v>
      </c>
      <c r="F238" s="58">
        <v>30</v>
      </c>
      <c r="G238" s="65">
        <v>26</v>
      </c>
      <c r="H238" s="58">
        <v>20</v>
      </c>
      <c r="I238" s="58"/>
      <c r="J238" s="65"/>
      <c r="K238" s="58"/>
      <c r="L238" s="65"/>
      <c r="M238" s="58"/>
      <c r="N238" s="58"/>
      <c r="O238" s="58"/>
      <c r="P238" s="58"/>
      <c r="Q238" s="58"/>
      <c r="R238" s="65"/>
      <c r="S238" s="58">
        <f>C238+D238+E238+F238+G238+H238</f>
        <v>406</v>
      </c>
    </row>
    <row r="239" spans="1:19" ht="12.75">
      <c r="A239" s="201" t="s">
        <v>280</v>
      </c>
      <c r="B239" s="188" t="s">
        <v>269</v>
      </c>
      <c r="C239" s="58">
        <f aca="true" t="shared" si="92" ref="C239:H239">C237-C238</f>
        <v>-2</v>
      </c>
      <c r="D239" s="58">
        <f t="shared" si="92"/>
        <v>-57</v>
      </c>
      <c r="E239" s="58">
        <f t="shared" si="92"/>
        <v>-10</v>
      </c>
      <c r="F239" s="58">
        <f t="shared" si="92"/>
        <v>-16</v>
      </c>
      <c r="G239" s="65">
        <f t="shared" si="92"/>
        <v>-8</v>
      </c>
      <c r="H239" s="58">
        <f t="shared" si="92"/>
        <v>8</v>
      </c>
      <c r="I239" s="58"/>
      <c r="J239" s="65"/>
      <c r="K239" s="58"/>
      <c r="L239" s="65"/>
      <c r="M239" s="58"/>
      <c r="N239" s="58"/>
      <c r="O239" s="58"/>
      <c r="P239" s="58"/>
      <c r="Q239" s="58"/>
      <c r="R239" s="65"/>
      <c r="S239" s="58">
        <f>S237-S238</f>
        <v>-85</v>
      </c>
    </row>
    <row r="240" spans="1:19" ht="13.5" thickBot="1">
      <c r="A240" s="202"/>
      <c r="B240" s="190" t="s">
        <v>5</v>
      </c>
      <c r="C240" s="61">
        <f aca="true" t="shared" si="93" ref="C240:H240">C239/C238</f>
        <v>-0.1</v>
      </c>
      <c r="D240" s="61">
        <f t="shared" si="93"/>
        <v>-0.20652173913043478</v>
      </c>
      <c r="E240" s="61">
        <f t="shared" si="93"/>
        <v>-0.29411764705882354</v>
      </c>
      <c r="F240" s="61">
        <f t="shared" si="93"/>
        <v>-0.5333333333333333</v>
      </c>
      <c r="G240" s="74">
        <f t="shared" si="93"/>
        <v>-0.3076923076923077</v>
      </c>
      <c r="H240" s="61">
        <f t="shared" si="93"/>
        <v>0.4</v>
      </c>
      <c r="I240" s="61"/>
      <c r="J240" s="74"/>
      <c r="K240" s="61"/>
      <c r="L240" s="74"/>
      <c r="M240" s="61"/>
      <c r="N240" s="61"/>
      <c r="O240" s="61"/>
      <c r="P240" s="61"/>
      <c r="Q240" s="61"/>
      <c r="R240" s="74"/>
      <c r="S240" s="61">
        <f>S239/S238</f>
        <v>-0.20935960591133004</v>
      </c>
    </row>
    <row r="241" spans="1:19" ht="13.5" thickBot="1">
      <c r="A241" s="210" t="s">
        <v>238</v>
      </c>
      <c r="B241" s="64"/>
      <c r="C241" s="64"/>
      <c r="D241" s="64"/>
      <c r="E241" s="64"/>
      <c r="F241" s="64"/>
      <c r="G241" s="64"/>
      <c r="H241" s="64"/>
      <c r="I241" s="64"/>
      <c r="J241" s="64"/>
      <c r="K241" s="64"/>
      <c r="L241" s="64"/>
      <c r="M241" s="64"/>
      <c r="N241" s="64"/>
      <c r="O241" s="64"/>
      <c r="P241" s="64"/>
      <c r="Q241" s="64"/>
      <c r="R241" s="64"/>
      <c r="S241" s="64"/>
    </row>
    <row r="242" spans="1:19" ht="23.25" thickBot="1">
      <c r="A242" s="197"/>
      <c r="B242" s="198"/>
      <c r="C242" s="69" t="s">
        <v>98</v>
      </c>
      <c r="D242" s="68" t="s">
        <v>99</v>
      </c>
      <c r="E242" s="69" t="s">
        <v>100</v>
      </c>
      <c r="F242" s="67" t="s">
        <v>101</v>
      </c>
      <c r="G242" s="66" t="s">
        <v>102</v>
      </c>
      <c r="H242" s="67" t="s">
        <v>103</v>
      </c>
      <c r="I242" s="66" t="s">
        <v>104</v>
      </c>
      <c r="J242" s="67" t="s">
        <v>105</v>
      </c>
      <c r="K242" s="69" t="s">
        <v>106</v>
      </c>
      <c r="L242" s="67" t="s">
        <v>107</v>
      </c>
      <c r="M242" s="93" t="s">
        <v>108</v>
      </c>
      <c r="N242" s="67" t="s">
        <v>109</v>
      </c>
      <c r="O242" s="66" t="s">
        <v>110</v>
      </c>
      <c r="P242" s="69" t="s">
        <v>111</v>
      </c>
      <c r="Q242" s="69" t="s">
        <v>112</v>
      </c>
      <c r="R242" s="69" t="s">
        <v>113</v>
      </c>
      <c r="S242" s="71" t="s">
        <v>44</v>
      </c>
    </row>
    <row r="243" spans="1:19" ht="12.75">
      <c r="A243" s="174"/>
      <c r="B243" s="186">
        <v>2011</v>
      </c>
      <c r="C243" s="58">
        <f aca="true" t="shared" si="94" ref="C243:S244">C247+C251+C255+C259+C263+C267+C271</f>
        <v>2348</v>
      </c>
      <c r="D243" s="58">
        <f t="shared" si="94"/>
        <v>1720</v>
      </c>
      <c r="E243" s="58">
        <f t="shared" si="94"/>
        <v>1134</v>
      </c>
      <c r="F243" s="58">
        <f t="shared" si="94"/>
        <v>299</v>
      </c>
      <c r="G243" s="58">
        <f t="shared" si="94"/>
        <v>269</v>
      </c>
      <c r="H243" s="58">
        <f t="shared" si="94"/>
        <v>349</v>
      </c>
      <c r="I243" s="58">
        <f t="shared" si="94"/>
        <v>623</v>
      </c>
      <c r="J243" s="58">
        <f>J247+J251+J255+J259+J263+J267+J271</f>
        <v>759</v>
      </c>
      <c r="K243" s="58">
        <f t="shared" si="94"/>
        <v>577</v>
      </c>
      <c r="L243" s="58">
        <f t="shared" si="94"/>
        <v>245</v>
      </c>
      <c r="M243" s="58">
        <f t="shared" si="94"/>
        <v>155</v>
      </c>
      <c r="N243" s="57">
        <f t="shared" si="94"/>
        <v>625</v>
      </c>
      <c r="O243" s="58">
        <f>O247+O251+O255+O259+O263+O267+O271</f>
        <v>523</v>
      </c>
      <c r="P243" s="58">
        <f>P247+P251+P255+P259+P263+P267+P271</f>
        <v>783</v>
      </c>
      <c r="Q243" s="58">
        <f>Q247+Q251+Q255+Q259+Q263+Q267+Q271</f>
        <v>517</v>
      </c>
      <c r="R243" s="58">
        <f>R247+R251+R255+R259+R263+R267+R271</f>
        <v>579</v>
      </c>
      <c r="S243" s="58">
        <f>S247+S251+S255+S259+S263+S267+S271</f>
        <v>11505</v>
      </c>
    </row>
    <row r="244" spans="1:19" ht="12.75">
      <c r="A244" s="205" t="s">
        <v>54</v>
      </c>
      <c r="B244" s="186">
        <v>2010</v>
      </c>
      <c r="C244" s="58">
        <f t="shared" si="94"/>
        <v>2532</v>
      </c>
      <c r="D244" s="58">
        <f t="shared" si="94"/>
        <v>2007</v>
      </c>
      <c r="E244" s="58">
        <f t="shared" si="94"/>
        <v>1288</v>
      </c>
      <c r="F244" s="58">
        <f t="shared" si="94"/>
        <v>389</v>
      </c>
      <c r="G244" s="58">
        <f t="shared" si="94"/>
        <v>269</v>
      </c>
      <c r="H244" s="58">
        <f t="shared" si="94"/>
        <v>440</v>
      </c>
      <c r="I244" s="58">
        <f t="shared" si="94"/>
        <v>501</v>
      </c>
      <c r="J244" s="58">
        <f>J248+J252+J256+J260+J264+J268+J272</f>
        <v>1050</v>
      </c>
      <c r="K244" s="58">
        <f t="shared" si="94"/>
        <v>639</v>
      </c>
      <c r="L244" s="58">
        <f t="shared" si="94"/>
        <v>204</v>
      </c>
      <c r="M244" s="58">
        <f t="shared" si="94"/>
        <v>168</v>
      </c>
      <c r="N244" s="57">
        <f t="shared" si="94"/>
        <v>507</v>
      </c>
      <c r="O244" s="58">
        <f>O248+O252+O256+O260+O264+O268+O272</f>
        <v>469</v>
      </c>
      <c r="P244" s="58">
        <f>P248+P252+P256+P260+P264+P268+P272</f>
        <v>810</v>
      </c>
      <c r="Q244" s="58">
        <f>Q248+Q252+Q256+Q260+Q264+Q268+Q272</f>
        <v>489</v>
      </c>
      <c r="R244" s="58">
        <f>R248+R252+R256+R260+R264+R268+R272</f>
        <v>659</v>
      </c>
      <c r="S244" s="58">
        <f t="shared" si="94"/>
        <v>12421</v>
      </c>
    </row>
    <row r="245" spans="1:19" ht="12.75">
      <c r="A245" s="174"/>
      <c r="B245" s="188" t="s">
        <v>269</v>
      </c>
      <c r="C245" s="58">
        <f aca="true" t="shared" si="95" ref="C245:S245">C243-C244</f>
        <v>-184</v>
      </c>
      <c r="D245" s="65">
        <f t="shared" si="95"/>
        <v>-287</v>
      </c>
      <c r="E245" s="58">
        <f t="shared" si="95"/>
        <v>-154</v>
      </c>
      <c r="F245" s="65">
        <f t="shared" si="95"/>
        <v>-90</v>
      </c>
      <c r="G245" s="58">
        <f t="shared" si="95"/>
        <v>0</v>
      </c>
      <c r="H245" s="65">
        <f t="shared" si="95"/>
        <v>-91</v>
      </c>
      <c r="I245" s="58">
        <f t="shared" si="95"/>
        <v>122</v>
      </c>
      <c r="J245" s="65">
        <f>J243-J244</f>
        <v>-291</v>
      </c>
      <c r="K245" s="58">
        <f t="shared" si="95"/>
        <v>-62</v>
      </c>
      <c r="L245" s="65">
        <f t="shared" si="95"/>
        <v>41</v>
      </c>
      <c r="M245" s="58">
        <f t="shared" si="95"/>
        <v>-13</v>
      </c>
      <c r="N245" s="65">
        <f t="shared" si="95"/>
        <v>118</v>
      </c>
      <c r="O245" s="58">
        <f t="shared" si="95"/>
        <v>54</v>
      </c>
      <c r="P245" s="58">
        <f t="shared" si="95"/>
        <v>-27</v>
      </c>
      <c r="Q245" s="58">
        <f t="shared" si="95"/>
        <v>28</v>
      </c>
      <c r="R245" s="58">
        <f t="shared" si="95"/>
        <v>-80</v>
      </c>
      <c r="S245" s="58">
        <f t="shared" si="95"/>
        <v>-916</v>
      </c>
    </row>
    <row r="246" spans="1:19" ht="13.5" thickBot="1">
      <c r="A246" s="200"/>
      <c r="B246" s="190" t="s">
        <v>5</v>
      </c>
      <c r="C246" s="61">
        <f aca="true" t="shared" si="96" ref="C246:S246">C245/C244</f>
        <v>-0.07266982622432859</v>
      </c>
      <c r="D246" s="74">
        <f t="shared" si="96"/>
        <v>-0.14299950174389636</v>
      </c>
      <c r="E246" s="61">
        <f t="shared" si="96"/>
        <v>-0.11956521739130435</v>
      </c>
      <c r="F246" s="74">
        <f t="shared" si="96"/>
        <v>-0.23136246786632392</v>
      </c>
      <c r="G246" s="61">
        <f t="shared" si="96"/>
        <v>0</v>
      </c>
      <c r="H246" s="74">
        <f t="shared" si="96"/>
        <v>-0.20681818181818182</v>
      </c>
      <c r="I246" s="61">
        <f t="shared" si="96"/>
        <v>0.2435129740518962</v>
      </c>
      <c r="J246" s="74">
        <f>J245/J244</f>
        <v>-0.27714285714285714</v>
      </c>
      <c r="K246" s="61">
        <f t="shared" si="96"/>
        <v>-0.09702660406885759</v>
      </c>
      <c r="L246" s="74">
        <f t="shared" si="96"/>
        <v>0.20098039215686275</v>
      </c>
      <c r="M246" s="61">
        <f t="shared" si="96"/>
        <v>-0.07738095238095238</v>
      </c>
      <c r="N246" s="74">
        <f t="shared" si="96"/>
        <v>0.23274161735700197</v>
      </c>
      <c r="O246" s="61">
        <f t="shared" si="96"/>
        <v>0.11513859275053305</v>
      </c>
      <c r="P246" s="61">
        <f t="shared" si="96"/>
        <v>-0.03333333333333333</v>
      </c>
      <c r="Q246" s="61">
        <f t="shared" si="96"/>
        <v>0.05725971370143149</v>
      </c>
      <c r="R246" s="94">
        <f t="shared" si="96"/>
        <v>-0.12139605462822459</v>
      </c>
      <c r="S246" s="61">
        <f t="shared" si="96"/>
        <v>-0.07374607519523388</v>
      </c>
    </row>
    <row r="247" spans="1:19" ht="12.75">
      <c r="A247" s="174"/>
      <c r="B247" s="186">
        <v>2011</v>
      </c>
      <c r="C247" s="58">
        <v>20</v>
      </c>
      <c r="D247" s="65">
        <v>18</v>
      </c>
      <c r="E247" s="58">
        <v>9</v>
      </c>
      <c r="F247" s="65">
        <v>6</v>
      </c>
      <c r="G247" s="58">
        <v>14</v>
      </c>
      <c r="H247" s="65">
        <v>3</v>
      </c>
      <c r="I247" s="58">
        <v>18</v>
      </c>
      <c r="J247" s="65">
        <v>22</v>
      </c>
      <c r="K247" s="58">
        <v>5</v>
      </c>
      <c r="L247" s="65">
        <v>3</v>
      </c>
      <c r="M247" s="58">
        <v>0</v>
      </c>
      <c r="N247" s="65">
        <v>7</v>
      </c>
      <c r="O247" s="58">
        <v>10</v>
      </c>
      <c r="P247" s="58">
        <v>17</v>
      </c>
      <c r="Q247" s="58">
        <v>10</v>
      </c>
      <c r="R247" s="58">
        <v>15</v>
      </c>
      <c r="S247" s="58">
        <f>C247+D247+E247+F247+G247+H247+I247+J247+K247+L247+M247+N247+O247+P247+Q247+R247</f>
        <v>177</v>
      </c>
    </row>
    <row r="248" spans="1:19" ht="12.75">
      <c r="A248" s="201" t="s">
        <v>270</v>
      </c>
      <c r="B248" s="186">
        <v>2010</v>
      </c>
      <c r="C248" s="58">
        <v>11</v>
      </c>
      <c r="D248" s="65">
        <v>20</v>
      </c>
      <c r="E248" s="58">
        <v>7</v>
      </c>
      <c r="F248" s="65">
        <v>5</v>
      </c>
      <c r="G248" s="58">
        <v>6</v>
      </c>
      <c r="H248" s="65">
        <v>4</v>
      </c>
      <c r="I248" s="58">
        <v>15</v>
      </c>
      <c r="J248" s="65">
        <v>17</v>
      </c>
      <c r="K248" s="58">
        <v>6</v>
      </c>
      <c r="L248" s="65">
        <v>1</v>
      </c>
      <c r="M248" s="58">
        <v>1</v>
      </c>
      <c r="N248" s="65">
        <v>12</v>
      </c>
      <c r="O248" s="58">
        <v>13</v>
      </c>
      <c r="P248" s="58">
        <v>9</v>
      </c>
      <c r="Q248" s="58">
        <v>9</v>
      </c>
      <c r="R248" s="58">
        <v>6</v>
      </c>
      <c r="S248" s="58">
        <f>C248+D248+E248+F248+G248+H248+I248+J248+K248+L248+M248+N248+O248+P248+Q248+R248</f>
        <v>142</v>
      </c>
    </row>
    <row r="249" spans="1:19" ht="12.75">
      <c r="A249" s="201" t="s">
        <v>271</v>
      </c>
      <c r="B249" s="188" t="s">
        <v>269</v>
      </c>
      <c r="C249" s="58">
        <f aca="true" t="shared" si="97" ref="C249:S249">C247-C248</f>
        <v>9</v>
      </c>
      <c r="D249" s="65">
        <f t="shared" si="97"/>
        <v>-2</v>
      </c>
      <c r="E249" s="58">
        <f t="shared" si="97"/>
        <v>2</v>
      </c>
      <c r="F249" s="65">
        <f t="shared" si="97"/>
        <v>1</v>
      </c>
      <c r="G249" s="58">
        <f t="shared" si="97"/>
        <v>8</v>
      </c>
      <c r="H249" s="65">
        <f t="shared" si="97"/>
        <v>-1</v>
      </c>
      <c r="I249" s="58">
        <f t="shared" si="97"/>
        <v>3</v>
      </c>
      <c r="J249" s="65">
        <f>J247-J248</f>
        <v>5</v>
      </c>
      <c r="K249" s="58">
        <f t="shared" si="97"/>
        <v>-1</v>
      </c>
      <c r="L249" s="65">
        <f t="shared" si="97"/>
        <v>2</v>
      </c>
      <c r="M249" s="58">
        <f t="shared" si="97"/>
        <v>-1</v>
      </c>
      <c r="N249" s="65">
        <f t="shared" si="97"/>
        <v>-5</v>
      </c>
      <c r="O249" s="58">
        <f t="shared" si="97"/>
        <v>-3</v>
      </c>
      <c r="P249" s="58">
        <f t="shared" si="97"/>
        <v>8</v>
      </c>
      <c r="Q249" s="58">
        <f t="shared" si="97"/>
        <v>1</v>
      </c>
      <c r="R249" s="58">
        <f t="shared" si="97"/>
        <v>9</v>
      </c>
      <c r="S249" s="58">
        <f t="shared" si="97"/>
        <v>35</v>
      </c>
    </row>
    <row r="250" spans="1:20" ht="13.5" thickBot="1">
      <c r="A250" s="202"/>
      <c r="B250" s="190" t="s">
        <v>5</v>
      </c>
      <c r="C250" s="61">
        <f aca="true" t="shared" si="98" ref="C250:S250">C249/C248</f>
        <v>0.8181818181818182</v>
      </c>
      <c r="D250" s="61">
        <f t="shared" si="98"/>
        <v>-0.1</v>
      </c>
      <c r="E250" s="61">
        <f t="shared" si="98"/>
        <v>0.2857142857142857</v>
      </c>
      <c r="F250" s="61">
        <f t="shared" si="98"/>
        <v>0.2</v>
      </c>
      <c r="G250" s="61">
        <f t="shared" si="98"/>
        <v>1.3333333333333333</v>
      </c>
      <c r="H250" s="61">
        <f t="shared" si="98"/>
        <v>-0.25</v>
      </c>
      <c r="I250" s="61">
        <f t="shared" si="98"/>
        <v>0.2</v>
      </c>
      <c r="J250" s="61">
        <f t="shared" si="98"/>
        <v>0.29411764705882354</v>
      </c>
      <c r="K250" s="61">
        <f t="shared" si="98"/>
        <v>-0.16666666666666666</v>
      </c>
      <c r="L250" s="61">
        <f t="shared" si="98"/>
        <v>2</v>
      </c>
      <c r="M250" s="61">
        <f t="shared" si="98"/>
        <v>-1</v>
      </c>
      <c r="N250" s="61">
        <f t="shared" si="98"/>
        <v>-0.4166666666666667</v>
      </c>
      <c r="O250" s="61">
        <f t="shared" si="98"/>
        <v>-0.23076923076923078</v>
      </c>
      <c r="P250" s="61">
        <f>P249/P248</f>
        <v>0.8888888888888888</v>
      </c>
      <c r="Q250" s="61">
        <f>Q249/Q248</f>
        <v>0.1111111111111111</v>
      </c>
      <c r="R250" s="61">
        <f>R249/R248</f>
        <v>1.5</v>
      </c>
      <c r="S250" s="61">
        <f t="shared" si="98"/>
        <v>0.24647887323943662</v>
      </c>
      <c r="T250" s="220"/>
    </row>
    <row r="251" spans="1:19" ht="12.75">
      <c r="A251" s="203"/>
      <c r="B251" s="186">
        <v>2011</v>
      </c>
      <c r="C251" s="58">
        <v>1</v>
      </c>
      <c r="D251" s="65">
        <v>0</v>
      </c>
      <c r="E251" s="58">
        <v>0</v>
      </c>
      <c r="F251" s="65">
        <v>0</v>
      </c>
      <c r="G251" s="58">
        <v>0</v>
      </c>
      <c r="H251" s="65">
        <v>0</v>
      </c>
      <c r="I251" s="58">
        <v>0</v>
      </c>
      <c r="J251" s="65">
        <v>1</v>
      </c>
      <c r="K251" s="58">
        <v>0</v>
      </c>
      <c r="L251" s="65">
        <v>0</v>
      </c>
      <c r="M251" s="58">
        <v>0</v>
      </c>
      <c r="N251" s="65">
        <v>1</v>
      </c>
      <c r="O251" s="58">
        <v>0</v>
      </c>
      <c r="P251" s="58">
        <v>0</v>
      </c>
      <c r="Q251" s="58">
        <v>0</v>
      </c>
      <c r="R251" s="58">
        <v>0</v>
      </c>
      <c r="S251" s="58">
        <f>C251+D251+E251+F251+G251+H251+I251+J251+K251+L251+M251+N251+O251+P251+Q251+R251</f>
        <v>3</v>
      </c>
    </row>
    <row r="252" spans="1:19" ht="12.75">
      <c r="A252" s="201" t="s">
        <v>272</v>
      </c>
      <c r="B252" s="186">
        <v>2010</v>
      </c>
      <c r="C252" s="58">
        <v>0</v>
      </c>
      <c r="D252" s="65">
        <v>0</v>
      </c>
      <c r="E252" s="58">
        <v>0</v>
      </c>
      <c r="F252" s="65">
        <v>1</v>
      </c>
      <c r="G252" s="58">
        <v>0</v>
      </c>
      <c r="H252" s="65">
        <v>1</v>
      </c>
      <c r="I252" s="58">
        <v>0</v>
      </c>
      <c r="J252" s="65">
        <v>0</v>
      </c>
      <c r="K252" s="58">
        <v>0</v>
      </c>
      <c r="L252" s="65">
        <v>0</v>
      </c>
      <c r="M252" s="58">
        <v>0</v>
      </c>
      <c r="N252" s="65">
        <v>0</v>
      </c>
      <c r="O252" s="58">
        <v>0</v>
      </c>
      <c r="P252" s="58">
        <v>0</v>
      </c>
      <c r="Q252" s="58">
        <v>0</v>
      </c>
      <c r="R252" s="58">
        <v>0</v>
      </c>
      <c r="S252" s="58">
        <f>C252+D252+E252+F252+G252+H252+I252+J252+K252+L252+M252+N252+O252+P252+Q252+R252</f>
        <v>2</v>
      </c>
    </row>
    <row r="253" spans="1:19" ht="12.75">
      <c r="A253" s="201" t="s">
        <v>273</v>
      </c>
      <c r="B253" s="188" t="s">
        <v>269</v>
      </c>
      <c r="C253" s="58">
        <f aca="true" t="shared" si="99" ref="C253:S253">C251-C252</f>
        <v>1</v>
      </c>
      <c r="D253" s="65">
        <f t="shared" si="99"/>
        <v>0</v>
      </c>
      <c r="E253" s="58">
        <f t="shared" si="99"/>
        <v>0</v>
      </c>
      <c r="F253" s="65">
        <f t="shared" si="99"/>
        <v>-1</v>
      </c>
      <c r="G253" s="58">
        <f t="shared" si="99"/>
        <v>0</v>
      </c>
      <c r="H253" s="65">
        <f t="shared" si="99"/>
        <v>-1</v>
      </c>
      <c r="I253" s="58">
        <f t="shared" si="99"/>
        <v>0</v>
      </c>
      <c r="J253" s="65">
        <f>J251-J252</f>
        <v>1</v>
      </c>
      <c r="K253" s="58">
        <f t="shared" si="99"/>
        <v>0</v>
      </c>
      <c r="L253" s="65">
        <f t="shared" si="99"/>
        <v>0</v>
      </c>
      <c r="M253" s="58">
        <f t="shared" si="99"/>
        <v>0</v>
      </c>
      <c r="N253" s="65">
        <f t="shared" si="99"/>
        <v>1</v>
      </c>
      <c r="O253" s="58">
        <f t="shared" si="99"/>
        <v>0</v>
      </c>
      <c r="P253" s="58">
        <f t="shared" si="99"/>
        <v>0</v>
      </c>
      <c r="Q253" s="58">
        <f t="shared" si="99"/>
        <v>0</v>
      </c>
      <c r="R253" s="58">
        <f t="shared" si="99"/>
        <v>0</v>
      </c>
      <c r="S253" s="58">
        <f t="shared" si="99"/>
        <v>1</v>
      </c>
    </row>
    <row r="254" spans="1:20" ht="13.5" thickBot="1">
      <c r="A254" s="202"/>
      <c r="B254" s="190" t="s">
        <v>5</v>
      </c>
      <c r="C254" s="76">
        <v>0</v>
      </c>
      <c r="D254" s="76">
        <v>0</v>
      </c>
      <c r="E254" s="76">
        <v>0</v>
      </c>
      <c r="F254" s="76">
        <f>F253/F252</f>
        <v>-1</v>
      </c>
      <c r="G254" s="76">
        <v>0</v>
      </c>
      <c r="H254" s="76">
        <f>H253/H252</f>
        <v>-1</v>
      </c>
      <c r="I254" s="76">
        <v>0</v>
      </c>
      <c r="J254" s="76">
        <v>0</v>
      </c>
      <c r="K254" s="76">
        <v>0</v>
      </c>
      <c r="L254" s="76">
        <v>0</v>
      </c>
      <c r="M254" s="76">
        <v>0</v>
      </c>
      <c r="N254" s="76">
        <v>0</v>
      </c>
      <c r="O254" s="76">
        <v>0</v>
      </c>
      <c r="P254" s="76">
        <v>0</v>
      </c>
      <c r="Q254" s="76">
        <v>0</v>
      </c>
      <c r="R254" s="74">
        <v>0</v>
      </c>
      <c r="S254" s="61">
        <f>S253/S252</f>
        <v>0.5</v>
      </c>
      <c r="T254" s="220"/>
    </row>
    <row r="255" spans="1:19" ht="12.75">
      <c r="A255" s="203"/>
      <c r="B255" s="186">
        <v>2011</v>
      </c>
      <c r="C255" s="58">
        <v>311</v>
      </c>
      <c r="D255" s="65">
        <v>204</v>
      </c>
      <c r="E255" s="58">
        <v>158</v>
      </c>
      <c r="F255" s="65">
        <v>12</v>
      </c>
      <c r="G255" s="58">
        <v>25</v>
      </c>
      <c r="H255" s="65">
        <v>31</v>
      </c>
      <c r="I255" s="58">
        <v>57</v>
      </c>
      <c r="J255" s="65">
        <v>87</v>
      </c>
      <c r="K255" s="58">
        <v>78</v>
      </c>
      <c r="L255" s="65">
        <v>21</v>
      </c>
      <c r="M255" s="58">
        <v>11</v>
      </c>
      <c r="N255" s="65">
        <v>55</v>
      </c>
      <c r="O255" s="58">
        <v>50</v>
      </c>
      <c r="P255" s="58">
        <v>88</v>
      </c>
      <c r="Q255" s="58">
        <v>53</v>
      </c>
      <c r="R255" s="58">
        <v>75</v>
      </c>
      <c r="S255" s="58">
        <f>C255+D255+E255+F255+G255+H255+I255+J255+K255+L255+M255+N255+O255+P255+Q255+R255</f>
        <v>1316</v>
      </c>
    </row>
    <row r="256" spans="1:19" ht="12.75">
      <c r="A256" s="201" t="s">
        <v>158</v>
      </c>
      <c r="B256" s="186">
        <v>2010</v>
      </c>
      <c r="C256" s="58">
        <v>307</v>
      </c>
      <c r="D256" s="65">
        <v>296</v>
      </c>
      <c r="E256" s="58">
        <v>166</v>
      </c>
      <c r="F256" s="65">
        <v>32</v>
      </c>
      <c r="G256" s="58">
        <v>36</v>
      </c>
      <c r="H256" s="65">
        <v>36</v>
      </c>
      <c r="I256" s="58">
        <v>46</v>
      </c>
      <c r="J256" s="65">
        <v>163</v>
      </c>
      <c r="K256" s="58">
        <v>69</v>
      </c>
      <c r="L256" s="65">
        <v>16</v>
      </c>
      <c r="M256" s="58">
        <v>14</v>
      </c>
      <c r="N256" s="65">
        <v>63</v>
      </c>
      <c r="O256" s="58">
        <v>72</v>
      </c>
      <c r="P256" s="58">
        <v>135</v>
      </c>
      <c r="Q256" s="58">
        <v>57</v>
      </c>
      <c r="R256" s="58">
        <v>80</v>
      </c>
      <c r="S256" s="58">
        <f>C256+D256+E256+F256+G256+H256+I256+J256+K256+L256+M256+N256+O256+P256+Q256+R256</f>
        <v>1588</v>
      </c>
    </row>
    <row r="257" spans="1:19" ht="12.75">
      <c r="A257" s="203"/>
      <c r="B257" s="188" t="s">
        <v>269</v>
      </c>
      <c r="C257" s="58">
        <f aca="true" t="shared" si="100" ref="C257:R257">C255-C256</f>
        <v>4</v>
      </c>
      <c r="D257" s="58">
        <f t="shared" si="100"/>
        <v>-92</v>
      </c>
      <c r="E257" s="58">
        <f t="shared" si="100"/>
        <v>-8</v>
      </c>
      <c r="F257" s="58">
        <f t="shared" si="100"/>
        <v>-20</v>
      </c>
      <c r="G257" s="58">
        <f t="shared" si="100"/>
        <v>-11</v>
      </c>
      <c r="H257" s="58">
        <f t="shared" si="100"/>
        <v>-5</v>
      </c>
      <c r="I257" s="58">
        <f t="shared" si="100"/>
        <v>11</v>
      </c>
      <c r="J257" s="58">
        <f t="shared" si="100"/>
        <v>-76</v>
      </c>
      <c r="K257" s="58">
        <f t="shared" si="100"/>
        <v>9</v>
      </c>
      <c r="L257" s="58">
        <f t="shared" si="100"/>
        <v>5</v>
      </c>
      <c r="M257" s="58">
        <f t="shared" si="100"/>
        <v>-3</v>
      </c>
      <c r="N257" s="58">
        <f t="shared" si="100"/>
        <v>-8</v>
      </c>
      <c r="O257" s="58">
        <f t="shared" si="100"/>
        <v>-22</v>
      </c>
      <c r="P257" s="58">
        <f t="shared" si="100"/>
        <v>-47</v>
      </c>
      <c r="Q257" s="58">
        <f t="shared" si="100"/>
        <v>-4</v>
      </c>
      <c r="R257" s="58">
        <f t="shared" si="100"/>
        <v>-5</v>
      </c>
      <c r="S257" s="58">
        <f>S255-S256</f>
        <v>-272</v>
      </c>
    </row>
    <row r="258" spans="1:19" ht="13.5" thickBot="1">
      <c r="A258" s="202"/>
      <c r="B258" s="190" t="s">
        <v>5</v>
      </c>
      <c r="C258" s="61">
        <f aca="true" t="shared" si="101" ref="C258:L258">C257/C256</f>
        <v>0.013029315960912053</v>
      </c>
      <c r="D258" s="74">
        <f t="shared" si="101"/>
        <v>-0.3108108108108108</v>
      </c>
      <c r="E258" s="61">
        <f t="shared" si="101"/>
        <v>-0.04819277108433735</v>
      </c>
      <c r="F258" s="74">
        <f t="shared" si="101"/>
        <v>-0.625</v>
      </c>
      <c r="G258" s="76">
        <f t="shared" si="101"/>
        <v>-0.3055555555555556</v>
      </c>
      <c r="H258" s="74">
        <f t="shared" si="101"/>
        <v>-0.1388888888888889</v>
      </c>
      <c r="I258" s="61">
        <f t="shared" si="101"/>
        <v>0.2391304347826087</v>
      </c>
      <c r="J258" s="74">
        <f>J257/J256</f>
        <v>-0.4662576687116564</v>
      </c>
      <c r="K258" s="61">
        <f t="shared" si="101"/>
        <v>0.13043478260869565</v>
      </c>
      <c r="L258" s="74">
        <f t="shared" si="101"/>
        <v>0.3125</v>
      </c>
      <c r="M258" s="61">
        <f>M257/M256</f>
        <v>-0.21428571428571427</v>
      </c>
      <c r="N258" s="74">
        <f aca="true" t="shared" si="102" ref="N258:S258">N257/N256</f>
        <v>-0.12698412698412698</v>
      </c>
      <c r="O258" s="61">
        <f t="shared" si="102"/>
        <v>-0.3055555555555556</v>
      </c>
      <c r="P258" s="61">
        <f t="shared" si="102"/>
        <v>-0.34814814814814815</v>
      </c>
      <c r="Q258" s="61">
        <f t="shared" si="102"/>
        <v>-0.07017543859649122</v>
      </c>
      <c r="R258" s="90">
        <f t="shared" si="102"/>
        <v>-0.0625</v>
      </c>
      <c r="S258" s="61">
        <f t="shared" si="102"/>
        <v>-0.1712846347607053</v>
      </c>
    </row>
    <row r="259" spans="1:19" ht="12.75">
      <c r="A259" s="203"/>
      <c r="B259" s="186">
        <v>2011</v>
      </c>
      <c r="C259" s="58">
        <v>56</v>
      </c>
      <c r="D259" s="65">
        <v>36</v>
      </c>
      <c r="E259" s="58">
        <v>40</v>
      </c>
      <c r="F259" s="65">
        <v>9</v>
      </c>
      <c r="G259" s="58">
        <v>38</v>
      </c>
      <c r="H259" s="65">
        <v>14</v>
      </c>
      <c r="I259" s="58">
        <v>24</v>
      </c>
      <c r="J259" s="65">
        <v>30</v>
      </c>
      <c r="K259" s="58">
        <v>10</v>
      </c>
      <c r="L259" s="65">
        <v>9</v>
      </c>
      <c r="M259" s="58">
        <v>2</v>
      </c>
      <c r="N259" s="65">
        <v>33</v>
      </c>
      <c r="O259" s="58">
        <v>31</v>
      </c>
      <c r="P259" s="58">
        <v>34</v>
      </c>
      <c r="Q259" s="58">
        <v>24</v>
      </c>
      <c r="R259" s="58">
        <v>31</v>
      </c>
      <c r="S259" s="58">
        <f>C259+D259+E259+F259+G259+H259+I259+J259+K259+L259+M259+N259+O259+P259+Q259+R259</f>
        <v>421</v>
      </c>
    </row>
    <row r="260" spans="1:19" ht="12.75">
      <c r="A260" s="201" t="s">
        <v>274</v>
      </c>
      <c r="B260" s="186">
        <v>2010</v>
      </c>
      <c r="C260" s="58">
        <v>57</v>
      </c>
      <c r="D260" s="65">
        <v>30</v>
      </c>
      <c r="E260" s="58">
        <v>33</v>
      </c>
      <c r="F260" s="65">
        <v>5</v>
      </c>
      <c r="G260" s="58">
        <v>20</v>
      </c>
      <c r="H260" s="65">
        <v>22</v>
      </c>
      <c r="I260" s="58">
        <v>29</v>
      </c>
      <c r="J260" s="65">
        <v>33</v>
      </c>
      <c r="K260" s="58">
        <v>11</v>
      </c>
      <c r="L260" s="65">
        <v>8</v>
      </c>
      <c r="M260" s="58">
        <v>6</v>
      </c>
      <c r="N260" s="65">
        <v>25</v>
      </c>
      <c r="O260" s="58">
        <v>19</v>
      </c>
      <c r="P260" s="58">
        <v>23</v>
      </c>
      <c r="Q260" s="58">
        <v>27</v>
      </c>
      <c r="R260" s="58">
        <v>20</v>
      </c>
      <c r="S260" s="58">
        <f>C260+D260+E260+F260+G260+H260+I260+J260+K260+L260+M260+N260+O260+P260+Q260+R260</f>
        <v>368</v>
      </c>
    </row>
    <row r="261" spans="1:19" ht="12.75">
      <c r="A261" s="201" t="s">
        <v>275</v>
      </c>
      <c r="B261" s="188" t="s">
        <v>269</v>
      </c>
      <c r="C261" s="58">
        <f aca="true" t="shared" si="103" ref="C261:S261">C259-C260</f>
        <v>-1</v>
      </c>
      <c r="D261" s="65">
        <f t="shared" si="103"/>
        <v>6</v>
      </c>
      <c r="E261" s="58">
        <f t="shared" si="103"/>
        <v>7</v>
      </c>
      <c r="F261" s="65">
        <f t="shared" si="103"/>
        <v>4</v>
      </c>
      <c r="G261" s="58">
        <f t="shared" si="103"/>
        <v>18</v>
      </c>
      <c r="H261" s="65">
        <f>H259-H260</f>
        <v>-8</v>
      </c>
      <c r="I261" s="58">
        <f>I259-I260</f>
        <v>-5</v>
      </c>
      <c r="J261" s="65">
        <f>J259-J260</f>
        <v>-3</v>
      </c>
      <c r="K261" s="58">
        <f t="shared" si="103"/>
        <v>-1</v>
      </c>
      <c r="L261" s="65">
        <f t="shared" si="103"/>
        <v>1</v>
      </c>
      <c r="M261" s="58">
        <f t="shared" si="103"/>
        <v>-4</v>
      </c>
      <c r="N261" s="65">
        <f t="shared" si="103"/>
        <v>8</v>
      </c>
      <c r="O261" s="58">
        <f t="shared" si="103"/>
        <v>12</v>
      </c>
      <c r="P261" s="58">
        <f t="shared" si="103"/>
        <v>11</v>
      </c>
      <c r="Q261" s="58">
        <f t="shared" si="103"/>
        <v>-3</v>
      </c>
      <c r="R261" s="58">
        <f t="shared" si="103"/>
        <v>11</v>
      </c>
      <c r="S261" s="58">
        <f t="shared" si="103"/>
        <v>53</v>
      </c>
    </row>
    <row r="262" spans="1:20" ht="13.5" thickBot="1">
      <c r="A262" s="202"/>
      <c r="B262" s="190" t="s">
        <v>5</v>
      </c>
      <c r="C262" s="61">
        <f aca="true" t="shared" si="104" ref="C262:I262">C261/C260</f>
        <v>-0.017543859649122806</v>
      </c>
      <c r="D262" s="61">
        <f t="shared" si="104"/>
        <v>0.2</v>
      </c>
      <c r="E262" s="61">
        <f t="shared" si="104"/>
        <v>0.21212121212121213</v>
      </c>
      <c r="F262" s="74">
        <f t="shared" si="104"/>
        <v>0.8</v>
      </c>
      <c r="G262" s="61">
        <f t="shared" si="104"/>
        <v>0.9</v>
      </c>
      <c r="H262" s="74">
        <f t="shared" si="104"/>
        <v>-0.36363636363636365</v>
      </c>
      <c r="I262" s="61">
        <f t="shared" si="104"/>
        <v>-0.1724137931034483</v>
      </c>
      <c r="J262" s="74">
        <f>J261/J260</f>
        <v>-0.09090909090909091</v>
      </c>
      <c r="K262" s="76">
        <f>K261/K260</f>
        <v>-0.09090909090909091</v>
      </c>
      <c r="L262" s="61">
        <f>L261/L260</f>
        <v>0.125</v>
      </c>
      <c r="M262" s="61">
        <f>M261/M260</f>
        <v>-0.6666666666666666</v>
      </c>
      <c r="N262" s="61">
        <f aca="true" t="shared" si="105" ref="N262:S262">N261/N260</f>
        <v>0.32</v>
      </c>
      <c r="O262" s="61">
        <f t="shared" si="105"/>
        <v>0.631578947368421</v>
      </c>
      <c r="P262" s="61">
        <f t="shared" si="105"/>
        <v>0.4782608695652174</v>
      </c>
      <c r="Q262" s="61">
        <f t="shared" si="105"/>
        <v>-0.1111111111111111</v>
      </c>
      <c r="R262" s="94">
        <f t="shared" si="105"/>
        <v>0.55</v>
      </c>
      <c r="S262" s="61">
        <f t="shared" si="105"/>
        <v>0.14402173913043478</v>
      </c>
      <c r="T262" s="220"/>
    </row>
    <row r="263" spans="1:19" ht="12.75">
      <c r="A263" s="203"/>
      <c r="B263" s="186">
        <v>2011</v>
      </c>
      <c r="C263" s="58">
        <v>267</v>
      </c>
      <c r="D263" s="65">
        <v>342</v>
      </c>
      <c r="E263" s="58">
        <v>167</v>
      </c>
      <c r="F263" s="65">
        <v>132</v>
      </c>
      <c r="G263" s="58">
        <v>64</v>
      </c>
      <c r="H263" s="65">
        <v>125</v>
      </c>
      <c r="I263" s="58">
        <v>173</v>
      </c>
      <c r="J263" s="65">
        <v>128</v>
      </c>
      <c r="K263" s="58">
        <v>78</v>
      </c>
      <c r="L263" s="65">
        <v>84</v>
      </c>
      <c r="M263" s="58">
        <v>58</v>
      </c>
      <c r="N263" s="65">
        <v>208</v>
      </c>
      <c r="O263" s="58">
        <v>154</v>
      </c>
      <c r="P263" s="58">
        <v>204</v>
      </c>
      <c r="Q263" s="58">
        <v>109</v>
      </c>
      <c r="R263" s="58">
        <v>142</v>
      </c>
      <c r="S263" s="58">
        <f>C263+D263+E263+F263+G263+H263+I263+J263+K263+L263+M263+N263+O263+P263+Q263+R263</f>
        <v>2435</v>
      </c>
    </row>
    <row r="264" spans="1:19" ht="12.75">
      <c r="A264" s="204" t="s">
        <v>276</v>
      </c>
      <c r="B264" s="186">
        <v>2010</v>
      </c>
      <c r="C264" s="58">
        <v>304</v>
      </c>
      <c r="D264" s="65">
        <v>487</v>
      </c>
      <c r="E264" s="58">
        <v>277</v>
      </c>
      <c r="F264" s="65">
        <v>169</v>
      </c>
      <c r="G264" s="58">
        <v>78</v>
      </c>
      <c r="H264" s="65">
        <v>142</v>
      </c>
      <c r="I264" s="58">
        <v>115</v>
      </c>
      <c r="J264" s="65">
        <v>196</v>
      </c>
      <c r="K264" s="58">
        <v>98</v>
      </c>
      <c r="L264" s="65">
        <v>65</v>
      </c>
      <c r="M264" s="58">
        <v>60</v>
      </c>
      <c r="N264" s="65">
        <v>187</v>
      </c>
      <c r="O264" s="58">
        <v>129</v>
      </c>
      <c r="P264" s="58">
        <v>235</v>
      </c>
      <c r="Q264" s="58">
        <v>83</v>
      </c>
      <c r="R264" s="58">
        <v>179</v>
      </c>
      <c r="S264" s="58">
        <f>C264+D264+E264+F264+G264+H264+I264+J264+K264+L264+M264+N264+O264+P264+Q264+R264</f>
        <v>2804</v>
      </c>
    </row>
    <row r="265" spans="1:19" ht="12.75">
      <c r="A265" s="203"/>
      <c r="B265" s="188" t="s">
        <v>269</v>
      </c>
      <c r="C265" s="58">
        <f aca="true" t="shared" si="106" ref="C265:S265">C263-C264</f>
        <v>-37</v>
      </c>
      <c r="D265" s="65">
        <f t="shared" si="106"/>
        <v>-145</v>
      </c>
      <c r="E265" s="58">
        <f t="shared" si="106"/>
        <v>-110</v>
      </c>
      <c r="F265" s="65">
        <f t="shared" si="106"/>
        <v>-37</v>
      </c>
      <c r="G265" s="58">
        <f t="shared" si="106"/>
        <v>-14</v>
      </c>
      <c r="H265" s="65">
        <f t="shared" si="106"/>
        <v>-17</v>
      </c>
      <c r="I265" s="58">
        <f t="shared" si="106"/>
        <v>58</v>
      </c>
      <c r="J265" s="65">
        <f>J263-J264</f>
        <v>-68</v>
      </c>
      <c r="K265" s="58">
        <f t="shared" si="106"/>
        <v>-20</v>
      </c>
      <c r="L265" s="65">
        <f t="shared" si="106"/>
        <v>19</v>
      </c>
      <c r="M265" s="58">
        <f t="shared" si="106"/>
        <v>-2</v>
      </c>
      <c r="N265" s="65">
        <f t="shared" si="106"/>
        <v>21</v>
      </c>
      <c r="O265" s="58">
        <f t="shared" si="106"/>
        <v>25</v>
      </c>
      <c r="P265" s="58">
        <f t="shared" si="106"/>
        <v>-31</v>
      </c>
      <c r="Q265" s="58">
        <f t="shared" si="106"/>
        <v>26</v>
      </c>
      <c r="R265" s="58">
        <f t="shared" si="106"/>
        <v>-37</v>
      </c>
      <c r="S265" s="58">
        <f t="shared" si="106"/>
        <v>-369</v>
      </c>
    </row>
    <row r="266" spans="1:20" ht="13.5" thickBot="1">
      <c r="A266" s="202"/>
      <c r="B266" s="190" t="s">
        <v>5</v>
      </c>
      <c r="C266" s="61">
        <f aca="true" t="shared" si="107" ref="C266:S266">C265/C264</f>
        <v>-0.12171052631578948</v>
      </c>
      <c r="D266" s="74">
        <f t="shared" si="107"/>
        <v>-0.29774127310061604</v>
      </c>
      <c r="E266" s="61">
        <f t="shared" si="107"/>
        <v>-0.3971119133574007</v>
      </c>
      <c r="F266" s="74">
        <f t="shared" si="107"/>
        <v>-0.21893491124260356</v>
      </c>
      <c r="G266" s="61">
        <f t="shared" si="107"/>
        <v>-0.1794871794871795</v>
      </c>
      <c r="H266" s="74">
        <f t="shared" si="107"/>
        <v>-0.11971830985915492</v>
      </c>
      <c r="I266" s="61">
        <f t="shared" si="107"/>
        <v>0.5043478260869565</v>
      </c>
      <c r="J266" s="74">
        <f>J265/J264</f>
        <v>-0.3469387755102041</v>
      </c>
      <c r="K266" s="61">
        <f t="shared" si="107"/>
        <v>-0.20408163265306123</v>
      </c>
      <c r="L266" s="74">
        <f t="shared" si="107"/>
        <v>0.2923076923076923</v>
      </c>
      <c r="M266" s="61">
        <f t="shared" si="107"/>
        <v>-0.03333333333333333</v>
      </c>
      <c r="N266" s="74">
        <f t="shared" si="107"/>
        <v>0.11229946524064172</v>
      </c>
      <c r="O266" s="61">
        <f t="shared" si="107"/>
        <v>0.1937984496124031</v>
      </c>
      <c r="P266" s="61">
        <f t="shared" si="107"/>
        <v>-0.13191489361702127</v>
      </c>
      <c r="Q266" s="61">
        <f t="shared" si="107"/>
        <v>0.3132530120481928</v>
      </c>
      <c r="R266" s="61">
        <f t="shared" si="107"/>
        <v>-0.20670391061452514</v>
      </c>
      <c r="S266" s="61">
        <f t="shared" si="107"/>
        <v>-0.13159771754636235</v>
      </c>
      <c r="T266" s="220"/>
    </row>
    <row r="267" spans="1:19" ht="12.75">
      <c r="A267" s="203"/>
      <c r="B267" s="186">
        <v>2011</v>
      </c>
      <c r="C267" s="58">
        <v>1371</v>
      </c>
      <c r="D267" s="65">
        <v>799</v>
      </c>
      <c r="E267" s="58">
        <v>556</v>
      </c>
      <c r="F267" s="65">
        <v>107</v>
      </c>
      <c r="G267" s="58">
        <v>103</v>
      </c>
      <c r="H267" s="65">
        <v>121</v>
      </c>
      <c r="I267" s="58">
        <v>272</v>
      </c>
      <c r="J267" s="65">
        <v>399</v>
      </c>
      <c r="K267" s="58">
        <v>345</v>
      </c>
      <c r="L267" s="65">
        <v>75</v>
      </c>
      <c r="M267" s="58">
        <v>64</v>
      </c>
      <c r="N267" s="65">
        <v>204</v>
      </c>
      <c r="O267" s="58">
        <v>203</v>
      </c>
      <c r="P267" s="95">
        <v>320</v>
      </c>
      <c r="Q267" s="58">
        <v>182</v>
      </c>
      <c r="R267" s="58">
        <v>182</v>
      </c>
      <c r="S267" s="58">
        <f>C267+D267+E267+F267+G267+H267+I267+J267+K267+L267+M267+N267+O267+P267+Q267+R267</f>
        <v>5303</v>
      </c>
    </row>
    <row r="268" spans="1:19" ht="12.75">
      <c r="A268" s="201" t="s">
        <v>277</v>
      </c>
      <c r="B268" s="186">
        <v>2010</v>
      </c>
      <c r="C268" s="58">
        <v>1415</v>
      </c>
      <c r="D268" s="65">
        <v>839</v>
      </c>
      <c r="E268" s="58">
        <v>599</v>
      </c>
      <c r="F268" s="65">
        <v>143</v>
      </c>
      <c r="G268" s="58">
        <v>101</v>
      </c>
      <c r="H268" s="65">
        <v>132</v>
      </c>
      <c r="I268" s="58">
        <v>209</v>
      </c>
      <c r="J268" s="65">
        <v>534</v>
      </c>
      <c r="K268" s="58">
        <v>386</v>
      </c>
      <c r="L268" s="65">
        <v>71</v>
      </c>
      <c r="M268" s="58">
        <v>62</v>
      </c>
      <c r="N268" s="65">
        <v>121</v>
      </c>
      <c r="O268" s="58">
        <v>146</v>
      </c>
      <c r="P268" s="58">
        <v>269</v>
      </c>
      <c r="Q268" s="58">
        <v>140</v>
      </c>
      <c r="R268" s="58">
        <v>231</v>
      </c>
      <c r="S268" s="58">
        <f>C268+D268+E268+F268+G268+H268+I268+J268+K268+L268+M268+N268+O268+P268+Q268+R268</f>
        <v>5398</v>
      </c>
    </row>
    <row r="269" spans="1:19" ht="12.75">
      <c r="A269" s="201" t="s">
        <v>278</v>
      </c>
      <c r="B269" s="188" t="s">
        <v>269</v>
      </c>
      <c r="C269" s="58">
        <f aca="true" t="shared" si="108" ref="C269:S269">C267-C268</f>
        <v>-44</v>
      </c>
      <c r="D269" s="65">
        <f t="shared" si="108"/>
        <v>-40</v>
      </c>
      <c r="E269" s="58">
        <f t="shared" si="108"/>
        <v>-43</v>
      </c>
      <c r="F269" s="65">
        <f t="shared" si="108"/>
        <v>-36</v>
      </c>
      <c r="G269" s="58">
        <f t="shared" si="108"/>
        <v>2</v>
      </c>
      <c r="H269" s="65">
        <f t="shared" si="108"/>
        <v>-11</v>
      </c>
      <c r="I269" s="58">
        <f t="shared" si="108"/>
        <v>63</v>
      </c>
      <c r="J269" s="65">
        <f>J267-J268</f>
        <v>-135</v>
      </c>
      <c r="K269" s="58">
        <f t="shared" si="108"/>
        <v>-41</v>
      </c>
      <c r="L269" s="65">
        <f t="shared" si="108"/>
        <v>4</v>
      </c>
      <c r="M269" s="58">
        <f t="shared" si="108"/>
        <v>2</v>
      </c>
      <c r="N269" s="65">
        <f t="shared" si="108"/>
        <v>83</v>
      </c>
      <c r="O269" s="58">
        <f t="shared" si="108"/>
        <v>57</v>
      </c>
      <c r="P269" s="58">
        <f t="shared" si="108"/>
        <v>51</v>
      </c>
      <c r="Q269" s="58">
        <f t="shared" si="108"/>
        <v>42</v>
      </c>
      <c r="R269" s="58">
        <f t="shared" si="108"/>
        <v>-49</v>
      </c>
      <c r="S269" s="58">
        <f t="shared" si="108"/>
        <v>-95</v>
      </c>
    </row>
    <row r="270" spans="1:19" ht="13.5" thickBot="1">
      <c r="A270" s="202"/>
      <c r="B270" s="190" t="s">
        <v>5</v>
      </c>
      <c r="C270" s="61">
        <f aca="true" t="shared" si="109" ref="C270:O270">C269/C268</f>
        <v>-0.03109540636042403</v>
      </c>
      <c r="D270" s="74">
        <f t="shared" si="109"/>
        <v>-0.04767580452920143</v>
      </c>
      <c r="E270" s="61">
        <f t="shared" si="109"/>
        <v>-0.07178631051752922</v>
      </c>
      <c r="F270" s="61">
        <f t="shared" si="109"/>
        <v>-0.2517482517482518</v>
      </c>
      <c r="G270" s="61">
        <f t="shared" si="109"/>
        <v>0.019801980198019802</v>
      </c>
      <c r="H270" s="61">
        <f t="shared" si="109"/>
        <v>-0.08333333333333333</v>
      </c>
      <c r="I270" s="61">
        <f t="shared" si="109"/>
        <v>0.3014354066985646</v>
      </c>
      <c r="J270" s="61">
        <f t="shared" si="109"/>
        <v>-0.25280898876404495</v>
      </c>
      <c r="K270" s="61">
        <f t="shared" si="109"/>
        <v>-0.10621761658031088</v>
      </c>
      <c r="L270" s="61">
        <f t="shared" si="109"/>
        <v>0.056338028169014086</v>
      </c>
      <c r="M270" s="61">
        <f t="shared" si="109"/>
        <v>0.03225806451612903</v>
      </c>
      <c r="N270" s="61">
        <f t="shared" si="109"/>
        <v>0.6859504132231405</v>
      </c>
      <c r="O270" s="61">
        <f t="shared" si="109"/>
        <v>0.3904109589041096</v>
      </c>
      <c r="P270" s="61">
        <f>P269/P268</f>
        <v>0.1895910780669145</v>
      </c>
      <c r="Q270" s="61">
        <f>Q269/Q268</f>
        <v>0.3</v>
      </c>
      <c r="R270" s="61">
        <f>R269/R268</f>
        <v>-0.21212121212121213</v>
      </c>
      <c r="S270" s="61">
        <f>S269/S268</f>
        <v>-0.017599110781771028</v>
      </c>
    </row>
    <row r="271" spans="1:19" ht="12.75">
      <c r="A271" s="203"/>
      <c r="B271" s="186">
        <v>2011</v>
      </c>
      <c r="C271" s="58">
        <v>322</v>
      </c>
      <c r="D271" s="65">
        <v>321</v>
      </c>
      <c r="E271" s="58">
        <v>204</v>
      </c>
      <c r="F271" s="65">
        <v>33</v>
      </c>
      <c r="G271" s="58">
        <v>25</v>
      </c>
      <c r="H271" s="65">
        <v>55</v>
      </c>
      <c r="I271" s="58">
        <v>79</v>
      </c>
      <c r="J271" s="65">
        <v>92</v>
      </c>
      <c r="K271" s="58">
        <v>61</v>
      </c>
      <c r="L271" s="65">
        <v>53</v>
      </c>
      <c r="M271" s="58">
        <v>20</v>
      </c>
      <c r="N271" s="65">
        <v>117</v>
      </c>
      <c r="O271" s="58">
        <v>75</v>
      </c>
      <c r="P271" s="58">
        <v>120</v>
      </c>
      <c r="Q271" s="58">
        <v>139</v>
      </c>
      <c r="R271" s="58">
        <v>134</v>
      </c>
      <c r="S271" s="58">
        <f>C271+D271+E271+F271+G271+H271+I271+J271+K271+L271+M271+N271+O271+P271+Q271+R271</f>
        <v>1850</v>
      </c>
    </row>
    <row r="272" spans="1:19" ht="12.75">
      <c r="A272" s="201" t="s">
        <v>279</v>
      </c>
      <c r="B272" s="186">
        <v>2010</v>
      </c>
      <c r="C272" s="58">
        <v>438</v>
      </c>
      <c r="D272" s="65">
        <v>335</v>
      </c>
      <c r="E272" s="58">
        <v>206</v>
      </c>
      <c r="F272" s="65">
        <v>34</v>
      </c>
      <c r="G272" s="58">
        <v>28</v>
      </c>
      <c r="H272" s="65">
        <v>103</v>
      </c>
      <c r="I272" s="58">
        <v>87</v>
      </c>
      <c r="J272" s="65">
        <v>107</v>
      </c>
      <c r="K272" s="58">
        <v>69</v>
      </c>
      <c r="L272" s="65">
        <v>43</v>
      </c>
      <c r="M272" s="58">
        <v>25</v>
      </c>
      <c r="N272" s="65">
        <v>99</v>
      </c>
      <c r="O272" s="58">
        <v>90</v>
      </c>
      <c r="P272" s="58">
        <v>139</v>
      </c>
      <c r="Q272" s="58">
        <v>173</v>
      </c>
      <c r="R272" s="58">
        <v>143</v>
      </c>
      <c r="S272" s="58">
        <f>C272+D272+E272+F272+G272+H272+I272+J272+K272+L272+M272+N272+O272+P272+Q272+R272</f>
        <v>2119</v>
      </c>
    </row>
    <row r="273" spans="1:19" ht="12.75">
      <c r="A273" s="201" t="s">
        <v>280</v>
      </c>
      <c r="B273" s="188" t="s">
        <v>269</v>
      </c>
      <c r="C273" s="58">
        <f aca="true" t="shared" si="110" ref="C273:S273">C271-C272</f>
        <v>-116</v>
      </c>
      <c r="D273" s="65">
        <f t="shared" si="110"/>
        <v>-14</v>
      </c>
      <c r="E273" s="58">
        <f t="shared" si="110"/>
        <v>-2</v>
      </c>
      <c r="F273" s="65">
        <f t="shared" si="110"/>
        <v>-1</v>
      </c>
      <c r="G273" s="58">
        <f t="shared" si="110"/>
        <v>-3</v>
      </c>
      <c r="H273" s="65">
        <f t="shared" si="110"/>
        <v>-48</v>
      </c>
      <c r="I273" s="58">
        <f t="shared" si="110"/>
        <v>-8</v>
      </c>
      <c r="J273" s="65">
        <f>J271-J272</f>
        <v>-15</v>
      </c>
      <c r="K273" s="58">
        <f t="shared" si="110"/>
        <v>-8</v>
      </c>
      <c r="L273" s="65">
        <f t="shared" si="110"/>
        <v>10</v>
      </c>
      <c r="M273" s="58">
        <f t="shared" si="110"/>
        <v>-5</v>
      </c>
      <c r="N273" s="65">
        <f t="shared" si="110"/>
        <v>18</v>
      </c>
      <c r="O273" s="58">
        <f t="shared" si="110"/>
        <v>-15</v>
      </c>
      <c r="P273" s="58">
        <f t="shared" si="110"/>
        <v>-19</v>
      </c>
      <c r="Q273" s="58">
        <f t="shared" si="110"/>
        <v>-34</v>
      </c>
      <c r="R273" s="58">
        <f t="shared" si="110"/>
        <v>-9</v>
      </c>
      <c r="S273" s="58">
        <f t="shared" si="110"/>
        <v>-269</v>
      </c>
    </row>
    <row r="274" spans="1:19" ht="13.5" thickBot="1">
      <c r="A274" s="202"/>
      <c r="B274" s="190" t="s">
        <v>5</v>
      </c>
      <c r="C274" s="61">
        <f aca="true" t="shared" si="111" ref="C274:S274">C273/C272</f>
        <v>-0.2648401826484018</v>
      </c>
      <c r="D274" s="74">
        <f t="shared" si="111"/>
        <v>-0.041791044776119404</v>
      </c>
      <c r="E274" s="61">
        <f t="shared" si="111"/>
        <v>-0.009708737864077669</v>
      </c>
      <c r="F274" s="74">
        <f t="shared" si="111"/>
        <v>-0.029411764705882353</v>
      </c>
      <c r="G274" s="61">
        <f t="shared" si="111"/>
        <v>-0.10714285714285714</v>
      </c>
      <c r="H274" s="74">
        <f t="shared" si="111"/>
        <v>-0.46601941747572817</v>
      </c>
      <c r="I274" s="61">
        <f t="shared" si="111"/>
        <v>-0.09195402298850575</v>
      </c>
      <c r="J274" s="74">
        <f>J273/J272</f>
        <v>-0.14018691588785046</v>
      </c>
      <c r="K274" s="61">
        <f t="shared" si="111"/>
        <v>-0.11594202898550725</v>
      </c>
      <c r="L274" s="74">
        <f t="shared" si="111"/>
        <v>0.23255813953488372</v>
      </c>
      <c r="M274" s="61">
        <f t="shared" si="111"/>
        <v>-0.2</v>
      </c>
      <c r="N274" s="74">
        <f t="shared" si="111"/>
        <v>0.18181818181818182</v>
      </c>
      <c r="O274" s="61">
        <f t="shared" si="111"/>
        <v>-0.16666666666666666</v>
      </c>
      <c r="P274" s="61">
        <f t="shared" si="111"/>
        <v>-0.1366906474820144</v>
      </c>
      <c r="Q274" s="61">
        <f t="shared" si="111"/>
        <v>-0.19653179190751446</v>
      </c>
      <c r="R274" s="61">
        <f t="shared" si="111"/>
        <v>-0.06293706293706294</v>
      </c>
      <c r="S274" s="61">
        <f t="shared" si="111"/>
        <v>-0.1269466729589429</v>
      </c>
    </row>
    <row r="275" spans="1:19" ht="13.5" thickBot="1">
      <c r="A275" s="210" t="s">
        <v>239</v>
      </c>
      <c r="B275" s="64"/>
      <c r="C275" s="64"/>
      <c r="D275" s="64"/>
      <c r="E275" s="64"/>
      <c r="F275" s="64"/>
      <c r="G275" s="64"/>
      <c r="H275" s="64"/>
      <c r="I275" s="64"/>
      <c r="J275" s="64"/>
      <c r="K275" s="64"/>
      <c r="L275" s="64"/>
      <c r="M275" s="64"/>
      <c r="N275" s="64"/>
      <c r="O275" s="64"/>
      <c r="P275" s="64"/>
      <c r="Q275" s="64"/>
      <c r="R275" s="64"/>
      <c r="S275" s="64"/>
    </row>
    <row r="276" spans="1:19" ht="23.25" thickBot="1">
      <c r="A276" s="197"/>
      <c r="B276" s="198"/>
      <c r="C276" s="66" t="s">
        <v>114</v>
      </c>
      <c r="D276" s="68" t="s">
        <v>115</v>
      </c>
      <c r="E276" s="69" t="s">
        <v>116</v>
      </c>
      <c r="F276" s="68" t="s">
        <v>117</v>
      </c>
      <c r="G276" s="69" t="s">
        <v>118</v>
      </c>
      <c r="H276" s="68" t="s">
        <v>119</v>
      </c>
      <c r="I276" s="69" t="s">
        <v>120</v>
      </c>
      <c r="J276" s="67" t="s">
        <v>121</v>
      </c>
      <c r="K276" s="66" t="s">
        <v>122</v>
      </c>
      <c r="L276" s="72"/>
      <c r="M276" s="71"/>
      <c r="N276" s="71"/>
      <c r="O276" s="71"/>
      <c r="P276" s="71"/>
      <c r="Q276" s="71"/>
      <c r="R276" s="72"/>
      <c r="S276" s="96" t="s">
        <v>44</v>
      </c>
    </row>
    <row r="277" spans="1:19" ht="12.75">
      <c r="A277" s="174"/>
      <c r="B277" s="186">
        <v>2011</v>
      </c>
      <c r="C277" s="58">
        <f aca="true" t="shared" si="112" ref="C277:S278">C281+C285+C289+C293+C297+C301+C305</f>
        <v>67</v>
      </c>
      <c r="D277" s="58">
        <f t="shared" si="112"/>
        <v>842</v>
      </c>
      <c r="E277" s="58">
        <f t="shared" si="112"/>
        <v>1176</v>
      </c>
      <c r="F277" s="58">
        <f t="shared" si="112"/>
        <v>619</v>
      </c>
      <c r="G277" s="58">
        <f t="shared" si="112"/>
        <v>353</v>
      </c>
      <c r="H277" s="58">
        <f t="shared" si="112"/>
        <v>415</v>
      </c>
      <c r="I277" s="58">
        <f t="shared" si="112"/>
        <v>326</v>
      </c>
      <c r="J277" s="58">
        <f>J281+J285+J289+J293+J297+J301+J305</f>
        <v>568</v>
      </c>
      <c r="K277" s="58">
        <f t="shared" si="112"/>
        <v>405</v>
      </c>
      <c r="L277" s="58"/>
      <c r="M277" s="58"/>
      <c r="N277" s="58"/>
      <c r="O277" s="58"/>
      <c r="P277" s="58"/>
      <c r="Q277" s="58"/>
      <c r="R277" s="73"/>
      <c r="S277" s="58">
        <f t="shared" si="112"/>
        <v>4771</v>
      </c>
    </row>
    <row r="278" spans="1:19" ht="12.75">
      <c r="A278" s="205" t="s">
        <v>54</v>
      </c>
      <c r="B278" s="186">
        <v>2010</v>
      </c>
      <c r="C278" s="58">
        <f t="shared" si="112"/>
        <v>31</v>
      </c>
      <c r="D278" s="58">
        <f t="shared" si="112"/>
        <v>710</v>
      </c>
      <c r="E278" s="58">
        <f t="shared" si="112"/>
        <v>1138</v>
      </c>
      <c r="F278" s="58">
        <f t="shared" si="112"/>
        <v>481</v>
      </c>
      <c r="G278" s="58">
        <f t="shared" si="112"/>
        <v>304</v>
      </c>
      <c r="H278" s="58">
        <f t="shared" si="112"/>
        <v>373</v>
      </c>
      <c r="I278" s="58">
        <f t="shared" si="112"/>
        <v>370</v>
      </c>
      <c r="J278" s="58">
        <f>J282+J286+J290+J294+J298+J302+J306</f>
        <v>508</v>
      </c>
      <c r="K278" s="58">
        <f t="shared" si="112"/>
        <v>433</v>
      </c>
      <c r="L278" s="58"/>
      <c r="M278" s="58"/>
      <c r="N278" s="58"/>
      <c r="O278" s="58"/>
      <c r="P278" s="58"/>
      <c r="Q278" s="58"/>
      <c r="R278" s="73"/>
      <c r="S278" s="58">
        <f t="shared" si="112"/>
        <v>4348</v>
      </c>
    </row>
    <row r="279" spans="1:19" ht="12.75">
      <c r="A279" s="174"/>
      <c r="B279" s="188" t="s">
        <v>269</v>
      </c>
      <c r="C279" s="58">
        <f aca="true" t="shared" si="113" ref="C279:K279">C277-C278</f>
        <v>36</v>
      </c>
      <c r="D279" s="65">
        <f t="shared" si="113"/>
        <v>132</v>
      </c>
      <c r="E279" s="58">
        <f t="shared" si="113"/>
        <v>38</v>
      </c>
      <c r="F279" s="65">
        <f t="shared" si="113"/>
        <v>138</v>
      </c>
      <c r="G279" s="58">
        <f t="shared" si="113"/>
        <v>49</v>
      </c>
      <c r="H279" s="65">
        <f t="shared" si="113"/>
        <v>42</v>
      </c>
      <c r="I279" s="58">
        <f t="shared" si="113"/>
        <v>-44</v>
      </c>
      <c r="J279" s="65">
        <f>J277-J278</f>
        <v>60</v>
      </c>
      <c r="K279" s="58">
        <f t="shared" si="113"/>
        <v>-28</v>
      </c>
      <c r="L279" s="65"/>
      <c r="M279" s="58"/>
      <c r="N279" s="58"/>
      <c r="O279" s="58"/>
      <c r="P279" s="58"/>
      <c r="Q279" s="58"/>
      <c r="R279" s="65"/>
      <c r="S279" s="58">
        <f>S277-S278</f>
        <v>423</v>
      </c>
    </row>
    <row r="280" spans="1:19" ht="13.5" thickBot="1">
      <c r="A280" s="200"/>
      <c r="B280" s="190" t="s">
        <v>5</v>
      </c>
      <c r="C280" s="61">
        <f aca="true" t="shared" si="114" ref="C280:K280">C279/C278</f>
        <v>1.1612903225806452</v>
      </c>
      <c r="D280" s="74">
        <f t="shared" si="114"/>
        <v>0.18591549295774648</v>
      </c>
      <c r="E280" s="61">
        <f t="shared" si="114"/>
        <v>0.033391915641476276</v>
      </c>
      <c r="F280" s="74">
        <f t="shared" si="114"/>
        <v>0.2869022869022869</v>
      </c>
      <c r="G280" s="61">
        <f t="shared" si="114"/>
        <v>0.1611842105263158</v>
      </c>
      <c r="H280" s="74">
        <f t="shared" si="114"/>
        <v>0.1126005361930295</v>
      </c>
      <c r="I280" s="61">
        <f t="shared" si="114"/>
        <v>-0.11891891891891893</v>
      </c>
      <c r="J280" s="74">
        <f>J279/J278</f>
        <v>0.11811023622047244</v>
      </c>
      <c r="K280" s="61">
        <f t="shared" si="114"/>
        <v>-0.06466512702078522</v>
      </c>
      <c r="L280" s="74"/>
      <c r="M280" s="61"/>
      <c r="N280" s="61"/>
      <c r="O280" s="61"/>
      <c r="P280" s="61"/>
      <c r="Q280" s="61"/>
      <c r="R280" s="74"/>
      <c r="S280" s="61">
        <f>S279/S278</f>
        <v>0.09728610855565778</v>
      </c>
    </row>
    <row r="281" spans="1:19" ht="12.75">
      <c r="A281" s="174"/>
      <c r="B281" s="186">
        <v>2011</v>
      </c>
      <c r="C281" s="58">
        <v>0</v>
      </c>
      <c r="D281" s="65">
        <v>9</v>
      </c>
      <c r="E281" s="58">
        <v>32</v>
      </c>
      <c r="F281" s="65">
        <v>7</v>
      </c>
      <c r="G281" s="58">
        <v>1</v>
      </c>
      <c r="H281" s="65">
        <v>10</v>
      </c>
      <c r="I281" s="58">
        <v>4</v>
      </c>
      <c r="J281" s="65">
        <v>19</v>
      </c>
      <c r="K281" s="58">
        <v>40</v>
      </c>
      <c r="L281" s="65"/>
      <c r="M281" s="58"/>
      <c r="N281" s="58"/>
      <c r="O281" s="58"/>
      <c r="P281" s="58"/>
      <c r="Q281" s="58"/>
      <c r="R281" s="65"/>
      <c r="S281" s="58">
        <f>C281+D281+E281+F281+G281+H281+I281+J281+K281</f>
        <v>122</v>
      </c>
    </row>
    <row r="282" spans="1:19" ht="12.75">
      <c r="A282" s="201" t="s">
        <v>270</v>
      </c>
      <c r="B282" s="186">
        <v>2010</v>
      </c>
      <c r="C282" s="58">
        <v>1</v>
      </c>
      <c r="D282" s="65">
        <v>6</v>
      </c>
      <c r="E282" s="58">
        <v>22</v>
      </c>
      <c r="F282" s="65">
        <v>9</v>
      </c>
      <c r="G282" s="58">
        <v>5</v>
      </c>
      <c r="H282" s="65">
        <v>4</v>
      </c>
      <c r="I282" s="58">
        <v>9</v>
      </c>
      <c r="J282" s="65">
        <v>25</v>
      </c>
      <c r="K282" s="58">
        <v>18</v>
      </c>
      <c r="L282" s="65"/>
      <c r="M282" s="58"/>
      <c r="N282" s="58"/>
      <c r="O282" s="58"/>
      <c r="P282" s="58"/>
      <c r="Q282" s="58"/>
      <c r="R282" s="65"/>
      <c r="S282" s="58">
        <f>C282+D282+E282+F282+G282+H282+I282+J282+K282</f>
        <v>99</v>
      </c>
    </row>
    <row r="283" spans="1:19" ht="12.75">
      <c r="A283" s="201" t="s">
        <v>271</v>
      </c>
      <c r="B283" s="188" t="s">
        <v>269</v>
      </c>
      <c r="C283" s="58">
        <f aca="true" t="shared" si="115" ref="C283:K283">C281-C282</f>
        <v>-1</v>
      </c>
      <c r="D283" s="65">
        <f t="shared" si="115"/>
        <v>3</v>
      </c>
      <c r="E283" s="58">
        <f t="shared" si="115"/>
        <v>10</v>
      </c>
      <c r="F283" s="65">
        <f t="shared" si="115"/>
        <v>-2</v>
      </c>
      <c r="G283" s="58">
        <f t="shared" si="115"/>
        <v>-4</v>
      </c>
      <c r="H283" s="65">
        <f t="shared" si="115"/>
        <v>6</v>
      </c>
      <c r="I283" s="58">
        <f t="shared" si="115"/>
        <v>-5</v>
      </c>
      <c r="J283" s="65">
        <f>J281-J282</f>
        <v>-6</v>
      </c>
      <c r="K283" s="58">
        <f t="shared" si="115"/>
        <v>22</v>
      </c>
      <c r="L283" s="65"/>
      <c r="M283" s="58"/>
      <c r="N283" s="58"/>
      <c r="O283" s="58"/>
      <c r="P283" s="58"/>
      <c r="Q283" s="58"/>
      <c r="R283" s="65"/>
      <c r="S283" s="58">
        <f>S281-S282</f>
        <v>23</v>
      </c>
    </row>
    <row r="284" spans="1:19" ht="13.5" thickBot="1">
      <c r="A284" s="202"/>
      <c r="B284" s="190" t="s">
        <v>5</v>
      </c>
      <c r="C284" s="61">
        <f aca="true" t="shared" si="116" ref="C284:K284">C283/C282</f>
        <v>-1</v>
      </c>
      <c r="D284" s="61">
        <f t="shared" si="116"/>
        <v>0.5</v>
      </c>
      <c r="E284" s="61">
        <f t="shared" si="116"/>
        <v>0.45454545454545453</v>
      </c>
      <c r="F284" s="61">
        <f t="shared" si="116"/>
        <v>-0.2222222222222222</v>
      </c>
      <c r="G284" s="61">
        <f t="shared" si="116"/>
        <v>-0.8</v>
      </c>
      <c r="H284" s="61">
        <f t="shared" si="116"/>
        <v>1.5</v>
      </c>
      <c r="I284" s="61">
        <f t="shared" si="116"/>
        <v>-0.5555555555555556</v>
      </c>
      <c r="J284" s="74">
        <f>J283/J282</f>
        <v>-0.24</v>
      </c>
      <c r="K284" s="61">
        <f t="shared" si="116"/>
        <v>1.2222222222222223</v>
      </c>
      <c r="L284" s="74"/>
      <c r="M284" s="61"/>
      <c r="N284" s="61"/>
      <c r="O284" s="61"/>
      <c r="P284" s="61"/>
      <c r="Q284" s="61"/>
      <c r="R284" s="74"/>
      <c r="S284" s="61">
        <f>S283/S282</f>
        <v>0.23232323232323232</v>
      </c>
    </row>
    <row r="285" spans="1:19" ht="12.75">
      <c r="A285" s="203"/>
      <c r="B285" s="186">
        <v>2011</v>
      </c>
      <c r="C285" s="58">
        <v>0</v>
      </c>
      <c r="D285" s="65">
        <v>1</v>
      </c>
      <c r="E285" s="58">
        <v>1</v>
      </c>
      <c r="F285" s="65">
        <v>0</v>
      </c>
      <c r="G285" s="58">
        <v>0</v>
      </c>
      <c r="H285" s="65">
        <v>0</v>
      </c>
      <c r="I285" s="58">
        <v>0</v>
      </c>
      <c r="J285" s="65">
        <v>0</v>
      </c>
      <c r="K285" s="58">
        <v>0</v>
      </c>
      <c r="L285" s="65"/>
      <c r="M285" s="58"/>
      <c r="N285" s="58"/>
      <c r="O285" s="58"/>
      <c r="P285" s="58"/>
      <c r="Q285" s="58"/>
      <c r="R285" s="65"/>
      <c r="S285" s="58">
        <f>C285+D285+E285+F285+G285+H285+I285+J285+K285</f>
        <v>2</v>
      </c>
    </row>
    <row r="286" spans="1:19" ht="12.75">
      <c r="A286" s="201" t="s">
        <v>272</v>
      </c>
      <c r="B286" s="186">
        <v>2010</v>
      </c>
      <c r="C286" s="58">
        <v>0</v>
      </c>
      <c r="D286" s="65">
        <v>0</v>
      </c>
      <c r="E286" s="58">
        <v>0</v>
      </c>
      <c r="F286" s="65">
        <v>1</v>
      </c>
      <c r="G286" s="58">
        <v>0</v>
      </c>
      <c r="H286" s="65">
        <v>1</v>
      </c>
      <c r="I286" s="58">
        <v>0</v>
      </c>
      <c r="J286" s="65">
        <v>2</v>
      </c>
      <c r="K286" s="58">
        <v>0</v>
      </c>
      <c r="L286" s="65"/>
      <c r="M286" s="58"/>
      <c r="N286" s="58"/>
      <c r="O286" s="58"/>
      <c r="P286" s="58"/>
      <c r="Q286" s="58"/>
      <c r="R286" s="65"/>
      <c r="S286" s="58">
        <f>C286+D286+E286+F286+G286+H286+I286+J286+K286</f>
        <v>4</v>
      </c>
    </row>
    <row r="287" spans="1:19" ht="12.75">
      <c r="A287" s="201" t="s">
        <v>273</v>
      </c>
      <c r="B287" s="188" t="s">
        <v>269</v>
      </c>
      <c r="C287" s="58">
        <f aca="true" t="shared" si="117" ref="C287:K287">C285-C286</f>
        <v>0</v>
      </c>
      <c r="D287" s="65">
        <f t="shared" si="117"/>
        <v>1</v>
      </c>
      <c r="E287" s="58">
        <f t="shared" si="117"/>
        <v>1</v>
      </c>
      <c r="F287" s="65">
        <f t="shared" si="117"/>
        <v>-1</v>
      </c>
      <c r="G287" s="58">
        <f t="shared" si="117"/>
        <v>0</v>
      </c>
      <c r="H287" s="65">
        <f t="shared" si="117"/>
        <v>-1</v>
      </c>
      <c r="I287" s="58">
        <f t="shared" si="117"/>
        <v>0</v>
      </c>
      <c r="J287" s="65">
        <f>J285-J286</f>
        <v>-2</v>
      </c>
      <c r="K287" s="58">
        <f t="shared" si="117"/>
        <v>0</v>
      </c>
      <c r="L287" s="65"/>
      <c r="M287" s="58"/>
      <c r="N287" s="58"/>
      <c r="O287" s="58"/>
      <c r="P287" s="58"/>
      <c r="Q287" s="58"/>
      <c r="R287" s="65"/>
      <c r="S287" s="58">
        <f>S285-S286</f>
        <v>-2</v>
      </c>
    </row>
    <row r="288" spans="1:19" ht="13.5" thickBot="1">
      <c r="A288" s="202"/>
      <c r="B288" s="190" t="s">
        <v>5</v>
      </c>
      <c r="C288" s="76">
        <v>0</v>
      </c>
      <c r="D288" s="76">
        <v>0</v>
      </c>
      <c r="E288" s="76">
        <v>0</v>
      </c>
      <c r="F288" s="76">
        <f>F287/F286</f>
        <v>-1</v>
      </c>
      <c r="G288" s="76">
        <v>0</v>
      </c>
      <c r="H288" s="76">
        <f>H287/H286</f>
        <v>-1</v>
      </c>
      <c r="I288" s="76">
        <v>0</v>
      </c>
      <c r="J288" s="76">
        <f>J287/J286</f>
        <v>-1</v>
      </c>
      <c r="K288" s="76">
        <v>0</v>
      </c>
      <c r="L288" s="74"/>
      <c r="M288" s="61"/>
      <c r="N288" s="61"/>
      <c r="O288" s="61"/>
      <c r="P288" s="61"/>
      <c r="Q288" s="61"/>
      <c r="R288" s="74"/>
      <c r="S288" s="90">
        <f>S287/S286</f>
        <v>-0.5</v>
      </c>
    </row>
    <row r="289" spans="1:19" ht="12.75">
      <c r="A289" s="203"/>
      <c r="B289" s="186">
        <v>2011</v>
      </c>
      <c r="C289" s="58">
        <v>4</v>
      </c>
      <c r="D289" s="65">
        <v>110</v>
      </c>
      <c r="E289" s="58">
        <v>158</v>
      </c>
      <c r="F289" s="65">
        <v>103</v>
      </c>
      <c r="G289" s="58">
        <v>46</v>
      </c>
      <c r="H289" s="65">
        <v>96</v>
      </c>
      <c r="I289" s="58">
        <v>49</v>
      </c>
      <c r="J289" s="65">
        <v>60</v>
      </c>
      <c r="K289" s="58">
        <v>41</v>
      </c>
      <c r="L289" s="65"/>
      <c r="M289" s="58"/>
      <c r="N289" s="58"/>
      <c r="O289" s="58"/>
      <c r="P289" s="58"/>
      <c r="Q289" s="58"/>
      <c r="R289" s="65"/>
      <c r="S289" s="58">
        <f>C289+D289+E289+F289+G289+H289+I289+J289+K289</f>
        <v>667</v>
      </c>
    </row>
    <row r="290" spans="1:19" ht="12.75">
      <c r="A290" s="201" t="s">
        <v>158</v>
      </c>
      <c r="B290" s="186">
        <v>2010</v>
      </c>
      <c r="C290" s="58">
        <v>4</v>
      </c>
      <c r="D290" s="65">
        <v>106</v>
      </c>
      <c r="E290" s="58">
        <v>136</v>
      </c>
      <c r="F290" s="65">
        <v>76</v>
      </c>
      <c r="G290" s="58">
        <v>44</v>
      </c>
      <c r="H290" s="65">
        <v>53</v>
      </c>
      <c r="I290" s="58">
        <v>41</v>
      </c>
      <c r="J290" s="65">
        <v>56</v>
      </c>
      <c r="K290" s="58">
        <v>48</v>
      </c>
      <c r="L290" s="65"/>
      <c r="M290" s="58"/>
      <c r="N290" s="58"/>
      <c r="O290" s="58"/>
      <c r="P290" s="58"/>
      <c r="Q290" s="58"/>
      <c r="R290" s="65"/>
      <c r="S290" s="58">
        <f>C290+D290+E290+F290+G290+H290+I290+J290+K290</f>
        <v>564</v>
      </c>
    </row>
    <row r="291" spans="1:19" ht="12.75">
      <c r="A291" s="203"/>
      <c r="B291" s="188" t="s">
        <v>269</v>
      </c>
      <c r="C291" s="58">
        <f aca="true" t="shared" si="118" ref="C291:K291">C289-C290</f>
        <v>0</v>
      </c>
      <c r="D291" s="65">
        <f t="shared" si="118"/>
        <v>4</v>
      </c>
      <c r="E291" s="58">
        <f t="shared" si="118"/>
        <v>22</v>
      </c>
      <c r="F291" s="65">
        <f t="shared" si="118"/>
        <v>27</v>
      </c>
      <c r="G291" s="58">
        <f t="shared" si="118"/>
        <v>2</v>
      </c>
      <c r="H291" s="65">
        <f t="shared" si="118"/>
        <v>43</v>
      </c>
      <c r="I291" s="58">
        <f t="shared" si="118"/>
        <v>8</v>
      </c>
      <c r="J291" s="65">
        <f>J289-J290</f>
        <v>4</v>
      </c>
      <c r="K291" s="58">
        <f t="shared" si="118"/>
        <v>-7</v>
      </c>
      <c r="L291" s="65"/>
      <c r="M291" s="58"/>
      <c r="N291" s="58"/>
      <c r="O291" s="58"/>
      <c r="P291" s="58"/>
      <c r="Q291" s="58"/>
      <c r="R291" s="65"/>
      <c r="S291" s="58">
        <f>S289-S290</f>
        <v>103</v>
      </c>
    </row>
    <row r="292" spans="1:19" ht="13.5" thickBot="1">
      <c r="A292" s="202"/>
      <c r="B292" s="190" t="s">
        <v>5</v>
      </c>
      <c r="C292" s="76">
        <f aca="true" t="shared" si="119" ref="C292:K292">C291/C290</f>
        <v>0</v>
      </c>
      <c r="D292" s="74">
        <f t="shared" si="119"/>
        <v>0.03773584905660377</v>
      </c>
      <c r="E292" s="61">
        <f t="shared" si="119"/>
        <v>0.16176470588235295</v>
      </c>
      <c r="F292" s="74">
        <f t="shared" si="119"/>
        <v>0.35526315789473684</v>
      </c>
      <c r="G292" s="61">
        <f t="shared" si="119"/>
        <v>0.045454545454545456</v>
      </c>
      <c r="H292" s="74">
        <f t="shared" si="119"/>
        <v>0.8113207547169812</v>
      </c>
      <c r="I292" s="61">
        <f t="shared" si="119"/>
        <v>0.1951219512195122</v>
      </c>
      <c r="J292" s="74">
        <f>J291/J290</f>
        <v>0.07142857142857142</v>
      </c>
      <c r="K292" s="61">
        <f t="shared" si="119"/>
        <v>-0.14583333333333334</v>
      </c>
      <c r="L292" s="74"/>
      <c r="M292" s="61"/>
      <c r="N292" s="61"/>
      <c r="O292" s="61"/>
      <c r="P292" s="61"/>
      <c r="Q292" s="61"/>
      <c r="R292" s="74"/>
      <c r="S292" s="61">
        <f>S291/S290</f>
        <v>0.18262411347517732</v>
      </c>
    </row>
    <row r="293" spans="1:19" ht="12.75">
      <c r="A293" s="203"/>
      <c r="B293" s="186">
        <v>2011</v>
      </c>
      <c r="C293" s="58">
        <v>0</v>
      </c>
      <c r="D293" s="65">
        <v>21</v>
      </c>
      <c r="E293" s="58">
        <v>41</v>
      </c>
      <c r="F293" s="65">
        <v>27</v>
      </c>
      <c r="G293" s="58">
        <v>12</v>
      </c>
      <c r="H293" s="65">
        <v>18</v>
      </c>
      <c r="I293" s="58">
        <v>24</v>
      </c>
      <c r="J293" s="65">
        <v>52</v>
      </c>
      <c r="K293" s="58">
        <v>51</v>
      </c>
      <c r="L293" s="65"/>
      <c r="M293" s="58"/>
      <c r="N293" s="58"/>
      <c r="O293" s="58"/>
      <c r="P293" s="58"/>
      <c r="Q293" s="58"/>
      <c r="R293" s="65"/>
      <c r="S293" s="58">
        <f>C293+D293+E293+F293+G293+H293+I293+J293+K293</f>
        <v>246</v>
      </c>
    </row>
    <row r="294" spans="1:19" ht="12.75">
      <c r="A294" s="201" t="s">
        <v>274</v>
      </c>
      <c r="B294" s="186">
        <v>2010</v>
      </c>
      <c r="C294" s="58">
        <v>0</v>
      </c>
      <c r="D294" s="65">
        <v>23</v>
      </c>
      <c r="E294" s="58">
        <v>53</v>
      </c>
      <c r="F294" s="65">
        <v>21</v>
      </c>
      <c r="G294" s="58">
        <v>15</v>
      </c>
      <c r="H294" s="65">
        <v>18</v>
      </c>
      <c r="I294" s="58">
        <v>21</v>
      </c>
      <c r="J294" s="65">
        <v>40</v>
      </c>
      <c r="K294" s="58">
        <v>33</v>
      </c>
      <c r="L294" s="65"/>
      <c r="M294" s="58"/>
      <c r="N294" s="58"/>
      <c r="O294" s="58"/>
      <c r="P294" s="58"/>
      <c r="Q294" s="58"/>
      <c r="R294" s="65"/>
      <c r="S294" s="58">
        <f>C294+D294+E294+F294+G294+H294+I294+J294+K294</f>
        <v>224</v>
      </c>
    </row>
    <row r="295" spans="1:19" ht="12.75">
      <c r="A295" s="201" t="s">
        <v>275</v>
      </c>
      <c r="B295" s="188" t="s">
        <v>269</v>
      </c>
      <c r="C295" s="58">
        <f aca="true" t="shared" si="120" ref="C295:I295">C293-C294</f>
        <v>0</v>
      </c>
      <c r="D295" s="65">
        <f t="shared" si="120"/>
        <v>-2</v>
      </c>
      <c r="E295" s="58">
        <f t="shared" si="120"/>
        <v>-12</v>
      </c>
      <c r="F295" s="65">
        <f t="shared" si="120"/>
        <v>6</v>
      </c>
      <c r="G295" s="58">
        <f t="shared" si="120"/>
        <v>-3</v>
      </c>
      <c r="H295" s="65">
        <f t="shared" si="120"/>
        <v>0</v>
      </c>
      <c r="I295" s="58">
        <f t="shared" si="120"/>
        <v>3</v>
      </c>
      <c r="J295" s="65">
        <f>J293-J294</f>
        <v>12</v>
      </c>
      <c r="K295" s="79">
        <f>K293-K294</f>
        <v>18</v>
      </c>
      <c r="L295" s="65"/>
      <c r="M295" s="58"/>
      <c r="N295" s="58"/>
      <c r="O295" s="58"/>
      <c r="P295" s="58"/>
      <c r="Q295" s="58"/>
      <c r="R295" s="65"/>
      <c r="S295" s="58">
        <f>S293-S294</f>
        <v>22</v>
      </c>
    </row>
    <row r="296" spans="1:19" ht="13.5" thickBot="1">
      <c r="A296" s="202"/>
      <c r="B296" s="190" t="s">
        <v>5</v>
      </c>
      <c r="C296" s="61">
        <v>0</v>
      </c>
      <c r="D296" s="61">
        <f aca="true" t="shared" si="121" ref="D296:K296">D295/D294</f>
        <v>-0.08695652173913043</v>
      </c>
      <c r="E296" s="61">
        <f t="shared" si="121"/>
        <v>-0.22641509433962265</v>
      </c>
      <c r="F296" s="74">
        <f t="shared" si="121"/>
        <v>0.2857142857142857</v>
      </c>
      <c r="G296" s="61">
        <f t="shared" si="121"/>
        <v>-0.2</v>
      </c>
      <c r="H296" s="74">
        <f t="shared" si="121"/>
        <v>0</v>
      </c>
      <c r="I296" s="61">
        <f t="shared" si="121"/>
        <v>0.14285714285714285</v>
      </c>
      <c r="J296" s="74">
        <f>J295/J294</f>
        <v>0.3</v>
      </c>
      <c r="K296" s="61">
        <f t="shared" si="121"/>
        <v>0.5454545454545454</v>
      </c>
      <c r="L296" s="74"/>
      <c r="M296" s="61"/>
      <c r="N296" s="61"/>
      <c r="O296" s="61"/>
      <c r="P296" s="61"/>
      <c r="Q296" s="61"/>
      <c r="R296" s="74"/>
      <c r="S296" s="61">
        <f>S295/S294</f>
        <v>0.09821428571428571</v>
      </c>
    </row>
    <row r="297" spans="1:19" ht="12.75">
      <c r="A297" s="203"/>
      <c r="B297" s="186">
        <v>2011</v>
      </c>
      <c r="C297" s="58">
        <v>0</v>
      </c>
      <c r="D297" s="65">
        <v>150</v>
      </c>
      <c r="E297" s="58">
        <v>282</v>
      </c>
      <c r="F297" s="65">
        <v>94</v>
      </c>
      <c r="G297" s="58">
        <v>35</v>
      </c>
      <c r="H297" s="65">
        <v>129</v>
      </c>
      <c r="I297" s="58">
        <v>118</v>
      </c>
      <c r="J297" s="65">
        <v>133</v>
      </c>
      <c r="K297" s="58">
        <v>103</v>
      </c>
      <c r="L297" s="65"/>
      <c r="M297" s="58"/>
      <c r="N297" s="58"/>
      <c r="O297" s="58"/>
      <c r="P297" s="58"/>
      <c r="Q297" s="58"/>
      <c r="R297" s="65"/>
      <c r="S297" s="58">
        <f>C297+D297+E297+F297+G297+H297+I297+J297+K297</f>
        <v>1044</v>
      </c>
    </row>
    <row r="298" spans="1:19" ht="12.75">
      <c r="A298" s="204" t="s">
        <v>276</v>
      </c>
      <c r="B298" s="186">
        <v>2010</v>
      </c>
      <c r="C298" s="58"/>
      <c r="D298" s="65">
        <v>126</v>
      </c>
      <c r="E298" s="58">
        <v>273</v>
      </c>
      <c r="F298" s="65">
        <v>58</v>
      </c>
      <c r="G298" s="58">
        <v>32</v>
      </c>
      <c r="H298" s="65">
        <v>124</v>
      </c>
      <c r="I298" s="58">
        <v>111</v>
      </c>
      <c r="J298" s="65">
        <v>179</v>
      </c>
      <c r="K298" s="58">
        <v>125</v>
      </c>
      <c r="L298" s="65"/>
      <c r="M298" s="58"/>
      <c r="N298" s="58"/>
      <c r="O298" s="58"/>
      <c r="P298" s="58"/>
      <c r="Q298" s="58"/>
      <c r="R298" s="65"/>
      <c r="S298" s="58">
        <f>C298+D298+E298+F298+G298+H298+I298+J298+K298</f>
        <v>1028</v>
      </c>
    </row>
    <row r="299" spans="1:19" ht="12.75">
      <c r="A299" s="203"/>
      <c r="B299" s="188" t="s">
        <v>269</v>
      </c>
      <c r="C299" s="58">
        <f aca="true" t="shared" si="122" ref="C299:K299">C297-C298</f>
        <v>0</v>
      </c>
      <c r="D299" s="65">
        <f t="shared" si="122"/>
        <v>24</v>
      </c>
      <c r="E299" s="58">
        <f t="shared" si="122"/>
        <v>9</v>
      </c>
      <c r="F299" s="65">
        <f t="shared" si="122"/>
        <v>36</v>
      </c>
      <c r="G299" s="58">
        <f t="shared" si="122"/>
        <v>3</v>
      </c>
      <c r="H299" s="65">
        <f t="shared" si="122"/>
        <v>5</v>
      </c>
      <c r="I299" s="58">
        <f t="shared" si="122"/>
        <v>7</v>
      </c>
      <c r="J299" s="65">
        <f>J297-J298</f>
        <v>-46</v>
      </c>
      <c r="K299" s="58">
        <f t="shared" si="122"/>
        <v>-22</v>
      </c>
      <c r="L299" s="65"/>
      <c r="M299" s="58"/>
      <c r="N299" s="58"/>
      <c r="O299" s="58"/>
      <c r="P299" s="58"/>
      <c r="Q299" s="58"/>
      <c r="R299" s="65"/>
      <c r="S299" s="58">
        <f>S297-S298</f>
        <v>16</v>
      </c>
    </row>
    <row r="300" spans="1:19" ht="13.5" thickBot="1">
      <c r="A300" s="202"/>
      <c r="B300" s="190" t="s">
        <v>5</v>
      </c>
      <c r="C300" s="76">
        <v>0</v>
      </c>
      <c r="D300" s="74">
        <f aca="true" t="shared" si="123" ref="D300:K300">D299/D298</f>
        <v>0.19047619047619047</v>
      </c>
      <c r="E300" s="61">
        <f t="shared" si="123"/>
        <v>0.03296703296703297</v>
      </c>
      <c r="F300" s="74">
        <f t="shared" si="123"/>
        <v>0.6206896551724138</v>
      </c>
      <c r="G300" s="61">
        <f t="shared" si="123"/>
        <v>0.09375</v>
      </c>
      <c r="H300" s="74">
        <f t="shared" si="123"/>
        <v>0.04032258064516129</v>
      </c>
      <c r="I300" s="61">
        <f t="shared" si="123"/>
        <v>0.06306306306306306</v>
      </c>
      <c r="J300" s="74">
        <f>J299/J298</f>
        <v>-0.2569832402234637</v>
      </c>
      <c r="K300" s="61">
        <f t="shared" si="123"/>
        <v>-0.176</v>
      </c>
      <c r="L300" s="74"/>
      <c r="M300" s="61"/>
      <c r="N300" s="61"/>
      <c r="O300" s="61"/>
      <c r="P300" s="61"/>
      <c r="Q300" s="61"/>
      <c r="R300" s="74"/>
      <c r="S300" s="61">
        <f>S299/S298</f>
        <v>0.01556420233463035</v>
      </c>
    </row>
    <row r="301" spans="1:19" ht="12.75">
      <c r="A301" s="203"/>
      <c r="B301" s="186">
        <v>2011</v>
      </c>
      <c r="C301" s="58">
        <v>55</v>
      </c>
      <c r="D301" s="65">
        <v>486</v>
      </c>
      <c r="E301" s="58">
        <v>595</v>
      </c>
      <c r="F301" s="65">
        <v>338</v>
      </c>
      <c r="G301" s="58">
        <v>223</v>
      </c>
      <c r="H301" s="65">
        <v>131</v>
      </c>
      <c r="I301" s="58">
        <v>117</v>
      </c>
      <c r="J301" s="65">
        <v>267</v>
      </c>
      <c r="K301" s="58">
        <v>162</v>
      </c>
      <c r="L301" s="65"/>
      <c r="M301" s="58"/>
      <c r="N301" s="58"/>
      <c r="O301" s="58"/>
      <c r="P301" s="58"/>
      <c r="Q301" s="58"/>
      <c r="R301" s="65"/>
      <c r="S301" s="58">
        <f>C301+D301+E301+F301+G301+H301+I301+J301+K301</f>
        <v>2374</v>
      </c>
    </row>
    <row r="302" spans="1:19" ht="12.75">
      <c r="A302" s="201" t="s">
        <v>277</v>
      </c>
      <c r="B302" s="186">
        <v>2010</v>
      </c>
      <c r="C302" s="58">
        <v>21</v>
      </c>
      <c r="D302" s="65">
        <v>394</v>
      </c>
      <c r="E302" s="58">
        <v>592</v>
      </c>
      <c r="F302" s="65">
        <v>244</v>
      </c>
      <c r="G302" s="58">
        <v>163</v>
      </c>
      <c r="H302" s="65">
        <v>138</v>
      </c>
      <c r="I302" s="58">
        <v>158</v>
      </c>
      <c r="J302" s="65">
        <v>183</v>
      </c>
      <c r="K302" s="58">
        <v>197</v>
      </c>
      <c r="L302" s="65"/>
      <c r="M302" s="58"/>
      <c r="N302" s="58"/>
      <c r="O302" s="58"/>
      <c r="P302" s="58"/>
      <c r="Q302" s="58"/>
      <c r="R302" s="65"/>
      <c r="S302" s="58">
        <f>C302+D302+E302+F302+G302+H302+I302+J302+K302</f>
        <v>2090</v>
      </c>
    </row>
    <row r="303" spans="1:19" ht="12.75">
      <c r="A303" s="201" t="s">
        <v>278</v>
      </c>
      <c r="B303" s="188" t="s">
        <v>269</v>
      </c>
      <c r="C303" s="58">
        <f aca="true" t="shared" si="124" ref="C303:H303">C301-C302</f>
        <v>34</v>
      </c>
      <c r="D303" s="65">
        <f t="shared" si="124"/>
        <v>92</v>
      </c>
      <c r="E303" s="58">
        <f t="shared" si="124"/>
        <v>3</v>
      </c>
      <c r="F303" s="65">
        <f t="shared" si="124"/>
        <v>94</v>
      </c>
      <c r="G303" s="58">
        <f t="shared" si="124"/>
        <v>60</v>
      </c>
      <c r="H303" s="65">
        <f t="shared" si="124"/>
        <v>-7</v>
      </c>
      <c r="I303" s="58">
        <f>I301-I302</f>
        <v>-41</v>
      </c>
      <c r="J303" s="65">
        <f>J301-J302</f>
        <v>84</v>
      </c>
      <c r="K303" s="97">
        <f>K301-K302</f>
        <v>-35</v>
      </c>
      <c r="L303" s="65"/>
      <c r="M303" s="58"/>
      <c r="N303" s="58"/>
      <c r="O303" s="58"/>
      <c r="P303" s="58"/>
      <c r="Q303" s="58"/>
      <c r="R303" s="65"/>
      <c r="S303" s="58">
        <f>S301-S302</f>
        <v>284</v>
      </c>
    </row>
    <row r="304" spans="1:20" ht="13.5" thickBot="1">
      <c r="A304" s="202"/>
      <c r="B304" s="190" t="s">
        <v>5</v>
      </c>
      <c r="C304" s="61">
        <f aca="true" t="shared" si="125" ref="C304:K304">C303/C302</f>
        <v>1.619047619047619</v>
      </c>
      <c r="D304" s="74">
        <f t="shared" si="125"/>
        <v>0.233502538071066</v>
      </c>
      <c r="E304" s="61">
        <f t="shared" si="125"/>
        <v>0.005067567567567568</v>
      </c>
      <c r="F304" s="74">
        <f t="shared" si="125"/>
        <v>0.38524590163934425</v>
      </c>
      <c r="G304" s="61">
        <f t="shared" si="125"/>
        <v>0.36809815950920244</v>
      </c>
      <c r="H304" s="74">
        <f t="shared" si="125"/>
        <v>-0.050724637681159424</v>
      </c>
      <c r="I304" s="61">
        <f>I303/I302</f>
        <v>-0.25949367088607594</v>
      </c>
      <c r="J304" s="74">
        <f>J303/J302</f>
        <v>0.45901639344262296</v>
      </c>
      <c r="K304" s="61">
        <f t="shared" si="125"/>
        <v>-0.17766497461928935</v>
      </c>
      <c r="L304" s="74"/>
      <c r="M304" s="61"/>
      <c r="N304" s="61"/>
      <c r="O304" s="61"/>
      <c r="P304" s="61"/>
      <c r="Q304" s="61"/>
      <c r="R304" s="74"/>
      <c r="S304" s="61">
        <f>S303/S302</f>
        <v>0.13588516746411483</v>
      </c>
      <c r="T304" s="220"/>
    </row>
    <row r="305" spans="1:19" ht="12.75">
      <c r="A305" s="203"/>
      <c r="B305" s="186">
        <v>2011</v>
      </c>
      <c r="C305" s="58">
        <v>8</v>
      </c>
      <c r="D305" s="65">
        <v>65</v>
      </c>
      <c r="E305" s="58">
        <v>67</v>
      </c>
      <c r="F305" s="65">
        <v>50</v>
      </c>
      <c r="G305" s="58">
        <v>36</v>
      </c>
      <c r="H305" s="65">
        <v>31</v>
      </c>
      <c r="I305" s="58">
        <v>14</v>
      </c>
      <c r="J305" s="65">
        <v>37</v>
      </c>
      <c r="K305" s="58">
        <v>8</v>
      </c>
      <c r="L305" s="65"/>
      <c r="M305" s="58"/>
      <c r="N305" s="58"/>
      <c r="O305" s="58"/>
      <c r="P305" s="58"/>
      <c r="Q305" s="58"/>
      <c r="R305" s="65"/>
      <c r="S305" s="58">
        <f>C305+D305+E305+F305+G305+H305+I305+J305+K305</f>
        <v>316</v>
      </c>
    </row>
    <row r="306" spans="1:19" ht="12.75">
      <c r="A306" s="201" t="s">
        <v>279</v>
      </c>
      <c r="B306" s="186">
        <v>2010</v>
      </c>
      <c r="C306" s="58">
        <v>5</v>
      </c>
      <c r="D306" s="65">
        <v>55</v>
      </c>
      <c r="E306" s="58">
        <v>62</v>
      </c>
      <c r="F306" s="65">
        <v>72</v>
      </c>
      <c r="G306" s="58">
        <v>45</v>
      </c>
      <c r="H306" s="65">
        <v>35</v>
      </c>
      <c r="I306" s="58">
        <v>30</v>
      </c>
      <c r="J306" s="65">
        <v>23</v>
      </c>
      <c r="K306" s="58">
        <v>12</v>
      </c>
      <c r="L306" s="65"/>
      <c r="M306" s="58"/>
      <c r="N306" s="58"/>
      <c r="O306" s="58"/>
      <c r="P306" s="58"/>
      <c r="Q306" s="58"/>
      <c r="R306" s="65"/>
      <c r="S306" s="58">
        <f>C306+D306+E306+F306+G306+H306+I306+J306+K306</f>
        <v>339</v>
      </c>
    </row>
    <row r="307" spans="1:19" ht="12.75">
      <c r="A307" s="201" t="s">
        <v>280</v>
      </c>
      <c r="B307" s="188" t="s">
        <v>269</v>
      </c>
      <c r="C307" s="58">
        <f aca="true" t="shared" si="126" ref="C307:K307">C305-C306</f>
        <v>3</v>
      </c>
      <c r="D307" s="65"/>
      <c r="E307" s="58">
        <f t="shared" si="126"/>
        <v>5</v>
      </c>
      <c r="F307" s="65">
        <f t="shared" si="126"/>
        <v>-22</v>
      </c>
      <c r="G307" s="58">
        <f t="shared" si="126"/>
        <v>-9</v>
      </c>
      <c r="H307" s="65">
        <f t="shared" si="126"/>
        <v>-4</v>
      </c>
      <c r="I307" s="58">
        <f t="shared" si="126"/>
        <v>-16</v>
      </c>
      <c r="J307" s="65">
        <f>J305-J306</f>
        <v>14</v>
      </c>
      <c r="K307" s="58">
        <f t="shared" si="126"/>
        <v>-4</v>
      </c>
      <c r="L307" s="65"/>
      <c r="M307" s="58"/>
      <c r="N307" s="58"/>
      <c r="O307" s="58"/>
      <c r="P307" s="58"/>
      <c r="Q307" s="58"/>
      <c r="R307" s="65"/>
      <c r="S307" s="58">
        <f>S305-S306</f>
        <v>-23</v>
      </c>
    </row>
    <row r="308" spans="1:20" ht="13.5" thickBot="1">
      <c r="A308" s="202"/>
      <c r="B308" s="190" t="s">
        <v>5</v>
      </c>
      <c r="C308" s="76">
        <f>C307/C306</f>
        <v>0.6</v>
      </c>
      <c r="D308" s="61">
        <f aca="true" t="shared" si="127" ref="D308:I308">D307/D306</f>
        <v>0</v>
      </c>
      <c r="E308" s="61">
        <f t="shared" si="127"/>
        <v>0.08064516129032258</v>
      </c>
      <c r="F308" s="74">
        <f t="shared" si="127"/>
        <v>-0.3055555555555556</v>
      </c>
      <c r="G308" s="61">
        <f t="shared" si="127"/>
        <v>-0.2</v>
      </c>
      <c r="H308" s="74">
        <f t="shared" si="127"/>
        <v>-0.11428571428571428</v>
      </c>
      <c r="I308" s="61">
        <f t="shared" si="127"/>
        <v>-0.5333333333333333</v>
      </c>
      <c r="J308" s="74">
        <f>J307/J306</f>
        <v>0.6086956521739131</v>
      </c>
      <c r="K308" s="76">
        <f>K307/K306</f>
        <v>-0.3333333333333333</v>
      </c>
      <c r="L308" s="74"/>
      <c r="M308" s="61"/>
      <c r="N308" s="61"/>
      <c r="O308" s="61"/>
      <c r="P308" s="61"/>
      <c r="Q308" s="61"/>
      <c r="R308" s="74"/>
      <c r="S308" s="61">
        <f>S307/S306</f>
        <v>-0.06784660766961652</v>
      </c>
      <c r="T308" s="220"/>
    </row>
    <row r="309" spans="1:20" ht="12.75">
      <c r="A309" s="206"/>
      <c r="B309" s="207"/>
      <c r="C309" s="89"/>
      <c r="D309" s="89"/>
      <c r="E309" s="89"/>
      <c r="F309" s="89"/>
      <c r="G309" s="89"/>
      <c r="H309" s="89"/>
      <c r="I309" s="89"/>
      <c r="J309" s="89"/>
      <c r="K309" s="89"/>
      <c r="L309" s="89"/>
      <c r="M309" s="89"/>
      <c r="N309" s="89"/>
      <c r="O309" s="89"/>
      <c r="P309" s="89"/>
      <c r="Q309" s="89"/>
      <c r="R309" s="89"/>
      <c r="S309" s="89"/>
      <c r="T309" s="220"/>
    </row>
    <row r="310" spans="1:19" ht="13.5" thickBot="1">
      <c r="A310" s="210" t="s">
        <v>240</v>
      </c>
      <c r="B310" s="64"/>
      <c r="C310" s="64"/>
      <c r="D310" s="64"/>
      <c r="E310" s="64"/>
      <c r="F310" s="64"/>
      <c r="G310" s="64"/>
      <c r="H310" s="64"/>
      <c r="I310" s="64"/>
      <c r="J310" s="64"/>
      <c r="K310" s="64"/>
      <c r="L310" s="64"/>
      <c r="M310" s="64"/>
      <c r="N310" s="64"/>
      <c r="O310" s="64"/>
      <c r="P310" s="64"/>
      <c r="Q310" s="64"/>
      <c r="R310" s="64"/>
      <c r="S310" s="64"/>
    </row>
    <row r="311" spans="1:19" ht="13.5" thickBot="1">
      <c r="A311" s="197"/>
      <c r="B311" s="198"/>
      <c r="C311" s="66" t="s">
        <v>123</v>
      </c>
      <c r="D311" s="66" t="s">
        <v>124</v>
      </c>
      <c r="E311" s="66" t="s">
        <v>125</v>
      </c>
      <c r="F311" s="67" t="s">
        <v>126</v>
      </c>
      <c r="G311" s="66" t="s">
        <v>127</v>
      </c>
      <c r="H311" s="71"/>
      <c r="I311" s="72"/>
      <c r="J311" s="71"/>
      <c r="K311" s="71"/>
      <c r="L311" s="72"/>
      <c r="M311" s="71"/>
      <c r="N311" s="71"/>
      <c r="O311" s="71"/>
      <c r="P311" s="71"/>
      <c r="Q311" s="71"/>
      <c r="R311" s="72"/>
      <c r="S311" s="71" t="s">
        <v>44</v>
      </c>
    </row>
    <row r="312" spans="1:19" ht="12.75">
      <c r="A312" s="174"/>
      <c r="B312" s="186">
        <v>2011</v>
      </c>
      <c r="C312" s="58">
        <f aca="true" t="shared" si="128" ref="C312:G313">C316+C320+C324+C328+C332+C336+C340</f>
        <v>172</v>
      </c>
      <c r="D312" s="58">
        <f t="shared" si="128"/>
        <v>848</v>
      </c>
      <c r="E312" s="58">
        <f t="shared" si="128"/>
        <v>721</v>
      </c>
      <c r="F312" s="58">
        <f t="shared" si="128"/>
        <v>162</v>
      </c>
      <c r="G312" s="58">
        <f t="shared" si="128"/>
        <v>604</v>
      </c>
      <c r="H312" s="58"/>
      <c r="I312" s="58"/>
      <c r="J312" s="58"/>
      <c r="K312" s="58"/>
      <c r="L312" s="73"/>
      <c r="M312" s="58"/>
      <c r="N312" s="58"/>
      <c r="O312" s="58"/>
      <c r="P312" s="58"/>
      <c r="Q312" s="58"/>
      <c r="R312" s="73"/>
      <c r="S312" s="58">
        <f>S316+S320+S324+S328+S332+S336+S340</f>
        <v>2507</v>
      </c>
    </row>
    <row r="313" spans="1:19" ht="12.75">
      <c r="A313" s="205" t="s">
        <v>54</v>
      </c>
      <c r="B313" s="186">
        <v>2010</v>
      </c>
      <c r="C313" s="58">
        <f t="shared" si="128"/>
        <v>185</v>
      </c>
      <c r="D313" s="58">
        <f t="shared" si="128"/>
        <v>944</v>
      </c>
      <c r="E313" s="58">
        <f t="shared" si="128"/>
        <v>707</v>
      </c>
      <c r="F313" s="58">
        <f t="shared" si="128"/>
        <v>283</v>
      </c>
      <c r="G313" s="58">
        <f t="shared" si="128"/>
        <v>687</v>
      </c>
      <c r="H313" s="58"/>
      <c r="I313" s="58"/>
      <c r="J313" s="58"/>
      <c r="K313" s="58"/>
      <c r="L313" s="73"/>
      <c r="M313" s="58"/>
      <c r="N313" s="58"/>
      <c r="O313" s="58"/>
      <c r="P313" s="58"/>
      <c r="Q313" s="58"/>
      <c r="R313" s="73"/>
      <c r="S313" s="58">
        <f>S317+S321+S325+S329+S333+S337+S341</f>
        <v>2806</v>
      </c>
    </row>
    <row r="314" spans="1:19" ht="12.75">
      <c r="A314" s="174"/>
      <c r="B314" s="188" t="s">
        <v>269</v>
      </c>
      <c r="C314" s="58">
        <f>C312-C313</f>
        <v>-13</v>
      </c>
      <c r="D314" s="58">
        <f>D312-D313</f>
        <v>-96</v>
      </c>
      <c r="E314" s="58">
        <f>E312-E313</f>
        <v>14</v>
      </c>
      <c r="F314" s="65">
        <f>F312-F313</f>
        <v>-121</v>
      </c>
      <c r="G314" s="58">
        <f>G312-G313</f>
        <v>-83</v>
      </c>
      <c r="H314" s="58"/>
      <c r="I314" s="65"/>
      <c r="J314" s="58"/>
      <c r="K314" s="58"/>
      <c r="L314" s="65"/>
      <c r="M314" s="58"/>
      <c r="N314" s="58"/>
      <c r="O314" s="58"/>
      <c r="P314" s="58"/>
      <c r="Q314" s="58"/>
      <c r="R314" s="65"/>
      <c r="S314" s="58">
        <f>S312-S313</f>
        <v>-299</v>
      </c>
    </row>
    <row r="315" spans="1:20" ht="13.5" thickBot="1">
      <c r="A315" s="200"/>
      <c r="B315" s="190" t="s">
        <v>5</v>
      </c>
      <c r="C315" s="61">
        <f>C314/C313</f>
        <v>-0.07027027027027027</v>
      </c>
      <c r="D315" s="61">
        <f>D314/D313</f>
        <v>-0.1016949152542373</v>
      </c>
      <c r="E315" s="61">
        <f>E314/E313</f>
        <v>0.019801980198019802</v>
      </c>
      <c r="F315" s="74">
        <f>F314/F313</f>
        <v>-0.4275618374558304</v>
      </c>
      <c r="G315" s="61">
        <f>G314/G313</f>
        <v>-0.12081513828238719</v>
      </c>
      <c r="H315" s="61"/>
      <c r="I315" s="74"/>
      <c r="J315" s="61"/>
      <c r="K315" s="61"/>
      <c r="L315" s="74"/>
      <c r="M315" s="61"/>
      <c r="N315" s="61"/>
      <c r="O315" s="61"/>
      <c r="P315" s="61"/>
      <c r="Q315" s="61"/>
      <c r="R315" s="74"/>
      <c r="S315" s="61">
        <f>S314/S313</f>
        <v>-0.10655737704918032</v>
      </c>
      <c r="T315" s="220"/>
    </row>
    <row r="316" spans="1:19" ht="12.75">
      <c r="A316" s="174"/>
      <c r="B316" s="186">
        <v>2011</v>
      </c>
      <c r="C316" s="58">
        <v>2</v>
      </c>
      <c r="D316" s="58">
        <v>11</v>
      </c>
      <c r="E316" s="58">
        <v>8</v>
      </c>
      <c r="F316" s="65">
        <v>5</v>
      </c>
      <c r="G316" s="58">
        <v>10</v>
      </c>
      <c r="H316" s="58"/>
      <c r="I316" s="65"/>
      <c r="J316" s="58"/>
      <c r="K316" s="58"/>
      <c r="L316" s="65"/>
      <c r="M316" s="58"/>
      <c r="N316" s="58"/>
      <c r="O316" s="58"/>
      <c r="P316" s="58"/>
      <c r="Q316" s="58"/>
      <c r="R316" s="65"/>
      <c r="S316" s="58">
        <f>C316+D316+E316+F316+G316</f>
        <v>36</v>
      </c>
    </row>
    <row r="317" spans="1:19" ht="12.75">
      <c r="A317" s="201" t="s">
        <v>270</v>
      </c>
      <c r="B317" s="186">
        <v>2010</v>
      </c>
      <c r="C317" s="58">
        <v>5</v>
      </c>
      <c r="D317" s="58">
        <v>12</v>
      </c>
      <c r="E317" s="58">
        <v>13</v>
      </c>
      <c r="F317" s="65">
        <v>5</v>
      </c>
      <c r="G317" s="58">
        <v>4</v>
      </c>
      <c r="H317" s="58"/>
      <c r="I317" s="65"/>
      <c r="J317" s="58"/>
      <c r="K317" s="58"/>
      <c r="L317" s="65"/>
      <c r="M317" s="58"/>
      <c r="N317" s="58"/>
      <c r="O317" s="58"/>
      <c r="P317" s="58"/>
      <c r="Q317" s="58"/>
      <c r="R317" s="65"/>
      <c r="S317" s="58">
        <f>C317+D317+E317+F317+G317</f>
        <v>39</v>
      </c>
    </row>
    <row r="318" spans="1:19" ht="12.75">
      <c r="A318" s="201" t="s">
        <v>271</v>
      </c>
      <c r="B318" s="188" t="s">
        <v>269</v>
      </c>
      <c r="C318" s="58">
        <f>C316-C317</f>
        <v>-3</v>
      </c>
      <c r="D318" s="58">
        <f>D316-D317</f>
        <v>-1</v>
      </c>
      <c r="E318" s="58">
        <f>E316-E317</f>
        <v>-5</v>
      </c>
      <c r="F318" s="65">
        <f>F316-F317</f>
        <v>0</v>
      </c>
      <c r="G318" s="58">
        <f>G316-G317</f>
        <v>6</v>
      </c>
      <c r="H318" s="58"/>
      <c r="I318" s="65"/>
      <c r="J318" s="58"/>
      <c r="K318" s="58"/>
      <c r="L318" s="65"/>
      <c r="M318" s="58"/>
      <c r="N318" s="58"/>
      <c r="O318" s="58"/>
      <c r="P318" s="58"/>
      <c r="Q318" s="58"/>
      <c r="R318" s="65"/>
      <c r="S318" s="58">
        <f>S316-S317</f>
        <v>-3</v>
      </c>
    </row>
    <row r="319" spans="1:43" ht="13.5" thickBot="1">
      <c r="A319" s="202"/>
      <c r="B319" s="190" t="s">
        <v>5</v>
      </c>
      <c r="C319" s="61">
        <f>C318/C317</f>
        <v>-0.6</v>
      </c>
      <c r="D319" s="61">
        <f>D318/D317</f>
        <v>-0.08333333333333333</v>
      </c>
      <c r="E319" s="61">
        <f>E318/E317</f>
        <v>-0.38461538461538464</v>
      </c>
      <c r="F319" s="61">
        <f>F318/F317</f>
        <v>0</v>
      </c>
      <c r="G319" s="61">
        <f>G318/G317</f>
        <v>1.5</v>
      </c>
      <c r="H319" s="61"/>
      <c r="I319" s="74"/>
      <c r="J319" s="61"/>
      <c r="K319" s="61"/>
      <c r="L319" s="74"/>
      <c r="M319" s="61"/>
      <c r="N319" s="61"/>
      <c r="O319" s="61"/>
      <c r="P319" s="61"/>
      <c r="Q319" s="61"/>
      <c r="R319" s="74"/>
      <c r="S319" s="61">
        <f>S318/S317</f>
        <v>-0.07692307692307693</v>
      </c>
      <c r="T319" s="220"/>
      <c r="U319" s="220"/>
      <c r="V319" s="220"/>
      <c r="W319" s="220"/>
      <c r="X319" s="220"/>
      <c r="Y319" s="220"/>
      <c r="Z319" s="220"/>
      <c r="AA319" s="220"/>
      <c r="AB319" s="220"/>
      <c r="AC319" s="220"/>
      <c r="AD319" s="220"/>
      <c r="AE319" s="220"/>
      <c r="AF319" s="220"/>
      <c r="AG319" s="220"/>
      <c r="AH319" s="220"/>
      <c r="AI319" s="220"/>
      <c r="AJ319" s="220"/>
      <c r="AK319" s="220"/>
      <c r="AL319" s="220"/>
      <c r="AM319" s="220"/>
      <c r="AN319" s="220"/>
      <c r="AO319" s="220"/>
      <c r="AP319" s="220"/>
      <c r="AQ319" s="220"/>
    </row>
    <row r="320" spans="1:19" ht="12.75">
      <c r="A320" s="203"/>
      <c r="B320" s="186">
        <v>2011</v>
      </c>
      <c r="C320" s="58">
        <v>0</v>
      </c>
      <c r="D320" s="58">
        <v>2</v>
      </c>
      <c r="E320" s="58">
        <v>0</v>
      </c>
      <c r="F320" s="65">
        <v>0</v>
      </c>
      <c r="G320" s="58">
        <v>0</v>
      </c>
      <c r="H320" s="58"/>
      <c r="I320" s="65"/>
      <c r="J320" s="58"/>
      <c r="K320" s="58"/>
      <c r="L320" s="65"/>
      <c r="M320" s="58"/>
      <c r="N320" s="58"/>
      <c r="O320" s="58"/>
      <c r="P320" s="58"/>
      <c r="Q320" s="58"/>
      <c r="R320" s="65"/>
      <c r="S320" s="58">
        <f>C320+D320+E320+F320+G320</f>
        <v>2</v>
      </c>
    </row>
    <row r="321" spans="1:19" ht="12.75">
      <c r="A321" s="201" t="s">
        <v>272</v>
      </c>
      <c r="B321" s="186">
        <v>2010</v>
      </c>
      <c r="C321" s="58">
        <v>0</v>
      </c>
      <c r="D321" s="58">
        <v>1</v>
      </c>
      <c r="E321" s="58">
        <v>0</v>
      </c>
      <c r="F321" s="65">
        <v>0</v>
      </c>
      <c r="G321" s="58">
        <v>0</v>
      </c>
      <c r="H321" s="58"/>
      <c r="I321" s="65"/>
      <c r="J321" s="58"/>
      <c r="K321" s="58"/>
      <c r="L321" s="65"/>
      <c r="M321" s="58"/>
      <c r="N321" s="58"/>
      <c r="O321" s="58"/>
      <c r="P321" s="58"/>
      <c r="Q321" s="58"/>
      <c r="R321" s="65"/>
      <c r="S321" s="58">
        <f>C321+D321+E321+F321+G321</f>
        <v>1</v>
      </c>
    </row>
    <row r="322" spans="1:19" ht="12.75">
      <c r="A322" s="201" t="s">
        <v>273</v>
      </c>
      <c r="B322" s="188" t="s">
        <v>269</v>
      </c>
      <c r="C322" s="58">
        <f>C320-C321</f>
        <v>0</v>
      </c>
      <c r="D322" s="58">
        <f>D320-D321</f>
        <v>1</v>
      </c>
      <c r="E322" s="58">
        <f>E320-E321</f>
        <v>0</v>
      </c>
      <c r="F322" s="65">
        <f>F320-F321</f>
        <v>0</v>
      </c>
      <c r="G322" s="58">
        <f>G320-G321</f>
        <v>0</v>
      </c>
      <c r="H322" s="58"/>
      <c r="I322" s="65"/>
      <c r="J322" s="58"/>
      <c r="K322" s="58"/>
      <c r="L322" s="65"/>
      <c r="M322" s="58"/>
      <c r="N322" s="58"/>
      <c r="O322" s="58"/>
      <c r="P322" s="58"/>
      <c r="Q322" s="58"/>
      <c r="R322" s="65"/>
      <c r="S322" s="58">
        <f>S320-S321</f>
        <v>1</v>
      </c>
    </row>
    <row r="323" spans="1:21" ht="13.5" thickBot="1">
      <c r="A323" s="202"/>
      <c r="B323" s="190" t="s">
        <v>5</v>
      </c>
      <c r="C323" s="61">
        <v>0</v>
      </c>
      <c r="D323" s="61">
        <f>D322/D321</f>
        <v>1</v>
      </c>
      <c r="E323" s="61">
        <v>0</v>
      </c>
      <c r="F323" s="61">
        <v>0</v>
      </c>
      <c r="G323" s="61">
        <v>0</v>
      </c>
      <c r="H323" s="61"/>
      <c r="I323" s="74"/>
      <c r="J323" s="61"/>
      <c r="K323" s="61"/>
      <c r="L323" s="74"/>
      <c r="M323" s="61"/>
      <c r="N323" s="61"/>
      <c r="O323" s="61"/>
      <c r="P323" s="61"/>
      <c r="Q323" s="61"/>
      <c r="R323" s="74"/>
      <c r="S323" s="61">
        <v>0</v>
      </c>
      <c r="T323" s="220"/>
      <c r="U323" s="220"/>
    </row>
    <row r="324" spans="1:19" ht="12.75">
      <c r="A324" s="203"/>
      <c r="B324" s="186">
        <v>2011</v>
      </c>
      <c r="C324" s="58">
        <v>7</v>
      </c>
      <c r="D324" s="58">
        <v>59</v>
      </c>
      <c r="E324" s="58">
        <v>51</v>
      </c>
      <c r="F324" s="65">
        <v>7</v>
      </c>
      <c r="G324" s="58">
        <v>64</v>
      </c>
      <c r="H324" s="58"/>
      <c r="I324" s="65"/>
      <c r="J324" s="58"/>
      <c r="K324" s="58"/>
      <c r="L324" s="65"/>
      <c r="M324" s="58"/>
      <c r="N324" s="58"/>
      <c r="O324" s="58"/>
      <c r="P324" s="58"/>
      <c r="Q324" s="58"/>
      <c r="R324" s="65"/>
      <c r="S324" s="58">
        <f>C324+D324+E324+F324+G324</f>
        <v>188</v>
      </c>
    </row>
    <row r="325" spans="1:19" ht="12.75">
      <c r="A325" s="201" t="s">
        <v>158</v>
      </c>
      <c r="B325" s="186">
        <v>2010</v>
      </c>
      <c r="C325" s="58">
        <v>2</v>
      </c>
      <c r="D325" s="58">
        <v>37</v>
      </c>
      <c r="E325" s="58">
        <v>31</v>
      </c>
      <c r="F325" s="80">
        <v>12</v>
      </c>
      <c r="G325" s="58">
        <v>34</v>
      </c>
      <c r="H325" s="58"/>
      <c r="I325" s="65"/>
      <c r="J325" s="58"/>
      <c r="K325" s="58"/>
      <c r="L325" s="65"/>
      <c r="M325" s="58"/>
      <c r="N325" s="58"/>
      <c r="O325" s="58"/>
      <c r="P325" s="58"/>
      <c r="Q325" s="58"/>
      <c r="R325" s="65"/>
      <c r="S325" s="58">
        <f>C325+D325+E325+F325+G325</f>
        <v>116</v>
      </c>
    </row>
    <row r="326" spans="1:19" ht="12.75">
      <c r="A326" s="203"/>
      <c r="B326" s="188" t="s">
        <v>269</v>
      </c>
      <c r="C326" s="58">
        <f>C324-C325</f>
        <v>5</v>
      </c>
      <c r="D326" s="58">
        <f>D324-D325</f>
        <v>22</v>
      </c>
      <c r="E326" s="58">
        <f>E324-E325</f>
        <v>20</v>
      </c>
      <c r="F326" s="65">
        <f>F324-F325</f>
        <v>-5</v>
      </c>
      <c r="G326" s="58">
        <f>G324-G325</f>
        <v>30</v>
      </c>
      <c r="H326" s="58"/>
      <c r="I326" s="65"/>
      <c r="J326" s="58"/>
      <c r="K326" s="58"/>
      <c r="L326" s="65"/>
      <c r="M326" s="58"/>
      <c r="N326" s="58"/>
      <c r="O326" s="58"/>
      <c r="P326" s="58"/>
      <c r="Q326" s="58"/>
      <c r="R326" s="65"/>
      <c r="S326" s="58">
        <f>S324-S325</f>
        <v>72</v>
      </c>
    </row>
    <row r="327" spans="1:20" ht="13.5" thickBot="1">
      <c r="A327" s="202"/>
      <c r="B327" s="190" t="s">
        <v>5</v>
      </c>
      <c r="C327" s="61">
        <f>C326/C325</f>
        <v>2.5</v>
      </c>
      <c r="D327" s="61">
        <f>D326/D325</f>
        <v>0.5945945945945946</v>
      </c>
      <c r="E327" s="61">
        <f>E326/E325</f>
        <v>0.6451612903225806</v>
      </c>
      <c r="F327" s="74">
        <f>F326/F325</f>
        <v>-0.4166666666666667</v>
      </c>
      <c r="G327" s="76">
        <f>G326/G325</f>
        <v>0.8823529411764706</v>
      </c>
      <c r="H327" s="61"/>
      <c r="I327" s="74"/>
      <c r="J327" s="61"/>
      <c r="K327" s="61"/>
      <c r="L327" s="74"/>
      <c r="M327" s="61"/>
      <c r="N327" s="61"/>
      <c r="O327" s="61"/>
      <c r="P327" s="61"/>
      <c r="Q327" s="61"/>
      <c r="R327" s="74"/>
      <c r="S327" s="61">
        <f>S326/S325</f>
        <v>0.6206896551724138</v>
      </c>
      <c r="T327" s="220"/>
    </row>
    <row r="328" spans="1:19" ht="12.75">
      <c r="A328" s="203"/>
      <c r="B328" s="186">
        <v>2011</v>
      </c>
      <c r="C328" s="58">
        <v>17</v>
      </c>
      <c r="D328" s="58">
        <v>49</v>
      </c>
      <c r="E328" s="58">
        <v>51</v>
      </c>
      <c r="F328" s="65">
        <v>6</v>
      </c>
      <c r="G328" s="58">
        <v>25</v>
      </c>
      <c r="H328" s="58"/>
      <c r="I328" s="65"/>
      <c r="J328" s="58"/>
      <c r="K328" s="58"/>
      <c r="L328" s="65"/>
      <c r="M328" s="58"/>
      <c r="N328" s="58"/>
      <c r="O328" s="58"/>
      <c r="P328" s="58"/>
      <c r="Q328" s="58"/>
      <c r="R328" s="65"/>
      <c r="S328" s="58">
        <f>C328+D328+E328+F328+G328</f>
        <v>148</v>
      </c>
    </row>
    <row r="329" spans="1:19" ht="12.75">
      <c r="A329" s="201" t="s">
        <v>274</v>
      </c>
      <c r="B329" s="186">
        <v>2010</v>
      </c>
      <c r="C329" s="58">
        <v>21</v>
      </c>
      <c r="D329" s="58">
        <v>45</v>
      </c>
      <c r="E329" s="58">
        <v>55</v>
      </c>
      <c r="F329" s="65">
        <v>16</v>
      </c>
      <c r="G329" s="58">
        <v>26</v>
      </c>
      <c r="H329" s="58"/>
      <c r="I329" s="65"/>
      <c r="J329" s="58"/>
      <c r="K329" s="58"/>
      <c r="L329" s="65"/>
      <c r="M329" s="58"/>
      <c r="N329" s="58"/>
      <c r="O329" s="58"/>
      <c r="P329" s="58"/>
      <c r="Q329" s="58"/>
      <c r="R329" s="65"/>
      <c r="S329" s="58">
        <f>C329+D329+E329+F329+G329</f>
        <v>163</v>
      </c>
    </row>
    <row r="330" spans="1:19" ht="12.75">
      <c r="A330" s="201" t="s">
        <v>275</v>
      </c>
      <c r="B330" s="188" t="s">
        <v>269</v>
      </c>
      <c r="C330" s="58">
        <f>C328-C329</f>
        <v>-4</v>
      </c>
      <c r="D330" s="58">
        <f>D328-D329</f>
        <v>4</v>
      </c>
      <c r="E330" s="58">
        <f>E328-E329</f>
        <v>-4</v>
      </c>
      <c r="F330" s="58">
        <f>F328-F329</f>
        <v>-10</v>
      </c>
      <c r="G330" s="58">
        <f>G328-G329</f>
        <v>-1</v>
      </c>
      <c r="H330" s="58"/>
      <c r="I330" s="58"/>
      <c r="J330" s="58"/>
      <c r="K330" s="58"/>
      <c r="L330" s="65"/>
      <c r="M330" s="58"/>
      <c r="N330" s="58"/>
      <c r="O330" s="58"/>
      <c r="P330" s="58"/>
      <c r="Q330" s="58"/>
      <c r="R330" s="65"/>
      <c r="S330" s="58">
        <f>S328-S329</f>
        <v>-15</v>
      </c>
    </row>
    <row r="331" spans="1:20" ht="13.5" thickBot="1">
      <c r="A331" s="202"/>
      <c r="B331" s="190" t="s">
        <v>5</v>
      </c>
      <c r="C331" s="61">
        <f>C330/C329</f>
        <v>-0.19047619047619047</v>
      </c>
      <c r="D331" s="61">
        <f>D330/D329</f>
        <v>0.08888888888888889</v>
      </c>
      <c r="E331" s="61">
        <f>E330/E329</f>
        <v>-0.07272727272727272</v>
      </c>
      <c r="F331" s="61">
        <f>F330/F329</f>
        <v>-0.625</v>
      </c>
      <c r="G331" s="61">
        <f>G330/G329</f>
        <v>-0.038461538461538464</v>
      </c>
      <c r="H331" s="61"/>
      <c r="I331" s="74"/>
      <c r="J331" s="61"/>
      <c r="K331" s="61"/>
      <c r="L331" s="74"/>
      <c r="M331" s="61"/>
      <c r="N331" s="61"/>
      <c r="O331" s="61"/>
      <c r="P331" s="61"/>
      <c r="Q331" s="61"/>
      <c r="R331" s="74"/>
      <c r="S331" s="61">
        <f>S330/S329</f>
        <v>-0.09202453987730061</v>
      </c>
      <c r="T331" s="220"/>
    </row>
    <row r="332" spans="1:19" ht="12.75">
      <c r="A332" s="203"/>
      <c r="B332" s="186">
        <v>2011</v>
      </c>
      <c r="C332" s="58">
        <v>58</v>
      </c>
      <c r="D332" s="58">
        <v>215</v>
      </c>
      <c r="E332" s="58">
        <v>242</v>
      </c>
      <c r="F332" s="65">
        <v>51</v>
      </c>
      <c r="G332" s="58">
        <v>159</v>
      </c>
      <c r="H332" s="58"/>
      <c r="I332" s="65"/>
      <c r="J332" s="58"/>
      <c r="K332" s="58"/>
      <c r="L332" s="65"/>
      <c r="M332" s="58"/>
      <c r="N332" s="58"/>
      <c r="O332" s="58"/>
      <c r="P332" s="58"/>
      <c r="Q332" s="58"/>
      <c r="R332" s="65"/>
      <c r="S332" s="58">
        <f>C332+D332+E332+F332+G332</f>
        <v>725</v>
      </c>
    </row>
    <row r="333" spans="1:19" ht="12.75">
      <c r="A333" s="204" t="s">
        <v>276</v>
      </c>
      <c r="B333" s="186">
        <v>2010</v>
      </c>
      <c r="C333" s="58">
        <v>56</v>
      </c>
      <c r="D333" s="58">
        <v>250</v>
      </c>
      <c r="E333" s="58">
        <v>216</v>
      </c>
      <c r="F333" s="65">
        <v>95</v>
      </c>
      <c r="G333" s="58">
        <v>190</v>
      </c>
      <c r="H333" s="58"/>
      <c r="I333" s="65"/>
      <c r="J333" s="58"/>
      <c r="K333" s="58"/>
      <c r="L333" s="65"/>
      <c r="M333" s="58"/>
      <c r="N333" s="58"/>
      <c r="O333" s="58"/>
      <c r="P333" s="58"/>
      <c r="Q333" s="58"/>
      <c r="R333" s="65"/>
      <c r="S333" s="58">
        <f>C333+D333+E333+F333+G333</f>
        <v>807</v>
      </c>
    </row>
    <row r="334" spans="1:19" ht="12.75">
      <c r="A334" s="203"/>
      <c r="B334" s="188" t="s">
        <v>269</v>
      </c>
      <c r="C334" s="58">
        <f>C332-C333</f>
        <v>2</v>
      </c>
      <c r="D334" s="58">
        <f>D332-D333</f>
        <v>-35</v>
      </c>
      <c r="E334" s="58">
        <f>E332-E333</f>
        <v>26</v>
      </c>
      <c r="F334" s="65">
        <f>F332-F333</f>
        <v>-44</v>
      </c>
      <c r="G334" s="58">
        <f>G332-G333</f>
        <v>-31</v>
      </c>
      <c r="H334" s="58"/>
      <c r="I334" s="65"/>
      <c r="J334" s="58"/>
      <c r="K334" s="58"/>
      <c r="L334" s="65"/>
      <c r="M334" s="58"/>
      <c r="N334" s="58"/>
      <c r="O334" s="58"/>
      <c r="P334" s="58"/>
      <c r="Q334" s="58"/>
      <c r="R334" s="65"/>
      <c r="S334" s="58">
        <f>S332-S333</f>
        <v>-82</v>
      </c>
    </row>
    <row r="335" spans="1:19" ht="13.5" thickBot="1">
      <c r="A335" s="202"/>
      <c r="B335" s="190" t="s">
        <v>5</v>
      </c>
      <c r="C335" s="61">
        <f>C334/C333</f>
        <v>0.03571428571428571</v>
      </c>
      <c r="D335" s="61">
        <f>D334/D333</f>
        <v>-0.14</v>
      </c>
      <c r="E335" s="61">
        <f>E334/E333</f>
        <v>0.12037037037037036</v>
      </c>
      <c r="F335" s="74">
        <f>F334/F333</f>
        <v>-0.4631578947368421</v>
      </c>
      <c r="G335" s="61">
        <f>G334/G333</f>
        <v>-0.1631578947368421</v>
      </c>
      <c r="H335" s="61"/>
      <c r="I335" s="74"/>
      <c r="J335" s="61"/>
      <c r="K335" s="61"/>
      <c r="L335" s="74"/>
      <c r="M335" s="61"/>
      <c r="N335" s="61"/>
      <c r="O335" s="61"/>
      <c r="P335" s="61"/>
      <c r="Q335" s="61"/>
      <c r="R335" s="74"/>
      <c r="S335" s="61">
        <f>S334/S333</f>
        <v>-0.10161090458488228</v>
      </c>
    </row>
    <row r="336" spans="1:19" ht="12.75">
      <c r="A336" s="203"/>
      <c r="B336" s="186">
        <v>2011</v>
      </c>
      <c r="C336" s="58">
        <v>82</v>
      </c>
      <c r="D336" s="58">
        <v>459</v>
      </c>
      <c r="E336" s="58">
        <v>349</v>
      </c>
      <c r="F336" s="65">
        <v>91</v>
      </c>
      <c r="G336" s="58">
        <v>334</v>
      </c>
      <c r="H336" s="58"/>
      <c r="I336" s="65"/>
      <c r="J336" s="58"/>
      <c r="K336" s="58"/>
      <c r="L336" s="65"/>
      <c r="M336" s="58"/>
      <c r="N336" s="58"/>
      <c r="O336" s="58"/>
      <c r="P336" s="58"/>
      <c r="Q336" s="58"/>
      <c r="R336" s="65"/>
      <c r="S336" s="58">
        <f>C336+D336+E336+F336+G336</f>
        <v>1315</v>
      </c>
    </row>
    <row r="337" spans="1:19" ht="12.75">
      <c r="A337" s="201" t="s">
        <v>277</v>
      </c>
      <c r="B337" s="186">
        <v>2010</v>
      </c>
      <c r="C337" s="58">
        <v>93</v>
      </c>
      <c r="D337" s="58">
        <v>546</v>
      </c>
      <c r="E337" s="58">
        <v>371</v>
      </c>
      <c r="F337" s="65">
        <v>149</v>
      </c>
      <c r="G337" s="58">
        <v>414</v>
      </c>
      <c r="H337" s="58"/>
      <c r="I337" s="65"/>
      <c r="J337" s="58"/>
      <c r="K337" s="58"/>
      <c r="L337" s="65"/>
      <c r="M337" s="58"/>
      <c r="N337" s="58"/>
      <c r="O337" s="58"/>
      <c r="P337" s="58"/>
      <c r="Q337" s="58"/>
      <c r="R337" s="65"/>
      <c r="S337" s="58">
        <f>C337+D337+E337+F337+G337</f>
        <v>1573</v>
      </c>
    </row>
    <row r="338" spans="1:19" ht="12.75">
      <c r="A338" s="201" t="s">
        <v>278</v>
      </c>
      <c r="B338" s="188" t="s">
        <v>269</v>
      </c>
      <c r="C338" s="58">
        <f>C336-C337</f>
        <v>-11</v>
      </c>
      <c r="D338" s="58">
        <f>D336-D337</f>
        <v>-87</v>
      </c>
      <c r="E338" s="58">
        <f>E336-E337</f>
        <v>-22</v>
      </c>
      <c r="F338" s="58">
        <f>F336-F337</f>
        <v>-58</v>
      </c>
      <c r="G338" s="58">
        <f>G336-G337</f>
        <v>-80</v>
      </c>
      <c r="H338" s="58"/>
      <c r="I338" s="58"/>
      <c r="J338" s="58"/>
      <c r="K338" s="58"/>
      <c r="L338" s="65"/>
      <c r="M338" s="58"/>
      <c r="N338" s="58"/>
      <c r="O338" s="58"/>
      <c r="P338" s="58"/>
      <c r="Q338" s="58"/>
      <c r="R338" s="65"/>
      <c r="S338" s="58">
        <f>S336-S337</f>
        <v>-258</v>
      </c>
    </row>
    <row r="339" spans="1:20" ht="13.5" thickBot="1">
      <c r="A339" s="202"/>
      <c r="B339" s="190" t="s">
        <v>5</v>
      </c>
      <c r="C339" s="61">
        <f>C338/C337</f>
        <v>-0.11827956989247312</v>
      </c>
      <c r="D339" s="61">
        <f>D338/D337</f>
        <v>-0.15934065934065933</v>
      </c>
      <c r="E339" s="61">
        <f>E338/E337</f>
        <v>-0.05929919137466307</v>
      </c>
      <c r="F339" s="76">
        <f>F338/F337</f>
        <v>-0.38926174496644295</v>
      </c>
      <c r="G339" s="61">
        <f>G338/G337</f>
        <v>-0.1932367149758454</v>
      </c>
      <c r="H339" s="61"/>
      <c r="I339" s="74"/>
      <c r="J339" s="61"/>
      <c r="K339" s="61"/>
      <c r="L339" s="74"/>
      <c r="M339" s="61"/>
      <c r="N339" s="61"/>
      <c r="O339" s="61"/>
      <c r="P339" s="61"/>
      <c r="Q339" s="61"/>
      <c r="R339" s="74"/>
      <c r="S339" s="61">
        <f>S338/S337</f>
        <v>-0.16401780038143673</v>
      </c>
      <c r="T339" s="220"/>
    </row>
    <row r="340" spans="1:19" ht="12.75">
      <c r="A340" s="203"/>
      <c r="B340" s="186">
        <v>2011</v>
      </c>
      <c r="C340" s="58">
        <v>6</v>
      </c>
      <c r="D340" s="95">
        <v>53</v>
      </c>
      <c r="E340" s="95">
        <v>20</v>
      </c>
      <c r="F340" s="65">
        <v>2</v>
      </c>
      <c r="G340" s="58">
        <v>12</v>
      </c>
      <c r="H340" s="58"/>
      <c r="I340" s="65"/>
      <c r="J340" s="58"/>
      <c r="K340" s="58"/>
      <c r="L340" s="65"/>
      <c r="M340" s="58"/>
      <c r="N340" s="58"/>
      <c r="O340" s="58"/>
      <c r="P340" s="58"/>
      <c r="Q340" s="58"/>
      <c r="R340" s="65"/>
      <c r="S340" s="58">
        <f>C340+D340+E340+F340+G340</f>
        <v>93</v>
      </c>
    </row>
    <row r="341" spans="1:19" ht="12.75">
      <c r="A341" s="201" t="s">
        <v>279</v>
      </c>
      <c r="B341" s="186">
        <v>2010</v>
      </c>
      <c r="C341" s="58">
        <v>8</v>
      </c>
      <c r="D341" s="58">
        <v>53</v>
      </c>
      <c r="E341" s="58">
        <v>21</v>
      </c>
      <c r="F341" s="65">
        <v>6</v>
      </c>
      <c r="G341" s="58">
        <v>19</v>
      </c>
      <c r="H341" s="58"/>
      <c r="I341" s="65"/>
      <c r="J341" s="58"/>
      <c r="K341" s="58"/>
      <c r="L341" s="65"/>
      <c r="M341" s="58"/>
      <c r="N341" s="58"/>
      <c r="O341" s="58"/>
      <c r="P341" s="58"/>
      <c r="Q341" s="58"/>
      <c r="R341" s="65"/>
      <c r="S341" s="58">
        <f>C341+D341+E341+F341+G341</f>
        <v>107</v>
      </c>
    </row>
    <row r="342" spans="1:19" ht="12.75">
      <c r="A342" s="201" t="s">
        <v>280</v>
      </c>
      <c r="B342" s="188" t="s">
        <v>269</v>
      </c>
      <c r="C342" s="58">
        <f>C340-C341</f>
        <v>-2</v>
      </c>
      <c r="D342" s="58">
        <f>D340-D341</f>
        <v>0</v>
      </c>
      <c r="E342" s="58">
        <f>E340-E341</f>
        <v>-1</v>
      </c>
      <c r="F342" s="65">
        <f>F340-F341</f>
        <v>-4</v>
      </c>
      <c r="G342" s="58">
        <f>G340-G341</f>
        <v>-7</v>
      </c>
      <c r="H342" s="58"/>
      <c r="I342" s="65"/>
      <c r="J342" s="58"/>
      <c r="K342" s="58"/>
      <c r="L342" s="65"/>
      <c r="M342" s="58"/>
      <c r="N342" s="58"/>
      <c r="O342" s="58"/>
      <c r="P342" s="58"/>
      <c r="Q342" s="58"/>
      <c r="R342" s="65"/>
      <c r="S342" s="58">
        <f>S340-S341</f>
        <v>-14</v>
      </c>
    </row>
    <row r="343" spans="1:20" ht="13.5" thickBot="1">
      <c r="A343" s="202"/>
      <c r="B343" s="190" t="s">
        <v>5</v>
      </c>
      <c r="C343" s="61">
        <f>C342/C341</f>
        <v>-0.25</v>
      </c>
      <c r="D343" s="61">
        <f>D342/D341</f>
        <v>0</v>
      </c>
      <c r="E343" s="61">
        <f>E342/E341</f>
        <v>-0.047619047619047616</v>
      </c>
      <c r="F343" s="61">
        <f>F342/F341</f>
        <v>-0.6666666666666666</v>
      </c>
      <c r="G343" s="61">
        <f>G342/G341</f>
        <v>-0.3684210526315789</v>
      </c>
      <c r="H343" s="61"/>
      <c r="I343" s="74"/>
      <c r="J343" s="61"/>
      <c r="K343" s="61"/>
      <c r="L343" s="74"/>
      <c r="M343" s="61"/>
      <c r="N343" s="61"/>
      <c r="O343" s="61"/>
      <c r="P343" s="61"/>
      <c r="Q343" s="61"/>
      <c r="R343" s="74"/>
      <c r="S343" s="61">
        <f>S342/S341</f>
        <v>-0.1308411214953271</v>
      </c>
      <c r="T343" s="220"/>
    </row>
    <row r="344" spans="1:19" ht="13.5" thickBot="1">
      <c r="A344" s="210" t="s">
        <v>241</v>
      </c>
      <c r="B344" s="64"/>
      <c r="C344" s="64"/>
      <c r="D344" s="64"/>
      <c r="E344" s="64"/>
      <c r="F344" s="64"/>
      <c r="G344" s="64"/>
      <c r="H344" s="64"/>
      <c r="I344" s="64"/>
      <c r="J344" s="64"/>
      <c r="K344" s="64"/>
      <c r="L344" s="64"/>
      <c r="M344" s="64"/>
      <c r="N344" s="64"/>
      <c r="O344" s="64"/>
      <c r="P344" s="64"/>
      <c r="Q344" s="64"/>
      <c r="R344" s="64"/>
      <c r="S344" s="64"/>
    </row>
    <row r="345" spans="1:19" ht="23.25" thickBot="1">
      <c r="A345" s="197"/>
      <c r="B345" s="198"/>
      <c r="C345" s="66" t="s">
        <v>128</v>
      </c>
      <c r="D345" s="67" t="s">
        <v>129</v>
      </c>
      <c r="E345" s="69" t="s">
        <v>130</v>
      </c>
      <c r="F345" s="67" t="s">
        <v>131</v>
      </c>
      <c r="G345" s="66" t="s">
        <v>132</v>
      </c>
      <c r="H345" s="66" t="s">
        <v>133</v>
      </c>
      <c r="I345" s="69" t="s">
        <v>134</v>
      </c>
      <c r="J345" s="72"/>
      <c r="K345" s="71"/>
      <c r="L345" s="72"/>
      <c r="M345" s="71"/>
      <c r="N345" s="71"/>
      <c r="O345" s="71"/>
      <c r="P345" s="71"/>
      <c r="Q345" s="71"/>
      <c r="R345" s="72"/>
      <c r="S345" s="71" t="s">
        <v>44</v>
      </c>
    </row>
    <row r="346" spans="1:19" ht="12.75">
      <c r="A346" s="174"/>
      <c r="B346" s="186">
        <v>2011</v>
      </c>
      <c r="C346" s="58">
        <f aca="true" t="shared" si="129" ref="C346:I347">C350+C354+C358+C362+C366+C370+C374</f>
        <v>262</v>
      </c>
      <c r="D346" s="58">
        <f t="shared" si="129"/>
        <v>775</v>
      </c>
      <c r="E346" s="58">
        <f t="shared" si="129"/>
        <v>149</v>
      </c>
      <c r="F346" s="58">
        <f t="shared" si="129"/>
        <v>454</v>
      </c>
      <c r="G346" s="58">
        <f t="shared" si="129"/>
        <v>242</v>
      </c>
      <c r="H346" s="58">
        <f t="shared" si="129"/>
        <v>98</v>
      </c>
      <c r="I346" s="58">
        <f t="shared" si="129"/>
        <v>521</v>
      </c>
      <c r="J346" s="73"/>
      <c r="K346" s="58"/>
      <c r="L346" s="58"/>
      <c r="M346" s="58"/>
      <c r="N346" s="58"/>
      <c r="O346" s="58"/>
      <c r="P346" s="58"/>
      <c r="Q346" s="58"/>
      <c r="R346" s="73"/>
      <c r="S346" s="58">
        <f>S350+S354+S358+S362+S366+S370+S374</f>
        <v>2501</v>
      </c>
    </row>
    <row r="347" spans="1:19" ht="12.75">
      <c r="A347" s="205" t="s">
        <v>54</v>
      </c>
      <c r="B347" s="186">
        <v>2010</v>
      </c>
      <c r="C347" s="58">
        <f t="shared" si="129"/>
        <v>392</v>
      </c>
      <c r="D347" s="58">
        <f t="shared" si="129"/>
        <v>606</v>
      </c>
      <c r="E347" s="58">
        <f t="shared" si="129"/>
        <v>210</v>
      </c>
      <c r="F347" s="58">
        <f t="shared" si="129"/>
        <v>359</v>
      </c>
      <c r="G347" s="58">
        <f t="shared" si="129"/>
        <v>195</v>
      </c>
      <c r="H347" s="58">
        <f t="shared" si="129"/>
        <v>129</v>
      </c>
      <c r="I347" s="58">
        <f t="shared" si="129"/>
        <v>413</v>
      </c>
      <c r="J347" s="73"/>
      <c r="K347" s="58"/>
      <c r="L347" s="58"/>
      <c r="M347" s="58"/>
      <c r="N347" s="58"/>
      <c r="O347" s="58"/>
      <c r="P347" s="58"/>
      <c r="Q347" s="58"/>
      <c r="R347" s="73"/>
      <c r="S347" s="58">
        <f>S351+S355+S359+S363+S367+S371+S375</f>
        <v>2304</v>
      </c>
    </row>
    <row r="348" spans="1:19" ht="12.75">
      <c r="A348" s="174"/>
      <c r="B348" s="188" t="s">
        <v>269</v>
      </c>
      <c r="C348" s="58">
        <f aca="true" t="shared" si="130" ref="C348:I348">C346-C347</f>
        <v>-130</v>
      </c>
      <c r="D348" s="65">
        <f t="shared" si="130"/>
        <v>169</v>
      </c>
      <c r="E348" s="58">
        <f t="shared" si="130"/>
        <v>-61</v>
      </c>
      <c r="F348" s="65">
        <f t="shared" si="130"/>
        <v>95</v>
      </c>
      <c r="G348" s="58">
        <f t="shared" si="130"/>
        <v>47</v>
      </c>
      <c r="H348" s="58">
        <f t="shared" si="130"/>
        <v>-31</v>
      </c>
      <c r="I348" s="58">
        <f t="shared" si="130"/>
        <v>108</v>
      </c>
      <c r="J348" s="65"/>
      <c r="K348" s="58"/>
      <c r="L348" s="65"/>
      <c r="M348" s="58"/>
      <c r="N348" s="58"/>
      <c r="O348" s="58"/>
      <c r="P348" s="58"/>
      <c r="Q348" s="58"/>
      <c r="R348" s="65"/>
      <c r="S348" s="58">
        <f>S346-S347</f>
        <v>197</v>
      </c>
    </row>
    <row r="349" spans="1:19" ht="13.5" thickBot="1">
      <c r="A349" s="200"/>
      <c r="B349" s="190" t="s">
        <v>5</v>
      </c>
      <c r="C349" s="61">
        <f aca="true" t="shared" si="131" ref="C349:I349">C348/C347</f>
        <v>-0.33163265306122447</v>
      </c>
      <c r="D349" s="74">
        <f t="shared" si="131"/>
        <v>0.27887788778877887</v>
      </c>
      <c r="E349" s="61">
        <f t="shared" si="131"/>
        <v>-0.2904761904761905</v>
      </c>
      <c r="F349" s="74">
        <f t="shared" si="131"/>
        <v>0.2646239554317549</v>
      </c>
      <c r="G349" s="61">
        <f t="shared" si="131"/>
        <v>0.24102564102564103</v>
      </c>
      <c r="H349" s="61">
        <f t="shared" si="131"/>
        <v>-0.24031007751937986</v>
      </c>
      <c r="I349" s="61">
        <f t="shared" si="131"/>
        <v>0.26150121065375304</v>
      </c>
      <c r="J349" s="74"/>
      <c r="K349" s="61"/>
      <c r="L349" s="74"/>
      <c r="M349" s="61"/>
      <c r="N349" s="61"/>
      <c r="O349" s="61"/>
      <c r="P349" s="61"/>
      <c r="Q349" s="61"/>
      <c r="R349" s="74"/>
      <c r="S349" s="61">
        <f>S348/S347</f>
        <v>0.08550347222222222</v>
      </c>
    </row>
    <row r="350" spans="1:19" ht="12.75">
      <c r="A350" s="174"/>
      <c r="B350" s="186">
        <v>2011</v>
      </c>
      <c r="C350" s="58">
        <v>2</v>
      </c>
      <c r="D350" s="65">
        <v>7</v>
      </c>
      <c r="E350" s="58">
        <v>4</v>
      </c>
      <c r="F350" s="65">
        <v>3</v>
      </c>
      <c r="G350" s="58">
        <v>3</v>
      </c>
      <c r="H350" s="58">
        <v>0</v>
      </c>
      <c r="I350" s="58">
        <v>2</v>
      </c>
      <c r="J350" s="65"/>
      <c r="K350" s="58"/>
      <c r="L350" s="65"/>
      <c r="M350" s="58"/>
      <c r="N350" s="58"/>
      <c r="O350" s="58"/>
      <c r="P350" s="58"/>
      <c r="Q350" s="58"/>
      <c r="R350" s="65"/>
      <c r="S350" s="58">
        <f>C350+D350+E350+F350+G350+H350+I350</f>
        <v>21</v>
      </c>
    </row>
    <row r="351" spans="1:19" ht="12.75">
      <c r="A351" s="201" t="s">
        <v>270</v>
      </c>
      <c r="B351" s="186">
        <v>2010</v>
      </c>
      <c r="C351" s="58">
        <v>2</v>
      </c>
      <c r="D351" s="65">
        <v>3</v>
      </c>
      <c r="E351" s="58">
        <v>2</v>
      </c>
      <c r="F351" s="65">
        <v>4</v>
      </c>
      <c r="G351" s="58">
        <v>3</v>
      </c>
      <c r="H351" s="58">
        <v>2</v>
      </c>
      <c r="I351" s="58">
        <v>1</v>
      </c>
      <c r="J351" s="65"/>
      <c r="K351" s="58"/>
      <c r="L351" s="65"/>
      <c r="M351" s="58"/>
      <c r="N351" s="58"/>
      <c r="O351" s="58"/>
      <c r="P351" s="58"/>
      <c r="Q351" s="58"/>
      <c r="R351" s="65"/>
      <c r="S351" s="58">
        <f>C351+D351+E351+F351+G351+H351+I351</f>
        <v>17</v>
      </c>
    </row>
    <row r="352" spans="1:19" ht="12.75">
      <c r="A352" s="201" t="s">
        <v>271</v>
      </c>
      <c r="B352" s="188" t="s">
        <v>269</v>
      </c>
      <c r="C352" s="58">
        <f aca="true" t="shared" si="132" ref="C352:I352">C350-C351</f>
        <v>0</v>
      </c>
      <c r="D352" s="65">
        <f t="shared" si="132"/>
        <v>4</v>
      </c>
      <c r="E352" s="58">
        <f t="shared" si="132"/>
        <v>2</v>
      </c>
      <c r="F352" s="65">
        <f t="shared" si="132"/>
        <v>-1</v>
      </c>
      <c r="G352" s="58">
        <f t="shared" si="132"/>
        <v>0</v>
      </c>
      <c r="H352" s="58">
        <f t="shared" si="132"/>
        <v>-2</v>
      </c>
      <c r="I352" s="58">
        <f t="shared" si="132"/>
        <v>1</v>
      </c>
      <c r="J352" s="65"/>
      <c r="K352" s="58"/>
      <c r="L352" s="65"/>
      <c r="M352" s="58"/>
      <c r="N352" s="58"/>
      <c r="O352" s="58"/>
      <c r="P352" s="58"/>
      <c r="Q352" s="58"/>
      <c r="R352" s="65"/>
      <c r="S352" s="58">
        <f>S350-S351</f>
        <v>4</v>
      </c>
    </row>
    <row r="353" spans="1:19" ht="13.5" thickBot="1">
      <c r="A353" s="202"/>
      <c r="B353" s="190" t="s">
        <v>5</v>
      </c>
      <c r="C353" s="76">
        <f aca="true" t="shared" si="133" ref="C353:I353">C352/C351</f>
        <v>0</v>
      </c>
      <c r="D353" s="76">
        <f t="shared" si="133"/>
        <v>1.3333333333333333</v>
      </c>
      <c r="E353" s="76">
        <f t="shared" si="133"/>
        <v>1</v>
      </c>
      <c r="F353" s="76">
        <f t="shared" si="133"/>
        <v>-0.25</v>
      </c>
      <c r="G353" s="76">
        <f t="shared" si="133"/>
        <v>0</v>
      </c>
      <c r="H353" s="76">
        <f t="shared" si="133"/>
        <v>-1</v>
      </c>
      <c r="I353" s="76">
        <f t="shared" si="133"/>
        <v>1</v>
      </c>
      <c r="J353" s="76"/>
      <c r="K353" s="61"/>
      <c r="L353" s="74"/>
      <c r="M353" s="61"/>
      <c r="N353" s="61"/>
      <c r="O353" s="61"/>
      <c r="P353" s="61"/>
      <c r="Q353" s="61"/>
      <c r="R353" s="74"/>
      <c r="S353" s="61">
        <f>S352/S351</f>
        <v>0.23529411764705882</v>
      </c>
    </row>
    <row r="354" spans="1:19" ht="12.75">
      <c r="A354" s="203"/>
      <c r="B354" s="186">
        <v>2011</v>
      </c>
      <c r="C354" s="58">
        <v>1</v>
      </c>
      <c r="D354" s="65">
        <v>0</v>
      </c>
      <c r="E354" s="58">
        <v>0</v>
      </c>
      <c r="F354" s="65">
        <v>0</v>
      </c>
      <c r="G354" s="58">
        <v>0</v>
      </c>
      <c r="H354" s="58">
        <v>0</v>
      </c>
      <c r="I354" s="58">
        <v>0</v>
      </c>
      <c r="J354" s="65"/>
      <c r="K354" s="58"/>
      <c r="L354" s="65"/>
      <c r="M354" s="58"/>
      <c r="N354" s="58"/>
      <c r="O354" s="58"/>
      <c r="P354" s="58"/>
      <c r="Q354" s="58"/>
      <c r="R354" s="65"/>
      <c r="S354" s="58">
        <f>C354+D354+E354+F354+G354+H354+I354</f>
        <v>1</v>
      </c>
    </row>
    <row r="355" spans="1:19" ht="12.75">
      <c r="A355" s="201" t="s">
        <v>272</v>
      </c>
      <c r="B355" s="186">
        <v>2010</v>
      </c>
      <c r="C355" s="58">
        <v>1</v>
      </c>
      <c r="D355" s="65">
        <v>0</v>
      </c>
      <c r="E355" s="58">
        <v>0</v>
      </c>
      <c r="F355" s="65">
        <v>0</v>
      </c>
      <c r="G355" s="58">
        <v>0</v>
      </c>
      <c r="H355" s="58">
        <v>0</v>
      </c>
      <c r="I355" s="58">
        <v>1</v>
      </c>
      <c r="J355" s="65"/>
      <c r="K355" s="58"/>
      <c r="L355" s="65"/>
      <c r="M355" s="58"/>
      <c r="N355" s="58"/>
      <c r="O355" s="58"/>
      <c r="P355" s="58"/>
      <c r="Q355" s="58"/>
      <c r="R355" s="65"/>
      <c r="S355" s="58">
        <f>C355+D355+E355+F355+G355+H355+I355</f>
        <v>2</v>
      </c>
    </row>
    <row r="356" spans="1:19" ht="12.75">
      <c r="A356" s="201" t="s">
        <v>273</v>
      </c>
      <c r="B356" s="188" t="s">
        <v>269</v>
      </c>
      <c r="C356" s="58">
        <f aca="true" t="shared" si="134" ref="C356:I356">C354-C355</f>
        <v>0</v>
      </c>
      <c r="D356" s="65">
        <f t="shared" si="134"/>
        <v>0</v>
      </c>
      <c r="E356" s="58">
        <f t="shared" si="134"/>
        <v>0</v>
      </c>
      <c r="F356" s="65">
        <f t="shared" si="134"/>
        <v>0</v>
      </c>
      <c r="G356" s="58">
        <f t="shared" si="134"/>
        <v>0</v>
      </c>
      <c r="H356" s="58">
        <f t="shared" si="134"/>
        <v>0</v>
      </c>
      <c r="I356" s="58">
        <f t="shared" si="134"/>
        <v>-1</v>
      </c>
      <c r="J356" s="65"/>
      <c r="K356" s="58"/>
      <c r="L356" s="65"/>
      <c r="M356" s="58"/>
      <c r="N356" s="58"/>
      <c r="O356" s="58"/>
      <c r="P356" s="58"/>
      <c r="Q356" s="58"/>
      <c r="R356" s="65"/>
      <c r="S356" s="58">
        <f>S354-S355</f>
        <v>-1</v>
      </c>
    </row>
    <row r="357" spans="1:19" ht="13.5" thickBot="1">
      <c r="A357" s="202"/>
      <c r="B357" s="190" t="s">
        <v>5</v>
      </c>
      <c r="C357" s="76">
        <f>C356/C355</f>
        <v>0</v>
      </c>
      <c r="D357" s="76">
        <v>0</v>
      </c>
      <c r="E357" s="76">
        <v>0</v>
      </c>
      <c r="F357" s="76">
        <v>0</v>
      </c>
      <c r="G357" s="76">
        <v>0</v>
      </c>
      <c r="H357" s="76">
        <v>0</v>
      </c>
      <c r="I357" s="76">
        <f>I356/I355</f>
        <v>-1</v>
      </c>
      <c r="J357" s="74"/>
      <c r="K357" s="61"/>
      <c r="L357" s="74"/>
      <c r="M357" s="61"/>
      <c r="N357" s="61"/>
      <c r="O357" s="61"/>
      <c r="P357" s="61"/>
      <c r="Q357" s="61"/>
      <c r="R357" s="74"/>
      <c r="S357" s="61">
        <f>S356/S355</f>
        <v>-0.5</v>
      </c>
    </row>
    <row r="358" spans="1:19" ht="12.75">
      <c r="A358" s="203"/>
      <c r="B358" s="186">
        <v>2011</v>
      </c>
      <c r="C358" s="58">
        <v>20</v>
      </c>
      <c r="D358" s="65">
        <v>41</v>
      </c>
      <c r="E358" s="58">
        <v>8</v>
      </c>
      <c r="F358" s="65">
        <v>15</v>
      </c>
      <c r="G358" s="58">
        <v>12</v>
      </c>
      <c r="H358" s="58">
        <v>6</v>
      </c>
      <c r="I358" s="58">
        <v>16</v>
      </c>
      <c r="J358" s="65"/>
      <c r="K358" s="58"/>
      <c r="L358" s="65"/>
      <c r="M358" s="58"/>
      <c r="N358" s="58"/>
      <c r="O358" s="58"/>
      <c r="P358" s="58"/>
      <c r="Q358" s="58"/>
      <c r="R358" s="65"/>
      <c r="S358" s="58">
        <f>C358+D358+E358+F358+G358+H358+I358</f>
        <v>118</v>
      </c>
    </row>
    <row r="359" spans="1:19" ht="12.75">
      <c r="A359" s="201" t="s">
        <v>158</v>
      </c>
      <c r="B359" s="186">
        <v>2010</v>
      </c>
      <c r="C359" s="58">
        <v>19</v>
      </c>
      <c r="D359" s="65">
        <v>50</v>
      </c>
      <c r="E359" s="58">
        <v>17</v>
      </c>
      <c r="F359" s="58">
        <v>14</v>
      </c>
      <c r="G359" s="58">
        <v>17</v>
      </c>
      <c r="H359" s="58">
        <v>6</v>
      </c>
      <c r="I359" s="58">
        <v>19</v>
      </c>
      <c r="J359" s="73"/>
      <c r="K359" s="58"/>
      <c r="L359" s="65"/>
      <c r="M359" s="58"/>
      <c r="N359" s="58"/>
      <c r="O359" s="58"/>
      <c r="P359" s="58"/>
      <c r="Q359" s="58"/>
      <c r="R359" s="65"/>
      <c r="S359" s="58">
        <f>C359+D359+E359+F359+G359+H359+I359</f>
        <v>142</v>
      </c>
    </row>
    <row r="360" spans="1:19" ht="12.75">
      <c r="A360" s="203"/>
      <c r="B360" s="188" t="s">
        <v>269</v>
      </c>
      <c r="C360" s="58">
        <f aca="true" t="shared" si="135" ref="C360:I360">C358-C359</f>
        <v>1</v>
      </c>
      <c r="D360" s="65">
        <f t="shared" si="135"/>
        <v>-9</v>
      </c>
      <c r="E360" s="58">
        <f t="shared" si="135"/>
        <v>-9</v>
      </c>
      <c r="F360" s="58">
        <f t="shared" si="135"/>
        <v>1</v>
      </c>
      <c r="G360" s="58">
        <f t="shared" si="135"/>
        <v>-5</v>
      </c>
      <c r="H360" s="58">
        <f t="shared" si="135"/>
        <v>0</v>
      </c>
      <c r="I360" s="58">
        <f t="shared" si="135"/>
        <v>-3</v>
      </c>
      <c r="J360" s="73"/>
      <c r="K360" s="58"/>
      <c r="L360" s="65"/>
      <c r="M360" s="58"/>
      <c r="N360" s="58"/>
      <c r="O360" s="58"/>
      <c r="P360" s="58"/>
      <c r="Q360" s="58"/>
      <c r="R360" s="65"/>
      <c r="S360" s="58">
        <f>S358-S359</f>
        <v>-24</v>
      </c>
    </row>
    <row r="361" spans="1:19" ht="13.5" thickBot="1">
      <c r="A361" s="202"/>
      <c r="B361" s="190" t="s">
        <v>5</v>
      </c>
      <c r="C361" s="61">
        <f aca="true" t="shared" si="136" ref="C361:I361">C360/C359</f>
        <v>0.05263157894736842</v>
      </c>
      <c r="D361" s="74">
        <f t="shared" si="136"/>
        <v>-0.18</v>
      </c>
      <c r="E361" s="61">
        <f t="shared" si="136"/>
        <v>-0.5294117647058824</v>
      </c>
      <c r="F361" s="74">
        <f t="shared" si="136"/>
        <v>0.07142857142857142</v>
      </c>
      <c r="G361" s="76">
        <f>G360/G359</f>
        <v>-0.29411764705882354</v>
      </c>
      <c r="H361" s="76">
        <f>H360/H359</f>
        <v>0</v>
      </c>
      <c r="I361" s="61">
        <f t="shared" si="136"/>
        <v>-0.15789473684210525</v>
      </c>
      <c r="J361" s="74"/>
      <c r="K361" s="61"/>
      <c r="L361" s="74"/>
      <c r="M361" s="61"/>
      <c r="N361" s="61"/>
      <c r="O361" s="61"/>
      <c r="P361" s="61"/>
      <c r="Q361" s="61"/>
      <c r="R361" s="74"/>
      <c r="S361" s="61">
        <f>S360/S359</f>
        <v>-0.16901408450704225</v>
      </c>
    </row>
    <row r="362" spans="1:19" ht="12.75">
      <c r="A362" s="203"/>
      <c r="B362" s="186">
        <v>2011</v>
      </c>
      <c r="C362" s="58">
        <v>29</v>
      </c>
      <c r="D362" s="65">
        <v>17</v>
      </c>
      <c r="E362" s="58">
        <v>5</v>
      </c>
      <c r="F362" s="65">
        <v>23</v>
      </c>
      <c r="G362" s="58">
        <v>7</v>
      </c>
      <c r="H362" s="58">
        <v>3</v>
      </c>
      <c r="I362" s="58">
        <v>12</v>
      </c>
      <c r="J362" s="65"/>
      <c r="K362" s="58"/>
      <c r="L362" s="65"/>
      <c r="M362" s="58"/>
      <c r="N362" s="58"/>
      <c r="O362" s="58"/>
      <c r="P362" s="58"/>
      <c r="Q362" s="58"/>
      <c r="R362" s="65"/>
      <c r="S362" s="58">
        <f>C362+D362+E362+F362+G362+H362+I362</f>
        <v>96</v>
      </c>
    </row>
    <row r="363" spans="1:19" ht="12.75">
      <c r="A363" s="201" t="s">
        <v>274</v>
      </c>
      <c r="B363" s="186">
        <v>2010</v>
      </c>
      <c r="C363" s="58">
        <v>29</v>
      </c>
      <c r="D363" s="65">
        <v>26</v>
      </c>
      <c r="E363" s="58">
        <v>8</v>
      </c>
      <c r="F363" s="65">
        <v>15</v>
      </c>
      <c r="G363" s="58">
        <v>10</v>
      </c>
      <c r="H363" s="58">
        <v>3</v>
      </c>
      <c r="I363" s="58">
        <v>18</v>
      </c>
      <c r="J363" s="65"/>
      <c r="K363" s="58"/>
      <c r="L363" s="65"/>
      <c r="M363" s="58"/>
      <c r="N363" s="58"/>
      <c r="O363" s="58"/>
      <c r="P363" s="58"/>
      <c r="Q363" s="58"/>
      <c r="R363" s="65"/>
      <c r="S363" s="58">
        <f>C363+D363+E363+F363+G363+H363+I363</f>
        <v>109</v>
      </c>
    </row>
    <row r="364" spans="1:19" ht="12.75">
      <c r="A364" s="201" t="s">
        <v>275</v>
      </c>
      <c r="B364" s="188" t="s">
        <v>269</v>
      </c>
      <c r="C364" s="58">
        <f aca="true" t="shared" si="137" ref="C364:I364">C362-C363</f>
        <v>0</v>
      </c>
      <c r="D364" s="65">
        <f t="shared" si="137"/>
        <v>-9</v>
      </c>
      <c r="E364" s="58">
        <f t="shared" si="137"/>
        <v>-3</v>
      </c>
      <c r="F364" s="65">
        <f t="shared" si="137"/>
        <v>8</v>
      </c>
      <c r="G364" s="58">
        <f t="shared" si="137"/>
        <v>-3</v>
      </c>
      <c r="H364" s="58">
        <f t="shared" si="137"/>
        <v>0</v>
      </c>
      <c r="I364" s="58">
        <f t="shared" si="137"/>
        <v>-6</v>
      </c>
      <c r="J364" s="65"/>
      <c r="K364" s="58"/>
      <c r="L364" s="65"/>
      <c r="M364" s="58"/>
      <c r="N364" s="58"/>
      <c r="O364" s="58"/>
      <c r="P364" s="58"/>
      <c r="Q364" s="58"/>
      <c r="R364" s="65"/>
      <c r="S364" s="58">
        <f>S362-S363</f>
        <v>-13</v>
      </c>
    </row>
    <row r="365" spans="1:22" ht="13.5" thickBot="1">
      <c r="A365" s="202"/>
      <c r="B365" s="190" t="s">
        <v>5</v>
      </c>
      <c r="C365" s="61">
        <f aca="true" t="shared" si="138" ref="C365:I365">C364/C363</f>
        <v>0</v>
      </c>
      <c r="D365" s="74">
        <f t="shared" si="138"/>
        <v>-0.34615384615384615</v>
      </c>
      <c r="E365" s="76">
        <f t="shared" si="138"/>
        <v>-0.375</v>
      </c>
      <c r="F365" s="76">
        <f t="shared" si="138"/>
        <v>0.5333333333333333</v>
      </c>
      <c r="G365" s="76">
        <f t="shared" si="138"/>
        <v>-0.3</v>
      </c>
      <c r="H365" s="74">
        <f t="shared" si="138"/>
        <v>0</v>
      </c>
      <c r="I365" s="76">
        <f t="shared" si="138"/>
        <v>-0.3333333333333333</v>
      </c>
      <c r="J365" s="74"/>
      <c r="K365" s="61"/>
      <c r="L365" s="74"/>
      <c r="M365" s="61"/>
      <c r="N365" s="61"/>
      <c r="O365" s="61"/>
      <c r="P365" s="61"/>
      <c r="Q365" s="61"/>
      <c r="R365" s="74"/>
      <c r="S365" s="61">
        <f>S364/S363</f>
        <v>-0.11926605504587157</v>
      </c>
      <c r="T365" s="220"/>
      <c r="U365" s="220"/>
      <c r="V365" s="220"/>
    </row>
    <row r="366" spans="1:19" ht="12.75">
      <c r="A366" s="203"/>
      <c r="B366" s="186">
        <v>2011</v>
      </c>
      <c r="C366" s="58">
        <v>104</v>
      </c>
      <c r="D366" s="65">
        <v>293</v>
      </c>
      <c r="E366" s="58">
        <v>80</v>
      </c>
      <c r="F366" s="65">
        <v>158</v>
      </c>
      <c r="G366" s="58">
        <v>107</v>
      </c>
      <c r="H366" s="58">
        <v>41</v>
      </c>
      <c r="I366" s="58">
        <v>229</v>
      </c>
      <c r="J366" s="65"/>
      <c r="K366" s="58"/>
      <c r="L366" s="65"/>
      <c r="M366" s="58"/>
      <c r="N366" s="58"/>
      <c r="O366" s="58"/>
      <c r="P366" s="58"/>
      <c r="Q366" s="58"/>
      <c r="R366" s="65"/>
      <c r="S366" s="58">
        <f>C366+D366+E366+F366+G366+H366+I366</f>
        <v>1012</v>
      </c>
    </row>
    <row r="367" spans="1:19" ht="12.75">
      <c r="A367" s="204" t="s">
        <v>276</v>
      </c>
      <c r="B367" s="186">
        <v>2010</v>
      </c>
      <c r="C367" s="58">
        <v>155</v>
      </c>
      <c r="D367" s="65">
        <v>225</v>
      </c>
      <c r="E367" s="58">
        <v>101</v>
      </c>
      <c r="F367" s="65">
        <v>122</v>
      </c>
      <c r="G367" s="58">
        <v>86</v>
      </c>
      <c r="H367" s="58">
        <v>46</v>
      </c>
      <c r="I367" s="58">
        <v>228</v>
      </c>
      <c r="J367" s="65"/>
      <c r="K367" s="58"/>
      <c r="L367" s="65"/>
      <c r="M367" s="58"/>
      <c r="N367" s="58"/>
      <c r="O367" s="58"/>
      <c r="P367" s="58"/>
      <c r="Q367" s="58"/>
      <c r="R367" s="65"/>
      <c r="S367" s="58">
        <f>C367+D367+E367+F367+G367+H367+I367</f>
        <v>963</v>
      </c>
    </row>
    <row r="368" spans="1:19" ht="12.75">
      <c r="A368" s="203"/>
      <c r="B368" s="188" t="s">
        <v>269</v>
      </c>
      <c r="C368" s="58">
        <f aca="true" t="shared" si="139" ref="C368:I368">C366-C367</f>
        <v>-51</v>
      </c>
      <c r="D368" s="65">
        <f t="shared" si="139"/>
        <v>68</v>
      </c>
      <c r="E368" s="58">
        <f t="shared" si="139"/>
        <v>-21</v>
      </c>
      <c r="F368" s="65">
        <f t="shared" si="139"/>
        <v>36</v>
      </c>
      <c r="G368" s="58">
        <f t="shared" si="139"/>
        <v>21</v>
      </c>
      <c r="H368" s="58">
        <f t="shared" si="139"/>
        <v>-5</v>
      </c>
      <c r="I368" s="58">
        <f t="shared" si="139"/>
        <v>1</v>
      </c>
      <c r="J368" s="65"/>
      <c r="K368" s="58"/>
      <c r="L368" s="65"/>
      <c r="M368" s="58"/>
      <c r="N368" s="58"/>
      <c r="O368" s="58"/>
      <c r="P368" s="58"/>
      <c r="Q368" s="58"/>
      <c r="R368" s="65"/>
      <c r="S368" s="58">
        <f>S366-S367</f>
        <v>49</v>
      </c>
    </row>
    <row r="369" spans="1:20" ht="13.5" thickBot="1">
      <c r="A369" s="202"/>
      <c r="B369" s="190" t="s">
        <v>5</v>
      </c>
      <c r="C369" s="61">
        <f aca="true" t="shared" si="140" ref="C369:I369">C368/C367</f>
        <v>-0.32903225806451614</v>
      </c>
      <c r="D369" s="74">
        <f t="shared" si="140"/>
        <v>0.3022222222222222</v>
      </c>
      <c r="E369" s="61">
        <f t="shared" si="140"/>
        <v>-0.2079207920792079</v>
      </c>
      <c r="F369" s="74">
        <f t="shared" si="140"/>
        <v>0.29508196721311475</v>
      </c>
      <c r="G369" s="61">
        <f t="shared" si="140"/>
        <v>0.2441860465116279</v>
      </c>
      <c r="H369" s="61">
        <f t="shared" si="140"/>
        <v>-0.10869565217391304</v>
      </c>
      <c r="I369" s="61">
        <f t="shared" si="140"/>
        <v>0.0043859649122807015</v>
      </c>
      <c r="J369" s="74"/>
      <c r="K369" s="61"/>
      <c r="L369" s="74"/>
      <c r="M369" s="61"/>
      <c r="N369" s="61"/>
      <c r="O369" s="61"/>
      <c r="P369" s="61"/>
      <c r="Q369" s="61"/>
      <c r="R369" s="74"/>
      <c r="S369" s="61">
        <f>S368/S367</f>
        <v>0.05088265835929388</v>
      </c>
      <c r="T369" s="220"/>
    </row>
    <row r="370" spans="1:19" ht="12.75">
      <c r="A370" s="203"/>
      <c r="B370" s="186">
        <v>2011</v>
      </c>
      <c r="C370" s="58">
        <v>96</v>
      </c>
      <c r="D370" s="65">
        <v>403</v>
      </c>
      <c r="E370" s="58">
        <v>50</v>
      </c>
      <c r="F370" s="65">
        <v>244</v>
      </c>
      <c r="G370" s="58">
        <v>100</v>
      </c>
      <c r="H370" s="58">
        <v>45</v>
      </c>
      <c r="I370" s="58">
        <v>247</v>
      </c>
      <c r="J370" s="65"/>
      <c r="K370" s="58"/>
      <c r="L370" s="65"/>
      <c r="M370" s="58"/>
      <c r="N370" s="58"/>
      <c r="O370" s="58"/>
      <c r="P370" s="58"/>
      <c r="Q370" s="58"/>
      <c r="R370" s="65"/>
      <c r="S370" s="58">
        <f>C370+D370+E370+F370+G370+H370+I370</f>
        <v>1185</v>
      </c>
    </row>
    <row r="371" spans="1:19" ht="12.75">
      <c r="A371" s="201" t="s">
        <v>277</v>
      </c>
      <c r="B371" s="186">
        <v>2010</v>
      </c>
      <c r="C371" s="58">
        <v>161</v>
      </c>
      <c r="D371" s="65">
        <v>270</v>
      </c>
      <c r="E371" s="58">
        <v>79</v>
      </c>
      <c r="F371" s="65">
        <v>184</v>
      </c>
      <c r="G371" s="58">
        <v>67</v>
      </c>
      <c r="H371" s="58">
        <v>63</v>
      </c>
      <c r="I371" s="58">
        <v>127</v>
      </c>
      <c r="J371" s="65"/>
      <c r="K371" s="58"/>
      <c r="L371" s="65"/>
      <c r="M371" s="58"/>
      <c r="N371" s="58"/>
      <c r="O371" s="58"/>
      <c r="P371" s="58"/>
      <c r="Q371" s="58"/>
      <c r="R371" s="65"/>
      <c r="S371" s="58">
        <f>C371+D371+E371+F371+G371+H371+I371</f>
        <v>951</v>
      </c>
    </row>
    <row r="372" spans="1:19" ht="12.75">
      <c r="A372" s="201" t="s">
        <v>278</v>
      </c>
      <c r="B372" s="188" t="s">
        <v>269</v>
      </c>
      <c r="C372" s="58">
        <f aca="true" t="shared" si="141" ref="C372:I372">C370-C371</f>
        <v>-65</v>
      </c>
      <c r="D372" s="65">
        <f t="shared" si="141"/>
        <v>133</v>
      </c>
      <c r="E372" s="58">
        <f t="shared" si="141"/>
        <v>-29</v>
      </c>
      <c r="F372" s="65">
        <f t="shared" si="141"/>
        <v>60</v>
      </c>
      <c r="G372" s="58">
        <f t="shared" si="141"/>
        <v>33</v>
      </c>
      <c r="H372" s="58">
        <f t="shared" si="141"/>
        <v>-18</v>
      </c>
      <c r="I372" s="58">
        <f t="shared" si="141"/>
        <v>120</v>
      </c>
      <c r="J372" s="65"/>
      <c r="K372" s="58"/>
      <c r="L372" s="65"/>
      <c r="M372" s="58"/>
      <c r="N372" s="58"/>
      <c r="O372" s="58"/>
      <c r="P372" s="58"/>
      <c r="Q372" s="58"/>
      <c r="R372" s="65"/>
      <c r="S372" s="58">
        <f>S370-S371</f>
        <v>234</v>
      </c>
    </row>
    <row r="373" spans="1:20" ht="13.5" thickBot="1">
      <c r="A373" s="202"/>
      <c r="B373" s="190" t="s">
        <v>5</v>
      </c>
      <c r="C373" s="61">
        <f aca="true" t="shared" si="142" ref="C373:I373">C372/C371</f>
        <v>-0.40372670807453415</v>
      </c>
      <c r="D373" s="74">
        <f t="shared" si="142"/>
        <v>0.4925925925925926</v>
      </c>
      <c r="E373" s="61">
        <f t="shared" si="142"/>
        <v>-0.3670886075949367</v>
      </c>
      <c r="F373" s="74">
        <f t="shared" si="142"/>
        <v>0.32608695652173914</v>
      </c>
      <c r="G373" s="61">
        <f t="shared" si="142"/>
        <v>0.4925373134328358</v>
      </c>
      <c r="H373" s="61">
        <f t="shared" si="142"/>
        <v>-0.2857142857142857</v>
      </c>
      <c r="I373" s="61">
        <f t="shared" si="142"/>
        <v>0.9448818897637795</v>
      </c>
      <c r="J373" s="74"/>
      <c r="K373" s="61"/>
      <c r="L373" s="74"/>
      <c r="M373" s="61"/>
      <c r="N373" s="61"/>
      <c r="O373" s="61"/>
      <c r="P373" s="61"/>
      <c r="Q373" s="61"/>
      <c r="R373" s="74"/>
      <c r="S373" s="61">
        <f>S372/S371</f>
        <v>0.24605678233438485</v>
      </c>
      <c r="T373" s="220"/>
    </row>
    <row r="374" spans="1:19" ht="12.75">
      <c r="A374" s="203"/>
      <c r="B374" s="186">
        <v>2011</v>
      </c>
      <c r="C374" s="58">
        <v>10</v>
      </c>
      <c r="D374" s="65">
        <v>14</v>
      </c>
      <c r="E374" s="58">
        <v>2</v>
      </c>
      <c r="F374" s="65">
        <v>11</v>
      </c>
      <c r="G374" s="58">
        <v>13</v>
      </c>
      <c r="H374" s="58">
        <v>3</v>
      </c>
      <c r="I374" s="58">
        <v>15</v>
      </c>
      <c r="J374" s="65"/>
      <c r="K374" s="58"/>
      <c r="L374" s="65"/>
      <c r="M374" s="58"/>
      <c r="N374" s="58"/>
      <c r="O374" s="58"/>
      <c r="P374" s="58"/>
      <c r="Q374" s="58"/>
      <c r="R374" s="65"/>
      <c r="S374" s="58">
        <f>C374+D374+E374+F374+G374+H374+I374</f>
        <v>68</v>
      </c>
    </row>
    <row r="375" spans="1:19" ht="12.75">
      <c r="A375" s="201" t="s">
        <v>279</v>
      </c>
      <c r="B375" s="186">
        <v>2010</v>
      </c>
      <c r="C375" s="58">
        <v>25</v>
      </c>
      <c r="D375" s="65">
        <v>32</v>
      </c>
      <c r="E375" s="58">
        <v>3</v>
      </c>
      <c r="F375" s="65">
        <v>20</v>
      </c>
      <c r="G375" s="58">
        <v>12</v>
      </c>
      <c r="H375" s="58">
        <v>9</v>
      </c>
      <c r="I375" s="58">
        <v>19</v>
      </c>
      <c r="J375" s="65"/>
      <c r="K375" s="58"/>
      <c r="L375" s="65"/>
      <c r="M375" s="58"/>
      <c r="N375" s="58"/>
      <c r="O375" s="58"/>
      <c r="P375" s="58"/>
      <c r="Q375" s="58"/>
      <c r="R375" s="65"/>
      <c r="S375" s="58">
        <f>C375+D375+E375+F375+G375+H375+I375</f>
        <v>120</v>
      </c>
    </row>
    <row r="376" spans="1:19" ht="12.75">
      <c r="A376" s="201" t="s">
        <v>280</v>
      </c>
      <c r="B376" s="188" t="s">
        <v>269</v>
      </c>
      <c r="C376" s="58">
        <f aca="true" t="shared" si="143" ref="C376:I376">C374-C375</f>
        <v>-15</v>
      </c>
      <c r="D376" s="65">
        <f t="shared" si="143"/>
        <v>-18</v>
      </c>
      <c r="E376" s="58">
        <f t="shared" si="143"/>
        <v>-1</v>
      </c>
      <c r="F376" s="65">
        <f t="shared" si="143"/>
        <v>-9</v>
      </c>
      <c r="G376" s="58">
        <f t="shared" si="143"/>
        <v>1</v>
      </c>
      <c r="H376" s="58">
        <f t="shared" si="143"/>
        <v>-6</v>
      </c>
      <c r="I376" s="58">
        <f t="shared" si="143"/>
        <v>-4</v>
      </c>
      <c r="J376" s="65"/>
      <c r="K376" s="58"/>
      <c r="L376" s="65"/>
      <c r="M376" s="58"/>
      <c r="N376" s="58"/>
      <c r="O376" s="58"/>
      <c r="P376" s="58"/>
      <c r="Q376" s="58"/>
      <c r="R376" s="65"/>
      <c r="S376" s="58">
        <f>S374-S375</f>
        <v>-52</v>
      </c>
    </row>
    <row r="377" spans="1:20" ht="13.5" thickBot="1">
      <c r="A377" s="202"/>
      <c r="B377" s="190" t="s">
        <v>5</v>
      </c>
      <c r="C377" s="61">
        <f aca="true" t="shared" si="144" ref="C377:I377">C376/C375</f>
        <v>-0.6</v>
      </c>
      <c r="D377" s="61">
        <f t="shared" si="144"/>
        <v>-0.5625</v>
      </c>
      <c r="E377" s="61">
        <f t="shared" si="144"/>
        <v>-0.3333333333333333</v>
      </c>
      <c r="F377" s="74">
        <f t="shared" si="144"/>
        <v>-0.45</v>
      </c>
      <c r="G377" s="61">
        <f t="shared" si="144"/>
        <v>0.08333333333333333</v>
      </c>
      <c r="H377" s="61">
        <f t="shared" si="144"/>
        <v>-0.6666666666666666</v>
      </c>
      <c r="I377" s="61">
        <f t="shared" si="144"/>
        <v>-0.21052631578947367</v>
      </c>
      <c r="J377" s="74"/>
      <c r="K377" s="61"/>
      <c r="L377" s="74"/>
      <c r="M377" s="61"/>
      <c r="N377" s="61"/>
      <c r="O377" s="61"/>
      <c r="P377" s="61"/>
      <c r="Q377" s="61"/>
      <c r="R377" s="74"/>
      <c r="S377" s="61">
        <f>S376/S375</f>
        <v>-0.43333333333333335</v>
      </c>
      <c r="T377" s="220"/>
    </row>
    <row r="378" spans="1:20" ht="12.75">
      <c r="A378" s="206"/>
      <c r="B378" s="207"/>
      <c r="C378" s="89"/>
      <c r="D378" s="89"/>
      <c r="E378" s="89"/>
      <c r="F378" s="89"/>
      <c r="G378" s="89"/>
      <c r="H378" s="89"/>
      <c r="I378" s="89"/>
      <c r="J378" s="89"/>
      <c r="K378" s="89"/>
      <c r="L378" s="89"/>
      <c r="M378" s="89"/>
      <c r="N378" s="89"/>
      <c r="O378" s="89"/>
      <c r="P378" s="89"/>
      <c r="Q378" s="89"/>
      <c r="R378" s="89"/>
      <c r="S378" s="89"/>
      <c r="T378" s="220"/>
    </row>
    <row r="379" spans="1:19" ht="13.5" thickBot="1">
      <c r="A379" s="210" t="s">
        <v>242</v>
      </c>
      <c r="B379" s="64"/>
      <c r="C379" s="64"/>
      <c r="D379" s="64"/>
      <c r="E379" s="64"/>
      <c r="F379" s="64"/>
      <c r="G379" s="64"/>
      <c r="H379" s="64"/>
      <c r="I379" s="64"/>
      <c r="J379" s="64"/>
      <c r="K379" s="64"/>
      <c r="L379" s="64"/>
      <c r="M379" s="64"/>
      <c r="N379" s="64"/>
      <c r="O379" s="64"/>
      <c r="P379" s="64"/>
      <c r="Q379" s="64"/>
      <c r="R379" s="64"/>
      <c r="S379" s="64"/>
    </row>
    <row r="380" spans="1:19" ht="13.5" thickBot="1">
      <c r="A380" s="197"/>
      <c r="B380" s="198"/>
      <c r="C380" s="66" t="s">
        <v>135</v>
      </c>
      <c r="D380" s="66" t="s">
        <v>136</v>
      </c>
      <c r="E380" s="66" t="s">
        <v>137</v>
      </c>
      <c r="F380" s="67" t="s">
        <v>138</v>
      </c>
      <c r="G380" s="66" t="s">
        <v>139</v>
      </c>
      <c r="H380" s="66" t="s">
        <v>140</v>
      </c>
      <c r="I380" s="66" t="s">
        <v>141</v>
      </c>
      <c r="J380" s="72"/>
      <c r="K380" s="71"/>
      <c r="L380" s="72"/>
      <c r="M380" s="71"/>
      <c r="N380" s="71"/>
      <c r="O380" s="71"/>
      <c r="P380" s="71"/>
      <c r="Q380" s="71"/>
      <c r="R380" s="72"/>
      <c r="S380" s="71" t="s">
        <v>44</v>
      </c>
    </row>
    <row r="381" spans="1:19" ht="12.75">
      <c r="A381" s="174"/>
      <c r="B381" s="186">
        <v>2011</v>
      </c>
      <c r="C381" s="58">
        <f aca="true" t="shared" si="145" ref="C381:I382">C385+C389+C393+C397+C401+C405+C409</f>
        <v>228</v>
      </c>
      <c r="D381" s="58">
        <f t="shared" si="145"/>
        <v>98</v>
      </c>
      <c r="E381" s="58">
        <f t="shared" si="145"/>
        <v>203</v>
      </c>
      <c r="F381" s="73">
        <f t="shared" si="145"/>
        <v>74</v>
      </c>
      <c r="G381" s="58">
        <f t="shared" si="145"/>
        <v>341</v>
      </c>
      <c r="H381" s="58">
        <f t="shared" si="145"/>
        <v>42</v>
      </c>
      <c r="I381" s="58">
        <f t="shared" si="145"/>
        <v>85</v>
      </c>
      <c r="J381" s="73"/>
      <c r="K381" s="58"/>
      <c r="L381" s="58"/>
      <c r="M381" s="58"/>
      <c r="N381" s="58"/>
      <c r="O381" s="58"/>
      <c r="P381" s="58"/>
      <c r="Q381" s="58"/>
      <c r="R381" s="73"/>
      <c r="S381" s="58">
        <f>S385+S389+S393+S397+S401+S405+S409</f>
        <v>1071</v>
      </c>
    </row>
    <row r="382" spans="1:19" ht="12.75">
      <c r="A382" s="205" t="s">
        <v>54</v>
      </c>
      <c r="B382" s="186">
        <v>2010</v>
      </c>
      <c r="C382" s="58">
        <f t="shared" si="145"/>
        <v>258</v>
      </c>
      <c r="D382" s="58">
        <f t="shared" si="145"/>
        <v>106</v>
      </c>
      <c r="E382" s="58">
        <f t="shared" si="145"/>
        <v>267</v>
      </c>
      <c r="F382" s="73">
        <f t="shared" si="145"/>
        <v>72</v>
      </c>
      <c r="G382" s="58">
        <f t="shared" si="145"/>
        <v>422</v>
      </c>
      <c r="H382" s="58">
        <f t="shared" si="145"/>
        <v>122</v>
      </c>
      <c r="I382" s="58">
        <f t="shared" si="145"/>
        <v>95</v>
      </c>
      <c r="J382" s="73"/>
      <c r="K382" s="58"/>
      <c r="L382" s="58"/>
      <c r="M382" s="58"/>
      <c r="N382" s="58"/>
      <c r="O382" s="58"/>
      <c r="P382" s="58"/>
      <c r="Q382" s="58"/>
      <c r="R382" s="73"/>
      <c r="S382" s="58">
        <f>S386+S390+S394+S398+S402+S406+S410</f>
        <v>1342</v>
      </c>
    </row>
    <row r="383" spans="1:19" ht="12.75">
      <c r="A383" s="174"/>
      <c r="B383" s="188" t="s">
        <v>269</v>
      </c>
      <c r="C383" s="58">
        <f aca="true" t="shared" si="146" ref="C383:I383">C381-C382</f>
        <v>-30</v>
      </c>
      <c r="D383" s="58">
        <f t="shared" si="146"/>
        <v>-8</v>
      </c>
      <c r="E383" s="58">
        <f t="shared" si="146"/>
        <v>-64</v>
      </c>
      <c r="F383" s="65">
        <f t="shared" si="146"/>
        <v>2</v>
      </c>
      <c r="G383" s="58">
        <f t="shared" si="146"/>
        <v>-81</v>
      </c>
      <c r="H383" s="58">
        <f t="shared" si="146"/>
        <v>-80</v>
      </c>
      <c r="I383" s="58">
        <f t="shared" si="146"/>
        <v>-10</v>
      </c>
      <c r="J383" s="65"/>
      <c r="K383" s="58"/>
      <c r="L383" s="65"/>
      <c r="M383" s="58"/>
      <c r="N383" s="58"/>
      <c r="O383" s="58"/>
      <c r="P383" s="58"/>
      <c r="Q383" s="58"/>
      <c r="R383" s="65"/>
      <c r="S383" s="58">
        <f>S381-S382</f>
        <v>-271</v>
      </c>
    </row>
    <row r="384" spans="1:21" ht="13.5" thickBot="1">
      <c r="A384" s="200"/>
      <c r="B384" s="190" t="s">
        <v>5</v>
      </c>
      <c r="C384" s="61">
        <f aca="true" t="shared" si="147" ref="C384:I384">C383/C382</f>
        <v>-0.11627906976744186</v>
      </c>
      <c r="D384" s="61">
        <f t="shared" si="147"/>
        <v>-0.07547169811320754</v>
      </c>
      <c r="E384" s="61">
        <f t="shared" si="147"/>
        <v>-0.2397003745318352</v>
      </c>
      <c r="F384" s="74">
        <f t="shared" si="147"/>
        <v>0.027777777777777776</v>
      </c>
      <c r="G384" s="61">
        <f t="shared" si="147"/>
        <v>-0.19194312796208532</v>
      </c>
      <c r="H384" s="61">
        <f t="shared" si="147"/>
        <v>-0.6557377049180327</v>
      </c>
      <c r="I384" s="61">
        <f t="shared" si="147"/>
        <v>-0.10526315789473684</v>
      </c>
      <c r="J384" s="74"/>
      <c r="K384" s="61"/>
      <c r="L384" s="74"/>
      <c r="M384" s="61"/>
      <c r="N384" s="61"/>
      <c r="O384" s="61"/>
      <c r="P384" s="61"/>
      <c r="Q384" s="61"/>
      <c r="R384" s="74"/>
      <c r="S384" s="61">
        <f>S383/S382</f>
        <v>-0.20193740685543965</v>
      </c>
      <c r="T384" s="220"/>
      <c r="U384" s="220"/>
    </row>
    <row r="385" spans="1:19" ht="12.75">
      <c r="A385" s="174"/>
      <c r="B385" s="186">
        <v>2011</v>
      </c>
      <c r="C385" s="58">
        <v>0</v>
      </c>
      <c r="D385" s="58">
        <v>0</v>
      </c>
      <c r="E385" s="58">
        <v>0</v>
      </c>
      <c r="F385" s="65">
        <v>0</v>
      </c>
      <c r="G385" s="58">
        <v>4</v>
      </c>
      <c r="H385" s="58">
        <v>0</v>
      </c>
      <c r="I385" s="58">
        <v>0</v>
      </c>
      <c r="J385" s="65"/>
      <c r="K385" s="58"/>
      <c r="L385" s="65"/>
      <c r="M385" s="58"/>
      <c r="N385" s="58"/>
      <c r="O385" s="58"/>
      <c r="P385" s="58"/>
      <c r="Q385" s="58"/>
      <c r="R385" s="65"/>
      <c r="S385" s="58">
        <f>C385+D385+E385+F385+G385+H385+I385</f>
        <v>4</v>
      </c>
    </row>
    <row r="386" spans="1:19" ht="12.75">
      <c r="A386" s="201" t="s">
        <v>270</v>
      </c>
      <c r="B386" s="186">
        <v>2010</v>
      </c>
      <c r="C386" s="58">
        <v>0</v>
      </c>
      <c r="D386" s="58">
        <v>0</v>
      </c>
      <c r="E386" s="58">
        <v>0</v>
      </c>
      <c r="F386" s="65">
        <v>0</v>
      </c>
      <c r="G386" s="58">
        <v>0</v>
      </c>
      <c r="H386" s="58">
        <v>0</v>
      </c>
      <c r="I386" s="58">
        <v>0</v>
      </c>
      <c r="J386" s="65"/>
      <c r="K386" s="58"/>
      <c r="L386" s="65"/>
      <c r="M386" s="58"/>
      <c r="N386" s="58"/>
      <c r="O386" s="58"/>
      <c r="P386" s="58"/>
      <c r="Q386" s="58"/>
      <c r="R386" s="65"/>
      <c r="S386" s="58">
        <f>C386+D386+E386+F386+G386+H386+I386</f>
        <v>0</v>
      </c>
    </row>
    <row r="387" spans="1:19" ht="12.75">
      <c r="A387" s="201" t="s">
        <v>271</v>
      </c>
      <c r="B387" s="188" t="s">
        <v>269</v>
      </c>
      <c r="C387" s="58">
        <f aca="true" t="shared" si="148" ref="C387:I387">C385-C386</f>
        <v>0</v>
      </c>
      <c r="D387" s="58">
        <f t="shared" si="148"/>
        <v>0</v>
      </c>
      <c r="E387" s="58">
        <f t="shared" si="148"/>
        <v>0</v>
      </c>
      <c r="F387" s="65">
        <f t="shared" si="148"/>
        <v>0</v>
      </c>
      <c r="G387" s="58">
        <f t="shared" si="148"/>
        <v>4</v>
      </c>
      <c r="H387" s="58">
        <f t="shared" si="148"/>
        <v>0</v>
      </c>
      <c r="I387" s="58">
        <f t="shared" si="148"/>
        <v>0</v>
      </c>
      <c r="J387" s="65"/>
      <c r="K387" s="58"/>
      <c r="L387" s="65"/>
      <c r="M387" s="58"/>
      <c r="N387" s="58"/>
      <c r="O387" s="58"/>
      <c r="P387" s="58"/>
      <c r="Q387" s="58"/>
      <c r="R387" s="65"/>
      <c r="S387" s="58">
        <f>S385-S386</f>
        <v>4</v>
      </c>
    </row>
    <row r="388" spans="1:20" ht="13.5" thickBot="1">
      <c r="A388" s="202"/>
      <c r="B388" s="190" t="s">
        <v>5</v>
      </c>
      <c r="C388" s="61">
        <v>0</v>
      </c>
      <c r="D388" s="61">
        <v>0</v>
      </c>
      <c r="E388" s="61">
        <v>0</v>
      </c>
      <c r="F388" s="61">
        <v>0</v>
      </c>
      <c r="G388" s="61">
        <v>0</v>
      </c>
      <c r="H388" s="61">
        <v>0</v>
      </c>
      <c r="I388" s="61">
        <v>0</v>
      </c>
      <c r="J388" s="74"/>
      <c r="K388" s="61"/>
      <c r="L388" s="74"/>
      <c r="M388" s="61"/>
      <c r="N388" s="61"/>
      <c r="O388" s="61"/>
      <c r="P388" s="61"/>
      <c r="Q388" s="61"/>
      <c r="R388" s="74"/>
      <c r="S388" s="61">
        <v>0</v>
      </c>
      <c r="T388" s="220"/>
    </row>
    <row r="389" spans="1:19" ht="12.75">
      <c r="A389" s="203"/>
      <c r="B389" s="186">
        <v>2011</v>
      </c>
      <c r="C389" s="58">
        <v>0</v>
      </c>
      <c r="D389" s="58">
        <v>0</v>
      </c>
      <c r="E389" s="58">
        <v>0</v>
      </c>
      <c r="F389" s="65">
        <v>0</v>
      </c>
      <c r="G389" s="58">
        <v>0</v>
      </c>
      <c r="H389" s="58">
        <v>0</v>
      </c>
      <c r="I389" s="58">
        <v>0</v>
      </c>
      <c r="J389" s="65"/>
      <c r="K389" s="58"/>
      <c r="L389" s="65"/>
      <c r="M389" s="58"/>
      <c r="N389" s="58"/>
      <c r="O389" s="58"/>
      <c r="P389" s="58"/>
      <c r="Q389" s="58"/>
      <c r="R389" s="65"/>
      <c r="S389" s="58">
        <f>C389+D389+E389+F389+G389+H389+I389</f>
        <v>0</v>
      </c>
    </row>
    <row r="390" spans="1:19" ht="12.75">
      <c r="A390" s="201" t="s">
        <v>272</v>
      </c>
      <c r="B390" s="186">
        <v>2010</v>
      </c>
      <c r="C390" s="58">
        <v>0</v>
      </c>
      <c r="D390" s="58">
        <v>0</v>
      </c>
      <c r="E390" s="58">
        <v>0</v>
      </c>
      <c r="F390" s="65">
        <v>0</v>
      </c>
      <c r="G390" s="58">
        <v>0</v>
      </c>
      <c r="H390" s="58">
        <v>0</v>
      </c>
      <c r="I390" s="58">
        <v>0</v>
      </c>
      <c r="J390" s="65"/>
      <c r="K390" s="58"/>
      <c r="L390" s="65"/>
      <c r="M390" s="58"/>
      <c r="N390" s="58"/>
      <c r="O390" s="58"/>
      <c r="P390" s="58"/>
      <c r="Q390" s="58"/>
      <c r="R390" s="65"/>
      <c r="S390" s="58">
        <f>C390+D390+E390+F390+G390+H390+I390</f>
        <v>0</v>
      </c>
    </row>
    <row r="391" spans="1:19" ht="12.75">
      <c r="A391" s="201" t="s">
        <v>273</v>
      </c>
      <c r="B391" s="188" t="s">
        <v>269</v>
      </c>
      <c r="C391" s="58">
        <f aca="true" t="shared" si="149" ref="C391:I391">C389-C390</f>
        <v>0</v>
      </c>
      <c r="D391" s="58">
        <f t="shared" si="149"/>
        <v>0</v>
      </c>
      <c r="E391" s="58">
        <f t="shared" si="149"/>
        <v>0</v>
      </c>
      <c r="F391" s="65">
        <f t="shared" si="149"/>
        <v>0</v>
      </c>
      <c r="G391" s="58">
        <f t="shared" si="149"/>
        <v>0</v>
      </c>
      <c r="H391" s="58">
        <f t="shared" si="149"/>
        <v>0</v>
      </c>
      <c r="I391" s="58">
        <f t="shared" si="149"/>
        <v>0</v>
      </c>
      <c r="J391" s="65"/>
      <c r="K391" s="58"/>
      <c r="L391" s="65"/>
      <c r="M391" s="58"/>
      <c r="N391" s="58"/>
      <c r="O391" s="58"/>
      <c r="P391" s="58"/>
      <c r="Q391" s="58"/>
      <c r="R391" s="65"/>
      <c r="S391" s="58">
        <f>S389-S390</f>
        <v>0</v>
      </c>
    </row>
    <row r="392" spans="1:21" ht="13.5" thickBot="1">
      <c r="A392" s="202"/>
      <c r="B392" s="190" t="s">
        <v>5</v>
      </c>
      <c r="C392" s="61">
        <v>0</v>
      </c>
      <c r="D392" s="61">
        <v>0</v>
      </c>
      <c r="E392" s="61">
        <v>0</v>
      </c>
      <c r="F392" s="61">
        <v>0</v>
      </c>
      <c r="G392" s="61">
        <v>0</v>
      </c>
      <c r="H392" s="61">
        <v>0</v>
      </c>
      <c r="I392" s="61">
        <v>0</v>
      </c>
      <c r="J392" s="74"/>
      <c r="K392" s="61"/>
      <c r="L392" s="74"/>
      <c r="M392" s="61"/>
      <c r="N392" s="61"/>
      <c r="O392" s="61"/>
      <c r="P392" s="61"/>
      <c r="Q392" s="61"/>
      <c r="R392" s="74"/>
      <c r="S392" s="61">
        <v>0</v>
      </c>
      <c r="T392" s="220"/>
      <c r="U392" s="220"/>
    </row>
    <row r="393" spans="1:19" ht="12.75">
      <c r="A393" s="203"/>
      <c r="B393" s="186">
        <v>2011</v>
      </c>
      <c r="C393" s="58">
        <v>5</v>
      </c>
      <c r="D393" s="58">
        <v>3</v>
      </c>
      <c r="E393" s="58">
        <v>3</v>
      </c>
      <c r="F393" s="65">
        <v>0</v>
      </c>
      <c r="G393" s="58">
        <v>8</v>
      </c>
      <c r="H393" s="58">
        <v>3</v>
      </c>
      <c r="I393" s="58">
        <v>3</v>
      </c>
      <c r="J393" s="65"/>
      <c r="K393" s="58"/>
      <c r="L393" s="65"/>
      <c r="M393" s="58"/>
      <c r="N393" s="58"/>
      <c r="O393" s="58"/>
      <c r="P393" s="58"/>
      <c r="Q393" s="58"/>
      <c r="R393" s="65"/>
      <c r="S393" s="58">
        <f>C393+D393+E393+F393+G393+H393+I393</f>
        <v>25</v>
      </c>
    </row>
    <row r="394" spans="1:19" ht="12.75">
      <c r="A394" s="201" t="s">
        <v>158</v>
      </c>
      <c r="B394" s="186">
        <v>2010</v>
      </c>
      <c r="C394" s="58">
        <v>15</v>
      </c>
      <c r="D394" s="58">
        <v>5</v>
      </c>
      <c r="E394" s="58">
        <v>15</v>
      </c>
      <c r="F394" s="65">
        <v>1</v>
      </c>
      <c r="G394" s="58">
        <v>13</v>
      </c>
      <c r="H394" s="58">
        <v>3</v>
      </c>
      <c r="I394" s="58">
        <v>1</v>
      </c>
      <c r="J394" s="65"/>
      <c r="K394" s="58"/>
      <c r="L394" s="65"/>
      <c r="M394" s="58"/>
      <c r="N394" s="58"/>
      <c r="O394" s="58"/>
      <c r="P394" s="58"/>
      <c r="Q394" s="58"/>
      <c r="R394" s="65"/>
      <c r="S394" s="58">
        <f>C394+D394+E394+F394+G394+H394+I394</f>
        <v>53</v>
      </c>
    </row>
    <row r="395" spans="1:19" ht="12.75">
      <c r="A395" s="203"/>
      <c r="B395" s="188" t="s">
        <v>269</v>
      </c>
      <c r="C395" s="58">
        <f aca="true" t="shared" si="150" ref="C395:I395">C393-C394</f>
        <v>-10</v>
      </c>
      <c r="D395" s="58">
        <f t="shared" si="150"/>
        <v>-2</v>
      </c>
      <c r="E395" s="58">
        <f t="shared" si="150"/>
        <v>-12</v>
      </c>
      <c r="F395" s="65">
        <f t="shared" si="150"/>
        <v>-1</v>
      </c>
      <c r="G395" s="58">
        <f t="shared" si="150"/>
        <v>-5</v>
      </c>
      <c r="H395" s="58">
        <f t="shared" si="150"/>
        <v>0</v>
      </c>
      <c r="I395" s="58">
        <f t="shared" si="150"/>
        <v>2</v>
      </c>
      <c r="J395" s="65"/>
      <c r="K395" s="58"/>
      <c r="L395" s="65"/>
      <c r="M395" s="58"/>
      <c r="N395" s="58"/>
      <c r="O395" s="58"/>
      <c r="P395" s="58"/>
      <c r="Q395" s="58"/>
      <c r="R395" s="65"/>
      <c r="S395" s="58">
        <f>S393-S394</f>
        <v>-28</v>
      </c>
    </row>
    <row r="396" spans="1:19" ht="13.5" thickBot="1">
      <c r="A396" s="202"/>
      <c r="B396" s="190" t="s">
        <v>5</v>
      </c>
      <c r="C396" s="61">
        <f aca="true" t="shared" si="151" ref="C396:I396">C395/C394</f>
        <v>-0.6666666666666666</v>
      </c>
      <c r="D396" s="61">
        <f t="shared" si="151"/>
        <v>-0.4</v>
      </c>
      <c r="E396" s="61">
        <f t="shared" si="151"/>
        <v>-0.8</v>
      </c>
      <c r="F396" s="61">
        <f t="shared" si="151"/>
        <v>-1</v>
      </c>
      <c r="G396" s="61">
        <f t="shared" si="151"/>
        <v>-0.38461538461538464</v>
      </c>
      <c r="H396" s="61">
        <f t="shared" si="151"/>
        <v>0</v>
      </c>
      <c r="I396" s="61">
        <f t="shared" si="151"/>
        <v>2</v>
      </c>
      <c r="J396" s="74"/>
      <c r="K396" s="61"/>
      <c r="L396" s="74"/>
      <c r="M396" s="61"/>
      <c r="N396" s="61"/>
      <c r="O396" s="61"/>
      <c r="P396" s="61"/>
      <c r="Q396" s="61"/>
      <c r="R396" s="74"/>
      <c r="S396" s="61">
        <f>S395/S394</f>
        <v>-0.5283018867924528</v>
      </c>
    </row>
    <row r="397" spans="1:19" ht="12.75">
      <c r="A397" s="203"/>
      <c r="B397" s="186">
        <v>2011</v>
      </c>
      <c r="C397" s="58">
        <v>7</v>
      </c>
      <c r="D397" s="95">
        <v>15</v>
      </c>
      <c r="E397" s="58">
        <v>13</v>
      </c>
      <c r="F397" s="65">
        <v>5</v>
      </c>
      <c r="G397" s="58">
        <v>15</v>
      </c>
      <c r="H397" s="58">
        <v>3</v>
      </c>
      <c r="I397" s="58">
        <v>1</v>
      </c>
      <c r="J397" s="65"/>
      <c r="K397" s="58"/>
      <c r="L397" s="65"/>
      <c r="M397" s="58"/>
      <c r="N397" s="58"/>
      <c r="O397" s="58"/>
      <c r="P397" s="58"/>
      <c r="Q397" s="58"/>
      <c r="R397" s="65"/>
      <c r="S397" s="58">
        <f>C397+D397+E397+F397+G397+H397+I397</f>
        <v>59</v>
      </c>
    </row>
    <row r="398" spans="1:20" ht="12.75">
      <c r="A398" s="201" t="s">
        <v>274</v>
      </c>
      <c r="B398" s="186">
        <v>2010</v>
      </c>
      <c r="C398" s="58">
        <v>9</v>
      </c>
      <c r="D398" s="58">
        <v>12</v>
      </c>
      <c r="E398" s="58">
        <v>6</v>
      </c>
      <c r="F398" s="65">
        <v>5</v>
      </c>
      <c r="G398" s="58">
        <v>14</v>
      </c>
      <c r="H398" s="58">
        <v>4</v>
      </c>
      <c r="I398" s="58">
        <v>4</v>
      </c>
      <c r="J398" s="65"/>
      <c r="K398" s="58"/>
      <c r="L398" s="65"/>
      <c r="M398" s="58"/>
      <c r="N398" s="58"/>
      <c r="O398" s="58"/>
      <c r="P398" s="58"/>
      <c r="Q398" s="58"/>
      <c r="R398" s="65"/>
      <c r="S398" s="58">
        <f>C398+D398+E398+F398+G398+H398+I398</f>
        <v>54</v>
      </c>
      <c r="T398" t="s">
        <v>291</v>
      </c>
    </row>
    <row r="399" spans="1:19" ht="12.75">
      <c r="A399" s="201" t="s">
        <v>275</v>
      </c>
      <c r="B399" s="188" t="s">
        <v>269</v>
      </c>
      <c r="C399" s="58">
        <f aca="true" t="shared" si="152" ref="C399:I399">C397-C398</f>
        <v>-2</v>
      </c>
      <c r="D399" s="58">
        <f t="shared" si="152"/>
        <v>3</v>
      </c>
      <c r="E399" s="58">
        <f t="shared" si="152"/>
        <v>7</v>
      </c>
      <c r="F399" s="65">
        <f t="shared" si="152"/>
        <v>0</v>
      </c>
      <c r="G399" s="58">
        <f t="shared" si="152"/>
        <v>1</v>
      </c>
      <c r="H399" s="58">
        <f t="shared" si="152"/>
        <v>-1</v>
      </c>
      <c r="I399" s="58">
        <f t="shared" si="152"/>
        <v>-3</v>
      </c>
      <c r="J399" s="65"/>
      <c r="K399" s="58"/>
      <c r="L399" s="65"/>
      <c r="M399" s="58"/>
      <c r="N399" s="58"/>
      <c r="O399" s="58"/>
      <c r="P399" s="58"/>
      <c r="Q399" s="58"/>
      <c r="R399" s="65"/>
      <c r="S399" s="58">
        <f>S397-S398</f>
        <v>5</v>
      </c>
    </row>
    <row r="400" spans="1:19" ht="13.5" thickBot="1">
      <c r="A400" s="202"/>
      <c r="B400" s="190" t="s">
        <v>5</v>
      </c>
      <c r="C400" s="61">
        <f aca="true" t="shared" si="153" ref="C400:I400">C399/C398</f>
        <v>-0.2222222222222222</v>
      </c>
      <c r="D400" s="61">
        <f t="shared" si="153"/>
        <v>0.25</v>
      </c>
      <c r="E400" s="61">
        <f t="shared" si="153"/>
        <v>1.1666666666666667</v>
      </c>
      <c r="F400" s="61">
        <f t="shared" si="153"/>
        <v>0</v>
      </c>
      <c r="G400" s="61">
        <f t="shared" si="153"/>
        <v>0.07142857142857142</v>
      </c>
      <c r="H400" s="61">
        <f t="shared" si="153"/>
        <v>-0.25</v>
      </c>
      <c r="I400" s="61">
        <f t="shared" si="153"/>
        <v>-0.75</v>
      </c>
      <c r="J400" s="74"/>
      <c r="K400" s="61"/>
      <c r="L400" s="74"/>
      <c r="M400" s="61"/>
      <c r="N400" s="61"/>
      <c r="O400" s="61"/>
      <c r="P400" s="61"/>
      <c r="Q400" s="61"/>
      <c r="R400" s="74"/>
      <c r="S400" s="61">
        <f>S399/S398</f>
        <v>0.09259259259259259</v>
      </c>
    </row>
    <row r="401" spans="1:19" ht="12.75">
      <c r="A401" s="203"/>
      <c r="B401" s="186">
        <v>2011</v>
      </c>
      <c r="C401" s="58">
        <v>91</v>
      </c>
      <c r="D401" s="58">
        <v>50</v>
      </c>
      <c r="E401" s="58">
        <v>88</v>
      </c>
      <c r="F401" s="65">
        <v>26</v>
      </c>
      <c r="G401" s="58">
        <v>122</v>
      </c>
      <c r="H401" s="58">
        <v>21</v>
      </c>
      <c r="I401" s="58">
        <v>30</v>
      </c>
      <c r="J401" s="65"/>
      <c r="K401" s="58"/>
      <c r="L401" s="65"/>
      <c r="M401" s="58"/>
      <c r="N401" s="58"/>
      <c r="O401" s="58"/>
      <c r="P401" s="58"/>
      <c r="Q401" s="58"/>
      <c r="R401" s="65"/>
      <c r="S401" s="58">
        <f>C401+D401+E401+F401+G401+H401+I401</f>
        <v>428</v>
      </c>
    </row>
    <row r="402" spans="1:19" ht="12.75">
      <c r="A402" s="204" t="s">
        <v>276</v>
      </c>
      <c r="B402" s="186">
        <v>2010</v>
      </c>
      <c r="C402" s="58">
        <v>126</v>
      </c>
      <c r="D402" s="58">
        <v>46</v>
      </c>
      <c r="E402" s="58">
        <v>128</v>
      </c>
      <c r="F402" s="65">
        <v>28</v>
      </c>
      <c r="G402" s="58">
        <v>152</v>
      </c>
      <c r="H402" s="58">
        <v>81</v>
      </c>
      <c r="I402" s="58">
        <v>46</v>
      </c>
      <c r="J402" s="65"/>
      <c r="K402" s="58"/>
      <c r="L402" s="65"/>
      <c r="M402" s="58"/>
      <c r="N402" s="58"/>
      <c r="O402" s="58"/>
      <c r="P402" s="58"/>
      <c r="Q402" s="58"/>
      <c r="R402" s="65"/>
      <c r="S402" s="58">
        <f>C402+D402+E402+F402+G402+H402+I402</f>
        <v>607</v>
      </c>
    </row>
    <row r="403" spans="1:19" ht="12.75">
      <c r="A403" s="203"/>
      <c r="B403" s="188" t="s">
        <v>269</v>
      </c>
      <c r="C403" s="58">
        <f aca="true" t="shared" si="154" ref="C403:I403">C401-C402</f>
        <v>-35</v>
      </c>
      <c r="D403" s="58">
        <f t="shared" si="154"/>
        <v>4</v>
      </c>
      <c r="E403" s="58">
        <f t="shared" si="154"/>
        <v>-40</v>
      </c>
      <c r="F403" s="65">
        <f t="shared" si="154"/>
        <v>-2</v>
      </c>
      <c r="G403" s="58">
        <f t="shared" si="154"/>
        <v>-30</v>
      </c>
      <c r="H403" s="58">
        <f t="shared" si="154"/>
        <v>-60</v>
      </c>
      <c r="I403" s="58">
        <f t="shared" si="154"/>
        <v>-16</v>
      </c>
      <c r="J403" s="65"/>
      <c r="K403" s="58"/>
      <c r="L403" s="65"/>
      <c r="M403" s="58"/>
      <c r="N403" s="58"/>
      <c r="O403" s="58"/>
      <c r="P403" s="58"/>
      <c r="Q403" s="58"/>
      <c r="R403" s="65"/>
      <c r="S403" s="58">
        <f>S401-S402</f>
        <v>-179</v>
      </c>
    </row>
    <row r="404" spans="1:20" ht="13.5" thickBot="1">
      <c r="A404" s="202"/>
      <c r="B404" s="190" t="s">
        <v>5</v>
      </c>
      <c r="C404" s="61">
        <f aca="true" t="shared" si="155" ref="C404:I404">C403/C402</f>
        <v>-0.2777777777777778</v>
      </c>
      <c r="D404" s="61">
        <f t="shared" si="155"/>
        <v>0.08695652173913043</v>
      </c>
      <c r="E404" s="61">
        <f t="shared" si="155"/>
        <v>-0.3125</v>
      </c>
      <c r="F404" s="61">
        <f t="shared" si="155"/>
        <v>-0.07142857142857142</v>
      </c>
      <c r="G404" s="61">
        <f t="shared" si="155"/>
        <v>-0.19736842105263158</v>
      </c>
      <c r="H404" s="61">
        <f t="shared" si="155"/>
        <v>-0.7407407407407407</v>
      </c>
      <c r="I404" s="61">
        <f t="shared" si="155"/>
        <v>-0.34782608695652173</v>
      </c>
      <c r="J404" s="74"/>
      <c r="K404" s="61"/>
      <c r="L404" s="74"/>
      <c r="M404" s="61"/>
      <c r="N404" s="61"/>
      <c r="O404" s="61"/>
      <c r="P404" s="61"/>
      <c r="Q404" s="61"/>
      <c r="R404" s="74"/>
      <c r="S404" s="61">
        <f>S403/S402</f>
        <v>-0.29489291598023065</v>
      </c>
      <c r="T404" s="220"/>
    </row>
    <row r="405" spans="1:19" ht="12.75">
      <c r="A405" s="208"/>
      <c r="B405" s="186">
        <v>2011</v>
      </c>
      <c r="C405" s="58">
        <v>123</v>
      </c>
      <c r="D405" s="58">
        <v>30</v>
      </c>
      <c r="E405" s="58">
        <v>95</v>
      </c>
      <c r="F405" s="65">
        <v>43</v>
      </c>
      <c r="G405" s="58">
        <v>188</v>
      </c>
      <c r="H405" s="58">
        <v>14</v>
      </c>
      <c r="I405" s="58">
        <v>49</v>
      </c>
      <c r="J405" s="65"/>
      <c r="K405" s="58"/>
      <c r="L405" s="65"/>
      <c r="M405" s="58"/>
      <c r="N405" s="58"/>
      <c r="O405" s="58"/>
      <c r="P405" s="58"/>
      <c r="Q405" s="58"/>
      <c r="R405" s="65"/>
      <c r="S405" s="58">
        <f>C405+D405+E405+F405+G405+H405+I405</f>
        <v>542</v>
      </c>
    </row>
    <row r="406" spans="1:19" ht="12.75">
      <c r="A406" s="201" t="s">
        <v>277</v>
      </c>
      <c r="B406" s="186">
        <v>2010</v>
      </c>
      <c r="C406" s="58">
        <v>100</v>
      </c>
      <c r="D406" s="58">
        <v>40</v>
      </c>
      <c r="E406" s="58">
        <v>107</v>
      </c>
      <c r="F406" s="65">
        <v>36</v>
      </c>
      <c r="G406" s="58">
        <v>229</v>
      </c>
      <c r="H406" s="58">
        <v>29</v>
      </c>
      <c r="I406" s="58">
        <v>41</v>
      </c>
      <c r="J406" s="65"/>
      <c r="K406" s="58"/>
      <c r="L406" s="65"/>
      <c r="M406" s="58"/>
      <c r="N406" s="58"/>
      <c r="O406" s="58"/>
      <c r="P406" s="58"/>
      <c r="Q406" s="58"/>
      <c r="R406" s="65"/>
      <c r="S406" s="58">
        <f>C406+D406+E406+F406+G406+H406+I406</f>
        <v>582</v>
      </c>
    </row>
    <row r="407" spans="1:19" ht="12.75">
      <c r="A407" s="201" t="s">
        <v>278</v>
      </c>
      <c r="B407" s="188" t="s">
        <v>269</v>
      </c>
      <c r="C407" s="58">
        <f aca="true" t="shared" si="156" ref="C407:I407">C405-C406</f>
        <v>23</v>
      </c>
      <c r="D407" s="58">
        <f t="shared" si="156"/>
        <v>-10</v>
      </c>
      <c r="E407" s="58">
        <f t="shared" si="156"/>
        <v>-12</v>
      </c>
      <c r="F407" s="65">
        <f t="shared" si="156"/>
        <v>7</v>
      </c>
      <c r="G407" s="58">
        <f t="shared" si="156"/>
        <v>-41</v>
      </c>
      <c r="H407" s="58">
        <f t="shared" si="156"/>
        <v>-15</v>
      </c>
      <c r="I407" s="58">
        <f t="shared" si="156"/>
        <v>8</v>
      </c>
      <c r="J407" s="65"/>
      <c r="K407" s="58"/>
      <c r="L407" s="65"/>
      <c r="M407" s="58"/>
      <c r="N407" s="58"/>
      <c r="O407" s="58"/>
      <c r="P407" s="58"/>
      <c r="Q407" s="58"/>
      <c r="R407" s="65"/>
      <c r="S407" s="58">
        <f>S405-S406</f>
        <v>-40</v>
      </c>
    </row>
    <row r="408" spans="1:20" ht="13.5" thickBot="1">
      <c r="A408" s="202"/>
      <c r="B408" s="190" t="s">
        <v>5</v>
      </c>
      <c r="C408" s="61">
        <f>C407/C406</f>
        <v>0.23</v>
      </c>
      <c r="D408" s="61">
        <f aca="true" t="shared" si="157" ref="D408:I408">D407/D406</f>
        <v>-0.25</v>
      </c>
      <c r="E408" s="61">
        <f t="shared" si="157"/>
        <v>-0.11214953271028037</v>
      </c>
      <c r="F408" s="61">
        <f t="shared" si="157"/>
        <v>0.19444444444444445</v>
      </c>
      <c r="G408" s="61">
        <f t="shared" si="157"/>
        <v>-0.17903930131004367</v>
      </c>
      <c r="H408" s="61">
        <f t="shared" si="157"/>
        <v>-0.5172413793103449</v>
      </c>
      <c r="I408" s="61">
        <f t="shared" si="157"/>
        <v>0.1951219512195122</v>
      </c>
      <c r="J408" s="74"/>
      <c r="K408" s="61"/>
      <c r="L408" s="74"/>
      <c r="M408" s="61"/>
      <c r="N408" s="61"/>
      <c r="O408" s="61"/>
      <c r="P408" s="61"/>
      <c r="Q408" s="61"/>
      <c r="R408" s="74"/>
      <c r="S408" s="61">
        <f>S407/S406</f>
        <v>-0.06872852233676977</v>
      </c>
      <c r="T408" s="220"/>
    </row>
    <row r="409" spans="1:19" ht="12.75">
      <c r="A409" s="203"/>
      <c r="B409" s="186">
        <v>2011</v>
      </c>
      <c r="C409" s="58">
        <v>2</v>
      </c>
      <c r="D409" s="58">
        <v>0</v>
      </c>
      <c r="E409" s="58">
        <v>4</v>
      </c>
      <c r="F409" s="65">
        <v>0</v>
      </c>
      <c r="G409" s="58">
        <v>4</v>
      </c>
      <c r="H409" s="58">
        <v>1</v>
      </c>
      <c r="I409" s="58">
        <v>2</v>
      </c>
      <c r="J409" s="65"/>
      <c r="K409" s="58"/>
      <c r="L409" s="65"/>
      <c r="M409" s="58"/>
      <c r="N409" s="58"/>
      <c r="O409" s="58"/>
      <c r="P409" s="58"/>
      <c r="Q409" s="58"/>
      <c r="R409" s="65"/>
      <c r="S409" s="58">
        <f>C409+D409+E409+F409+G409+H409+I409</f>
        <v>13</v>
      </c>
    </row>
    <row r="410" spans="1:19" ht="12.75">
      <c r="A410" s="201" t="s">
        <v>279</v>
      </c>
      <c r="B410" s="186">
        <v>2010</v>
      </c>
      <c r="C410" s="58">
        <v>8</v>
      </c>
      <c r="D410" s="58">
        <v>3</v>
      </c>
      <c r="E410" s="58">
        <v>11</v>
      </c>
      <c r="F410" s="65">
        <v>2</v>
      </c>
      <c r="G410" s="58">
        <v>14</v>
      </c>
      <c r="H410" s="58">
        <v>5</v>
      </c>
      <c r="I410" s="58">
        <v>3</v>
      </c>
      <c r="J410" s="65"/>
      <c r="K410" s="58"/>
      <c r="L410" s="65"/>
      <c r="M410" s="58"/>
      <c r="N410" s="58"/>
      <c r="O410" s="58"/>
      <c r="P410" s="58"/>
      <c r="Q410" s="58"/>
      <c r="R410" s="65"/>
      <c r="S410" s="58">
        <f>C410+D410+E410+F410+G410+H410+I410</f>
        <v>46</v>
      </c>
    </row>
    <row r="411" spans="1:19" ht="12.75">
      <c r="A411" s="201" t="s">
        <v>280</v>
      </c>
      <c r="B411" s="188" t="s">
        <v>269</v>
      </c>
      <c r="C411" s="58">
        <f aca="true" t="shared" si="158" ref="C411:I411">C409-C410</f>
        <v>-6</v>
      </c>
      <c r="D411" s="58">
        <f t="shared" si="158"/>
        <v>-3</v>
      </c>
      <c r="E411" s="58">
        <f t="shared" si="158"/>
        <v>-7</v>
      </c>
      <c r="F411" s="65">
        <f t="shared" si="158"/>
        <v>-2</v>
      </c>
      <c r="G411" s="58">
        <f t="shared" si="158"/>
        <v>-10</v>
      </c>
      <c r="H411" s="58">
        <f t="shared" si="158"/>
        <v>-4</v>
      </c>
      <c r="I411" s="58">
        <f t="shared" si="158"/>
        <v>-1</v>
      </c>
      <c r="J411" s="65"/>
      <c r="K411" s="58"/>
      <c r="L411" s="65"/>
      <c r="M411" s="58"/>
      <c r="N411" s="58"/>
      <c r="O411" s="58"/>
      <c r="P411" s="58"/>
      <c r="Q411" s="58"/>
      <c r="R411" s="65"/>
      <c r="S411" s="58">
        <f>S409-S410</f>
        <v>-33</v>
      </c>
    </row>
    <row r="412" spans="1:19" ht="13.5" thickBot="1">
      <c r="A412" s="202"/>
      <c r="B412" s="190" t="s">
        <v>5</v>
      </c>
      <c r="C412" s="61">
        <f aca="true" t="shared" si="159" ref="C412:I412">C411/C410</f>
        <v>-0.75</v>
      </c>
      <c r="D412" s="61">
        <f t="shared" si="159"/>
        <v>-1</v>
      </c>
      <c r="E412" s="61">
        <f t="shared" si="159"/>
        <v>-0.6363636363636364</v>
      </c>
      <c r="F412" s="61">
        <f t="shared" si="159"/>
        <v>-1</v>
      </c>
      <c r="G412" s="61">
        <f t="shared" si="159"/>
        <v>-0.7142857142857143</v>
      </c>
      <c r="H412" s="61">
        <f t="shared" si="159"/>
        <v>-0.8</v>
      </c>
      <c r="I412" s="61">
        <f t="shared" si="159"/>
        <v>-0.3333333333333333</v>
      </c>
      <c r="J412" s="74"/>
      <c r="K412" s="61"/>
      <c r="L412" s="74"/>
      <c r="M412" s="61"/>
      <c r="N412" s="61"/>
      <c r="O412" s="61"/>
      <c r="P412" s="61"/>
      <c r="Q412" s="61"/>
      <c r="R412" s="74"/>
      <c r="S412" s="61">
        <f>S411/S410</f>
        <v>-0.717391304347826</v>
      </c>
    </row>
    <row r="413" spans="1:19" ht="12.75">
      <c r="A413" s="206"/>
      <c r="B413" s="207"/>
      <c r="C413" s="89"/>
      <c r="D413" s="89"/>
      <c r="E413" s="89"/>
      <c r="F413" s="89"/>
      <c r="G413" s="89"/>
      <c r="H413" s="89"/>
      <c r="I413" s="89"/>
      <c r="J413" s="89"/>
      <c r="K413" s="89"/>
      <c r="L413" s="89"/>
      <c r="M413" s="89"/>
      <c r="N413" s="89"/>
      <c r="O413" s="89"/>
      <c r="P413" s="89"/>
      <c r="Q413" s="89"/>
      <c r="R413" s="89"/>
      <c r="S413" s="89"/>
    </row>
    <row r="414" spans="1:19" ht="13.5" thickBot="1">
      <c r="A414" s="210" t="s">
        <v>243</v>
      </c>
      <c r="B414" s="64"/>
      <c r="C414" s="64"/>
      <c r="D414" s="64"/>
      <c r="E414" s="64"/>
      <c r="F414" s="64"/>
      <c r="G414" s="64"/>
      <c r="H414" s="64"/>
      <c r="I414" s="64"/>
      <c r="J414" s="64"/>
      <c r="K414" s="64"/>
      <c r="L414" s="64"/>
      <c r="M414" s="64"/>
      <c r="N414" s="64"/>
      <c r="O414" s="64"/>
      <c r="P414" s="64"/>
      <c r="Q414" s="64"/>
      <c r="R414" s="64"/>
      <c r="S414" s="64"/>
    </row>
    <row r="415" spans="1:19" ht="13.5" thickBot="1">
      <c r="A415" s="197"/>
      <c r="B415" s="198"/>
      <c r="C415" s="66" t="s">
        <v>142</v>
      </c>
      <c r="D415" s="67" t="s">
        <v>143</v>
      </c>
      <c r="E415" s="66" t="s">
        <v>144</v>
      </c>
      <c r="F415" s="67" t="s">
        <v>145</v>
      </c>
      <c r="G415" s="66" t="s">
        <v>146</v>
      </c>
      <c r="H415" s="67" t="s">
        <v>147</v>
      </c>
      <c r="I415" s="71"/>
      <c r="J415" s="72"/>
      <c r="K415" s="71"/>
      <c r="L415" s="72"/>
      <c r="M415" s="71"/>
      <c r="N415" s="71"/>
      <c r="O415" s="71"/>
      <c r="P415" s="71"/>
      <c r="Q415" s="71"/>
      <c r="R415" s="72"/>
      <c r="S415" s="71" t="s">
        <v>44</v>
      </c>
    </row>
    <row r="416" spans="1:20" ht="12.75">
      <c r="A416" s="174"/>
      <c r="B416" s="186">
        <v>2011</v>
      </c>
      <c r="C416" s="58">
        <f aca="true" t="shared" si="160" ref="C416:H417">C420+C424+C428+C432+C436+C440+C444</f>
        <v>183</v>
      </c>
      <c r="D416" s="58">
        <f t="shared" si="160"/>
        <v>40</v>
      </c>
      <c r="E416" s="58">
        <f t="shared" si="160"/>
        <v>616</v>
      </c>
      <c r="F416" s="58">
        <f t="shared" si="160"/>
        <v>328</v>
      </c>
      <c r="G416" s="58">
        <f t="shared" si="160"/>
        <v>511</v>
      </c>
      <c r="H416" s="58">
        <f t="shared" si="160"/>
        <v>218</v>
      </c>
      <c r="I416" s="58"/>
      <c r="J416" s="58"/>
      <c r="K416" s="58"/>
      <c r="L416" s="58"/>
      <c r="M416" s="58"/>
      <c r="N416" s="58"/>
      <c r="O416" s="58"/>
      <c r="P416" s="58"/>
      <c r="Q416" s="58"/>
      <c r="R416" s="73"/>
      <c r="S416" s="58">
        <f>S420+S424+S428+S432+S436+S440+S444</f>
        <v>1896</v>
      </c>
      <c r="T416" t="s">
        <v>0</v>
      </c>
    </row>
    <row r="417" spans="1:19" ht="12.75">
      <c r="A417" s="205" t="s">
        <v>54</v>
      </c>
      <c r="B417" s="186">
        <v>2010</v>
      </c>
      <c r="C417" s="58">
        <f t="shared" si="160"/>
        <v>168</v>
      </c>
      <c r="D417" s="58">
        <f t="shared" si="160"/>
        <v>59</v>
      </c>
      <c r="E417" s="58">
        <f t="shared" si="160"/>
        <v>501</v>
      </c>
      <c r="F417" s="58">
        <f t="shared" si="160"/>
        <v>352</v>
      </c>
      <c r="G417" s="58">
        <f t="shared" si="160"/>
        <v>547</v>
      </c>
      <c r="H417" s="58">
        <f t="shared" si="160"/>
        <v>286</v>
      </c>
      <c r="I417" s="58"/>
      <c r="J417" s="58"/>
      <c r="K417" s="58"/>
      <c r="L417" s="58"/>
      <c r="M417" s="58"/>
      <c r="N417" s="58"/>
      <c r="O417" s="58"/>
      <c r="P417" s="58"/>
      <c r="Q417" s="58"/>
      <c r="R417" s="73"/>
      <c r="S417" s="58">
        <f>S421+S425+S429+S433+S437+S441+S445</f>
        <v>1913</v>
      </c>
    </row>
    <row r="418" spans="1:19" ht="12.75">
      <c r="A418" s="174"/>
      <c r="B418" s="188" t="s">
        <v>269</v>
      </c>
      <c r="C418" s="58">
        <f aca="true" t="shared" si="161" ref="C418:H418">C416-C417</f>
        <v>15</v>
      </c>
      <c r="D418" s="65">
        <f t="shared" si="161"/>
        <v>-19</v>
      </c>
      <c r="E418" s="58">
        <f t="shared" si="161"/>
        <v>115</v>
      </c>
      <c r="F418" s="65">
        <f t="shared" si="161"/>
        <v>-24</v>
      </c>
      <c r="G418" s="58">
        <f t="shared" si="161"/>
        <v>-36</v>
      </c>
      <c r="H418" s="65">
        <f t="shared" si="161"/>
        <v>-68</v>
      </c>
      <c r="I418" s="58"/>
      <c r="J418" s="65"/>
      <c r="K418" s="58"/>
      <c r="L418" s="65"/>
      <c r="M418" s="58"/>
      <c r="N418" s="58"/>
      <c r="O418" s="58"/>
      <c r="P418" s="58"/>
      <c r="Q418" s="58"/>
      <c r="R418" s="65"/>
      <c r="S418" s="58">
        <f>S416-S417</f>
        <v>-17</v>
      </c>
    </row>
    <row r="419" spans="1:19" ht="13.5" thickBot="1">
      <c r="A419" s="200"/>
      <c r="B419" s="190" t="s">
        <v>5</v>
      </c>
      <c r="C419" s="61">
        <f aca="true" t="shared" si="162" ref="C419:H419">C418/C417</f>
        <v>0.08928571428571429</v>
      </c>
      <c r="D419" s="74">
        <f t="shared" si="162"/>
        <v>-0.3220338983050847</v>
      </c>
      <c r="E419" s="61">
        <f t="shared" si="162"/>
        <v>0.22954091816367264</v>
      </c>
      <c r="F419" s="74">
        <f t="shared" si="162"/>
        <v>-0.06818181818181818</v>
      </c>
      <c r="G419" s="61">
        <f t="shared" si="162"/>
        <v>-0.06581352833638025</v>
      </c>
      <c r="H419" s="74">
        <f t="shared" si="162"/>
        <v>-0.23776223776223776</v>
      </c>
      <c r="I419" s="61"/>
      <c r="J419" s="74"/>
      <c r="K419" s="61"/>
      <c r="L419" s="74"/>
      <c r="M419" s="61"/>
      <c r="N419" s="61"/>
      <c r="O419" s="61"/>
      <c r="P419" s="61"/>
      <c r="Q419" s="61"/>
      <c r="R419" s="74"/>
      <c r="S419" s="61">
        <f>S418/S417</f>
        <v>-0.008886565603763722</v>
      </c>
    </row>
    <row r="420" spans="1:19" ht="12.75">
      <c r="A420" s="174"/>
      <c r="B420" s="186">
        <v>2011</v>
      </c>
      <c r="C420" s="58">
        <v>2</v>
      </c>
      <c r="D420" s="65">
        <v>0</v>
      </c>
      <c r="E420" s="58">
        <v>8</v>
      </c>
      <c r="F420" s="65">
        <v>9</v>
      </c>
      <c r="G420" s="58">
        <v>10</v>
      </c>
      <c r="H420" s="65">
        <v>4</v>
      </c>
      <c r="I420" s="58"/>
      <c r="J420" s="65"/>
      <c r="K420" s="58"/>
      <c r="L420" s="65"/>
      <c r="M420" s="58"/>
      <c r="N420" s="58"/>
      <c r="O420" s="58"/>
      <c r="P420" s="58"/>
      <c r="Q420" s="58"/>
      <c r="R420" s="65"/>
      <c r="S420" s="58">
        <f>C420+D420+E420+F420+G420+H420</f>
        <v>33</v>
      </c>
    </row>
    <row r="421" spans="1:19" ht="12.75">
      <c r="A421" s="201" t="s">
        <v>270</v>
      </c>
      <c r="B421" s="186">
        <v>2010</v>
      </c>
      <c r="C421" s="58">
        <v>2</v>
      </c>
      <c r="D421" s="65">
        <v>0</v>
      </c>
      <c r="E421" s="58">
        <v>7</v>
      </c>
      <c r="F421" s="65">
        <v>8</v>
      </c>
      <c r="G421" s="58">
        <v>17</v>
      </c>
      <c r="H421" s="65">
        <v>6</v>
      </c>
      <c r="I421" s="58"/>
      <c r="J421" s="65"/>
      <c r="K421" s="58"/>
      <c r="L421" s="65"/>
      <c r="M421" s="58"/>
      <c r="N421" s="58"/>
      <c r="O421" s="58"/>
      <c r="P421" s="58"/>
      <c r="Q421" s="58"/>
      <c r="R421" s="65"/>
      <c r="S421" s="58">
        <f>C421+D421+E421+F421+G421+H421</f>
        <v>40</v>
      </c>
    </row>
    <row r="422" spans="1:19" ht="12.75">
      <c r="A422" s="201" t="s">
        <v>271</v>
      </c>
      <c r="B422" s="188" t="s">
        <v>269</v>
      </c>
      <c r="C422" s="58">
        <f aca="true" t="shared" si="163" ref="C422:H422">C420-C421</f>
        <v>0</v>
      </c>
      <c r="D422" s="65">
        <f t="shared" si="163"/>
        <v>0</v>
      </c>
      <c r="E422" s="58">
        <f t="shared" si="163"/>
        <v>1</v>
      </c>
      <c r="F422" s="65">
        <f t="shared" si="163"/>
        <v>1</v>
      </c>
      <c r="G422" s="58">
        <f t="shared" si="163"/>
        <v>-7</v>
      </c>
      <c r="H422" s="65">
        <f t="shared" si="163"/>
        <v>-2</v>
      </c>
      <c r="I422" s="58"/>
      <c r="J422" s="65"/>
      <c r="K422" s="58"/>
      <c r="L422" s="65"/>
      <c r="M422" s="58"/>
      <c r="N422" s="58"/>
      <c r="O422" s="58"/>
      <c r="P422" s="58"/>
      <c r="Q422" s="58"/>
      <c r="R422" s="65"/>
      <c r="S422" s="58">
        <f>S420-S421</f>
        <v>-7</v>
      </c>
    </row>
    <row r="423" spans="1:19" ht="13.5" thickBot="1">
      <c r="A423" s="202"/>
      <c r="B423" s="190" t="s">
        <v>5</v>
      </c>
      <c r="C423" s="61">
        <f aca="true" t="shared" si="164" ref="C423:H423">C422/C421</f>
        <v>0</v>
      </c>
      <c r="D423" s="61">
        <v>0</v>
      </c>
      <c r="E423" s="61">
        <f t="shared" si="164"/>
        <v>0.14285714285714285</v>
      </c>
      <c r="F423" s="61">
        <f t="shared" si="164"/>
        <v>0.125</v>
      </c>
      <c r="G423" s="61">
        <f t="shared" si="164"/>
        <v>-0.4117647058823529</v>
      </c>
      <c r="H423" s="61">
        <f t="shared" si="164"/>
        <v>-0.3333333333333333</v>
      </c>
      <c r="I423" s="61"/>
      <c r="J423" s="74"/>
      <c r="K423" s="61"/>
      <c r="L423" s="74"/>
      <c r="M423" s="61"/>
      <c r="N423" s="61"/>
      <c r="O423" s="61"/>
      <c r="P423" s="61"/>
      <c r="Q423" s="61"/>
      <c r="R423" s="74"/>
      <c r="S423" s="61">
        <f>S422/S421</f>
        <v>-0.175</v>
      </c>
    </row>
    <row r="424" spans="1:19" ht="12.75">
      <c r="A424" s="203"/>
      <c r="B424" s="186">
        <v>2011</v>
      </c>
      <c r="C424" s="58">
        <v>0</v>
      </c>
      <c r="D424" s="65">
        <v>0</v>
      </c>
      <c r="E424" s="58">
        <v>2</v>
      </c>
      <c r="F424" s="65">
        <v>0</v>
      </c>
      <c r="G424" s="58">
        <v>1</v>
      </c>
      <c r="H424" s="65">
        <v>1</v>
      </c>
      <c r="I424" s="58" t="s">
        <v>148</v>
      </c>
      <c r="J424" s="65"/>
      <c r="K424" s="58"/>
      <c r="L424" s="65"/>
      <c r="M424" s="58"/>
      <c r="N424" s="58"/>
      <c r="O424" s="58"/>
      <c r="P424" s="58"/>
      <c r="Q424" s="58"/>
      <c r="R424" s="65"/>
      <c r="S424" s="58">
        <f>C424+D424+E424+F424+G424+H424</f>
        <v>4</v>
      </c>
    </row>
    <row r="425" spans="1:19" ht="12.75">
      <c r="A425" s="201" t="s">
        <v>272</v>
      </c>
      <c r="B425" s="186">
        <v>2010</v>
      </c>
      <c r="C425" s="58">
        <v>1</v>
      </c>
      <c r="D425" s="65">
        <v>0</v>
      </c>
      <c r="E425" s="58">
        <v>0</v>
      </c>
      <c r="F425" s="65">
        <v>1</v>
      </c>
      <c r="G425" s="58">
        <v>0</v>
      </c>
      <c r="H425" s="65">
        <v>0</v>
      </c>
      <c r="I425" s="58"/>
      <c r="J425" s="65"/>
      <c r="K425" s="58"/>
      <c r="L425" s="65"/>
      <c r="M425" s="58"/>
      <c r="N425" s="58"/>
      <c r="O425" s="58"/>
      <c r="P425" s="58"/>
      <c r="Q425" s="58"/>
      <c r="R425" s="65"/>
      <c r="S425" s="58">
        <f>C425+D425+E425+F425+G425+H425</f>
        <v>2</v>
      </c>
    </row>
    <row r="426" spans="1:19" ht="12.75">
      <c r="A426" s="201" t="s">
        <v>273</v>
      </c>
      <c r="B426" s="188" t="s">
        <v>269</v>
      </c>
      <c r="C426" s="58">
        <f aca="true" t="shared" si="165" ref="C426:H426">C424-C425</f>
        <v>-1</v>
      </c>
      <c r="D426" s="65">
        <f t="shared" si="165"/>
        <v>0</v>
      </c>
      <c r="E426" s="58">
        <f t="shared" si="165"/>
        <v>2</v>
      </c>
      <c r="F426" s="65">
        <f t="shared" si="165"/>
        <v>-1</v>
      </c>
      <c r="G426" s="58">
        <f t="shared" si="165"/>
        <v>1</v>
      </c>
      <c r="H426" s="65">
        <f t="shared" si="165"/>
        <v>1</v>
      </c>
      <c r="I426" s="58"/>
      <c r="J426" s="65"/>
      <c r="K426" s="58"/>
      <c r="L426" s="65"/>
      <c r="M426" s="58"/>
      <c r="N426" s="58"/>
      <c r="O426" s="58"/>
      <c r="P426" s="58"/>
      <c r="Q426" s="58"/>
      <c r="R426" s="65"/>
      <c r="S426" s="58">
        <f>S424-S425</f>
        <v>2</v>
      </c>
    </row>
    <row r="427" spans="1:19" ht="13.5" thickBot="1">
      <c r="A427" s="202"/>
      <c r="B427" s="190" t="s">
        <v>5</v>
      </c>
      <c r="C427" s="61">
        <f>C426/C425</f>
        <v>-1</v>
      </c>
      <c r="D427" s="61">
        <v>0</v>
      </c>
      <c r="E427" s="61">
        <v>0</v>
      </c>
      <c r="F427" s="61">
        <f>F426/F425</f>
        <v>-1</v>
      </c>
      <c r="G427" s="61">
        <v>0</v>
      </c>
      <c r="H427" s="61">
        <v>0</v>
      </c>
      <c r="I427" s="61"/>
      <c r="J427" s="74"/>
      <c r="K427" s="61"/>
      <c r="L427" s="74"/>
      <c r="M427" s="61"/>
      <c r="N427" s="61"/>
      <c r="O427" s="61"/>
      <c r="P427" s="61"/>
      <c r="Q427" s="61"/>
      <c r="R427" s="74"/>
      <c r="S427" s="61">
        <f>S426/S425</f>
        <v>1</v>
      </c>
    </row>
    <row r="428" spans="1:19" ht="12.75">
      <c r="A428" s="203" t="s">
        <v>282</v>
      </c>
      <c r="B428" s="186">
        <v>2011</v>
      </c>
      <c r="C428" s="58">
        <v>8</v>
      </c>
      <c r="D428" s="65">
        <v>0</v>
      </c>
      <c r="E428" s="58">
        <v>39</v>
      </c>
      <c r="F428" s="65">
        <v>23</v>
      </c>
      <c r="G428" s="58">
        <v>84</v>
      </c>
      <c r="H428" s="65">
        <v>6</v>
      </c>
      <c r="I428" s="58"/>
      <c r="J428" s="65"/>
      <c r="K428" s="58"/>
      <c r="L428" s="65"/>
      <c r="M428" s="58"/>
      <c r="N428" s="58"/>
      <c r="O428" s="58"/>
      <c r="P428" s="58"/>
      <c r="Q428" s="58"/>
      <c r="R428" s="65"/>
      <c r="S428" s="58">
        <f>C428+D428+E428+F428+G428+H428</f>
        <v>160</v>
      </c>
    </row>
    <row r="429" spans="1:19" ht="12.75">
      <c r="A429" s="201" t="s">
        <v>158</v>
      </c>
      <c r="B429" s="186">
        <v>2010</v>
      </c>
      <c r="C429" s="58">
        <v>11</v>
      </c>
      <c r="D429" s="65">
        <v>0</v>
      </c>
      <c r="E429" s="58">
        <v>55</v>
      </c>
      <c r="F429" s="65">
        <v>12</v>
      </c>
      <c r="G429" s="58">
        <v>75</v>
      </c>
      <c r="H429" s="65">
        <v>4</v>
      </c>
      <c r="I429" s="58"/>
      <c r="J429" s="65"/>
      <c r="K429" s="58"/>
      <c r="L429" s="65"/>
      <c r="M429" s="58"/>
      <c r="N429" s="58"/>
      <c r="O429" s="58"/>
      <c r="P429" s="58"/>
      <c r="Q429" s="58"/>
      <c r="R429" s="65"/>
      <c r="S429" s="58">
        <f>C429+D429+E429+F429+G429+H429</f>
        <v>157</v>
      </c>
    </row>
    <row r="430" spans="1:19" ht="12.75">
      <c r="A430" s="203"/>
      <c r="B430" s="188" t="s">
        <v>269</v>
      </c>
      <c r="C430" s="58">
        <f aca="true" t="shared" si="166" ref="C430:H430">C428-C429</f>
        <v>-3</v>
      </c>
      <c r="D430" s="65">
        <f t="shared" si="166"/>
        <v>0</v>
      </c>
      <c r="E430" s="58">
        <f t="shared" si="166"/>
        <v>-16</v>
      </c>
      <c r="F430" s="65">
        <f t="shared" si="166"/>
        <v>11</v>
      </c>
      <c r="G430" s="58">
        <f t="shared" si="166"/>
        <v>9</v>
      </c>
      <c r="H430" s="58">
        <f t="shared" si="166"/>
        <v>2</v>
      </c>
      <c r="I430" s="58"/>
      <c r="J430" s="65"/>
      <c r="K430" s="58"/>
      <c r="L430" s="65"/>
      <c r="M430" s="58"/>
      <c r="N430" s="58"/>
      <c r="O430" s="58"/>
      <c r="P430" s="58"/>
      <c r="Q430" s="58"/>
      <c r="R430" s="65"/>
      <c r="S430" s="58">
        <f>S428-S429</f>
        <v>3</v>
      </c>
    </row>
    <row r="431" spans="1:19" ht="13.5" thickBot="1">
      <c r="A431" s="202"/>
      <c r="B431" s="190" t="s">
        <v>5</v>
      </c>
      <c r="C431" s="61">
        <f aca="true" t="shared" si="167" ref="C431:H431">C430/C429</f>
        <v>-0.2727272727272727</v>
      </c>
      <c r="D431" s="61">
        <v>0</v>
      </c>
      <c r="E431" s="61">
        <f t="shared" si="167"/>
        <v>-0.2909090909090909</v>
      </c>
      <c r="F431" s="61">
        <f t="shared" si="167"/>
        <v>0.9166666666666666</v>
      </c>
      <c r="G431" s="61">
        <f t="shared" si="167"/>
        <v>0.12</v>
      </c>
      <c r="H431" s="61">
        <f t="shared" si="167"/>
        <v>0.5</v>
      </c>
      <c r="I431" s="61"/>
      <c r="J431" s="74"/>
      <c r="K431" s="61"/>
      <c r="L431" s="74"/>
      <c r="M431" s="61"/>
      <c r="N431" s="61"/>
      <c r="O431" s="61"/>
      <c r="P431" s="61"/>
      <c r="Q431" s="61"/>
      <c r="R431" s="74"/>
      <c r="S431" s="61">
        <f>S430/S429</f>
        <v>0.01910828025477707</v>
      </c>
    </row>
    <row r="432" spans="1:19" ht="12.75">
      <c r="A432" s="203"/>
      <c r="B432" s="186">
        <v>2011</v>
      </c>
      <c r="C432" s="58">
        <v>9</v>
      </c>
      <c r="D432" s="65">
        <v>2</v>
      </c>
      <c r="E432" s="58">
        <v>53</v>
      </c>
      <c r="F432" s="65">
        <v>18</v>
      </c>
      <c r="G432" s="58">
        <v>49</v>
      </c>
      <c r="H432" s="65">
        <v>19</v>
      </c>
      <c r="I432" s="58"/>
      <c r="J432" s="65"/>
      <c r="K432" s="58"/>
      <c r="L432" s="65"/>
      <c r="M432" s="58"/>
      <c r="N432" s="58"/>
      <c r="O432" s="58"/>
      <c r="P432" s="58"/>
      <c r="Q432" s="58"/>
      <c r="R432" s="65"/>
      <c r="S432" s="58">
        <f>C432+D432+E432+F432+G432+H432</f>
        <v>150</v>
      </c>
    </row>
    <row r="433" spans="1:19" ht="12.75">
      <c r="A433" s="201" t="s">
        <v>274</v>
      </c>
      <c r="B433" s="186">
        <v>2010</v>
      </c>
      <c r="C433" s="58">
        <v>14</v>
      </c>
      <c r="D433" s="65">
        <v>2</v>
      </c>
      <c r="E433" s="58">
        <v>37</v>
      </c>
      <c r="F433" s="65">
        <v>28</v>
      </c>
      <c r="G433" s="58">
        <v>27</v>
      </c>
      <c r="H433" s="65">
        <v>18</v>
      </c>
      <c r="I433" s="58"/>
      <c r="J433" s="65"/>
      <c r="K433" s="58"/>
      <c r="L433" s="65"/>
      <c r="M433" s="58"/>
      <c r="N433" s="58"/>
      <c r="O433" s="58"/>
      <c r="P433" s="58"/>
      <c r="Q433" s="58"/>
      <c r="R433" s="65"/>
      <c r="S433" s="58">
        <f>C433+D433+E433+F433+G433+H433</f>
        <v>126</v>
      </c>
    </row>
    <row r="434" spans="1:19" ht="12.75">
      <c r="A434" s="201" t="s">
        <v>275</v>
      </c>
      <c r="B434" s="188" t="s">
        <v>269</v>
      </c>
      <c r="C434" s="58">
        <f aca="true" t="shared" si="168" ref="C434:H434">C432-C433</f>
        <v>-5</v>
      </c>
      <c r="D434" s="65">
        <f t="shared" si="168"/>
        <v>0</v>
      </c>
      <c r="E434" s="58">
        <f t="shared" si="168"/>
        <v>16</v>
      </c>
      <c r="F434" s="65">
        <f t="shared" si="168"/>
        <v>-10</v>
      </c>
      <c r="G434" s="58">
        <f t="shared" si="168"/>
        <v>22</v>
      </c>
      <c r="H434" s="65">
        <f t="shared" si="168"/>
        <v>1</v>
      </c>
      <c r="I434" s="58"/>
      <c r="J434" s="65"/>
      <c r="K434" s="58"/>
      <c r="L434" s="65"/>
      <c r="M434" s="58"/>
      <c r="N434" s="58"/>
      <c r="O434" s="58"/>
      <c r="P434" s="58"/>
      <c r="Q434" s="58"/>
      <c r="R434" s="65"/>
      <c r="S434" s="58">
        <f>S432-S433</f>
        <v>24</v>
      </c>
    </row>
    <row r="435" spans="1:19" ht="13.5" thickBot="1">
      <c r="A435" s="202"/>
      <c r="B435" s="190" t="s">
        <v>5</v>
      </c>
      <c r="C435" s="61">
        <f aca="true" t="shared" si="169" ref="C435:H435">C434/C433</f>
        <v>-0.35714285714285715</v>
      </c>
      <c r="D435" s="61">
        <f t="shared" si="169"/>
        <v>0</v>
      </c>
      <c r="E435" s="61">
        <f t="shared" si="169"/>
        <v>0.43243243243243246</v>
      </c>
      <c r="F435" s="61">
        <f t="shared" si="169"/>
        <v>-0.35714285714285715</v>
      </c>
      <c r="G435" s="61">
        <f t="shared" si="169"/>
        <v>0.8148148148148148</v>
      </c>
      <c r="H435" s="61">
        <f t="shared" si="169"/>
        <v>0.05555555555555555</v>
      </c>
      <c r="I435" s="61"/>
      <c r="J435" s="74"/>
      <c r="K435" s="61"/>
      <c r="L435" s="74"/>
      <c r="M435" s="61"/>
      <c r="N435" s="61"/>
      <c r="O435" s="61"/>
      <c r="P435" s="61"/>
      <c r="Q435" s="61"/>
      <c r="R435" s="74"/>
      <c r="S435" s="61">
        <f>S434/S433</f>
        <v>0.19047619047619047</v>
      </c>
    </row>
    <row r="436" spans="1:19" ht="12.75">
      <c r="A436" s="203"/>
      <c r="B436" s="186">
        <v>2011</v>
      </c>
      <c r="C436" s="58">
        <v>60</v>
      </c>
      <c r="D436" s="65">
        <v>11</v>
      </c>
      <c r="E436" s="58">
        <v>191</v>
      </c>
      <c r="F436" s="65">
        <v>128</v>
      </c>
      <c r="G436" s="58">
        <v>131</v>
      </c>
      <c r="H436" s="65">
        <v>92</v>
      </c>
      <c r="I436" s="58"/>
      <c r="J436" s="65"/>
      <c r="K436" s="58"/>
      <c r="L436" s="65"/>
      <c r="M436" s="58"/>
      <c r="N436" s="58"/>
      <c r="O436" s="58"/>
      <c r="P436" s="58"/>
      <c r="Q436" s="58"/>
      <c r="R436" s="65"/>
      <c r="S436" s="58">
        <f>C436+D436+E436+F436+G436+H436</f>
        <v>613</v>
      </c>
    </row>
    <row r="437" spans="1:19" ht="12.75">
      <c r="A437" s="204" t="s">
        <v>276</v>
      </c>
      <c r="B437" s="186">
        <v>2010</v>
      </c>
      <c r="C437" s="58">
        <v>76</v>
      </c>
      <c r="D437" s="65">
        <v>17</v>
      </c>
      <c r="E437" s="58">
        <v>145</v>
      </c>
      <c r="F437" s="65">
        <v>143</v>
      </c>
      <c r="G437" s="58">
        <v>198</v>
      </c>
      <c r="H437" s="65">
        <v>149</v>
      </c>
      <c r="I437" s="58"/>
      <c r="J437" s="65"/>
      <c r="K437" s="58"/>
      <c r="L437" s="65"/>
      <c r="M437" s="58"/>
      <c r="N437" s="58"/>
      <c r="O437" s="58"/>
      <c r="P437" s="58"/>
      <c r="Q437" s="58"/>
      <c r="R437" s="65"/>
      <c r="S437" s="58">
        <f>C437+D437+E437+F437+G437+H437</f>
        <v>728</v>
      </c>
    </row>
    <row r="438" spans="1:19" ht="12.75">
      <c r="A438" s="203"/>
      <c r="B438" s="188" t="s">
        <v>269</v>
      </c>
      <c r="C438" s="58">
        <f>C436-C437</f>
        <v>-16</v>
      </c>
      <c r="D438" s="65">
        <f>D436-D437</f>
        <v>-6</v>
      </c>
      <c r="E438" s="58">
        <f>E436-E437</f>
        <v>46</v>
      </c>
      <c r="F438" s="65">
        <f>F436-F437</f>
        <v>-15</v>
      </c>
      <c r="G438" s="58">
        <f>G436-G437</f>
        <v>-67</v>
      </c>
      <c r="H438" s="65">
        <f>J440</f>
        <v>0</v>
      </c>
      <c r="I438" s="58"/>
      <c r="J438" s="65"/>
      <c r="K438" s="58"/>
      <c r="L438" s="65"/>
      <c r="M438" s="58"/>
      <c r="N438" s="58"/>
      <c r="O438" s="58"/>
      <c r="P438" s="58"/>
      <c r="Q438" s="58"/>
      <c r="R438" s="65"/>
      <c r="S438" s="58">
        <f>S436-S437</f>
        <v>-115</v>
      </c>
    </row>
    <row r="439" spans="1:19" ht="13.5" thickBot="1">
      <c r="A439" s="202"/>
      <c r="B439" s="190" t="s">
        <v>5</v>
      </c>
      <c r="C439" s="61">
        <f aca="true" t="shared" si="170" ref="C439:H439">C438/C437</f>
        <v>-0.21052631578947367</v>
      </c>
      <c r="D439" s="74">
        <f t="shared" si="170"/>
        <v>-0.35294117647058826</v>
      </c>
      <c r="E439" s="61">
        <f t="shared" si="170"/>
        <v>0.31724137931034485</v>
      </c>
      <c r="F439" s="74">
        <f t="shared" si="170"/>
        <v>-0.1048951048951049</v>
      </c>
      <c r="G439" s="61">
        <f t="shared" si="170"/>
        <v>-0.3383838383838384</v>
      </c>
      <c r="H439" s="74">
        <f t="shared" si="170"/>
        <v>0</v>
      </c>
      <c r="I439" s="61"/>
      <c r="J439" s="74"/>
      <c r="K439" s="61"/>
      <c r="L439" s="74"/>
      <c r="M439" s="61"/>
      <c r="N439" s="61"/>
      <c r="O439" s="61"/>
      <c r="P439" s="61"/>
      <c r="Q439" s="61"/>
      <c r="R439" s="74"/>
      <c r="S439" s="61">
        <f>S438/S437</f>
        <v>-0.15796703296703296</v>
      </c>
    </row>
    <row r="440" spans="1:19" ht="12.75">
      <c r="A440" s="203"/>
      <c r="B440" s="186">
        <v>2011</v>
      </c>
      <c r="C440" s="58">
        <v>87</v>
      </c>
      <c r="D440" s="65">
        <v>24</v>
      </c>
      <c r="E440" s="58">
        <v>289</v>
      </c>
      <c r="F440" s="65">
        <v>142</v>
      </c>
      <c r="G440" s="58">
        <v>210</v>
      </c>
      <c r="H440" s="65">
        <v>83</v>
      </c>
      <c r="I440" s="58"/>
      <c r="J440" s="65"/>
      <c r="K440" s="58"/>
      <c r="L440" s="65"/>
      <c r="M440" s="58"/>
      <c r="N440" s="58"/>
      <c r="O440" s="58"/>
      <c r="P440" s="58"/>
      <c r="Q440" s="58"/>
      <c r="R440" s="65"/>
      <c r="S440" s="58">
        <f>C440+D440+E440+F440+G440+H440</f>
        <v>835</v>
      </c>
    </row>
    <row r="441" spans="1:19" ht="12.75">
      <c r="A441" s="201" t="s">
        <v>277</v>
      </c>
      <c r="B441" s="186">
        <v>2010</v>
      </c>
      <c r="C441" s="58">
        <v>62</v>
      </c>
      <c r="D441" s="65">
        <v>40</v>
      </c>
      <c r="E441" s="58">
        <v>229</v>
      </c>
      <c r="F441" s="65">
        <v>148</v>
      </c>
      <c r="G441" s="58">
        <v>207</v>
      </c>
      <c r="H441" s="65">
        <v>101</v>
      </c>
      <c r="I441" s="58"/>
      <c r="J441" s="65"/>
      <c r="K441" s="58"/>
      <c r="L441" s="65"/>
      <c r="M441" s="58"/>
      <c r="N441" s="58"/>
      <c r="O441" s="58"/>
      <c r="P441" s="58"/>
      <c r="Q441" s="58"/>
      <c r="R441" s="65"/>
      <c r="S441" s="58">
        <f>C441+D441+E441+F441+G441+H441</f>
        <v>787</v>
      </c>
    </row>
    <row r="442" spans="1:19" ht="12.75">
      <c r="A442" s="201" t="s">
        <v>278</v>
      </c>
      <c r="B442" s="188" t="s">
        <v>269</v>
      </c>
      <c r="C442" s="58">
        <f aca="true" t="shared" si="171" ref="C442:H442">C440-C441</f>
        <v>25</v>
      </c>
      <c r="D442" s="65">
        <f t="shared" si="171"/>
        <v>-16</v>
      </c>
      <c r="E442" s="58">
        <f t="shared" si="171"/>
        <v>60</v>
      </c>
      <c r="F442" s="65">
        <f t="shared" si="171"/>
        <v>-6</v>
      </c>
      <c r="G442" s="58">
        <f t="shared" si="171"/>
        <v>3</v>
      </c>
      <c r="H442" s="65">
        <f t="shared" si="171"/>
        <v>-18</v>
      </c>
      <c r="I442" s="58"/>
      <c r="J442" s="65"/>
      <c r="K442" s="58"/>
      <c r="L442" s="65"/>
      <c r="M442" s="58"/>
      <c r="N442" s="58"/>
      <c r="O442" s="58"/>
      <c r="P442" s="58"/>
      <c r="Q442" s="58"/>
      <c r="R442" s="65"/>
      <c r="S442" s="58">
        <f>S440-S441</f>
        <v>48</v>
      </c>
    </row>
    <row r="443" spans="1:19" ht="13.5" thickBot="1">
      <c r="A443" s="202"/>
      <c r="B443" s="190" t="s">
        <v>5</v>
      </c>
      <c r="C443" s="61">
        <f aca="true" t="shared" si="172" ref="C443:H443">C442/C441</f>
        <v>0.4032258064516129</v>
      </c>
      <c r="D443" s="74">
        <f t="shared" si="172"/>
        <v>-0.4</v>
      </c>
      <c r="E443" s="61">
        <f t="shared" si="172"/>
        <v>0.26200873362445415</v>
      </c>
      <c r="F443" s="74">
        <f t="shared" si="172"/>
        <v>-0.04054054054054054</v>
      </c>
      <c r="G443" s="61">
        <f t="shared" si="172"/>
        <v>0.014492753623188406</v>
      </c>
      <c r="H443" s="74">
        <f t="shared" si="172"/>
        <v>-0.1782178217821782</v>
      </c>
      <c r="I443" s="61"/>
      <c r="J443" s="74"/>
      <c r="K443" s="61"/>
      <c r="L443" s="74"/>
      <c r="M443" s="61"/>
      <c r="N443" s="61"/>
      <c r="O443" s="61"/>
      <c r="P443" s="61"/>
      <c r="Q443" s="61"/>
      <c r="R443" s="74"/>
      <c r="S443" s="61">
        <f>S442/S441</f>
        <v>0.060991105463786534</v>
      </c>
    </row>
    <row r="444" spans="1:19" ht="12.75">
      <c r="A444" s="203"/>
      <c r="B444" s="186">
        <v>2011</v>
      </c>
      <c r="C444" s="58">
        <v>17</v>
      </c>
      <c r="D444" s="65">
        <v>3</v>
      </c>
      <c r="E444" s="58">
        <v>34</v>
      </c>
      <c r="F444" s="65">
        <v>8</v>
      </c>
      <c r="G444" s="58">
        <v>26</v>
      </c>
      <c r="H444" s="65">
        <v>13</v>
      </c>
      <c r="I444" s="58"/>
      <c r="J444" s="65"/>
      <c r="K444" s="58"/>
      <c r="L444" s="65"/>
      <c r="M444" s="58"/>
      <c r="N444" s="58"/>
      <c r="O444" s="58"/>
      <c r="P444" s="58"/>
      <c r="Q444" s="58"/>
      <c r="R444" s="65"/>
      <c r="S444" s="58">
        <f>C444+D444+E444+F444+G444+H444</f>
        <v>101</v>
      </c>
    </row>
    <row r="445" spans="1:19" ht="12.75">
      <c r="A445" s="201" t="s">
        <v>279</v>
      </c>
      <c r="B445" s="186">
        <v>2010</v>
      </c>
      <c r="C445" s="58">
        <v>2</v>
      </c>
      <c r="D445" s="65">
        <v>0</v>
      </c>
      <c r="E445" s="58">
        <v>28</v>
      </c>
      <c r="F445" s="65">
        <v>12</v>
      </c>
      <c r="G445" s="58">
        <v>23</v>
      </c>
      <c r="H445" s="65">
        <v>8</v>
      </c>
      <c r="I445" s="58"/>
      <c r="J445" s="65"/>
      <c r="K445" s="58"/>
      <c r="L445" s="65"/>
      <c r="M445" s="58"/>
      <c r="N445" s="58"/>
      <c r="O445" s="58"/>
      <c r="P445" s="58"/>
      <c r="Q445" s="58"/>
      <c r="R445" s="65"/>
      <c r="S445" s="58">
        <f>C445+D445+E445+F445+G445+H445</f>
        <v>73</v>
      </c>
    </row>
    <row r="446" spans="1:19" ht="12.75">
      <c r="A446" s="201" t="s">
        <v>280</v>
      </c>
      <c r="B446" s="188" t="s">
        <v>269</v>
      </c>
      <c r="C446" s="58">
        <f aca="true" t="shared" si="173" ref="C446:H446">C444-C445</f>
        <v>15</v>
      </c>
      <c r="D446" s="65">
        <f t="shared" si="173"/>
        <v>3</v>
      </c>
      <c r="E446" s="58">
        <f t="shared" si="173"/>
        <v>6</v>
      </c>
      <c r="F446" s="65">
        <f t="shared" si="173"/>
        <v>-4</v>
      </c>
      <c r="G446" s="58">
        <f t="shared" si="173"/>
        <v>3</v>
      </c>
      <c r="H446" s="65">
        <f t="shared" si="173"/>
        <v>5</v>
      </c>
      <c r="I446" s="58"/>
      <c r="J446" s="65"/>
      <c r="K446" s="58"/>
      <c r="L446" s="65"/>
      <c r="M446" s="58"/>
      <c r="N446" s="58"/>
      <c r="O446" s="58"/>
      <c r="P446" s="58"/>
      <c r="Q446" s="58"/>
      <c r="R446" s="65"/>
      <c r="S446" s="58">
        <f>S444-S445</f>
        <v>28</v>
      </c>
    </row>
    <row r="447" spans="1:19" ht="13.5" thickBot="1">
      <c r="A447" s="202"/>
      <c r="B447" s="190" t="s">
        <v>5</v>
      </c>
      <c r="C447" s="76">
        <f aca="true" t="shared" si="174" ref="C447:H447">C446/C445</f>
        <v>7.5</v>
      </c>
      <c r="D447" s="74">
        <v>0</v>
      </c>
      <c r="E447" s="76">
        <f t="shared" si="174"/>
        <v>0.21428571428571427</v>
      </c>
      <c r="F447" s="76">
        <f t="shared" si="174"/>
        <v>-0.3333333333333333</v>
      </c>
      <c r="G447" s="61">
        <f t="shared" si="174"/>
        <v>0.13043478260869565</v>
      </c>
      <c r="H447" s="74">
        <f t="shared" si="174"/>
        <v>0.625</v>
      </c>
      <c r="I447" s="61"/>
      <c r="J447" s="74"/>
      <c r="K447" s="61"/>
      <c r="L447" s="74"/>
      <c r="M447" s="61"/>
      <c r="N447" s="61"/>
      <c r="O447" s="61"/>
      <c r="P447" s="61"/>
      <c r="Q447" s="61"/>
      <c r="R447" s="74"/>
      <c r="S447" s="61">
        <f>S446/S445</f>
        <v>0.3835616438356164</v>
      </c>
    </row>
    <row r="448" spans="1:19" ht="12.75">
      <c r="A448" s="64"/>
      <c r="B448" s="64"/>
      <c r="C448" s="64"/>
      <c r="D448" s="64"/>
      <c r="E448" s="64"/>
      <c r="F448" s="64"/>
      <c r="G448" s="64"/>
      <c r="H448" s="64"/>
      <c r="I448" s="64"/>
      <c r="J448" s="64"/>
      <c r="K448" s="64"/>
      <c r="L448" s="64"/>
      <c r="M448" s="64"/>
      <c r="N448" s="64"/>
      <c r="O448" s="64"/>
      <c r="P448" s="64"/>
      <c r="Q448" s="64"/>
      <c r="R448" s="64"/>
      <c r="S448" s="64"/>
    </row>
    <row r="449" spans="1:19" ht="13.5" thickBot="1">
      <c r="A449" s="210" t="s">
        <v>244</v>
      </c>
      <c r="B449" s="64"/>
      <c r="C449" s="64"/>
      <c r="D449" s="64"/>
      <c r="E449" s="64"/>
      <c r="F449" s="64"/>
      <c r="G449" s="64"/>
      <c r="H449" s="64"/>
      <c r="I449" s="64"/>
      <c r="J449" s="64"/>
      <c r="K449" s="64"/>
      <c r="L449" s="64"/>
      <c r="M449" s="64"/>
      <c r="N449" s="64"/>
      <c r="O449" s="64"/>
      <c r="P449" s="64"/>
      <c r="Q449" s="64"/>
      <c r="R449" s="64"/>
      <c r="S449" s="64"/>
    </row>
    <row r="450" spans="1:19" ht="13.5" thickBot="1">
      <c r="A450" s="197"/>
      <c r="B450" s="198"/>
      <c r="C450" s="66" t="s">
        <v>149</v>
      </c>
      <c r="D450" s="66" t="s">
        <v>150</v>
      </c>
      <c r="E450" s="67" t="s">
        <v>151</v>
      </c>
      <c r="F450" s="66" t="s">
        <v>152</v>
      </c>
      <c r="G450" s="66" t="s">
        <v>153</v>
      </c>
      <c r="H450" s="72" t="s">
        <v>0</v>
      </c>
      <c r="I450" s="71"/>
      <c r="J450" s="72"/>
      <c r="K450" s="71"/>
      <c r="L450" s="72"/>
      <c r="M450" s="71"/>
      <c r="N450" s="71"/>
      <c r="O450" s="71"/>
      <c r="P450" s="71"/>
      <c r="Q450" s="71"/>
      <c r="R450" s="72"/>
      <c r="S450" s="71" t="s">
        <v>44</v>
      </c>
    </row>
    <row r="451" spans="1:19" ht="12.75">
      <c r="A451" s="174"/>
      <c r="B451" s="186">
        <v>2011</v>
      </c>
      <c r="C451" s="58">
        <f aca="true" t="shared" si="175" ref="C451:G452">C455+C459+C463+C467+C471+C475+C479</f>
        <v>371</v>
      </c>
      <c r="D451" s="58">
        <f t="shared" si="175"/>
        <v>459</v>
      </c>
      <c r="E451" s="58">
        <f t="shared" si="175"/>
        <v>516</v>
      </c>
      <c r="F451" s="58">
        <f t="shared" si="175"/>
        <v>301</v>
      </c>
      <c r="G451" s="58">
        <f t="shared" si="175"/>
        <v>220</v>
      </c>
      <c r="H451" s="58"/>
      <c r="I451" s="58"/>
      <c r="J451" s="58"/>
      <c r="K451" s="58"/>
      <c r="L451" s="58"/>
      <c r="M451" s="58"/>
      <c r="N451" s="58"/>
      <c r="O451" s="58"/>
      <c r="P451" s="58"/>
      <c r="Q451" s="58"/>
      <c r="R451" s="73"/>
      <c r="S451" s="58">
        <f>S455+S459+S463+S467+S471+S475+S479</f>
        <v>1867</v>
      </c>
    </row>
    <row r="452" spans="1:19" ht="12.75">
      <c r="A452" s="205" t="s">
        <v>54</v>
      </c>
      <c r="B452" s="186">
        <v>2010</v>
      </c>
      <c r="C452" s="58">
        <f t="shared" si="175"/>
        <v>387</v>
      </c>
      <c r="D452" s="58">
        <f t="shared" si="175"/>
        <v>459</v>
      </c>
      <c r="E452" s="58">
        <f t="shared" si="175"/>
        <v>490</v>
      </c>
      <c r="F452" s="58">
        <f t="shared" si="175"/>
        <v>307</v>
      </c>
      <c r="G452" s="58">
        <f t="shared" si="175"/>
        <v>288</v>
      </c>
      <c r="H452" s="58"/>
      <c r="I452" s="58"/>
      <c r="J452" s="58"/>
      <c r="K452" s="58"/>
      <c r="L452" s="58"/>
      <c r="M452" s="58"/>
      <c r="N452" s="58"/>
      <c r="O452" s="58"/>
      <c r="P452" s="58"/>
      <c r="Q452" s="58"/>
      <c r="R452" s="73"/>
      <c r="S452" s="58">
        <f>S456+S460+S464+S468+S472+S476+S480</f>
        <v>1931</v>
      </c>
    </row>
    <row r="453" spans="1:19" ht="12.75">
      <c r="A453" s="174"/>
      <c r="B453" s="188" t="s">
        <v>269</v>
      </c>
      <c r="C453" s="58">
        <f>C451-C452</f>
        <v>-16</v>
      </c>
      <c r="D453" s="58">
        <f>D451-D452</f>
        <v>0</v>
      </c>
      <c r="E453" s="65">
        <f>E451-E452</f>
        <v>26</v>
      </c>
      <c r="F453" s="58">
        <f>F451-F452</f>
        <v>-6</v>
      </c>
      <c r="G453" s="58">
        <f>G451-G452</f>
        <v>-68</v>
      </c>
      <c r="H453" s="65"/>
      <c r="I453" s="58"/>
      <c r="J453" s="65"/>
      <c r="K453" s="58"/>
      <c r="L453" s="65"/>
      <c r="M453" s="58"/>
      <c r="N453" s="58"/>
      <c r="O453" s="58"/>
      <c r="P453" s="58"/>
      <c r="Q453" s="58"/>
      <c r="R453" s="65"/>
      <c r="S453" s="58">
        <f>S451-S452</f>
        <v>-64</v>
      </c>
    </row>
    <row r="454" spans="1:19" ht="13.5" thickBot="1">
      <c r="A454" s="200"/>
      <c r="B454" s="190" t="s">
        <v>5</v>
      </c>
      <c r="C454" s="61">
        <f>C453/C452</f>
        <v>-0.041343669250646</v>
      </c>
      <c r="D454" s="61">
        <f>D453/D452</f>
        <v>0</v>
      </c>
      <c r="E454" s="74">
        <f>E453/E452</f>
        <v>0.053061224489795916</v>
      </c>
      <c r="F454" s="61">
        <f>F453/F452</f>
        <v>-0.019543973941368076</v>
      </c>
      <c r="G454" s="61">
        <f>G453/G452</f>
        <v>-0.2361111111111111</v>
      </c>
      <c r="H454" s="74"/>
      <c r="I454" s="61"/>
      <c r="J454" s="74"/>
      <c r="K454" s="61"/>
      <c r="L454" s="74"/>
      <c r="M454" s="61"/>
      <c r="N454" s="61"/>
      <c r="O454" s="61"/>
      <c r="P454" s="61"/>
      <c r="Q454" s="61"/>
      <c r="R454" s="74"/>
      <c r="S454" s="61">
        <f>S453/S452</f>
        <v>-0.033143448990160536</v>
      </c>
    </row>
    <row r="455" spans="1:19" ht="12.75">
      <c r="A455" s="174"/>
      <c r="B455" s="186">
        <v>2011</v>
      </c>
      <c r="C455" s="58">
        <v>7</v>
      </c>
      <c r="D455" s="58">
        <v>2</v>
      </c>
      <c r="E455" s="65">
        <v>1</v>
      </c>
      <c r="F455" s="58">
        <v>6</v>
      </c>
      <c r="G455" s="58">
        <v>0</v>
      </c>
      <c r="H455" s="65"/>
      <c r="I455" s="58"/>
      <c r="J455" s="65"/>
      <c r="K455" s="58"/>
      <c r="L455" s="65"/>
      <c r="M455" s="58"/>
      <c r="N455" s="58"/>
      <c r="O455" s="58"/>
      <c r="P455" s="58"/>
      <c r="Q455" s="58"/>
      <c r="R455" s="65"/>
      <c r="S455" s="58">
        <f>C455+D455+E455+F455+G455</f>
        <v>16</v>
      </c>
    </row>
    <row r="456" spans="1:19" ht="12.75">
      <c r="A456" s="201" t="s">
        <v>270</v>
      </c>
      <c r="B456" s="186">
        <v>2010</v>
      </c>
      <c r="C456" s="58">
        <v>4</v>
      </c>
      <c r="D456" s="58">
        <v>6</v>
      </c>
      <c r="E456" s="65">
        <v>7</v>
      </c>
      <c r="F456" s="58">
        <v>3</v>
      </c>
      <c r="G456" s="58">
        <v>3</v>
      </c>
      <c r="H456" s="65"/>
      <c r="I456" s="58"/>
      <c r="J456" s="65"/>
      <c r="K456" s="58"/>
      <c r="L456" s="65"/>
      <c r="M456" s="58"/>
      <c r="N456" s="58"/>
      <c r="O456" s="58"/>
      <c r="P456" s="58"/>
      <c r="Q456" s="58"/>
      <c r="R456" s="65"/>
      <c r="S456" s="58">
        <f>C456+D456+E456+F456+G456</f>
        <v>23</v>
      </c>
    </row>
    <row r="457" spans="1:19" ht="12.75">
      <c r="A457" s="201" t="s">
        <v>271</v>
      </c>
      <c r="B457" s="188" t="s">
        <v>269</v>
      </c>
      <c r="C457" s="58">
        <f>C455-C456</f>
        <v>3</v>
      </c>
      <c r="D457" s="58">
        <f>D455-D456</f>
        <v>-4</v>
      </c>
      <c r="E457" s="65">
        <f>E455-E456</f>
        <v>-6</v>
      </c>
      <c r="F457" s="58">
        <f>F455-F456</f>
        <v>3</v>
      </c>
      <c r="G457" s="58">
        <f>G455-G456</f>
        <v>-3</v>
      </c>
      <c r="H457" s="65"/>
      <c r="I457" s="58"/>
      <c r="J457" s="65"/>
      <c r="K457" s="58"/>
      <c r="L457" s="65"/>
      <c r="M457" s="58"/>
      <c r="N457" s="58"/>
      <c r="O457" s="58"/>
      <c r="P457" s="58"/>
      <c r="Q457" s="58"/>
      <c r="R457" s="65"/>
      <c r="S457" s="58">
        <f>S455-S456</f>
        <v>-7</v>
      </c>
    </row>
    <row r="458" spans="1:19" ht="13.5" thickBot="1">
      <c r="A458" s="202"/>
      <c r="B458" s="190" t="s">
        <v>5</v>
      </c>
      <c r="C458" s="61">
        <f>C457/C456</f>
        <v>0.75</v>
      </c>
      <c r="D458" s="74">
        <f>D457/D456</f>
        <v>-0.6666666666666666</v>
      </c>
      <c r="E458" s="76">
        <f>E457/E456</f>
        <v>-0.8571428571428571</v>
      </c>
      <c r="F458" s="76">
        <f>F457/F456</f>
        <v>1</v>
      </c>
      <c r="G458" s="76">
        <f>G457/G456</f>
        <v>-1</v>
      </c>
      <c r="H458" s="74"/>
      <c r="I458" s="61"/>
      <c r="J458" s="74"/>
      <c r="K458" s="61"/>
      <c r="L458" s="74"/>
      <c r="M458" s="61"/>
      <c r="N458" s="61"/>
      <c r="O458" s="61"/>
      <c r="P458" s="61"/>
      <c r="Q458" s="61"/>
      <c r="R458" s="74"/>
      <c r="S458" s="76">
        <f>S457/S456</f>
        <v>-0.30434782608695654</v>
      </c>
    </row>
    <row r="459" spans="1:19" ht="12.75">
      <c r="A459" s="203"/>
      <c r="B459" s="186">
        <v>2011</v>
      </c>
      <c r="C459" s="58">
        <v>0</v>
      </c>
      <c r="D459" s="58">
        <v>0</v>
      </c>
      <c r="E459" s="65">
        <v>0</v>
      </c>
      <c r="F459" s="58">
        <v>1</v>
      </c>
      <c r="G459" s="58">
        <v>0</v>
      </c>
      <c r="H459" s="65"/>
      <c r="I459" s="58" t="s">
        <v>148</v>
      </c>
      <c r="J459" s="65"/>
      <c r="K459" s="58"/>
      <c r="L459" s="65"/>
      <c r="M459" s="58"/>
      <c r="N459" s="58"/>
      <c r="O459" s="58"/>
      <c r="P459" s="58"/>
      <c r="Q459" s="58"/>
      <c r="R459" s="65"/>
      <c r="S459" s="58">
        <f>C459+D459+E459+F459+G459</f>
        <v>1</v>
      </c>
    </row>
    <row r="460" spans="1:19" ht="12.75">
      <c r="A460" s="201" t="s">
        <v>272</v>
      </c>
      <c r="B460" s="186">
        <v>2010</v>
      </c>
      <c r="C460" s="58">
        <v>0</v>
      </c>
      <c r="D460" s="58">
        <v>1</v>
      </c>
      <c r="E460" s="65">
        <v>1</v>
      </c>
      <c r="F460" s="58">
        <v>0</v>
      </c>
      <c r="G460" s="58">
        <v>0</v>
      </c>
      <c r="H460" s="65"/>
      <c r="I460" s="58"/>
      <c r="J460" s="65"/>
      <c r="K460" s="58"/>
      <c r="L460" s="65"/>
      <c r="M460" s="58"/>
      <c r="N460" s="58"/>
      <c r="O460" s="58"/>
      <c r="P460" s="58"/>
      <c r="Q460" s="58"/>
      <c r="R460" s="65"/>
      <c r="S460" s="58">
        <f>C460+D460+E460+F460+G460</f>
        <v>2</v>
      </c>
    </row>
    <row r="461" spans="1:19" ht="12.75">
      <c r="A461" s="201" t="s">
        <v>273</v>
      </c>
      <c r="B461" s="188" t="s">
        <v>269</v>
      </c>
      <c r="C461" s="58">
        <f>C459-C460</f>
        <v>0</v>
      </c>
      <c r="D461" s="58">
        <f>D459-D460</f>
        <v>-1</v>
      </c>
      <c r="E461" s="79">
        <f>E459-E460</f>
        <v>-1</v>
      </c>
      <c r="F461" s="58">
        <f>F459-F460</f>
        <v>1</v>
      </c>
      <c r="G461" s="58">
        <f>G459-G460</f>
        <v>0</v>
      </c>
      <c r="H461" s="65"/>
      <c r="I461" s="58"/>
      <c r="J461" s="65"/>
      <c r="K461" s="58"/>
      <c r="L461" s="65"/>
      <c r="M461" s="58"/>
      <c r="N461" s="58"/>
      <c r="O461" s="58"/>
      <c r="P461" s="58"/>
      <c r="Q461" s="58"/>
      <c r="R461" s="65"/>
      <c r="S461" s="58">
        <f>S459-S460</f>
        <v>-1</v>
      </c>
    </row>
    <row r="462" spans="1:19" ht="13.5" thickBot="1">
      <c r="A462" s="202"/>
      <c r="B462" s="190" t="s">
        <v>5</v>
      </c>
      <c r="C462" s="61">
        <v>0</v>
      </c>
      <c r="D462" s="61">
        <f>D461/D460</f>
        <v>-1</v>
      </c>
      <c r="E462" s="61">
        <f>E461/E460</f>
        <v>-1</v>
      </c>
      <c r="F462" s="61">
        <v>0</v>
      </c>
      <c r="G462" s="61">
        <v>0</v>
      </c>
      <c r="H462" s="74"/>
      <c r="I462" s="61"/>
      <c r="J462" s="74"/>
      <c r="K462" s="61"/>
      <c r="L462" s="74"/>
      <c r="M462" s="61"/>
      <c r="N462" s="61"/>
      <c r="O462" s="61"/>
      <c r="P462" s="61"/>
      <c r="Q462" s="61"/>
      <c r="R462" s="74"/>
      <c r="S462" s="61">
        <f>S461/S460</f>
        <v>-0.5</v>
      </c>
    </row>
    <row r="463" spans="1:19" ht="12.75">
      <c r="A463" s="203"/>
      <c r="B463" s="186">
        <v>2011</v>
      </c>
      <c r="C463" s="58">
        <v>12</v>
      </c>
      <c r="D463" s="58">
        <v>18</v>
      </c>
      <c r="E463" s="65">
        <v>16</v>
      </c>
      <c r="F463" s="58">
        <v>22</v>
      </c>
      <c r="G463" s="58">
        <v>8</v>
      </c>
      <c r="H463" s="65"/>
      <c r="I463" s="58"/>
      <c r="J463" s="65"/>
      <c r="K463" s="58"/>
      <c r="L463" s="65"/>
      <c r="M463" s="58"/>
      <c r="N463" s="58"/>
      <c r="O463" s="58"/>
      <c r="P463" s="58"/>
      <c r="Q463" s="58"/>
      <c r="R463" s="65"/>
      <c r="S463" s="58">
        <f>C463+D463+E463+F463+G463</f>
        <v>76</v>
      </c>
    </row>
    <row r="464" spans="1:19" ht="12.75">
      <c r="A464" s="201" t="s">
        <v>158</v>
      </c>
      <c r="B464" s="186">
        <v>2010</v>
      </c>
      <c r="C464" s="58">
        <v>17</v>
      </c>
      <c r="D464" s="58">
        <v>17</v>
      </c>
      <c r="E464" s="65">
        <v>25</v>
      </c>
      <c r="F464" s="58">
        <v>18</v>
      </c>
      <c r="G464" s="58">
        <v>5</v>
      </c>
      <c r="H464" s="65"/>
      <c r="I464" s="58"/>
      <c r="J464" s="65"/>
      <c r="K464" s="58"/>
      <c r="L464" s="65"/>
      <c r="M464" s="58"/>
      <c r="N464" s="58"/>
      <c r="O464" s="58"/>
      <c r="P464" s="58"/>
      <c r="Q464" s="58"/>
      <c r="R464" s="65"/>
      <c r="S464" s="58">
        <f>C464+D464+E464+F464+G464</f>
        <v>82</v>
      </c>
    </row>
    <row r="465" spans="1:19" ht="12.75">
      <c r="A465" s="203"/>
      <c r="B465" s="188" t="s">
        <v>269</v>
      </c>
      <c r="C465" s="58">
        <f>C463-C464</f>
        <v>-5</v>
      </c>
      <c r="D465" s="58">
        <f>D463-D464</f>
        <v>1</v>
      </c>
      <c r="E465" s="65">
        <f>E463-E464</f>
        <v>-9</v>
      </c>
      <c r="F465" s="58">
        <f>F463-F464</f>
        <v>4</v>
      </c>
      <c r="G465" s="58">
        <f>G463-G464</f>
        <v>3</v>
      </c>
      <c r="H465" s="65"/>
      <c r="I465" s="58"/>
      <c r="J465" s="65"/>
      <c r="K465" s="58"/>
      <c r="L465" s="65"/>
      <c r="M465" s="58"/>
      <c r="N465" s="58"/>
      <c r="O465" s="58"/>
      <c r="P465" s="58"/>
      <c r="Q465" s="58"/>
      <c r="R465" s="65"/>
      <c r="S465" s="58">
        <f>S463-S464</f>
        <v>-6</v>
      </c>
    </row>
    <row r="466" spans="1:19" ht="13.5" thickBot="1">
      <c r="A466" s="202"/>
      <c r="B466" s="190" t="s">
        <v>5</v>
      </c>
      <c r="C466" s="61">
        <f>C465/C464</f>
        <v>-0.29411764705882354</v>
      </c>
      <c r="D466" s="74">
        <f>D465/D464</f>
        <v>0.058823529411764705</v>
      </c>
      <c r="E466" s="76">
        <f>E465/E464</f>
        <v>-0.36</v>
      </c>
      <c r="F466" s="61">
        <f>F465/F464</f>
        <v>0.2222222222222222</v>
      </c>
      <c r="G466" s="61">
        <f>G465/G464</f>
        <v>0.6</v>
      </c>
      <c r="H466" s="74"/>
      <c r="I466" s="61"/>
      <c r="J466" s="74"/>
      <c r="K466" s="61"/>
      <c r="L466" s="74"/>
      <c r="M466" s="61"/>
      <c r="N466" s="61"/>
      <c r="O466" s="61"/>
      <c r="P466" s="61"/>
      <c r="Q466" s="61"/>
      <c r="R466" s="74"/>
      <c r="S466" s="61">
        <f>S465/S464</f>
        <v>-0.07317073170731707</v>
      </c>
    </row>
    <row r="467" spans="1:19" ht="12.75">
      <c r="A467" s="203"/>
      <c r="B467" s="186">
        <v>2011</v>
      </c>
      <c r="C467" s="58">
        <v>30</v>
      </c>
      <c r="D467" s="58">
        <v>49</v>
      </c>
      <c r="E467" s="65">
        <v>42</v>
      </c>
      <c r="F467" s="58">
        <v>19</v>
      </c>
      <c r="G467" s="58">
        <v>15</v>
      </c>
      <c r="H467" s="65"/>
      <c r="I467" s="58"/>
      <c r="J467" s="65"/>
      <c r="K467" s="58"/>
      <c r="L467" s="65"/>
      <c r="M467" s="58"/>
      <c r="N467" s="58"/>
      <c r="O467" s="58"/>
      <c r="P467" s="58"/>
      <c r="Q467" s="58"/>
      <c r="R467" s="65"/>
      <c r="S467" s="58">
        <f>C467+D467+E467+F467+G467</f>
        <v>155</v>
      </c>
    </row>
    <row r="468" spans="1:19" ht="12.75">
      <c r="A468" s="201" t="s">
        <v>274</v>
      </c>
      <c r="B468" s="186">
        <v>2010</v>
      </c>
      <c r="C468" s="58">
        <v>39</v>
      </c>
      <c r="D468" s="58">
        <v>39</v>
      </c>
      <c r="E468" s="65">
        <v>31</v>
      </c>
      <c r="F468" s="58">
        <v>33</v>
      </c>
      <c r="G468" s="58">
        <v>18</v>
      </c>
      <c r="H468" s="65"/>
      <c r="I468" s="58"/>
      <c r="J468" s="65"/>
      <c r="K468" s="58"/>
      <c r="L468" s="65"/>
      <c r="M468" s="58"/>
      <c r="N468" s="58"/>
      <c r="O468" s="58"/>
      <c r="P468" s="58"/>
      <c r="Q468" s="58"/>
      <c r="R468" s="65"/>
      <c r="S468" s="58">
        <f>C468+D468+E468+F468+G468</f>
        <v>160</v>
      </c>
    </row>
    <row r="469" spans="1:19" ht="12.75">
      <c r="A469" s="201" t="s">
        <v>275</v>
      </c>
      <c r="B469" s="188" t="s">
        <v>269</v>
      </c>
      <c r="C469" s="58">
        <f>C467-C468</f>
        <v>-9</v>
      </c>
      <c r="D469" s="58">
        <f>D467-D468</f>
        <v>10</v>
      </c>
      <c r="E469" s="58">
        <f>E467-E468</f>
        <v>11</v>
      </c>
      <c r="F469" s="58">
        <f>F467-F468</f>
        <v>-14</v>
      </c>
      <c r="G469" s="58">
        <f>G467-G468</f>
        <v>-3</v>
      </c>
      <c r="H469" s="65"/>
      <c r="I469" s="58"/>
      <c r="J469" s="65"/>
      <c r="K469" s="58"/>
      <c r="L469" s="65"/>
      <c r="M469" s="58"/>
      <c r="N469" s="58"/>
      <c r="O469" s="58"/>
      <c r="P469" s="58"/>
      <c r="Q469" s="58"/>
      <c r="R469" s="65"/>
      <c r="S469" s="58">
        <f>S467-S468</f>
        <v>-5</v>
      </c>
    </row>
    <row r="470" spans="1:19" ht="13.5" thickBot="1">
      <c r="A470" s="202"/>
      <c r="B470" s="190" t="s">
        <v>5</v>
      </c>
      <c r="C470" s="61">
        <f>C469/C468</f>
        <v>-0.23076923076923078</v>
      </c>
      <c r="D470" s="61">
        <f>D469/D468</f>
        <v>0.2564102564102564</v>
      </c>
      <c r="E470" s="61">
        <f>E469/E468</f>
        <v>0.3548387096774194</v>
      </c>
      <c r="F470" s="61">
        <f>F469/F468</f>
        <v>-0.42424242424242425</v>
      </c>
      <c r="G470" s="61">
        <f>G469/G468</f>
        <v>-0.16666666666666666</v>
      </c>
      <c r="H470" s="74"/>
      <c r="I470" s="61"/>
      <c r="J470" s="74"/>
      <c r="K470" s="61"/>
      <c r="L470" s="74"/>
      <c r="M470" s="61"/>
      <c r="N470" s="61"/>
      <c r="O470" s="61"/>
      <c r="P470" s="61"/>
      <c r="Q470" s="61"/>
      <c r="R470" s="74"/>
      <c r="S470" s="61">
        <f>S469/S468</f>
        <v>-0.03125</v>
      </c>
    </row>
    <row r="471" spans="1:19" ht="12.75">
      <c r="A471" s="203"/>
      <c r="B471" s="186">
        <v>2011</v>
      </c>
      <c r="C471" s="58">
        <v>121</v>
      </c>
      <c r="D471" s="58">
        <v>158</v>
      </c>
      <c r="E471" s="65">
        <v>191</v>
      </c>
      <c r="F471" s="58">
        <v>129</v>
      </c>
      <c r="G471" s="58">
        <v>89</v>
      </c>
      <c r="H471" s="65"/>
      <c r="I471" s="58"/>
      <c r="J471" s="65"/>
      <c r="K471" s="58"/>
      <c r="L471" s="65"/>
      <c r="M471" s="58"/>
      <c r="N471" s="58"/>
      <c r="O471" s="58"/>
      <c r="P471" s="58"/>
      <c r="Q471" s="58"/>
      <c r="R471" s="65"/>
      <c r="S471" s="58">
        <f>C471+D471+E471+F471+G471</f>
        <v>688</v>
      </c>
    </row>
    <row r="472" spans="1:19" ht="12.75">
      <c r="A472" s="204" t="s">
        <v>276</v>
      </c>
      <c r="B472" s="186">
        <v>2010</v>
      </c>
      <c r="C472" s="58">
        <v>137</v>
      </c>
      <c r="D472" s="58">
        <v>181</v>
      </c>
      <c r="E472" s="65">
        <v>229</v>
      </c>
      <c r="F472" s="58">
        <v>107</v>
      </c>
      <c r="G472" s="58">
        <v>137</v>
      </c>
      <c r="H472" s="65"/>
      <c r="I472" s="58"/>
      <c r="J472" s="65"/>
      <c r="K472" s="58"/>
      <c r="L472" s="65"/>
      <c r="M472" s="58"/>
      <c r="N472" s="58"/>
      <c r="O472" s="58"/>
      <c r="P472" s="58"/>
      <c r="Q472" s="58"/>
      <c r="R472" s="65"/>
      <c r="S472" s="58">
        <f>C472+D472+E472+F472+G472</f>
        <v>791</v>
      </c>
    </row>
    <row r="473" spans="1:19" ht="12.75">
      <c r="A473" s="203"/>
      <c r="B473" s="188" t="s">
        <v>269</v>
      </c>
      <c r="C473" s="58">
        <f>C471-C472</f>
        <v>-16</v>
      </c>
      <c r="D473" s="58">
        <f>D471-D472</f>
        <v>-23</v>
      </c>
      <c r="E473" s="65">
        <f>E471-E472</f>
        <v>-38</v>
      </c>
      <c r="F473" s="58">
        <f>F471-F472</f>
        <v>22</v>
      </c>
      <c r="G473" s="58">
        <f>G471-G472</f>
        <v>-48</v>
      </c>
      <c r="H473" s="65"/>
      <c r="I473" s="58"/>
      <c r="J473" s="65"/>
      <c r="K473" s="58"/>
      <c r="L473" s="65"/>
      <c r="M473" s="58"/>
      <c r="N473" s="58"/>
      <c r="O473" s="58"/>
      <c r="P473" s="58"/>
      <c r="Q473" s="58"/>
      <c r="R473" s="65"/>
      <c r="S473" s="58">
        <f>S471-S472</f>
        <v>-103</v>
      </c>
    </row>
    <row r="474" spans="1:19" ht="13.5" thickBot="1">
      <c r="A474" s="202"/>
      <c r="B474" s="190" t="s">
        <v>5</v>
      </c>
      <c r="C474" s="61">
        <f>C473/C472</f>
        <v>-0.11678832116788321</v>
      </c>
      <c r="D474" s="61">
        <f>D473/D472</f>
        <v>-0.1270718232044199</v>
      </c>
      <c r="E474" s="74">
        <f>E473/E472</f>
        <v>-0.16593886462882096</v>
      </c>
      <c r="F474" s="61">
        <f>F473/F472</f>
        <v>0.205607476635514</v>
      </c>
      <c r="G474" s="61">
        <f>G473/G472</f>
        <v>-0.35036496350364965</v>
      </c>
      <c r="H474" s="74"/>
      <c r="I474" s="61"/>
      <c r="J474" s="74"/>
      <c r="K474" s="61"/>
      <c r="L474" s="74"/>
      <c r="M474" s="61"/>
      <c r="N474" s="61"/>
      <c r="O474" s="61"/>
      <c r="P474" s="61"/>
      <c r="Q474" s="61"/>
      <c r="R474" s="74"/>
      <c r="S474" s="61">
        <f>S473/S472</f>
        <v>-0.1302149178255373</v>
      </c>
    </row>
    <row r="475" spans="1:19" ht="12.75">
      <c r="A475" s="203"/>
      <c r="B475" s="186">
        <v>2011</v>
      </c>
      <c r="C475" s="58">
        <v>170</v>
      </c>
      <c r="D475" s="58">
        <v>192</v>
      </c>
      <c r="E475" s="65">
        <v>238</v>
      </c>
      <c r="F475" s="58">
        <v>99</v>
      </c>
      <c r="G475" s="58">
        <v>95</v>
      </c>
      <c r="H475" s="65"/>
      <c r="I475" s="58"/>
      <c r="J475" s="65"/>
      <c r="K475" s="58"/>
      <c r="L475" s="65"/>
      <c r="M475" s="58"/>
      <c r="N475" s="58"/>
      <c r="O475" s="58"/>
      <c r="P475" s="58"/>
      <c r="Q475" s="58"/>
      <c r="R475" s="65"/>
      <c r="S475" s="58">
        <f>C475+D475+E475+F475+G475</f>
        <v>794</v>
      </c>
    </row>
    <row r="476" spans="1:19" ht="12.75">
      <c r="A476" s="201" t="s">
        <v>277</v>
      </c>
      <c r="B476" s="186">
        <v>2010</v>
      </c>
      <c r="C476" s="58">
        <v>156</v>
      </c>
      <c r="D476" s="58">
        <v>169</v>
      </c>
      <c r="E476" s="65">
        <v>170</v>
      </c>
      <c r="F476" s="58">
        <v>118</v>
      </c>
      <c r="G476" s="58">
        <v>102</v>
      </c>
      <c r="H476" s="65"/>
      <c r="I476" s="58"/>
      <c r="J476" s="65"/>
      <c r="K476" s="58"/>
      <c r="L476" s="65"/>
      <c r="M476" s="58"/>
      <c r="N476" s="58"/>
      <c r="O476" s="58"/>
      <c r="P476" s="58"/>
      <c r="Q476" s="58"/>
      <c r="R476" s="65"/>
      <c r="S476" s="58">
        <f>C476+D476+E476+F476+G476</f>
        <v>715</v>
      </c>
    </row>
    <row r="477" spans="1:19" ht="12.75">
      <c r="A477" s="201" t="s">
        <v>278</v>
      </c>
      <c r="B477" s="188" t="s">
        <v>269</v>
      </c>
      <c r="C477" s="58">
        <f>C475-C476</f>
        <v>14</v>
      </c>
      <c r="D477" s="58">
        <f>D475-D476</f>
        <v>23</v>
      </c>
      <c r="E477" s="65">
        <f>E475-E476</f>
        <v>68</v>
      </c>
      <c r="F477" s="58">
        <f>F475-F476</f>
        <v>-19</v>
      </c>
      <c r="G477" s="58">
        <f>G475-G476</f>
        <v>-7</v>
      </c>
      <c r="H477" s="65"/>
      <c r="I477" s="58"/>
      <c r="J477" s="65"/>
      <c r="K477" s="58"/>
      <c r="L477" s="65"/>
      <c r="M477" s="58"/>
      <c r="N477" s="58"/>
      <c r="O477" s="58"/>
      <c r="P477" s="58"/>
      <c r="Q477" s="58"/>
      <c r="R477" s="65"/>
      <c r="S477" s="58">
        <f>S475-S476</f>
        <v>79</v>
      </c>
    </row>
    <row r="478" spans="1:19" ht="13.5" thickBot="1">
      <c r="A478" s="202"/>
      <c r="B478" s="190" t="s">
        <v>5</v>
      </c>
      <c r="C478" s="61">
        <f>C477/C476</f>
        <v>0.08974358974358974</v>
      </c>
      <c r="D478" s="61">
        <f>D477/D476</f>
        <v>0.13609467455621302</v>
      </c>
      <c r="E478" s="74">
        <f>E477/E476</f>
        <v>0.4</v>
      </c>
      <c r="F478" s="61">
        <f>F477/F476</f>
        <v>-0.16101694915254236</v>
      </c>
      <c r="G478" s="61">
        <f>G477/G476</f>
        <v>-0.06862745098039216</v>
      </c>
      <c r="H478" s="74"/>
      <c r="I478" s="61"/>
      <c r="J478" s="74"/>
      <c r="K478" s="61"/>
      <c r="L478" s="74"/>
      <c r="M478" s="61"/>
      <c r="N478" s="61"/>
      <c r="O478" s="61"/>
      <c r="P478" s="61"/>
      <c r="Q478" s="61"/>
      <c r="R478" s="74"/>
      <c r="S478" s="61">
        <f>S477/S476</f>
        <v>0.11048951048951049</v>
      </c>
    </row>
    <row r="479" spans="1:19" ht="12.75">
      <c r="A479" s="203"/>
      <c r="B479" s="186">
        <v>2011</v>
      </c>
      <c r="C479" s="58">
        <v>31</v>
      </c>
      <c r="D479" s="58">
        <v>40</v>
      </c>
      <c r="E479" s="65">
        <v>28</v>
      </c>
      <c r="F479" s="58">
        <v>25</v>
      </c>
      <c r="G479" s="58">
        <v>13</v>
      </c>
      <c r="H479" s="65"/>
      <c r="I479" s="58"/>
      <c r="J479" s="65"/>
      <c r="K479" s="58"/>
      <c r="L479" s="65"/>
      <c r="M479" s="58"/>
      <c r="N479" s="58"/>
      <c r="O479" s="58"/>
      <c r="P479" s="58"/>
      <c r="Q479" s="58"/>
      <c r="R479" s="65"/>
      <c r="S479" s="58">
        <f>C479+D479+E479+F479+G479</f>
        <v>137</v>
      </c>
    </row>
    <row r="480" spans="1:19" ht="12.75">
      <c r="A480" s="201" t="s">
        <v>279</v>
      </c>
      <c r="B480" s="186">
        <v>2010</v>
      </c>
      <c r="C480" s="58">
        <v>34</v>
      </c>
      <c r="D480" s="58">
        <v>46</v>
      </c>
      <c r="E480" s="65">
        <v>27</v>
      </c>
      <c r="F480" s="58">
        <v>28</v>
      </c>
      <c r="G480" s="58">
        <v>23</v>
      </c>
      <c r="H480" s="65"/>
      <c r="I480" s="58"/>
      <c r="J480" s="65"/>
      <c r="K480" s="58"/>
      <c r="L480" s="65"/>
      <c r="M480" s="58"/>
      <c r="N480" s="58"/>
      <c r="O480" s="58"/>
      <c r="P480" s="58"/>
      <c r="Q480" s="58"/>
      <c r="R480" s="65"/>
      <c r="S480" s="58">
        <f>C480+D480+E480+F480+G480</f>
        <v>158</v>
      </c>
    </row>
    <row r="481" spans="1:19" ht="12.75">
      <c r="A481" s="201" t="s">
        <v>280</v>
      </c>
      <c r="B481" s="188" t="s">
        <v>269</v>
      </c>
      <c r="C481" s="58">
        <f>C479-C480</f>
        <v>-3</v>
      </c>
      <c r="D481" s="58">
        <f>D479-D480</f>
        <v>-6</v>
      </c>
      <c r="E481" s="65">
        <f>E479-E480</f>
        <v>1</v>
      </c>
      <c r="F481" s="58">
        <f>F479-F480</f>
        <v>-3</v>
      </c>
      <c r="G481" s="58">
        <f>G479-G480</f>
        <v>-10</v>
      </c>
      <c r="H481" s="65"/>
      <c r="I481" s="58"/>
      <c r="J481" s="65"/>
      <c r="K481" s="58"/>
      <c r="L481" s="65"/>
      <c r="M481" s="58"/>
      <c r="N481" s="58"/>
      <c r="O481" s="58"/>
      <c r="P481" s="58"/>
      <c r="Q481" s="58"/>
      <c r="R481" s="65"/>
      <c r="S481" s="58">
        <f>S479-S480</f>
        <v>-21</v>
      </c>
    </row>
    <row r="482" spans="1:19" ht="13.5" thickBot="1">
      <c r="A482" s="202"/>
      <c r="B482" s="190" t="s">
        <v>5</v>
      </c>
      <c r="C482" s="61">
        <f>C481/C480</f>
        <v>-0.08823529411764706</v>
      </c>
      <c r="D482" s="61">
        <f>D481/D480</f>
        <v>-0.13043478260869565</v>
      </c>
      <c r="E482" s="74">
        <f>E481/E480</f>
        <v>0.037037037037037035</v>
      </c>
      <c r="F482" s="61">
        <f>F481/F480</f>
        <v>-0.10714285714285714</v>
      </c>
      <c r="G482" s="61">
        <f>G481/G480</f>
        <v>-0.43478260869565216</v>
      </c>
      <c r="H482" s="74"/>
      <c r="I482" s="61"/>
      <c r="J482" s="74"/>
      <c r="K482" s="61"/>
      <c r="L482" s="74"/>
      <c r="M482" s="61"/>
      <c r="N482" s="61"/>
      <c r="O482" s="61"/>
      <c r="P482" s="61"/>
      <c r="Q482" s="61"/>
      <c r="R482" s="74"/>
      <c r="S482" s="61">
        <f>S481/S480</f>
        <v>-0.13291139240506328</v>
      </c>
    </row>
  </sheetData>
  <sheetProtection/>
  <printOptions/>
  <pageMargins left="0.2" right="0.2" top="1" bottom="1.25" header="0.3" footer="0.3"/>
  <pageSetup horizontalDpi="600" verticalDpi="600" orientation="landscape" paperSize="5" r:id="rId1"/>
  <headerFooter>
    <oddHeader>&amp;L&amp;9Datos Preliminares
Del 1ro. de enero al 30 de septiembre de 2011&amp;CPOLICIA DE PUERTO RICO
DELITOS TIPO I COMETIDOS EN PUERTO RICO AÑOS 2010Y 2011</oddHeader>
  </headerFooter>
</worksheet>
</file>

<file path=xl/worksheets/sheet3.xml><?xml version="1.0" encoding="utf-8"?>
<worksheet xmlns="http://schemas.openxmlformats.org/spreadsheetml/2006/main" xmlns:r="http://schemas.openxmlformats.org/officeDocument/2006/relationships">
  <dimension ref="A1:U476"/>
  <sheetViews>
    <sheetView view="pageBreakPreview" zoomScale="70" zoomScaleSheetLayoutView="70" workbookViewId="0" topLeftCell="A1">
      <selection activeCell="A1" sqref="A1"/>
    </sheetView>
  </sheetViews>
  <sheetFormatPr defaultColWidth="9.140625" defaultRowHeight="12.75"/>
  <cols>
    <col min="14" max="14" width="9.7109375" style="0" customWidth="1"/>
  </cols>
  <sheetData>
    <row r="1" ht="13.5" thickBot="1">
      <c r="A1" t="s">
        <v>0</v>
      </c>
    </row>
    <row r="2" spans="1:15" ht="13.5" thickBot="1">
      <c r="A2" t="s">
        <v>0</v>
      </c>
      <c r="B2" s="211" t="s">
        <v>205</v>
      </c>
      <c r="C2" s="211" t="s">
        <v>206</v>
      </c>
      <c r="D2" s="211" t="s">
        <v>207</v>
      </c>
      <c r="E2" s="211" t="s">
        <v>208</v>
      </c>
      <c r="F2" s="211" t="s">
        <v>209</v>
      </c>
      <c r="G2" s="211" t="s">
        <v>210</v>
      </c>
      <c r="H2" s="211" t="s">
        <v>211</v>
      </c>
      <c r="I2" s="211" t="s">
        <v>212</v>
      </c>
      <c r="J2" s="211" t="s">
        <v>213</v>
      </c>
      <c r="K2" s="211" t="s">
        <v>214</v>
      </c>
      <c r="L2" s="211" t="s">
        <v>215</v>
      </c>
      <c r="M2" s="211" t="s">
        <v>216</v>
      </c>
      <c r="N2" s="211" t="s">
        <v>217</v>
      </c>
      <c r="O2" s="211" t="s">
        <v>54</v>
      </c>
    </row>
    <row r="3" spans="1:15" ht="12.75">
      <c r="A3" s="212"/>
      <c r="B3" s="102">
        <v>2011</v>
      </c>
      <c r="C3" s="102">
        <f aca="true" t="shared" si="0" ref="C3:L3">SUM(C37+C71+C105+C139+C173+C207+C241+C275+C309+C343+C377+C411+C445)</f>
        <v>5216</v>
      </c>
      <c r="D3" s="102">
        <f t="shared" si="0"/>
        <v>4632</v>
      </c>
      <c r="E3" s="102">
        <f t="shared" si="0"/>
        <v>4833</v>
      </c>
      <c r="F3" s="102">
        <f t="shared" si="0"/>
        <v>4404</v>
      </c>
      <c r="G3" s="102">
        <f t="shared" si="0"/>
        <v>5738</v>
      </c>
      <c r="H3" s="102">
        <f t="shared" si="0"/>
        <v>5677</v>
      </c>
      <c r="I3" s="102">
        <f t="shared" si="0"/>
        <v>5422</v>
      </c>
      <c r="J3" s="102">
        <f t="shared" si="0"/>
        <v>5415</v>
      </c>
      <c r="K3" s="102">
        <f t="shared" si="0"/>
        <v>5274</v>
      </c>
      <c r="L3" s="102">
        <f t="shared" si="0"/>
        <v>4935</v>
      </c>
      <c r="M3" s="102"/>
      <c r="N3" s="102"/>
      <c r="O3" s="212">
        <f>SUM(C3:N3)</f>
        <v>51546</v>
      </c>
    </row>
    <row r="4" spans="1:15" ht="12.75">
      <c r="A4" s="130" t="s">
        <v>54</v>
      </c>
      <c r="B4" s="101">
        <v>2010</v>
      </c>
      <c r="C4" s="101">
        <f aca="true" t="shared" si="1" ref="C4:H4">SUM(C8+C12+C16+C20+C24+C28+C32)</f>
        <v>5734</v>
      </c>
      <c r="D4" s="101">
        <f t="shared" si="1"/>
        <v>4830</v>
      </c>
      <c r="E4" s="101">
        <f t="shared" si="1"/>
        <v>5245</v>
      </c>
      <c r="F4" s="101">
        <f t="shared" si="1"/>
        <v>5193</v>
      </c>
      <c r="G4" s="101">
        <f t="shared" si="1"/>
        <v>5372</v>
      </c>
      <c r="H4" s="101">
        <f t="shared" si="1"/>
        <v>5160</v>
      </c>
      <c r="I4" s="101">
        <f>SUM(I8+I12+I16+I20+I24+I28+I32)</f>
        <v>5284</v>
      </c>
      <c r="J4" s="101">
        <f>SUM(J8+J12+J16+J20+J24+J28+J32)</f>
        <v>5031</v>
      </c>
      <c r="K4" s="101">
        <f>SUM(K8+K12+K16+K20+K24+K28+K32)</f>
        <v>5161</v>
      </c>
      <c r="L4" s="101">
        <f>SUM(L8+L12+L16+L20+L24+L28+L32)</f>
        <v>5406</v>
      </c>
      <c r="M4" s="101"/>
      <c r="N4" s="101"/>
      <c r="O4" s="101">
        <f>SUM(C4:N4)</f>
        <v>52416</v>
      </c>
    </row>
    <row r="5" spans="1:15" ht="12.75">
      <c r="A5" s="130" t="s">
        <v>218</v>
      </c>
      <c r="B5" s="131" t="s">
        <v>219</v>
      </c>
      <c r="C5" s="132">
        <f aca="true" t="shared" si="2" ref="C5:H5">SUM(C3-C4)</f>
        <v>-518</v>
      </c>
      <c r="D5" s="132">
        <f t="shared" si="2"/>
        <v>-198</v>
      </c>
      <c r="E5" s="132">
        <f t="shared" si="2"/>
        <v>-412</v>
      </c>
      <c r="F5" s="132">
        <f t="shared" si="2"/>
        <v>-789</v>
      </c>
      <c r="G5" s="132">
        <f t="shared" si="2"/>
        <v>366</v>
      </c>
      <c r="H5" s="132">
        <f t="shared" si="2"/>
        <v>517</v>
      </c>
      <c r="I5" s="132">
        <f>SUM(I3-I4)</f>
        <v>138</v>
      </c>
      <c r="J5" s="132">
        <f>SUM(J3-J4)</f>
        <v>384</v>
      </c>
      <c r="K5" s="132">
        <f>SUM(K3-K4)</f>
        <v>113</v>
      </c>
      <c r="L5" s="132">
        <f>SUM(L3-L4)</f>
        <v>-471</v>
      </c>
      <c r="M5" s="132"/>
      <c r="N5" s="132"/>
      <c r="O5" s="132">
        <f>SUM(O3-O4)</f>
        <v>-870</v>
      </c>
    </row>
    <row r="6" spans="1:15" ht="13.5" thickBot="1">
      <c r="A6" s="133"/>
      <c r="B6" s="134" t="s">
        <v>5</v>
      </c>
      <c r="C6" s="135">
        <f aca="true" t="shared" si="3" ref="C6:H6">C5/C4</f>
        <v>-0.09033833275200558</v>
      </c>
      <c r="D6" s="135">
        <f t="shared" si="3"/>
        <v>-0.040993788819875775</v>
      </c>
      <c r="E6" s="135">
        <f t="shared" si="3"/>
        <v>-0.07855100095328885</v>
      </c>
      <c r="F6" s="135">
        <f t="shared" si="3"/>
        <v>-0.15193529751588677</v>
      </c>
      <c r="G6" s="135">
        <f t="shared" si="3"/>
        <v>0.06813104988830976</v>
      </c>
      <c r="H6" s="135">
        <f t="shared" si="3"/>
        <v>0.1001937984496124</v>
      </c>
      <c r="I6" s="135">
        <f>I5/I4</f>
        <v>0.026116578349735048</v>
      </c>
      <c r="J6" s="135">
        <f>J5/J4</f>
        <v>0.0763267740011926</v>
      </c>
      <c r="K6" s="135">
        <f>K5/K4</f>
        <v>0.02189498159271459</v>
      </c>
      <c r="L6" s="135">
        <f>L5/L4</f>
        <v>-0.08712541620421754</v>
      </c>
      <c r="M6" s="135"/>
      <c r="N6" s="135"/>
      <c r="O6" s="135">
        <f>O5/O4</f>
        <v>-0.016597985347985348</v>
      </c>
    </row>
    <row r="7" spans="1:15" ht="12.75">
      <c r="A7" s="132"/>
      <c r="B7" s="102">
        <v>2011</v>
      </c>
      <c r="C7" s="212">
        <f aca="true" t="shared" si="4" ref="C7:L7">SUM(C41+C75+C109+C143+C177+C211+C245+C279+C313+C347+C381+C415+C449)</f>
        <v>112</v>
      </c>
      <c r="D7" s="212">
        <f t="shared" si="4"/>
        <v>93</v>
      </c>
      <c r="E7" s="212">
        <f t="shared" si="4"/>
        <v>101</v>
      </c>
      <c r="F7" s="212">
        <f t="shared" si="4"/>
        <v>70</v>
      </c>
      <c r="G7" s="212">
        <f t="shared" si="4"/>
        <v>92</v>
      </c>
      <c r="H7" s="212">
        <f t="shared" si="4"/>
        <v>106</v>
      </c>
      <c r="I7" s="212">
        <f t="shared" si="4"/>
        <v>99</v>
      </c>
      <c r="J7" s="212">
        <f t="shared" si="4"/>
        <v>94</v>
      </c>
      <c r="K7" s="212">
        <f t="shared" si="4"/>
        <v>96</v>
      </c>
      <c r="L7" s="212">
        <f t="shared" si="4"/>
        <v>91</v>
      </c>
      <c r="M7" s="212"/>
      <c r="N7" s="212"/>
      <c r="O7" s="212">
        <f>SUM(C7:N7)</f>
        <v>954</v>
      </c>
    </row>
    <row r="8" spans="1:15" ht="12.75">
      <c r="A8" s="130" t="s">
        <v>220</v>
      </c>
      <c r="B8" s="101">
        <v>2010</v>
      </c>
      <c r="C8" s="101">
        <f aca="true" t="shared" si="5" ref="C8:L8">SUM(C42+C76+C110+C144+C178+C212+C246+C280+C314+C348+C382+C416+C450)</f>
        <v>77</v>
      </c>
      <c r="D8" s="101">
        <f t="shared" si="5"/>
        <v>79</v>
      </c>
      <c r="E8" s="101">
        <f t="shared" si="5"/>
        <v>66</v>
      </c>
      <c r="F8" s="101">
        <f t="shared" si="5"/>
        <v>64</v>
      </c>
      <c r="G8" s="101">
        <f t="shared" si="5"/>
        <v>99</v>
      </c>
      <c r="H8" s="101">
        <f t="shared" si="5"/>
        <v>82</v>
      </c>
      <c r="I8" s="101">
        <f t="shared" si="5"/>
        <v>97</v>
      </c>
      <c r="J8" s="101">
        <f t="shared" si="5"/>
        <v>94</v>
      </c>
      <c r="K8" s="101">
        <f t="shared" si="5"/>
        <v>68</v>
      </c>
      <c r="L8" s="101">
        <f t="shared" si="5"/>
        <v>76</v>
      </c>
      <c r="M8" s="101"/>
      <c r="N8" s="101"/>
      <c r="O8" s="101">
        <f>SUM(C8:N8)</f>
        <v>802</v>
      </c>
    </row>
    <row r="9" spans="1:15" ht="12.75">
      <c r="A9" s="130" t="s">
        <v>221</v>
      </c>
      <c r="B9" s="136" t="s">
        <v>219</v>
      </c>
      <c r="C9" s="132">
        <f aca="true" t="shared" si="6" ref="C9:H9">SUM(C7-C8)</f>
        <v>35</v>
      </c>
      <c r="D9" s="132">
        <f t="shared" si="6"/>
        <v>14</v>
      </c>
      <c r="E9" s="132">
        <f t="shared" si="6"/>
        <v>35</v>
      </c>
      <c r="F9" s="132">
        <f t="shared" si="6"/>
        <v>6</v>
      </c>
      <c r="G9" s="132">
        <f t="shared" si="6"/>
        <v>-7</v>
      </c>
      <c r="H9" s="132">
        <f t="shared" si="6"/>
        <v>24</v>
      </c>
      <c r="I9" s="132">
        <f>SUM(I7-I8)</f>
        <v>2</v>
      </c>
      <c r="J9" s="132">
        <f>SUM(J7-J8)</f>
        <v>0</v>
      </c>
      <c r="K9" s="132">
        <f>SUM(K7-K8)</f>
        <v>28</v>
      </c>
      <c r="L9" s="132">
        <f>SUM(L7-L8)</f>
        <v>15</v>
      </c>
      <c r="M9" s="132"/>
      <c r="N9" s="132"/>
      <c r="O9" s="132">
        <f>SUM(O7-O8)</f>
        <v>152</v>
      </c>
    </row>
    <row r="10" spans="1:15" ht="13.5" thickBot="1">
      <c r="A10" s="133"/>
      <c r="B10" s="134" t="s">
        <v>5</v>
      </c>
      <c r="C10" s="135">
        <f aca="true" t="shared" si="7" ref="C10:H10">C9/C8</f>
        <v>0.45454545454545453</v>
      </c>
      <c r="D10" s="135">
        <f t="shared" si="7"/>
        <v>0.17721518987341772</v>
      </c>
      <c r="E10" s="135">
        <f t="shared" si="7"/>
        <v>0.5303030303030303</v>
      </c>
      <c r="F10" s="135">
        <f t="shared" si="7"/>
        <v>0.09375</v>
      </c>
      <c r="G10" s="135">
        <f t="shared" si="7"/>
        <v>-0.0707070707070707</v>
      </c>
      <c r="H10" s="135">
        <f t="shared" si="7"/>
        <v>0.2926829268292683</v>
      </c>
      <c r="I10" s="135">
        <f>I9/I8</f>
        <v>0.020618556701030927</v>
      </c>
      <c r="J10" s="135">
        <f>J9/J8</f>
        <v>0</v>
      </c>
      <c r="K10" s="135">
        <f>K9/K8</f>
        <v>0.4117647058823529</v>
      </c>
      <c r="L10" s="135">
        <f>L9/L8</f>
        <v>0.19736842105263158</v>
      </c>
      <c r="M10" s="135"/>
      <c r="N10" s="135"/>
      <c r="O10" s="135">
        <f>O9/O8</f>
        <v>0.18952618453865336</v>
      </c>
    </row>
    <row r="11" spans="1:15" ht="12.75">
      <c r="A11" s="132"/>
      <c r="B11" s="102">
        <v>2011</v>
      </c>
      <c r="C11" s="102">
        <f aca="true" t="shared" si="8" ref="C11:L11">SUM(C45+C79+C113+C147+C181+C215+C249+C283+C317+C351+C385+C419+C453)</f>
        <v>4</v>
      </c>
      <c r="D11" s="102">
        <f t="shared" si="8"/>
        <v>2</v>
      </c>
      <c r="E11" s="102">
        <f t="shared" si="8"/>
        <v>3</v>
      </c>
      <c r="F11" s="102">
        <f t="shared" si="8"/>
        <v>6</v>
      </c>
      <c r="G11" s="102">
        <f t="shared" si="8"/>
        <v>5</v>
      </c>
      <c r="H11" s="102">
        <f t="shared" si="8"/>
        <v>4</v>
      </c>
      <c r="I11" s="102">
        <f t="shared" si="8"/>
        <v>4</v>
      </c>
      <c r="J11" s="102">
        <f t="shared" si="8"/>
        <v>4</v>
      </c>
      <c r="K11" s="102">
        <f t="shared" si="8"/>
        <v>4</v>
      </c>
      <c r="L11" s="102">
        <f t="shared" si="8"/>
        <v>2</v>
      </c>
      <c r="M11" s="102"/>
      <c r="N11" s="102"/>
      <c r="O11" s="102">
        <f>SUM(C11:N11)</f>
        <v>38</v>
      </c>
    </row>
    <row r="12" spans="1:15" ht="12.75">
      <c r="A12" s="137" t="s">
        <v>222</v>
      </c>
      <c r="B12" s="101">
        <v>2010</v>
      </c>
      <c r="C12" s="101">
        <f aca="true" t="shared" si="9" ref="C12:L12">SUM(C46+C80+C114+C148+C182+C216+C250+C284+C318+C352+C386+C420+C454)</f>
        <v>5</v>
      </c>
      <c r="D12" s="101">
        <f t="shared" si="9"/>
        <v>3</v>
      </c>
      <c r="E12" s="101">
        <f t="shared" si="9"/>
        <v>4</v>
      </c>
      <c r="F12" s="101">
        <f t="shared" si="9"/>
        <v>3</v>
      </c>
      <c r="G12" s="101">
        <f t="shared" si="9"/>
        <v>6</v>
      </c>
      <c r="H12" s="101">
        <f t="shared" si="9"/>
        <v>4</v>
      </c>
      <c r="I12" s="101">
        <f t="shared" si="9"/>
        <v>3</v>
      </c>
      <c r="J12" s="101">
        <f t="shared" si="9"/>
        <v>3</v>
      </c>
      <c r="K12" s="101">
        <f t="shared" si="9"/>
        <v>2</v>
      </c>
      <c r="L12" s="101">
        <f t="shared" si="9"/>
        <v>1</v>
      </c>
      <c r="M12" s="101"/>
      <c r="N12" s="101"/>
      <c r="O12" s="101">
        <f>SUM(C12:N12)</f>
        <v>34</v>
      </c>
    </row>
    <row r="13" spans="1:15" ht="12.75">
      <c r="A13" s="130" t="s">
        <v>223</v>
      </c>
      <c r="B13" s="136" t="s">
        <v>219</v>
      </c>
      <c r="C13" s="132">
        <f aca="true" t="shared" si="10" ref="C13:H13">SUM(C11-C12)</f>
        <v>-1</v>
      </c>
      <c r="D13" s="132">
        <f t="shared" si="10"/>
        <v>-1</v>
      </c>
      <c r="E13" s="132">
        <f t="shared" si="10"/>
        <v>-1</v>
      </c>
      <c r="F13" s="132">
        <f t="shared" si="10"/>
        <v>3</v>
      </c>
      <c r="G13" s="132">
        <f t="shared" si="10"/>
        <v>-1</v>
      </c>
      <c r="H13" s="132">
        <f t="shared" si="10"/>
        <v>0</v>
      </c>
      <c r="I13" s="132">
        <f>SUM(I11-I12)</f>
        <v>1</v>
      </c>
      <c r="J13" s="132">
        <f>SUM(J11-J12)</f>
        <v>1</v>
      </c>
      <c r="K13" s="132">
        <f>SUM(K11-K12)</f>
        <v>2</v>
      </c>
      <c r="L13" s="132">
        <f>SUM(L11-L12)</f>
        <v>1</v>
      </c>
      <c r="M13" s="132"/>
      <c r="N13" s="132"/>
      <c r="O13" s="132">
        <f>SUM(O11-O12)</f>
        <v>4</v>
      </c>
    </row>
    <row r="14" spans="1:15" ht="13.5" thickBot="1">
      <c r="A14" s="133"/>
      <c r="B14" s="134" t="s">
        <v>5</v>
      </c>
      <c r="C14" s="135">
        <f aca="true" t="shared" si="11" ref="C14:H14">C13/C12</f>
        <v>-0.2</v>
      </c>
      <c r="D14" s="135">
        <f t="shared" si="11"/>
        <v>-0.3333333333333333</v>
      </c>
      <c r="E14" s="135">
        <f t="shared" si="11"/>
        <v>-0.25</v>
      </c>
      <c r="F14" s="135">
        <f t="shared" si="11"/>
        <v>1</v>
      </c>
      <c r="G14" s="135">
        <f t="shared" si="11"/>
        <v>-0.16666666666666666</v>
      </c>
      <c r="H14" s="135">
        <f t="shared" si="11"/>
        <v>0</v>
      </c>
      <c r="I14" s="135">
        <f>I13/I12</f>
        <v>0.3333333333333333</v>
      </c>
      <c r="J14" s="135">
        <f>J13/J12</f>
        <v>0.3333333333333333</v>
      </c>
      <c r="K14" s="135">
        <f>K13/K12</f>
        <v>1</v>
      </c>
      <c r="L14" s="135">
        <f>L13/L12</f>
        <v>1</v>
      </c>
      <c r="M14" s="135"/>
      <c r="N14" s="135"/>
      <c r="O14" s="135">
        <f>O13/O12</f>
        <v>0.11764705882352941</v>
      </c>
    </row>
    <row r="15" spans="1:15" ht="12.75">
      <c r="A15" s="132"/>
      <c r="B15" s="102">
        <v>2011</v>
      </c>
      <c r="C15" s="102">
        <f aca="true" t="shared" si="12" ref="C15:L15">SUM(C49+C83+C117+C151+C185+C219+C253+C287+C321+C355+C389+C423+C457)</f>
        <v>627</v>
      </c>
      <c r="D15" s="102">
        <f t="shared" si="12"/>
        <v>596</v>
      </c>
      <c r="E15" s="102">
        <f t="shared" si="12"/>
        <v>514</v>
      </c>
      <c r="F15" s="102">
        <f t="shared" si="12"/>
        <v>451</v>
      </c>
      <c r="G15" s="102">
        <f t="shared" si="12"/>
        <v>548</v>
      </c>
      <c r="H15" s="102">
        <f t="shared" si="12"/>
        <v>564</v>
      </c>
      <c r="I15" s="102">
        <f t="shared" si="12"/>
        <v>478</v>
      </c>
      <c r="J15" s="102">
        <f t="shared" si="12"/>
        <v>612</v>
      </c>
      <c r="K15" s="102">
        <f t="shared" si="12"/>
        <v>543</v>
      </c>
      <c r="L15" s="102">
        <f t="shared" si="12"/>
        <v>491</v>
      </c>
      <c r="M15" s="102"/>
      <c r="N15" s="102"/>
      <c r="O15" s="102">
        <f>SUM(C15:N15)</f>
        <v>5424</v>
      </c>
    </row>
    <row r="16" spans="1:15" ht="12.75">
      <c r="A16" s="130" t="s">
        <v>224</v>
      </c>
      <c r="B16" s="101">
        <v>2010</v>
      </c>
      <c r="C16" s="101">
        <f aca="true" t="shared" si="13" ref="C16:L16">SUM(C50+C84+C118+C152+C186+C220+C254+C288+C322+C356+C390+C424+C458)</f>
        <v>654</v>
      </c>
      <c r="D16" s="101">
        <f t="shared" si="13"/>
        <v>552</v>
      </c>
      <c r="E16" s="101">
        <f t="shared" si="13"/>
        <v>494</v>
      </c>
      <c r="F16" s="101">
        <f t="shared" si="13"/>
        <v>504</v>
      </c>
      <c r="G16" s="101">
        <f t="shared" si="13"/>
        <v>570</v>
      </c>
      <c r="H16" s="101">
        <f t="shared" si="13"/>
        <v>532</v>
      </c>
      <c r="I16" s="101">
        <f t="shared" si="13"/>
        <v>602</v>
      </c>
      <c r="J16" s="101">
        <f t="shared" si="13"/>
        <v>528</v>
      </c>
      <c r="K16" s="101">
        <f t="shared" si="13"/>
        <v>561</v>
      </c>
      <c r="L16" s="101">
        <f t="shared" si="13"/>
        <v>534</v>
      </c>
      <c r="M16" s="101"/>
      <c r="N16" s="101"/>
      <c r="O16" s="101">
        <f>SUM(C16:N16)</f>
        <v>5531</v>
      </c>
    </row>
    <row r="17" spans="1:21" ht="12.75">
      <c r="A17" s="132"/>
      <c r="B17" s="101" t="s">
        <v>219</v>
      </c>
      <c r="C17" s="132">
        <f aca="true" t="shared" si="14" ref="C17:H17">SUM(C15-C16)</f>
        <v>-27</v>
      </c>
      <c r="D17" s="132">
        <f t="shared" si="14"/>
        <v>44</v>
      </c>
      <c r="E17" s="132">
        <f t="shared" si="14"/>
        <v>20</v>
      </c>
      <c r="F17" s="132">
        <f t="shared" si="14"/>
        <v>-53</v>
      </c>
      <c r="G17" s="132">
        <f t="shared" si="14"/>
        <v>-22</v>
      </c>
      <c r="H17" s="132">
        <f t="shared" si="14"/>
        <v>32</v>
      </c>
      <c r="I17" s="132">
        <f>SUM(I15-I16)</f>
        <v>-124</v>
      </c>
      <c r="J17" s="132">
        <f>SUM(J15-J16)</f>
        <v>84</v>
      </c>
      <c r="K17" s="132">
        <f>SUM(K15-K16)</f>
        <v>-18</v>
      </c>
      <c r="L17" s="132">
        <f>SUM(L15-L16)</f>
        <v>-43</v>
      </c>
      <c r="M17" s="132"/>
      <c r="N17" s="132"/>
      <c r="O17" s="132">
        <f>SUM(O15-O16)</f>
        <v>-107</v>
      </c>
      <c r="U17" s="121" t="s">
        <v>0</v>
      </c>
    </row>
    <row r="18" spans="1:15" ht="13.5" thickBot="1">
      <c r="A18" s="133"/>
      <c r="B18" s="134" t="s">
        <v>5</v>
      </c>
      <c r="C18" s="135">
        <f aca="true" t="shared" si="15" ref="C18:H18">C17/C16</f>
        <v>-0.04128440366972477</v>
      </c>
      <c r="D18" s="135">
        <f t="shared" si="15"/>
        <v>0.07971014492753623</v>
      </c>
      <c r="E18" s="135">
        <f t="shared" si="15"/>
        <v>0.04048582995951417</v>
      </c>
      <c r="F18" s="135">
        <f t="shared" si="15"/>
        <v>-0.10515873015873016</v>
      </c>
      <c r="G18" s="135">
        <f t="shared" si="15"/>
        <v>-0.03859649122807018</v>
      </c>
      <c r="H18" s="135">
        <f t="shared" si="15"/>
        <v>0.06015037593984962</v>
      </c>
      <c r="I18" s="135">
        <f>I17/I16</f>
        <v>-0.2059800664451827</v>
      </c>
      <c r="J18" s="135">
        <f>J17/J16</f>
        <v>0.1590909090909091</v>
      </c>
      <c r="K18" s="135">
        <f>K17/K16</f>
        <v>-0.03208556149732621</v>
      </c>
      <c r="L18" s="135">
        <f>L17/L16</f>
        <v>-0.08052434456928839</v>
      </c>
      <c r="M18" s="135"/>
      <c r="N18" s="135"/>
      <c r="O18" s="135">
        <f>O17/O16</f>
        <v>-0.01934550714156572</v>
      </c>
    </row>
    <row r="19" spans="1:15" ht="12.75">
      <c r="A19" s="132"/>
      <c r="B19" s="102">
        <v>2011</v>
      </c>
      <c r="C19" s="102">
        <f aca="true" t="shared" si="16" ref="C19:L19">SUM(C53+C87+C121+C155+C189+C223+C257+C291+C325+C359+C393+C427+C461)</f>
        <v>267</v>
      </c>
      <c r="D19" s="102">
        <f t="shared" si="16"/>
        <v>223</v>
      </c>
      <c r="E19" s="102">
        <f t="shared" si="16"/>
        <v>222</v>
      </c>
      <c r="F19" s="102">
        <f t="shared" si="16"/>
        <v>228</v>
      </c>
      <c r="G19" s="102">
        <f t="shared" si="16"/>
        <v>243</v>
      </c>
      <c r="H19" s="102">
        <f t="shared" si="16"/>
        <v>262</v>
      </c>
      <c r="I19" s="102">
        <f t="shared" si="16"/>
        <v>283</v>
      </c>
      <c r="J19" s="102">
        <f t="shared" si="16"/>
        <v>219</v>
      </c>
      <c r="K19" s="102">
        <f t="shared" si="16"/>
        <v>245</v>
      </c>
      <c r="L19" s="102">
        <f t="shared" si="16"/>
        <v>264</v>
      </c>
      <c r="M19" s="102"/>
      <c r="N19" s="102"/>
      <c r="O19" s="102">
        <f>SUM(C19:N19)</f>
        <v>2456</v>
      </c>
    </row>
    <row r="20" spans="1:15" ht="12.75">
      <c r="A20" s="130" t="s">
        <v>225</v>
      </c>
      <c r="B20" s="101">
        <v>2010</v>
      </c>
      <c r="C20" s="101">
        <f aca="true" t="shared" si="17" ref="C20:L20">SUM(C54+C88+C122+C156+C190+C224+C258+C292+C326+C360+C394+C428+C462)</f>
        <v>285</v>
      </c>
      <c r="D20" s="101">
        <f t="shared" si="17"/>
        <v>208</v>
      </c>
      <c r="E20" s="101">
        <f t="shared" si="17"/>
        <v>223</v>
      </c>
      <c r="F20" s="101">
        <f t="shared" si="17"/>
        <v>231</v>
      </c>
      <c r="G20" s="101">
        <f t="shared" si="17"/>
        <v>249</v>
      </c>
      <c r="H20" s="101">
        <f t="shared" si="17"/>
        <v>211</v>
      </c>
      <c r="I20" s="101">
        <f t="shared" si="17"/>
        <v>233</v>
      </c>
      <c r="J20" s="101">
        <f t="shared" si="17"/>
        <v>235</v>
      </c>
      <c r="K20" s="101">
        <f t="shared" si="17"/>
        <v>231</v>
      </c>
      <c r="L20" s="101">
        <f t="shared" si="17"/>
        <v>227</v>
      </c>
      <c r="M20" s="101"/>
      <c r="N20" s="101"/>
      <c r="O20" s="101">
        <f>SUM(C20:N20)</f>
        <v>2333</v>
      </c>
    </row>
    <row r="21" spans="1:15" ht="12.75">
      <c r="A21" s="130" t="s">
        <v>226</v>
      </c>
      <c r="B21" s="136" t="s">
        <v>219</v>
      </c>
      <c r="C21" s="132">
        <f aca="true" t="shared" si="18" ref="C21:H21">SUM(C19-C20)</f>
        <v>-18</v>
      </c>
      <c r="D21" s="132">
        <f t="shared" si="18"/>
        <v>15</v>
      </c>
      <c r="E21" s="132">
        <f t="shared" si="18"/>
        <v>-1</v>
      </c>
      <c r="F21" s="132">
        <f t="shared" si="18"/>
        <v>-3</v>
      </c>
      <c r="G21" s="132">
        <f t="shared" si="18"/>
        <v>-6</v>
      </c>
      <c r="H21" s="132">
        <f t="shared" si="18"/>
        <v>51</v>
      </c>
      <c r="I21" s="132">
        <f>SUM(I19-I20)</f>
        <v>50</v>
      </c>
      <c r="J21" s="132">
        <f>SUM(J19-J20)</f>
        <v>-16</v>
      </c>
      <c r="K21" s="132">
        <f>SUM(K19-K20)</f>
        <v>14</v>
      </c>
      <c r="L21" s="132">
        <f>SUM(L19-L20)</f>
        <v>37</v>
      </c>
      <c r="M21" s="132"/>
      <c r="N21" s="132"/>
      <c r="O21" s="132">
        <f>SUM(O19-O20)</f>
        <v>123</v>
      </c>
    </row>
    <row r="22" spans="1:15" ht="13.5" thickBot="1">
      <c r="A22" s="133"/>
      <c r="B22" s="134" t="s">
        <v>5</v>
      </c>
      <c r="C22" s="135">
        <f aca="true" t="shared" si="19" ref="C22:H22">C21/C20</f>
        <v>-0.06315789473684211</v>
      </c>
      <c r="D22" s="135">
        <f t="shared" si="19"/>
        <v>0.07211538461538461</v>
      </c>
      <c r="E22" s="135">
        <f t="shared" si="19"/>
        <v>-0.004484304932735426</v>
      </c>
      <c r="F22" s="135">
        <f t="shared" si="19"/>
        <v>-0.012987012987012988</v>
      </c>
      <c r="G22" s="135">
        <f t="shared" si="19"/>
        <v>-0.024096385542168676</v>
      </c>
      <c r="H22" s="135">
        <f t="shared" si="19"/>
        <v>0.24170616113744076</v>
      </c>
      <c r="I22" s="135">
        <f>I21/I20</f>
        <v>0.2145922746781116</v>
      </c>
      <c r="J22" s="135">
        <f>J21/J20</f>
        <v>-0.06808510638297872</v>
      </c>
      <c r="K22" s="135">
        <f>K21/K20</f>
        <v>0.06060606060606061</v>
      </c>
      <c r="L22" s="135">
        <f>L21/L20</f>
        <v>0.16299559471365638</v>
      </c>
      <c r="M22" s="135"/>
      <c r="N22" s="135"/>
      <c r="O22" s="135">
        <f>O21/O20</f>
        <v>0.05272181740248607</v>
      </c>
    </row>
    <row r="23" spans="1:15" ht="12.75">
      <c r="A23" s="132"/>
      <c r="B23" s="102">
        <v>2011</v>
      </c>
      <c r="C23" s="102">
        <f aca="true" t="shared" si="20" ref="C23:L23">SUM(C57+C91+C125+C159+C193+C227+C261+C295+C329+C363+C397+C431+C465)</f>
        <v>1508</v>
      </c>
      <c r="D23" s="102">
        <f t="shared" si="20"/>
        <v>1234</v>
      </c>
      <c r="E23" s="102">
        <f t="shared" si="20"/>
        <v>1341</v>
      </c>
      <c r="F23" s="102">
        <f t="shared" si="20"/>
        <v>1205</v>
      </c>
      <c r="G23" s="102">
        <f t="shared" si="20"/>
        <v>1537</v>
      </c>
      <c r="H23" s="102">
        <f t="shared" si="20"/>
        <v>1457</v>
      </c>
      <c r="I23" s="102">
        <f t="shared" si="20"/>
        <v>1436</v>
      </c>
      <c r="J23" s="102">
        <f t="shared" si="20"/>
        <v>1457</v>
      </c>
      <c r="K23" s="102">
        <f t="shared" si="20"/>
        <v>1388</v>
      </c>
      <c r="L23" s="102">
        <f t="shared" si="20"/>
        <v>1288</v>
      </c>
      <c r="M23" s="102"/>
      <c r="N23" s="102"/>
      <c r="O23" s="102">
        <f>SUM(C23:N23)</f>
        <v>13851</v>
      </c>
    </row>
    <row r="24" spans="1:15" ht="12.75">
      <c r="A24" s="130" t="s">
        <v>227</v>
      </c>
      <c r="B24" s="101">
        <v>2010</v>
      </c>
      <c r="C24" s="101">
        <f aca="true" t="shared" si="21" ref="C24:L24">SUM(C58+C92+C126+C160+C194+C228+C262+C296+C330+C364+C398+C432+C466)</f>
        <v>1580</v>
      </c>
      <c r="D24" s="101">
        <f t="shared" si="21"/>
        <v>1421</v>
      </c>
      <c r="E24" s="101">
        <f t="shared" si="21"/>
        <v>1559</v>
      </c>
      <c r="F24" s="101">
        <f t="shared" si="21"/>
        <v>1507</v>
      </c>
      <c r="G24" s="101">
        <f t="shared" si="21"/>
        <v>1443</v>
      </c>
      <c r="H24" s="101">
        <f t="shared" si="21"/>
        <v>1384</v>
      </c>
      <c r="I24" s="101">
        <f t="shared" si="21"/>
        <v>1470</v>
      </c>
      <c r="J24" s="101">
        <f t="shared" si="21"/>
        <v>1417</v>
      </c>
      <c r="K24" s="101">
        <f t="shared" si="21"/>
        <v>1560</v>
      </c>
      <c r="L24" s="101">
        <f t="shared" si="21"/>
        <v>1641</v>
      </c>
      <c r="M24" s="101"/>
      <c r="N24" s="101"/>
      <c r="O24" s="101">
        <f>SUM(C24:N24)</f>
        <v>14982</v>
      </c>
    </row>
    <row r="25" spans="1:15" ht="12.75">
      <c r="A25" s="132"/>
      <c r="B25" s="136" t="s">
        <v>219</v>
      </c>
      <c r="C25" s="132">
        <f aca="true" t="shared" si="22" ref="C25:H25">SUM(C23-C24)</f>
        <v>-72</v>
      </c>
      <c r="D25" s="132">
        <f t="shared" si="22"/>
        <v>-187</v>
      </c>
      <c r="E25" s="132">
        <f t="shared" si="22"/>
        <v>-218</v>
      </c>
      <c r="F25" s="132">
        <f t="shared" si="22"/>
        <v>-302</v>
      </c>
      <c r="G25" s="132">
        <f t="shared" si="22"/>
        <v>94</v>
      </c>
      <c r="H25" s="132">
        <f t="shared" si="22"/>
        <v>73</v>
      </c>
      <c r="I25" s="132">
        <f>SUM(I23-I24)</f>
        <v>-34</v>
      </c>
      <c r="J25" s="132">
        <f>SUM(J23-J24)</f>
        <v>40</v>
      </c>
      <c r="K25" s="132">
        <f>SUM(K23-K24)</f>
        <v>-172</v>
      </c>
      <c r="L25" s="132">
        <f>SUM(L23-L24)</f>
        <v>-353</v>
      </c>
      <c r="M25" s="132"/>
      <c r="N25" s="132"/>
      <c r="O25" s="132">
        <f>SUM(O23-O24)</f>
        <v>-1131</v>
      </c>
    </row>
    <row r="26" spans="1:15" ht="13.5" thickBot="1">
      <c r="A26" s="133"/>
      <c r="B26" s="134" t="s">
        <v>5</v>
      </c>
      <c r="C26" s="135">
        <f aca="true" t="shared" si="23" ref="C26:H26">C25/C24</f>
        <v>-0.04556962025316456</v>
      </c>
      <c r="D26" s="135">
        <f t="shared" si="23"/>
        <v>-0.13159746657283602</v>
      </c>
      <c r="E26" s="135">
        <f t="shared" si="23"/>
        <v>-0.13983322642719692</v>
      </c>
      <c r="F26" s="135">
        <f t="shared" si="23"/>
        <v>-0.20039814200398143</v>
      </c>
      <c r="G26" s="135">
        <f t="shared" si="23"/>
        <v>0.06514206514206514</v>
      </c>
      <c r="H26" s="135">
        <f t="shared" si="23"/>
        <v>0.052745664739884394</v>
      </c>
      <c r="I26" s="135">
        <f>I25/I24</f>
        <v>-0.02312925170068027</v>
      </c>
      <c r="J26" s="135">
        <f>J25/J24</f>
        <v>0.028228652081863093</v>
      </c>
      <c r="K26" s="135">
        <f>K25/K24</f>
        <v>-0.11025641025641025</v>
      </c>
      <c r="L26" s="135">
        <f>L25/L24</f>
        <v>-0.21511273613650214</v>
      </c>
      <c r="M26" s="135"/>
      <c r="N26" s="135"/>
      <c r="O26" s="135">
        <f>O25/O24</f>
        <v>-0.07549058870644773</v>
      </c>
    </row>
    <row r="27" spans="1:15" ht="12.75">
      <c r="A27" s="132"/>
      <c r="B27" s="102">
        <v>2011</v>
      </c>
      <c r="C27" s="102">
        <f aca="true" t="shared" si="24" ref="C27:L27">SUM(C61+C95+C129+C163+C197+C231+C265+C299+C333+C367+C401+C435+C469)</f>
        <v>2175</v>
      </c>
      <c r="D27" s="102">
        <f t="shared" si="24"/>
        <v>2063</v>
      </c>
      <c r="E27" s="102">
        <f t="shared" si="24"/>
        <v>2141</v>
      </c>
      <c r="F27" s="102">
        <f t="shared" si="24"/>
        <v>2012</v>
      </c>
      <c r="G27" s="102">
        <f t="shared" si="24"/>
        <v>2821</v>
      </c>
      <c r="H27" s="102">
        <f t="shared" si="24"/>
        <v>2817</v>
      </c>
      <c r="I27" s="102">
        <f t="shared" si="24"/>
        <v>2608</v>
      </c>
      <c r="J27" s="102">
        <f t="shared" si="24"/>
        <v>2558</v>
      </c>
      <c r="K27" s="102">
        <f t="shared" si="24"/>
        <v>2528</v>
      </c>
      <c r="L27" s="102">
        <f t="shared" si="24"/>
        <v>2346</v>
      </c>
      <c r="M27" s="102"/>
      <c r="N27" s="102"/>
      <c r="O27" s="102">
        <f>SUM(C27:N27)</f>
        <v>24069</v>
      </c>
    </row>
    <row r="28" spans="1:15" ht="12.75">
      <c r="A28" s="130" t="s">
        <v>228</v>
      </c>
      <c r="B28" s="101">
        <v>2010</v>
      </c>
      <c r="C28" s="101">
        <f aca="true" t="shared" si="25" ref="C28:L28">SUM(C62+C96+C130+C164+C198+C232+C266+C300+C334+C368+C402+C436+C470)</f>
        <v>2562</v>
      </c>
      <c r="D28" s="101">
        <f t="shared" si="25"/>
        <v>2057</v>
      </c>
      <c r="E28" s="101">
        <f t="shared" si="25"/>
        <v>2307</v>
      </c>
      <c r="F28" s="101">
        <f t="shared" si="25"/>
        <v>2322</v>
      </c>
      <c r="G28" s="101">
        <f t="shared" si="25"/>
        <v>2404</v>
      </c>
      <c r="H28" s="101">
        <f t="shared" si="25"/>
        <v>2369</v>
      </c>
      <c r="I28" s="101">
        <f t="shared" si="25"/>
        <v>2209</v>
      </c>
      <c r="J28" s="101">
        <f t="shared" si="25"/>
        <v>2222</v>
      </c>
      <c r="K28" s="101">
        <f t="shared" si="25"/>
        <v>2191</v>
      </c>
      <c r="L28" s="101">
        <f t="shared" si="25"/>
        <v>2354</v>
      </c>
      <c r="M28" s="101"/>
      <c r="N28" s="101"/>
      <c r="O28" s="101">
        <f>SUM(C28:N28)</f>
        <v>22997</v>
      </c>
    </row>
    <row r="29" spans="1:15" ht="12.75">
      <c r="A29" s="130" t="s">
        <v>229</v>
      </c>
      <c r="B29" s="136" t="s">
        <v>219</v>
      </c>
      <c r="C29" s="132">
        <f aca="true" t="shared" si="26" ref="C29:H29">SUM(C27-C28)</f>
        <v>-387</v>
      </c>
      <c r="D29" s="132">
        <f t="shared" si="26"/>
        <v>6</v>
      </c>
      <c r="E29" s="132">
        <f t="shared" si="26"/>
        <v>-166</v>
      </c>
      <c r="F29" s="132">
        <f t="shared" si="26"/>
        <v>-310</v>
      </c>
      <c r="G29" s="132">
        <f t="shared" si="26"/>
        <v>417</v>
      </c>
      <c r="H29" s="132">
        <f t="shared" si="26"/>
        <v>448</v>
      </c>
      <c r="I29" s="132">
        <f>SUM(I27-I28)</f>
        <v>399</v>
      </c>
      <c r="J29" s="132">
        <f>SUM(J27-J28)</f>
        <v>336</v>
      </c>
      <c r="K29" s="132">
        <f>SUM(K27-K28)</f>
        <v>337</v>
      </c>
      <c r="L29" s="132">
        <f>SUM(L27-L28)</f>
        <v>-8</v>
      </c>
      <c r="M29" s="132"/>
      <c r="N29" s="132"/>
      <c r="O29" s="132">
        <f>SUM(O27-O28)</f>
        <v>1072</v>
      </c>
    </row>
    <row r="30" spans="1:15" ht="13.5" thickBot="1">
      <c r="A30" s="133"/>
      <c r="B30" s="134" t="s">
        <v>5</v>
      </c>
      <c r="C30" s="135">
        <f aca="true" t="shared" si="27" ref="C30:H30">C29/C28</f>
        <v>-0.15105386416861827</v>
      </c>
      <c r="D30" s="135">
        <f t="shared" si="27"/>
        <v>0.002916869227029655</v>
      </c>
      <c r="E30" s="135">
        <f t="shared" si="27"/>
        <v>-0.07195491980927611</v>
      </c>
      <c r="F30" s="135">
        <f t="shared" si="27"/>
        <v>-0.1335055986218777</v>
      </c>
      <c r="G30" s="135">
        <f t="shared" si="27"/>
        <v>0.17346089850249585</v>
      </c>
      <c r="H30" s="135">
        <f t="shared" si="27"/>
        <v>0.18910932883073026</v>
      </c>
      <c r="I30" s="135">
        <f>I29/I28</f>
        <v>0.18062471706654595</v>
      </c>
      <c r="J30" s="135">
        <f>J29/J28</f>
        <v>0.15121512151215122</v>
      </c>
      <c r="K30" s="135">
        <f>K29/K28</f>
        <v>0.1538110451848471</v>
      </c>
      <c r="L30" s="135">
        <f>L29/L28</f>
        <v>-0.0033984706881903144</v>
      </c>
      <c r="M30" s="135"/>
      <c r="N30" s="135"/>
      <c r="O30" s="135">
        <f>O29/O28</f>
        <v>0.046614775840327</v>
      </c>
    </row>
    <row r="31" spans="1:15" ht="12.75">
      <c r="A31" s="132"/>
      <c r="B31" s="102">
        <v>2011</v>
      </c>
      <c r="C31" s="102">
        <f aca="true" t="shared" si="28" ref="C31:L31">SUM(C65+C99+C133+C167+C201+C235+C269+C303+C337+C371+C405+C439+C473)</f>
        <v>523</v>
      </c>
      <c r="D31" s="102">
        <f t="shared" si="28"/>
        <v>421</v>
      </c>
      <c r="E31" s="102">
        <f t="shared" si="28"/>
        <v>511</v>
      </c>
      <c r="F31" s="102">
        <f t="shared" si="28"/>
        <v>432</v>
      </c>
      <c r="G31" s="102">
        <f t="shared" si="28"/>
        <v>492</v>
      </c>
      <c r="H31" s="102">
        <f t="shared" si="28"/>
        <v>467</v>
      </c>
      <c r="I31" s="102">
        <f t="shared" si="28"/>
        <v>514</v>
      </c>
      <c r="J31" s="102">
        <f t="shared" si="28"/>
        <v>471</v>
      </c>
      <c r="K31" s="102">
        <f t="shared" si="28"/>
        <v>470</v>
      </c>
      <c r="L31" s="102">
        <f t="shared" si="28"/>
        <v>453</v>
      </c>
      <c r="M31" s="102"/>
      <c r="N31" s="102"/>
      <c r="O31" s="102">
        <f>SUM(C31:N31)</f>
        <v>4754</v>
      </c>
    </row>
    <row r="32" spans="1:15" ht="12.75">
      <c r="A32" s="130" t="s">
        <v>230</v>
      </c>
      <c r="B32" s="101">
        <v>2010</v>
      </c>
      <c r="C32" s="101">
        <f aca="true" t="shared" si="29" ref="C32:L32">SUM(C66+C100+C134+C168+C202+C236+C270+C304+C338+C372+C406+C440+C474)</f>
        <v>571</v>
      </c>
      <c r="D32" s="101">
        <f t="shared" si="29"/>
        <v>510</v>
      </c>
      <c r="E32" s="101">
        <f t="shared" si="29"/>
        <v>592</v>
      </c>
      <c r="F32" s="101">
        <f t="shared" si="29"/>
        <v>562</v>
      </c>
      <c r="G32" s="101">
        <f t="shared" si="29"/>
        <v>601</v>
      </c>
      <c r="H32" s="101">
        <f t="shared" si="29"/>
        <v>578</v>
      </c>
      <c r="I32" s="101">
        <f t="shared" si="29"/>
        <v>670</v>
      </c>
      <c r="J32" s="101">
        <f t="shared" si="29"/>
        <v>532</v>
      </c>
      <c r="K32" s="101">
        <f t="shared" si="29"/>
        <v>548</v>
      </c>
      <c r="L32" s="101">
        <f t="shared" si="29"/>
        <v>573</v>
      </c>
      <c r="M32" s="101"/>
      <c r="N32" s="101"/>
      <c r="O32" s="101">
        <f>SUM(C32:N32)</f>
        <v>5737</v>
      </c>
    </row>
    <row r="33" spans="1:15" ht="12.75">
      <c r="A33" s="130" t="s">
        <v>231</v>
      </c>
      <c r="B33" s="136" t="s">
        <v>219</v>
      </c>
      <c r="C33" s="132">
        <f aca="true" t="shared" si="30" ref="C33:H33">SUM(C31-C32)</f>
        <v>-48</v>
      </c>
      <c r="D33" s="132">
        <f t="shared" si="30"/>
        <v>-89</v>
      </c>
      <c r="E33" s="132">
        <f t="shared" si="30"/>
        <v>-81</v>
      </c>
      <c r="F33" s="132">
        <f t="shared" si="30"/>
        <v>-130</v>
      </c>
      <c r="G33" s="132">
        <f t="shared" si="30"/>
        <v>-109</v>
      </c>
      <c r="H33" s="132">
        <f t="shared" si="30"/>
        <v>-111</v>
      </c>
      <c r="I33" s="132">
        <f>SUM(I31-I32)</f>
        <v>-156</v>
      </c>
      <c r="J33" s="132">
        <f>SUM(J31-J32)</f>
        <v>-61</v>
      </c>
      <c r="K33" s="132">
        <f>SUM(K31-K32)</f>
        <v>-78</v>
      </c>
      <c r="L33" s="132">
        <f>SUM(L31-L32)</f>
        <v>-120</v>
      </c>
      <c r="M33" s="132"/>
      <c r="N33" s="132"/>
      <c r="O33" s="132">
        <f>SUM(O31-O32)</f>
        <v>-983</v>
      </c>
    </row>
    <row r="34" spans="1:15" ht="13.5" thickBot="1">
      <c r="A34" s="133"/>
      <c r="B34" s="134" t="s">
        <v>5</v>
      </c>
      <c r="C34" s="135">
        <f aca="true" t="shared" si="31" ref="C34:H34">C33/C32</f>
        <v>-0.0840630472854641</v>
      </c>
      <c r="D34" s="135">
        <f t="shared" si="31"/>
        <v>-0.17450980392156862</v>
      </c>
      <c r="E34" s="135">
        <f t="shared" si="31"/>
        <v>-0.13682432432432431</v>
      </c>
      <c r="F34" s="135">
        <f t="shared" si="31"/>
        <v>-0.2313167259786477</v>
      </c>
      <c r="G34" s="135">
        <f t="shared" si="31"/>
        <v>-0.18136439267886856</v>
      </c>
      <c r="H34" s="135">
        <f t="shared" si="31"/>
        <v>-0.19204152249134948</v>
      </c>
      <c r="I34" s="135">
        <f>I33/I32</f>
        <v>-0.23283582089552238</v>
      </c>
      <c r="J34" s="135">
        <f>J33/J32</f>
        <v>-0.11466165413533834</v>
      </c>
      <c r="K34" s="135">
        <f>K33/K32</f>
        <v>-0.14233576642335766</v>
      </c>
      <c r="L34" s="135">
        <f>L33/L32</f>
        <v>-0.2094240837696335</v>
      </c>
      <c r="M34" s="135"/>
      <c r="N34" s="135"/>
      <c r="O34" s="135">
        <f>O33/O32</f>
        <v>-0.1713439079658358</v>
      </c>
    </row>
    <row r="35" spans="1:15" ht="15.75" thickBot="1">
      <c r="A35" s="214" t="s">
        <v>232</v>
      </c>
      <c r="O35" s="23"/>
    </row>
    <row r="36" spans="1:15" ht="13.5" thickBot="1">
      <c r="A36" t="s">
        <v>0</v>
      </c>
      <c r="B36" s="211" t="s">
        <v>205</v>
      </c>
      <c r="C36" s="211" t="s">
        <v>206</v>
      </c>
      <c r="D36" s="211" t="s">
        <v>207</v>
      </c>
      <c r="E36" s="211" t="s">
        <v>208</v>
      </c>
      <c r="F36" s="211" t="s">
        <v>209</v>
      </c>
      <c r="G36" s="211" t="s">
        <v>210</v>
      </c>
      <c r="H36" s="211" t="s">
        <v>211</v>
      </c>
      <c r="I36" s="211" t="s">
        <v>212</v>
      </c>
      <c r="J36" s="211" t="s">
        <v>213</v>
      </c>
      <c r="K36" s="211" t="s">
        <v>214</v>
      </c>
      <c r="L36" s="211" t="s">
        <v>215</v>
      </c>
      <c r="M36" s="211" t="s">
        <v>216</v>
      </c>
      <c r="N36" s="211" t="s">
        <v>217</v>
      </c>
      <c r="O36" s="211" t="s">
        <v>54</v>
      </c>
    </row>
    <row r="37" spans="1:15" ht="12.75">
      <c r="A37" s="212"/>
      <c r="B37" s="102">
        <v>2011</v>
      </c>
      <c r="C37" s="102">
        <f aca="true" t="shared" si="32" ref="C37:L38">SUM(C41+C45+C49+C53+C57+C61+C65)</f>
        <v>1042</v>
      </c>
      <c r="D37" s="102">
        <f t="shared" si="32"/>
        <v>866</v>
      </c>
      <c r="E37" s="102">
        <f t="shared" si="32"/>
        <v>944</v>
      </c>
      <c r="F37" s="102">
        <f t="shared" si="32"/>
        <v>855</v>
      </c>
      <c r="G37" s="102">
        <f t="shared" si="32"/>
        <v>1014</v>
      </c>
      <c r="H37" s="102">
        <f t="shared" si="32"/>
        <v>966</v>
      </c>
      <c r="I37" s="102">
        <f t="shared" si="32"/>
        <v>830</v>
      </c>
      <c r="J37" s="102">
        <f t="shared" si="32"/>
        <v>991</v>
      </c>
      <c r="K37" s="102">
        <f t="shared" si="32"/>
        <v>901</v>
      </c>
      <c r="L37" s="102">
        <f t="shared" si="32"/>
        <v>907</v>
      </c>
      <c r="M37" s="102"/>
      <c r="N37" s="102"/>
      <c r="O37" s="102">
        <f>SUM(O41+O45+O49+O53+O57+O61+O65)</f>
        <v>9316</v>
      </c>
    </row>
    <row r="38" spans="1:15" ht="12.75">
      <c r="A38" s="130" t="s">
        <v>54</v>
      </c>
      <c r="B38" s="101">
        <v>2010</v>
      </c>
      <c r="C38" s="101">
        <f t="shared" si="32"/>
        <v>1027</v>
      </c>
      <c r="D38" s="101">
        <f t="shared" si="32"/>
        <v>773</v>
      </c>
      <c r="E38" s="101">
        <f t="shared" si="32"/>
        <v>928</v>
      </c>
      <c r="F38" s="101">
        <f t="shared" si="32"/>
        <v>868</v>
      </c>
      <c r="G38" s="101">
        <f t="shared" si="32"/>
        <v>981</v>
      </c>
      <c r="H38" s="101">
        <f t="shared" si="32"/>
        <v>814</v>
      </c>
      <c r="I38" s="101">
        <f t="shared" si="32"/>
        <v>747</v>
      </c>
      <c r="J38" s="101">
        <f t="shared" si="32"/>
        <v>708</v>
      </c>
      <c r="K38" s="101">
        <f t="shared" si="32"/>
        <v>725</v>
      </c>
      <c r="L38" s="101">
        <f t="shared" si="32"/>
        <v>759</v>
      </c>
      <c r="M38" s="101"/>
      <c r="N38" s="101"/>
      <c r="O38" s="101">
        <f>SUM(C38:N38)</f>
        <v>8330</v>
      </c>
    </row>
    <row r="39" spans="1:15" ht="12.75">
      <c r="A39" s="130" t="s">
        <v>218</v>
      </c>
      <c r="B39" s="131" t="s">
        <v>219</v>
      </c>
      <c r="C39" s="101">
        <f aca="true" t="shared" si="33" ref="C39:H39">C37-C38</f>
        <v>15</v>
      </c>
      <c r="D39" s="101">
        <f t="shared" si="33"/>
        <v>93</v>
      </c>
      <c r="E39" s="101">
        <f t="shared" si="33"/>
        <v>16</v>
      </c>
      <c r="F39" s="101">
        <f t="shared" si="33"/>
        <v>-13</v>
      </c>
      <c r="G39" s="101">
        <f t="shared" si="33"/>
        <v>33</v>
      </c>
      <c r="H39" s="101">
        <f t="shared" si="33"/>
        <v>152</v>
      </c>
      <c r="I39" s="101">
        <f>I37-I38</f>
        <v>83</v>
      </c>
      <c r="J39" s="101">
        <f>J37-J38</f>
        <v>283</v>
      </c>
      <c r="K39" s="101">
        <f>K37-K38</f>
        <v>176</v>
      </c>
      <c r="L39" s="101">
        <f>L37-L38</f>
        <v>148</v>
      </c>
      <c r="M39" s="101"/>
      <c r="N39" s="101"/>
      <c r="O39" s="101">
        <f>O37-O38</f>
        <v>986</v>
      </c>
    </row>
    <row r="40" spans="1:15" ht="13.5" thickBot="1">
      <c r="A40" s="133"/>
      <c r="B40" s="134" t="s">
        <v>5</v>
      </c>
      <c r="C40" s="135">
        <f aca="true" t="shared" si="34" ref="C40:H40">C39/C38</f>
        <v>0.014605647517039922</v>
      </c>
      <c r="D40" s="135">
        <f t="shared" si="34"/>
        <v>0.1203104786545925</v>
      </c>
      <c r="E40" s="135">
        <f t="shared" si="34"/>
        <v>0.017241379310344827</v>
      </c>
      <c r="F40" s="135">
        <f t="shared" si="34"/>
        <v>-0.014976958525345621</v>
      </c>
      <c r="G40" s="135">
        <f t="shared" si="34"/>
        <v>0.03363914373088685</v>
      </c>
      <c r="H40" s="135">
        <f t="shared" si="34"/>
        <v>0.18673218673218672</v>
      </c>
      <c r="I40" s="135">
        <f>I39/I38</f>
        <v>0.1111111111111111</v>
      </c>
      <c r="J40" s="135">
        <f>J39/J38</f>
        <v>0.3997175141242938</v>
      </c>
      <c r="K40" s="135">
        <f>K39/K38</f>
        <v>0.24275862068965517</v>
      </c>
      <c r="L40" s="135">
        <f>L39/L38</f>
        <v>0.19499341238471674</v>
      </c>
      <c r="M40" s="135"/>
      <c r="N40" s="135"/>
      <c r="O40" s="135">
        <f>O39/O38</f>
        <v>0.11836734693877551</v>
      </c>
    </row>
    <row r="41" spans="1:15" ht="12.75">
      <c r="A41" s="132"/>
      <c r="B41" s="102">
        <v>2011</v>
      </c>
      <c r="C41" s="102">
        <v>22</v>
      </c>
      <c r="D41" s="102">
        <v>18</v>
      </c>
      <c r="E41" s="102">
        <v>25</v>
      </c>
      <c r="F41" s="102">
        <v>14</v>
      </c>
      <c r="G41" s="102">
        <v>23</v>
      </c>
      <c r="H41" s="102">
        <v>22</v>
      </c>
      <c r="I41" s="102">
        <v>26</v>
      </c>
      <c r="J41" s="102">
        <v>19</v>
      </c>
      <c r="K41" s="102">
        <v>11</v>
      </c>
      <c r="L41" s="102">
        <v>17</v>
      </c>
      <c r="M41" s="102"/>
      <c r="N41" s="102"/>
      <c r="O41" s="102">
        <f>SUM(C41:N41)</f>
        <v>197</v>
      </c>
    </row>
    <row r="42" spans="1:15" ht="12.75">
      <c r="A42" s="130" t="s">
        <v>220</v>
      </c>
      <c r="B42" s="101">
        <v>2010</v>
      </c>
      <c r="C42" s="101">
        <v>17</v>
      </c>
      <c r="D42" s="101">
        <v>13</v>
      </c>
      <c r="E42" s="101">
        <v>11</v>
      </c>
      <c r="F42" s="101">
        <v>19</v>
      </c>
      <c r="G42" s="101">
        <v>25</v>
      </c>
      <c r="H42" s="101">
        <v>18</v>
      </c>
      <c r="I42" s="101">
        <v>18</v>
      </c>
      <c r="J42" s="101">
        <v>22</v>
      </c>
      <c r="K42" s="101">
        <v>18</v>
      </c>
      <c r="L42" s="101">
        <v>10</v>
      </c>
      <c r="M42" s="101"/>
      <c r="N42" s="101"/>
      <c r="O42" s="101">
        <f>SUM(C42:N42)</f>
        <v>171</v>
      </c>
    </row>
    <row r="43" spans="1:15" ht="12.75">
      <c r="A43" s="130" t="s">
        <v>221</v>
      </c>
      <c r="B43" s="136" t="s">
        <v>219</v>
      </c>
      <c r="C43" s="101">
        <f aca="true" t="shared" si="35" ref="C43:H43">C41-C42</f>
        <v>5</v>
      </c>
      <c r="D43" s="101">
        <f t="shared" si="35"/>
        <v>5</v>
      </c>
      <c r="E43" s="101">
        <f t="shared" si="35"/>
        <v>14</v>
      </c>
      <c r="F43" s="101">
        <f t="shared" si="35"/>
        <v>-5</v>
      </c>
      <c r="G43" s="101">
        <f t="shared" si="35"/>
        <v>-2</v>
      </c>
      <c r="H43" s="101">
        <f t="shared" si="35"/>
        <v>4</v>
      </c>
      <c r="I43" s="101">
        <f>I41-I42</f>
        <v>8</v>
      </c>
      <c r="J43" s="101">
        <f>J41-J42</f>
        <v>-3</v>
      </c>
      <c r="K43" s="101">
        <f>K41-K42</f>
        <v>-7</v>
      </c>
      <c r="L43" s="101">
        <f>L41-L42</f>
        <v>7</v>
      </c>
      <c r="M43" s="101"/>
      <c r="N43" s="101"/>
      <c r="O43" s="101">
        <f>O41-O42</f>
        <v>26</v>
      </c>
    </row>
    <row r="44" spans="1:15" ht="13.5" thickBot="1">
      <c r="A44" s="133"/>
      <c r="B44" s="134" t="s">
        <v>5</v>
      </c>
      <c r="C44" s="135">
        <f aca="true" t="shared" si="36" ref="C44:H44">C43/C42</f>
        <v>0.29411764705882354</v>
      </c>
      <c r="D44" s="135">
        <f t="shared" si="36"/>
        <v>0.38461538461538464</v>
      </c>
      <c r="E44" s="135">
        <f t="shared" si="36"/>
        <v>1.2727272727272727</v>
      </c>
      <c r="F44" s="135">
        <f t="shared" si="36"/>
        <v>-0.2631578947368421</v>
      </c>
      <c r="G44" s="135">
        <f t="shared" si="36"/>
        <v>-0.08</v>
      </c>
      <c r="H44" s="135">
        <f t="shared" si="36"/>
        <v>0.2222222222222222</v>
      </c>
      <c r="I44" s="135">
        <f>I43/I42</f>
        <v>0.4444444444444444</v>
      </c>
      <c r="J44" s="135">
        <f>J43/J42</f>
        <v>-0.13636363636363635</v>
      </c>
      <c r="K44" s="135">
        <f>K43/K42</f>
        <v>-0.3888888888888889</v>
      </c>
      <c r="L44" s="135">
        <f>L43/L42</f>
        <v>0.7</v>
      </c>
      <c r="M44" s="135"/>
      <c r="N44" s="135"/>
      <c r="O44" s="135">
        <f>O43/O42</f>
        <v>0.15204678362573099</v>
      </c>
    </row>
    <row r="45" spans="1:15" ht="12.75">
      <c r="A45" s="132"/>
      <c r="B45" s="102">
        <v>2011</v>
      </c>
      <c r="C45" s="103">
        <v>2</v>
      </c>
      <c r="D45" s="103">
        <v>0</v>
      </c>
      <c r="E45" s="103">
        <v>2</v>
      </c>
      <c r="F45" s="103">
        <v>1</v>
      </c>
      <c r="G45" s="103">
        <v>0</v>
      </c>
      <c r="H45" s="103">
        <v>0</v>
      </c>
      <c r="I45" s="103">
        <v>2</v>
      </c>
      <c r="J45" s="103">
        <v>0</v>
      </c>
      <c r="K45" s="103">
        <v>1</v>
      </c>
      <c r="L45" s="103">
        <v>0</v>
      </c>
      <c r="M45" s="103"/>
      <c r="N45" s="103"/>
      <c r="O45" s="102">
        <f>SUM(C45:N45)</f>
        <v>8</v>
      </c>
    </row>
    <row r="46" spans="1:15" ht="12.75">
      <c r="A46" s="137" t="s">
        <v>222</v>
      </c>
      <c r="B46" s="101">
        <v>2010</v>
      </c>
      <c r="C46" s="101">
        <v>1</v>
      </c>
      <c r="D46" s="101">
        <v>0</v>
      </c>
      <c r="E46" s="101">
        <v>0</v>
      </c>
      <c r="F46" s="101">
        <v>0</v>
      </c>
      <c r="G46" s="101">
        <v>1</v>
      </c>
      <c r="H46" s="101">
        <v>0</v>
      </c>
      <c r="I46" s="101">
        <v>0</v>
      </c>
      <c r="J46" s="101">
        <v>0</v>
      </c>
      <c r="K46" s="101">
        <v>0</v>
      </c>
      <c r="L46" s="101">
        <v>0</v>
      </c>
      <c r="M46" s="101"/>
      <c r="N46" s="101"/>
      <c r="O46" s="101">
        <f>SUM(C46:N46)</f>
        <v>2</v>
      </c>
    </row>
    <row r="47" spans="1:15" ht="12.75">
      <c r="A47" s="130" t="s">
        <v>223</v>
      </c>
      <c r="B47" s="136" t="s">
        <v>219</v>
      </c>
      <c r="C47" s="101">
        <f aca="true" t="shared" si="37" ref="C47:H47">C45-C46</f>
        <v>1</v>
      </c>
      <c r="D47" s="101">
        <f t="shared" si="37"/>
        <v>0</v>
      </c>
      <c r="E47" s="101">
        <f t="shared" si="37"/>
        <v>2</v>
      </c>
      <c r="F47" s="101">
        <f t="shared" si="37"/>
        <v>1</v>
      </c>
      <c r="G47" s="101">
        <f t="shared" si="37"/>
        <v>-1</v>
      </c>
      <c r="H47" s="101">
        <f t="shared" si="37"/>
        <v>0</v>
      </c>
      <c r="I47" s="101">
        <f>I45-I46</f>
        <v>2</v>
      </c>
      <c r="J47" s="101">
        <f>J45-J46</f>
        <v>0</v>
      </c>
      <c r="K47" s="101">
        <f>K45-K46</f>
        <v>1</v>
      </c>
      <c r="L47" s="101">
        <f>L45-L46</f>
        <v>0</v>
      </c>
      <c r="M47" s="101"/>
      <c r="N47" s="101"/>
      <c r="O47" s="101">
        <f>O45-O46</f>
        <v>6</v>
      </c>
    </row>
    <row r="48" spans="1:15" ht="13.5" thickBot="1">
      <c r="A48" s="133"/>
      <c r="B48" s="134" t="s">
        <v>5</v>
      </c>
      <c r="C48" s="135">
        <f>C47/C46</f>
        <v>1</v>
      </c>
      <c r="D48" s="135">
        <v>0</v>
      </c>
      <c r="E48" s="135">
        <v>0</v>
      </c>
      <c r="F48" s="135">
        <v>0</v>
      </c>
      <c r="G48" s="135">
        <f>G47/G46</f>
        <v>-1</v>
      </c>
      <c r="H48" s="135">
        <v>0</v>
      </c>
      <c r="I48" s="135">
        <v>0</v>
      </c>
      <c r="J48" s="135">
        <v>0</v>
      </c>
      <c r="K48" s="135">
        <v>0</v>
      </c>
      <c r="L48" s="135">
        <v>0</v>
      </c>
      <c r="M48" s="135"/>
      <c r="N48" s="135"/>
      <c r="O48" s="135">
        <f>O47/O46</f>
        <v>3</v>
      </c>
    </row>
    <row r="49" spans="1:15" ht="12.75">
      <c r="A49" s="132"/>
      <c r="B49" s="102">
        <v>2011</v>
      </c>
      <c r="C49" s="103">
        <v>166</v>
      </c>
      <c r="D49" s="103">
        <v>155</v>
      </c>
      <c r="E49" s="103">
        <v>163</v>
      </c>
      <c r="F49" s="103">
        <v>140</v>
      </c>
      <c r="G49" s="103">
        <v>156</v>
      </c>
      <c r="H49" s="103">
        <v>144</v>
      </c>
      <c r="I49" s="103">
        <v>91</v>
      </c>
      <c r="J49" s="103">
        <v>148</v>
      </c>
      <c r="K49" s="103">
        <v>117</v>
      </c>
      <c r="L49" s="103">
        <v>91</v>
      </c>
      <c r="M49" s="103"/>
      <c r="N49" s="103"/>
      <c r="O49" s="102">
        <f>SUM(C49:N49)</f>
        <v>1371</v>
      </c>
    </row>
    <row r="50" spans="1:15" ht="12.75">
      <c r="A50" s="130" t="s">
        <v>224</v>
      </c>
      <c r="B50" s="101">
        <v>2010</v>
      </c>
      <c r="C50" s="101">
        <v>154</v>
      </c>
      <c r="D50" s="101">
        <v>131</v>
      </c>
      <c r="E50" s="101">
        <v>119</v>
      </c>
      <c r="F50" s="101">
        <v>139</v>
      </c>
      <c r="G50" s="101">
        <v>159</v>
      </c>
      <c r="H50" s="101">
        <v>122</v>
      </c>
      <c r="I50" s="101">
        <v>122</v>
      </c>
      <c r="J50" s="101">
        <v>101</v>
      </c>
      <c r="K50" s="101">
        <v>112</v>
      </c>
      <c r="L50" s="101">
        <v>105</v>
      </c>
      <c r="M50" s="101"/>
      <c r="N50" s="101"/>
      <c r="O50" s="101">
        <f>SUM(C50:N50)</f>
        <v>1264</v>
      </c>
    </row>
    <row r="51" spans="1:15" ht="12.75">
      <c r="A51" s="132"/>
      <c r="B51" s="136" t="s">
        <v>219</v>
      </c>
      <c r="C51" s="101">
        <f aca="true" t="shared" si="38" ref="C51:H51">C49-C50</f>
        <v>12</v>
      </c>
      <c r="D51" s="101">
        <f t="shared" si="38"/>
        <v>24</v>
      </c>
      <c r="E51" s="101">
        <f t="shared" si="38"/>
        <v>44</v>
      </c>
      <c r="F51" s="101">
        <f t="shared" si="38"/>
        <v>1</v>
      </c>
      <c r="G51" s="101">
        <f t="shared" si="38"/>
        <v>-3</v>
      </c>
      <c r="H51" s="101">
        <f t="shared" si="38"/>
        <v>22</v>
      </c>
      <c r="I51" s="101">
        <f>I49-I50</f>
        <v>-31</v>
      </c>
      <c r="J51" s="101">
        <f>J49-J50</f>
        <v>47</v>
      </c>
      <c r="K51" s="101">
        <f>K49-K50</f>
        <v>5</v>
      </c>
      <c r="L51" s="101">
        <f>L49-L50</f>
        <v>-14</v>
      </c>
      <c r="M51" s="101"/>
      <c r="N51" s="101"/>
      <c r="O51" s="101">
        <f>O49-O50</f>
        <v>107</v>
      </c>
    </row>
    <row r="52" spans="1:15" ht="13.5" thickBot="1">
      <c r="A52" s="133"/>
      <c r="B52" s="134" t="s">
        <v>5</v>
      </c>
      <c r="C52" s="135">
        <f aca="true" t="shared" si="39" ref="C52:H52">C51/C50</f>
        <v>0.07792207792207792</v>
      </c>
      <c r="D52" s="135">
        <f t="shared" si="39"/>
        <v>0.183206106870229</v>
      </c>
      <c r="E52" s="135">
        <f t="shared" si="39"/>
        <v>0.3697478991596639</v>
      </c>
      <c r="F52" s="135">
        <f t="shared" si="39"/>
        <v>0.007194244604316547</v>
      </c>
      <c r="G52" s="135">
        <f t="shared" si="39"/>
        <v>-0.018867924528301886</v>
      </c>
      <c r="H52" s="135">
        <f t="shared" si="39"/>
        <v>0.18032786885245902</v>
      </c>
      <c r="I52" s="135">
        <f>I51/I50</f>
        <v>-0.2540983606557377</v>
      </c>
      <c r="J52" s="135">
        <f>J51/J50</f>
        <v>0.46534653465346537</v>
      </c>
      <c r="K52" s="135">
        <f>K51/K50</f>
        <v>0.044642857142857144</v>
      </c>
      <c r="L52" s="135">
        <f>L51/L50</f>
        <v>-0.13333333333333333</v>
      </c>
      <c r="M52" s="135"/>
      <c r="N52" s="135"/>
      <c r="O52" s="135">
        <f>O51/O50</f>
        <v>0.08465189873417721</v>
      </c>
    </row>
    <row r="53" spans="1:15" ht="12.75">
      <c r="A53" s="132"/>
      <c r="B53" s="102">
        <v>2011</v>
      </c>
      <c r="C53" s="103">
        <v>38</v>
      </c>
      <c r="D53" s="103">
        <v>28</v>
      </c>
      <c r="E53" s="103">
        <v>26</v>
      </c>
      <c r="F53" s="103">
        <v>24</v>
      </c>
      <c r="G53" s="103">
        <v>24</v>
      </c>
      <c r="H53" s="103">
        <v>33</v>
      </c>
      <c r="I53" s="103">
        <v>28</v>
      </c>
      <c r="J53" s="103">
        <v>21</v>
      </c>
      <c r="K53" s="103">
        <v>28</v>
      </c>
      <c r="L53" s="103">
        <v>34</v>
      </c>
      <c r="M53" s="103"/>
      <c r="N53" s="103"/>
      <c r="O53" s="102">
        <f>SUM(C53:N53)</f>
        <v>284</v>
      </c>
    </row>
    <row r="54" spans="1:15" ht="12.75">
      <c r="A54" s="130" t="s">
        <v>225</v>
      </c>
      <c r="B54" s="101">
        <v>2010</v>
      </c>
      <c r="C54" s="101">
        <v>36</v>
      </c>
      <c r="D54" s="101">
        <v>23</v>
      </c>
      <c r="E54" s="101">
        <v>27</v>
      </c>
      <c r="F54" s="101">
        <v>37</v>
      </c>
      <c r="G54" s="101">
        <v>24</v>
      </c>
      <c r="H54" s="101">
        <v>18</v>
      </c>
      <c r="I54" s="101">
        <v>29</v>
      </c>
      <c r="J54" s="101">
        <v>31</v>
      </c>
      <c r="K54" s="101">
        <v>20</v>
      </c>
      <c r="L54" s="101">
        <v>21</v>
      </c>
      <c r="M54" s="101"/>
      <c r="N54" s="101"/>
      <c r="O54" s="101">
        <f>SUM(C54:N54)</f>
        <v>266</v>
      </c>
    </row>
    <row r="55" spans="1:15" ht="12.75">
      <c r="A55" s="130" t="s">
        <v>226</v>
      </c>
      <c r="B55" s="136" t="s">
        <v>219</v>
      </c>
      <c r="C55" s="101">
        <f aca="true" t="shared" si="40" ref="C55:H55">C53-C54</f>
        <v>2</v>
      </c>
      <c r="D55" s="101">
        <f t="shared" si="40"/>
        <v>5</v>
      </c>
      <c r="E55" s="101">
        <f t="shared" si="40"/>
        <v>-1</v>
      </c>
      <c r="F55" s="101">
        <f t="shared" si="40"/>
        <v>-13</v>
      </c>
      <c r="G55" s="101">
        <f t="shared" si="40"/>
        <v>0</v>
      </c>
      <c r="H55" s="101">
        <f t="shared" si="40"/>
        <v>15</v>
      </c>
      <c r="I55" s="101">
        <f>I53-I54</f>
        <v>-1</v>
      </c>
      <c r="J55" s="101">
        <f>J53-J54</f>
        <v>-10</v>
      </c>
      <c r="K55" s="101">
        <f>K53-K54</f>
        <v>8</v>
      </c>
      <c r="L55" s="101">
        <f>L53-L54</f>
        <v>13</v>
      </c>
      <c r="M55" s="101"/>
      <c r="N55" s="101"/>
      <c r="O55" s="101">
        <f>O53-O54</f>
        <v>18</v>
      </c>
    </row>
    <row r="56" spans="1:15" ht="13.5" thickBot="1">
      <c r="A56" s="133" t="s">
        <v>0</v>
      </c>
      <c r="B56" s="134" t="s">
        <v>5</v>
      </c>
      <c r="C56" s="135">
        <f aca="true" t="shared" si="41" ref="C56:H56">C55/C54</f>
        <v>0.05555555555555555</v>
      </c>
      <c r="D56" s="135">
        <f t="shared" si="41"/>
        <v>0.21739130434782608</v>
      </c>
      <c r="E56" s="135">
        <f t="shared" si="41"/>
        <v>-0.037037037037037035</v>
      </c>
      <c r="F56" s="135">
        <f t="shared" si="41"/>
        <v>-0.35135135135135137</v>
      </c>
      <c r="G56" s="135">
        <f t="shared" si="41"/>
        <v>0</v>
      </c>
      <c r="H56" s="135">
        <f t="shared" si="41"/>
        <v>0.8333333333333334</v>
      </c>
      <c r="I56" s="135">
        <f>I55/I54</f>
        <v>-0.034482758620689655</v>
      </c>
      <c r="J56" s="135">
        <f>J55/J54</f>
        <v>-0.3225806451612903</v>
      </c>
      <c r="K56" s="135">
        <f>K55/K54</f>
        <v>0.4</v>
      </c>
      <c r="L56" s="135">
        <f>L55/L54</f>
        <v>0.6190476190476191</v>
      </c>
      <c r="M56" s="135"/>
      <c r="N56" s="135"/>
      <c r="O56" s="135">
        <f>O55/O54</f>
        <v>0.06766917293233082</v>
      </c>
    </row>
    <row r="57" spans="1:15" ht="12.75">
      <c r="A57" s="132"/>
      <c r="B57" s="102">
        <v>2011</v>
      </c>
      <c r="C57" s="103">
        <v>174</v>
      </c>
      <c r="D57" s="103">
        <v>124</v>
      </c>
      <c r="E57" s="103">
        <v>144</v>
      </c>
      <c r="F57" s="103">
        <v>141</v>
      </c>
      <c r="G57" s="103">
        <v>146</v>
      </c>
      <c r="H57" s="103">
        <v>129</v>
      </c>
      <c r="I57" s="103">
        <v>125</v>
      </c>
      <c r="J57" s="103">
        <v>142</v>
      </c>
      <c r="K57" s="103">
        <v>121</v>
      </c>
      <c r="L57" s="103">
        <v>119</v>
      </c>
      <c r="M57" s="103"/>
      <c r="N57" s="103"/>
      <c r="O57" s="102">
        <f>SUM(C57:N57)</f>
        <v>1365</v>
      </c>
    </row>
    <row r="58" spans="1:15" ht="12.75">
      <c r="A58" s="130" t="s">
        <v>227</v>
      </c>
      <c r="B58" s="101">
        <v>2010</v>
      </c>
      <c r="C58" s="101">
        <v>122</v>
      </c>
      <c r="D58" s="101">
        <v>124</v>
      </c>
      <c r="E58" s="101">
        <v>175</v>
      </c>
      <c r="F58" s="101">
        <v>129</v>
      </c>
      <c r="G58" s="101">
        <v>155</v>
      </c>
      <c r="H58" s="101">
        <v>102</v>
      </c>
      <c r="I58" s="101">
        <v>100</v>
      </c>
      <c r="J58" s="101">
        <v>102</v>
      </c>
      <c r="K58" s="101">
        <v>123</v>
      </c>
      <c r="L58" s="101">
        <v>142</v>
      </c>
      <c r="M58" s="101"/>
      <c r="N58" s="101"/>
      <c r="O58" s="101">
        <f>SUM(C58:N58)</f>
        <v>1274</v>
      </c>
    </row>
    <row r="59" spans="1:15" ht="12.75">
      <c r="A59" s="132"/>
      <c r="B59" s="136" t="s">
        <v>219</v>
      </c>
      <c r="C59" s="101">
        <f aca="true" t="shared" si="42" ref="C59:H59">C57-C58</f>
        <v>52</v>
      </c>
      <c r="D59" s="101">
        <f t="shared" si="42"/>
        <v>0</v>
      </c>
      <c r="E59" s="101">
        <f t="shared" si="42"/>
        <v>-31</v>
      </c>
      <c r="F59" s="101">
        <f t="shared" si="42"/>
        <v>12</v>
      </c>
      <c r="G59" s="101">
        <f t="shared" si="42"/>
        <v>-9</v>
      </c>
      <c r="H59" s="101">
        <f t="shared" si="42"/>
        <v>27</v>
      </c>
      <c r="I59" s="101">
        <f>I57-I58</f>
        <v>25</v>
      </c>
      <c r="J59" s="101">
        <f>J57-J58</f>
        <v>40</v>
      </c>
      <c r="K59" s="101">
        <f>K57-K58</f>
        <v>-2</v>
      </c>
      <c r="L59" s="101">
        <f>L57-L58</f>
        <v>-23</v>
      </c>
      <c r="M59" s="101"/>
      <c r="N59" s="101"/>
      <c r="O59" s="101">
        <f>O57-O58</f>
        <v>91</v>
      </c>
    </row>
    <row r="60" spans="1:15" ht="13.5" thickBot="1">
      <c r="A60" s="133"/>
      <c r="B60" s="134" t="s">
        <v>5</v>
      </c>
      <c r="C60" s="135">
        <f aca="true" t="shared" si="43" ref="C60:H60">C59/C58</f>
        <v>0.4262295081967213</v>
      </c>
      <c r="D60" s="135">
        <f t="shared" si="43"/>
        <v>0</v>
      </c>
      <c r="E60" s="135">
        <f t="shared" si="43"/>
        <v>-0.17714285714285713</v>
      </c>
      <c r="F60" s="135">
        <f t="shared" si="43"/>
        <v>0.09302325581395349</v>
      </c>
      <c r="G60" s="135">
        <f t="shared" si="43"/>
        <v>-0.05806451612903226</v>
      </c>
      <c r="H60" s="135">
        <f t="shared" si="43"/>
        <v>0.2647058823529412</v>
      </c>
      <c r="I60" s="135">
        <f>I59/I58</f>
        <v>0.25</v>
      </c>
      <c r="J60" s="135">
        <f>J59/J58</f>
        <v>0.39215686274509803</v>
      </c>
      <c r="K60" s="135">
        <f>K59/K58</f>
        <v>-0.016260162601626018</v>
      </c>
      <c r="L60" s="135">
        <f>L59/L58</f>
        <v>-0.1619718309859155</v>
      </c>
      <c r="M60" s="135"/>
      <c r="N60" s="135"/>
      <c r="O60" s="135">
        <f>O59/O58</f>
        <v>0.07142857142857142</v>
      </c>
    </row>
    <row r="61" spans="1:15" ht="12.75">
      <c r="A61" s="132"/>
      <c r="B61" s="102">
        <v>2011</v>
      </c>
      <c r="C61" s="103">
        <v>500</v>
      </c>
      <c r="D61" s="103">
        <v>448</v>
      </c>
      <c r="E61" s="103">
        <v>444</v>
      </c>
      <c r="F61" s="103">
        <v>412</v>
      </c>
      <c r="G61" s="103">
        <v>539</v>
      </c>
      <c r="H61" s="103">
        <v>538</v>
      </c>
      <c r="I61" s="103">
        <v>436</v>
      </c>
      <c r="J61" s="103">
        <v>549</v>
      </c>
      <c r="K61" s="103">
        <v>514</v>
      </c>
      <c r="L61" s="103">
        <v>548</v>
      </c>
      <c r="M61" s="103"/>
      <c r="N61" s="103"/>
      <c r="O61" s="102">
        <f>SUM(C61:N61)</f>
        <v>4928</v>
      </c>
    </row>
    <row r="62" spans="1:15" ht="12.75">
      <c r="A62" s="130" t="s">
        <v>228</v>
      </c>
      <c r="B62" s="101">
        <v>2010</v>
      </c>
      <c r="C62" s="101">
        <v>550</v>
      </c>
      <c r="D62" s="101">
        <v>382</v>
      </c>
      <c r="E62" s="101">
        <v>452</v>
      </c>
      <c r="F62" s="101">
        <v>404</v>
      </c>
      <c r="G62" s="101">
        <v>467</v>
      </c>
      <c r="H62" s="101">
        <v>419</v>
      </c>
      <c r="I62" s="101">
        <v>342</v>
      </c>
      <c r="J62" s="101">
        <v>346</v>
      </c>
      <c r="K62" s="101">
        <v>345</v>
      </c>
      <c r="L62" s="101">
        <v>353</v>
      </c>
      <c r="M62" s="101"/>
      <c r="N62" s="101"/>
      <c r="O62" s="101">
        <f>SUM(C62:N62)</f>
        <v>4060</v>
      </c>
    </row>
    <row r="63" spans="1:15" ht="12.75">
      <c r="A63" s="130" t="s">
        <v>229</v>
      </c>
      <c r="B63" s="136" t="s">
        <v>219</v>
      </c>
      <c r="C63" s="101">
        <f aca="true" t="shared" si="44" ref="C63:H63">C61-C62</f>
        <v>-50</v>
      </c>
      <c r="D63" s="101">
        <f t="shared" si="44"/>
        <v>66</v>
      </c>
      <c r="E63" s="101">
        <f t="shared" si="44"/>
        <v>-8</v>
      </c>
      <c r="F63" s="101">
        <f t="shared" si="44"/>
        <v>8</v>
      </c>
      <c r="G63" s="101">
        <f t="shared" si="44"/>
        <v>72</v>
      </c>
      <c r="H63" s="101">
        <f t="shared" si="44"/>
        <v>119</v>
      </c>
      <c r="I63" s="101">
        <f>I61-I62</f>
        <v>94</v>
      </c>
      <c r="J63" s="101">
        <f>J61-J62</f>
        <v>203</v>
      </c>
      <c r="K63" s="101">
        <f>K61-K62</f>
        <v>169</v>
      </c>
      <c r="L63" s="101">
        <f>L61-L62</f>
        <v>195</v>
      </c>
      <c r="M63" s="101"/>
      <c r="N63" s="101"/>
      <c r="O63" s="101">
        <f>O61-O62</f>
        <v>868</v>
      </c>
    </row>
    <row r="64" spans="1:15" ht="13.5" thickBot="1">
      <c r="A64" s="133"/>
      <c r="B64" s="134" t="s">
        <v>5</v>
      </c>
      <c r="C64" s="135">
        <f aca="true" t="shared" si="45" ref="C64:H64">C63/C62</f>
        <v>-0.09090909090909091</v>
      </c>
      <c r="D64" s="135">
        <f t="shared" si="45"/>
        <v>0.17277486910994763</v>
      </c>
      <c r="E64" s="135">
        <f t="shared" si="45"/>
        <v>-0.017699115044247787</v>
      </c>
      <c r="F64" s="135">
        <f t="shared" si="45"/>
        <v>0.019801980198019802</v>
      </c>
      <c r="G64" s="135">
        <f t="shared" si="45"/>
        <v>0.15417558886509636</v>
      </c>
      <c r="H64" s="135">
        <f t="shared" si="45"/>
        <v>0.2840095465393795</v>
      </c>
      <c r="I64" s="135">
        <f>I63/I62</f>
        <v>0.27485380116959063</v>
      </c>
      <c r="J64" s="135">
        <f>J63/J62</f>
        <v>0.5867052023121387</v>
      </c>
      <c r="K64" s="135">
        <f>K63/K62</f>
        <v>0.48985507246376814</v>
      </c>
      <c r="L64" s="135">
        <f>L63/L62</f>
        <v>0.5524079320113314</v>
      </c>
      <c r="M64" s="135"/>
      <c r="N64" s="135"/>
      <c r="O64" s="135">
        <f>O63/O62</f>
        <v>0.21379310344827587</v>
      </c>
    </row>
    <row r="65" spans="1:15" ht="12.75">
      <c r="A65" s="132"/>
      <c r="B65" s="102">
        <v>2011</v>
      </c>
      <c r="C65" s="103">
        <v>140</v>
      </c>
      <c r="D65" s="103">
        <v>93</v>
      </c>
      <c r="E65" s="103">
        <v>140</v>
      </c>
      <c r="F65" s="103">
        <v>123</v>
      </c>
      <c r="G65" s="103">
        <v>126</v>
      </c>
      <c r="H65" s="103">
        <v>100</v>
      </c>
      <c r="I65" s="103">
        <v>122</v>
      </c>
      <c r="J65" s="103">
        <v>112</v>
      </c>
      <c r="K65" s="103">
        <v>109</v>
      </c>
      <c r="L65" s="103">
        <v>98</v>
      </c>
      <c r="M65" s="103"/>
      <c r="N65" s="103"/>
      <c r="O65" s="102">
        <f>SUM(C65:N65)</f>
        <v>1163</v>
      </c>
    </row>
    <row r="66" spans="1:15" ht="12.75">
      <c r="A66" s="130" t="s">
        <v>230</v>
      </c>
      <c r="B66" s="101">
        <v>2010</v>
      </c>
      <c r="C66" s="101">
        <v>147</v>
      </c>
      <c r="D66" s="101">
        <v>100</v>
      </c>
      <c r="E66" s="101">
        <v>144</v>
      </c>
      <c r="F66" s="101">
        <v>140</v>
      </c>
      <c r="G66" s="101">
        <v>150</v>
      </c>
      <c r="H66" s="101">
        <v>135</v>
      </c>
      <c r="I66" s="101">
        <v>136</v>
      </c>
      <c r="J66" s="101">
        <v>106</v>
      </c>
      <c r="K66" s="101">
        <v>107</v>
      </c>
      <c r="L66" s="101">
        <v>128</v>
      </c>
      <c r="M66" s="101"/>
      <c r="N66" s="101"/>
      <c r="O66" s="101">
        <f>SUM(C66:N66)</f>
        <v>1293</v>
      </c>
    </row>
    <row r="67" spans="1:15" ht="12.75">
      <c r="A67" s="130" t="s">
        <v>231</v>
      </c>
      <c r="B67" s="136" t="s">
        <v>219</v>
      </c>
      <c r="C67" s="101">
        <f aca="true" t="shared" si="46" ref="C67:H67">C65-C66</f>
        <v>-7</v>
      </c>
      <c r="D67" s="101">
        <f t="shared" si="46"/>
        <v>-7</v>
      </c>
      <c r="E67" s="101">
        <f t="shared" si="46"/>
        <v>-4</v>
      </c>
      <c r="F67" s="101">
        <f t="shared" si="46"/>
        <v>-17</v>
      </c>
      <c r="G67" s="101">
        <f t="shared" si="46"/>
        <v>-24</v>
      </c>
      <c r="H67" s="101">
        <f t="shared" si="46"/>
        <v>-35</v>
      </c>
      <c r="I67" s="101">
        <f>I65-I66</f>
        <v>-14</v>
      </c>
      <c r="J67" s="101">
        <f>J65-J66</f>
        <v>6</v>
      </c>
      <c r="K67" s="101">
        <f>K65-K66</f>
        <v>2</v>
      </c>
      <c r="L67" s="101">
        <f>L65-L66</f>
        <v>-30</v>
      </c>
      <c r="M67" s="101"/>
      <c r="N67" s="101"/>
      <c r="O67" s="101">
        <f>O65-O66</f>
        <v>-130</v>
      </c>
    </row>
    <row r="68" spans="1:15" ht="13.5" thickBot="1">
      <c r="A68" s="133"/>
      <c r="B68" s="134" t="s">
        <v>5</v>
      </c>
      <c r="C68" s="135">
        <f aca="true" t="shared" si="47" ref="C68:H68">C67/C66</f>
        <v>-0.047619047619047616</v>
      </c>
      <c r="D68" s="135">
        <f t="shared" si="47"/>
        <v>-0.07</v>
      </c>
      <c r="E68" s="135">
        <f t="shared" si="47"/>
        <v>-0.027777777777777776</v>
      </c>
      <c r="F68" s="135">
        <f t="shared" si="47"/>
        <v>-0.12142857142857143</v>
      </c>
      <c r="G68" s="135">
        <f t="shared" si="47"/>
        <v>-0.16</v>
      </c>
      <c r="H68" s="135">
        <f t="shared" si="47"/>
        <v>-0.25925925925925924</v>
      </c>
      <c r="I68" s="135">
        <f>I67/I66</f>
        <v>-0.10294117647058823</v>
      </c>
      <c r="J68" s="135">
        <f>J67/J66</f>
        <v>0.05660377358490566</v>
      </c>
      <c r="K68" s="135">
        <f>K67/K66</f>
        <v>0.018691588785046728</v>
      </c>
      <c r="L68" s="135">
        <f>L67/L66</f>
        <v>-0.234375</v>
      </c>
      <c r="M68" s="135"/>
      <c r="N68" s="135"/>
      <c r="O68" s="135">
        <f>O67/O66</f>
        <v>-0.10054137664346481</v>
      </c>
    </row>
    <row r="69" ht="13.5" thickBot="1">
      <c r="A69" s="213" t="s">
        <v>233</v>
      </c>
    </row>
    <row r="70" spans="1:15" ht="13.5" thickBot="1">
      <c r="A70" t="s">
        <v>0</v>
      </c>
      <c r="B70" s="211" t="s">
        <v>205</v>
      </c>
      <c r="C70" s="211" t="s">
        <v>206</v>
      </c>
      <c r="D70" s="211" t="s">
        <v>207</v>
      </c>
      <c r="E70" s="211" t="s">
        <v>208</v>
      </c>
      <c r="F70" s="211" t="s">
        <v>209</v>
      </c>
      <c r="G70" s="211" t="s">
        <v>210</v>
      </c>
      <c r="H70" s="211" t="s">
        <v>211</v>
      </c>
      <c r="I70" s="211" t="s">
        <v>212</v>
      </c>
      <c r="J70" s="211" t="s">
        <v>213</v>
      </c>
      <c r="K70" s="211" t="s">
        <v>214</v>
      </c>
      <c r="L70" s="211" t="s">
        <v>215</v>
      </c>
      <c r="M70" s="211" t="s">
        <v>216</v>
      </c>
      <c r="N70" s="211" t="s">
        <v>217</v>
      </c>
      <c r="O70" s="211" t="s">
        <v>54</v>
      </c>
    </row>
    <row r="71" spans="1:15" ht="12.75">
      <c r="A71" s="212"/>
      <c r="B71" s="102">
        <v>2011</v>
      </c>
      <c r="C71" s="102">
        <f aca="true" t="shared" si="48" ref="C71:L72">SUM(C75+C79+C83+C87+C91+C95+C99)</f>
        <v>347</v>
      </c>
      <c r="D71" s="102">
        <f t="shared" si="48"/>
        <v>241</v>
      </c>
      <c r="E71" s="102">
        <f t="shared" si="48"/>
        <v>265</v>
      </c>
      <c r="F71" s="102">
        <f t="shared" si="48"/>
        <v>208</v>
      </c>
      <c r="G71" s="102">
        <f t="shared" si="48"/>
        <v>289</v>
      </c>
      <c r="H71" s="102">
        <f t="shared" si="48"/>
        <v>231</v>
      </c>
      <c r="I71" s="102">
        <f t="shared" si="48"/>
        <v>260</v>
      </c>
      <c r="J71" s="102">
        <f t="shared" si="48"/>
        <v>257</v>
      </c>
      <c r="K71" s="102">
        <f t="shared" si="48"/>
        <v>309</v>
      </c>
      <c r="L71" s="102">
        <f t="shared" si="48"/>
        <v>287</v>
      </c>
      <c r="M71" s="102"/>
      <c r="N71" s="102"/>
      <c r="O71" s="102">
        <f>SUM(O75+O79+O83+O87+O91+O95+O99)</f>
        <v>2694</v>
      </c>
    </row>
    <row r="72" spans="1:15" ht="12.75">
      <c r="A72" s="130" t="s">
        <v>54</v>
      </c>
      <c r="B72" s="101">
        <v>2010</v>
      </c>
      <c r="C72" s="101">
        <f t="shared" si="48"/>
        <v>312</v>
      </c>
      <c r="D72" s="101">
        <f t="shared" si="48"/>
        <v>239</v>
      </c>
      <c r="E72" s="101">
        <f t="shared" si="48"/>
        <v>263</v>
      </c>
      <c r="F72" s="101">
        <f t="shared" si="48"/>
        <v>267</v>
      </c>
      <c r="G72" s="101">
        <f t="shared" si="48"/>
        <v>232</v>
      </c>
      <c r="H72" s="101">
        <f t="shared" si="48"/>
        <v>302</v>
      </c>
      <c r="I72" s="101">
        <f t="shared" si="48"/>
        <v>347</v>
      </c>
      <c r="J72" s="101">
        <f t="shared" si="48"/>
        <v>411</v>
      </c>
      <c r="K72" s="101">
        <f t="shared" si="48"/>
        <v>440</v>
      </c>
      <c r="L72" s="101">
        <f t="shared" si="48"/>
        <v>490</v>
      </c>
      <c r="M72" s="101"/>
      <c r="N72" s="101"/>
      <c r="O72" s="101">
        <f>SUM(C72:N72)</f>
        <v>3303</v>
      </c>
    </row>
    <row r="73" spans="1:15" ht="12.75">
      <c r="A73" s="130" t="s">
        <v>218</v>
      </c>
      <c r="B73" s="131" t="s">
        <v>219</v>
      </c>
      <c r="C73" s="101">
        <f aca="true" t="shared" si="49" ref="C73:H73">C71-C72</f>
        <v>35</v>
      </c>
      <c r="D73" s="101">
        <f t="shared" si="49"/>
        <v>2</v>
      </c>
      <c r="E73" s="101">
        <f t="shared" si="49"/>
        <v>2</v>
      </c>
      <c r="F73" s="101">
        <f t="shared" si="49"/>
        <v>-59</v>
      </c>
      <c r="G73" s="101">
        <f t="shared" si="49"/>
        <v>57</v>
      </c>
      <c r="H73" s="101">
        <f t="shared" si="49"/>
        <v>-71</v>
      </c>
      <c r="I73" s="101">
        <f>I71-I72</f>
        <v>-87</v>
      </c>
      <c r="J73" s="101">
        <f>J71-J72</f>
        <v>-154</v>
      </c>
      <c r="K73" s="101">
        <f>K71-K72</f>
        <v>-131</v>
      </c>
      <c r="L73" s="101">
        <f>L71-L72</f>
        <v>-203</v>
      </c>
      <c r="M73" s="101"/>
      <c r="N73" s="101"/>
      <c r="O73" s="101">
        <f>O71-O72</f>
        <v>-609</v>
      </c>
    </row>
    <row r="74" spans="1:15" ht="13.5" thickBot="1">
      <c r="A74" s="133"/>
      <c r="B74" s="134" t="s">
        <v>5</v>
      </c>
      <c r="C74" s="135">
        <f aca="true" t="shared" si="50" ref="C74:H74">C73/C72</f>
        <v>0.11217948717948718</v>
      </c>
      <c r="D74" s="135">
        <f t="shared" si="50"/>
        <v>0.008368200836820083</v>
      </c>
      <c r="E74" s="135">
        <f t="shared" si="50"/>
        <v>0.0076045627376425855</v>
      </c>
      <c r="F74" s="135">
        <f t="shared" si="50"/>
        <v>-0.2209737827715356</v>
      </c>
      <c r="G74" s="135">
        <f t="shared" si="50"/>
        <v>0.24568965517241378</v>
      </c>
      <c r="H74" s="135">
        <f t="shared" si="50"/>
        <v>-0.23509933774834438</v>
      </c>
      <c r="I74" s="135">
        <f>I73/I72</f>
        <v>-0.2507204610951009</v>
      </c>
      <c r="J74" s="135">
        <f>J73/J72</f>
        <v>-0.3746958637469586</v>
      </c>
      <c r="K74" s="135">
        <f>K73/K72</f>
        <v>-0.29772727272727273</v>
      </c>
      <c r="L74" s="135">
        <f>L73/L72</f>
        <v>-0.4142857142857143</v>
      </c>
      <c r="M74" s="135"/>
      <c r="N74" s="135"/>
      <c r="O74" s="135">
        <f>O73/O72</f>
        <v>-0.184377838328792</v>
      </c>
    </row>
    <row r="75" spans="1:15" ht="12.75">
      <c r="A75" s="132"/>
      <c r="B75" s="102">
        <v>2011</v>
      </c>
      <c r="C75" s="102">
        <v>9</v>
      </c>
      <c r="D75" s="102">
        <v>5</v>
      </c>
      <c r="E75" s="102">
        <v>5</v>
      </c>
      <c r="F75" s="102">
        <v>5</v>
      </c>
      <c r="G75" s="102">
        <v>5</v>
      </c>
      <c r="H75" s="102">
        <v>5</v>
      </c>
      <c r="I75" s="102">
        <v>6</v>
      </c>
      <c r="J75" s="102">
        <v>3</v>
      </c>
      <c r="K75" s="102">
        <v>2</v>
      </c>
      <c r="L75" s="102">
        <v>7</v>
      </c>
      <c r="M75" s="102"/>
      <c r="N75" s="102"/>
      <c r="O75" s="102">
        <f>SUM(C75:N75)</f>
        <v>52</v>
      </c>
    </row>
    <row r="76" spans="1:15" ht="12.75">
      <c r="A76" s="130" t="s">
        <v>220</v>
      </c>
      <c r="B76" s="101">
        <v>2010</v>
      </c>
      <c r="C76" s="101">
        <v>2</v>
      </c>
      <c r="D76" s="101">
        <v>6</v>
      </c>
      <c r="E76" s="101">
        <v>3</v>
      </c>
      <c r="F76" s="101">
        <v>1</v>
      </c>
      <c r="G76" s="101">
        <v>4</v>
      </c>
      <c r="H76" s="101">
        <v>10</v>
      </c>
      <c r="I76" s="101">
        <v>5</v>
      </c>
      <c r="J76" s="101">
        <v>3</v>
      </c>
      <c r="K76" s="101">
        <v>2</v>
      </c>
      <c r="L76" s="101">
        <v>8</v>
      </c>
      <c r="M76" s="101"/>
      <c r="N76" s="101"/>
      <c r="O76" s="101">
        <f>SUM(C76:N76)</f>
        <v>44</v>
      </c>
    </row>
    <row r="77" spans="1:15" ht="12.75">
      <c r="A77" s="130" t="s">
        <v>221</v>
      </c>
      <c r="B77" s="136" t="s">
        <v>219</v>
      </c>
      <c r="C77" s="101">
        <f aca="true" t="shared" si="51" ref="C77:H77">C75-C76</f>
        <v>7</v>
      </c>
      <c r="D77" s="101">
        <f t="shared" si="51"/>
        <v>-1</v>
      </c>
      <c r="E77" s="101">
        <f t="shared" si="51"/>
        <v>2</v>
      </c>
      <c r="F77" s="101">
        <f t="shared" si="51"/>
        <v>4</v>
      </c>
      <c r="G77" s="101">
        <f t="shared" si="51"/>
        <v>1</v>
      </c>
      <c r="H77" s="101">
        <f t="shared" si="51"/>
        <v>-5</v>
      </c>
      <c r="I77" s="101">
        <f>I75-I76</f>
        <v>1</v>
      </c>
      <c r="J77" s="101">
        <f>J75-J76</f>
        <v>0</v>
      </c>
      <c r="K77" s="101">
        <f>K75-K76</f>
        <v>0</v>
      </c>
      <c r="L77" s="101">
        <f>L75-L76</f>
        <v>-1</v>
      </c>
      <c r="M77" s="101"/>
      <c r="N77" s="101"/>
      <c r="O77" s="101">
        <f>O75-O76</f>
        <v>8</v>
      </c>
    </row>
    <row r="78" spans="1:15" ht="13.5" thickBot="1">
      <c r="A78" s="133"/>
      <c r="B78" s="134" t="s">
        <v>5</v>
      </c>
      <c r="C78" s="135">
        <f aca="true" t="shared" si="52" ref="C78:K78">C77/C76</f>
        <v>3.5</v>
      </c>
      <c r="D78" s="135">
        <f t="shared" si="52"/>
        <v>-0.16666666666666666</v>
      </c>
      <c r="E78" s="135">
        <f t="shared" si="52"/>
        <v>0.6666666666666666</v>
      </c>
      <c r="F78" s="135">
        <f t="shared" si="52"/>
        <v>4</v>
      </c>
      <c r="G78" s="135">
        <f t="shared" si="52"/>
        <v>0.25</v>
      </c>
      <c r="H78" s="135">
        <f t="shared" si="52"/>
        <v>-0.5</v>
      </c>
      <c r="I78" s="135">
        <f t="shared" si="52"/>
        <v>0.2</v>
      </c>
      <c r="J78" s="135">
        <f t="shared" si="52"/>
        <v>0</v>
      </c>
      <c r="K78" s="135">
        <f t="shared" si="52"/>
        <v>0</v>
      </c>
      <c r="L78" s="135">
        <f>L77/L76</f>
        <v>-0.125</v>
      </c>
      <c r="M78" s="135"/>
      <c r="N78" s="135"/>
      <c r="O78" s="135">
        <f>O77/O76</f>
        <v>0.18181818181818182</v>
      </c>
    </row>
    <row r="79" spans="1:15" ht="12.75">
      <c r="A79" s="132"/>
      <c r="B79" s="102">
        <v>2011</v>
      </c>
      <c r="C79" s="103">
        <v>0</v>
      </c>
      <c r="D79" s="103">
        <v>0</v>
      </c>
      <c r="E79" s="103">
        <v>0</v>
      </c>
      <c r="F79" s="103">
        <v>0</v>
      </c>
      <c r="G79" s="103">
        <v>0</v>
      </c>
      <c r="H79" s="103">
        <v>0</v>
      </c>
      <c r="I79" s="103">
        <v>0</v>
      </c>
      <c r="J79" s="103">
        <v>0</v>
      </c>
      <c r="K79" s="103">
        <v>0</v>
      </c>
      <c r="L79" s="103">
        <v>0</v>
      </c>
      <c r="M79" s="103"/>
      <c r="N79" s="103"/>
      <c r="O79" s="102">
        <f>SUM(C79:N79)</f>
        <v>0</v>
      </c>
    </row>
    <row r="80" spans="1:15" ht="12.75">
      <c r="A80" s="137" t="s">
        <v>222</v>
      </c>
      <c r="B80" s="101">
        <v>2010</v>
      </c>
      <c r="C80" s="101">
        <v>0</v>
      </c>
      <c r="D80" s="101">
        <v>0</v>
      </c>
      <c r="E80" s="101">
        <v>0</v>
      </c>
      <c r="F80" s="101">
        <v>0</v>
      </c>
      <c r="G80" s="101">
        <v>0</v>
      </c>
      <c r="H80" s="101">
        <v>0</v>
      </c>
      <c r="I80" s="101">
        <v>0</v>
      </c>
      <c r="J80" s="101">
        <v>0</v>
      </c>
      <c r="K80" s="101">
        <v>0</v>
      </c>
      <c r="L80" s="101">
        <v>0</v>
      </c>
      <c r="M80" s="101"/>
      <c r="N80" s="101"/>
      <c r="O80" s="101">
        <f>SUM(C80:N80)</f>
        <v>0</v>
      </c>
    </row>
    <row r="81" spans="1:15" ht="12.75">
      <c r="A81" s="130" t="s">
        <v>223</v>
      </c>
      <c r="B81" s="136" t="s">
        <v>219</v>
      </c>
      <c r="C81" s="101">
        <f aca="true" t="shared" si="53" ref="C81:H81">C79-C80</f>
        <v>0</v>
      </c>
      <c r="D81" s="101">
        <f t="shared" si="53"/>
        <v>0</v>
      </c>
      <c r="E81" s="101">
        <f t="shared" si="53"/>
        <v>0</v>
      </c>
      <c r="F81" s="101">
        <f t="shared" si="53"/>
        <v>0</v>
      </c>
      <c r="G81" s="101">
        <f t="shared" si="53"/>
        <v>0</v>
      </c>
      <c r="H81" s="101">
        <f t="shared" si="53"/>
        <v>0</v>
      </c>
      <c r="I81" s="101">
        <f>I79-I80</f>
        <v>0</v>
      </c>
      <c r="J81" s="101">
        <f>J79-J80</f>
        <v>0</v>
      </c>
      <c r="K81" s="101">
        <f>K79-K80</f>
        <v>0</v>
      </c>
      <c r="L81" s="101">
        <f>L79-L80</f>
        <v>0</v>
      </c>
      <c r="M81" s="101"/>
      <c r="N81" s="101"/>
      <c r="O81" s="101">
        <f>O79-O80</f>
        <v>0</v>
      </c>
    </row>
    <row r="82" spans="1:15" ht="13.5" thickBot="1">
      <c r="A82" s="133"/>
      <c r="B82" s="134" t="s">
        <v>5</v>
      </c>
      <c r="C82" s="135">
        <v>0</v>
      </c>
      <c r="D82" s="135">
        <v>0</v>
      </c>
      <c r="E82" s="135">
        <v>0</v>
      </c>
      <c r="F82" s="135">
        <v>0</v>
      </c>
      <c r="G82" s="135">
        <v>0</v>
      </c>
      <c r="H82" s="135">
        <v>0</v>
      </c>
      <c r="I82" s="135">
        <v>0</v>
      </c>
      <c r="J82" s="135">
        <v>0</v>
      </c>
      <c r="K82" s="135">
        <v>0</v>
      </c>
      <c r="L82" s="135">
        <v>0</v>
      </c>
      <c r="M82" s="135"/>
      <c r="N82" s="135"/>
      <c r="O82" s="135">
        <v>0</v>
      </c>
    </row>
    <row r="83" spans="1:15" ht="12.75">
      <c r="A83" s="132"/>
      <c r="B83" s="102">
        <v>2011</v>
      </c>
      <c r="C83" s="103">
        <v>24</v>
      </c>
      <c r="D83" s="103">
        <v>14</v>
      </c>
      <c r="E83" s="103">
        <v>22</v>
      </c>
      <c r="F83" s="103">
        <v>13</v>
      </c>
      <c r="G83" s="103">
        <v>14</v>
      </c>
      <c r="H83" s="103">
        <v>20</v>
      </c>
      <c r="I83" s="103">
        <v>21</v>
      </c>
      <c r="J83" s="103">
        <v>30</v>
      </c>
      <c r="K83" s="103">
        <v>20</v>
      </c>
      <c r="L83" s="103">
        <v>26</v>
      </c>
      <c r="M83" s="103"/>
      <c r="N83" s="103"/>
      <c r="O83" s="102">
        <f>SUM(C83:N83)</f>
        <v>204</v>
      </c>
    </row>
    <row r="84" spans="1:15" ht="12.75">
      <c r="A84" s="130" t="s">
        <v>224</v>
      </c>
      <c r="B84" s="101">
        <v>2010</v>
      </c>
      <c r="C84" s="101">
        <v>26</v>
      </c>
      <c r="D84" s="101">
        <v>17</v>
      </c>
      <c r="E84" s="101">
        <v>23</v>
      </c>
      <c r="F84" s="101">
        <v>14</v>
      </c>
      <c r="G84" s="101">
        <v>17</v>
      </c>
      <c r="H84" s="101">
        <v>26</v>
      </c>
      <c r="I84" s="101">
        <v>37</v>
      </c>
      <c r="J84" s="101">
        <v>32</v>
      </c>
      <c r="K84" s="101">
        <v>34</v>
      </c>
      <c r="L84" s="101">
        <v>23</v>
      </c>
      <c r="M84" s="101"/>
      <c r="N84" s="101"/>
      <c r="O84" s="101">
        <f>SUM(C84:N84)</f>
        <v>249</v>
      </c>
    </row>
    <row r="85" spans="1:15" ht="12.75">
      <c r="A85" s="132"/>
      <c r="B85" s="136" t="s">
        <v>219</v>
      </c>
      <c r="C85" s="101">
        <f aca="true" t="shared" si="54" ref="C85:H85">C83-C84</f>
        <v>-2</v>
      </c>
      <c r="D85" s="101">
        <f t="shared" si="54"/>
        <v>-3</v>
      </c>
      <c r="E85" s="101">
        <f t="shared" si="54"/>
        <v>-1</v>
      </c>
      <c r="F85" s="101">
        <f t="shared" si="54"/>
        <v>-1</v>
      </c>
      <c r="G85" s="101">
        <f t="shared" si="54"/>
        <v>-3</v>
      </c>
      <c r="H85" s="101">
        <f t="shared" si="54"/>
        <v>-6</v>
      </c>
      <c r="I85" s="101">
        <f>I83-I84</f>
        <v>-16</v>
      </c>
      <c r="J85" s="101">
        <f>J83-J84</f>
        <v>-2</v>
      </c>
      <c r="K85" s="101">
        <f>K83-K84</f>
        <v>-14</v>
      </c>
      <c r="L85" s="101">
        <f>L83-L84</f>
        <v>3</v>
      </c>
      <c r="M85" s="101"/>
      <c r="N85" s="101"/>
      <c r="O85" s="101">
        <f>O83-O84</f>
        <v>-45</v>
      </c>
    </row>
    <row r="86" spans="1:15" ht="13.5" thickBot="1">
      <c r="A86" s="133"/>
      <c r="B86" s="134" t="s">
        <v>5</v>
      </c>
      <c r="C86" s="135">
        <f aca="true" t="shared" si="55" ref="C86:H86">C85/C84</f>
        <v>-0.07692307692307693</v>
      </c>
      <c r="D86" s="135">
        <f t="shared" si="55"/>
        <v>-0.17647058823529413</v>
      </c>
      <c r="E86" s="135">
        <f t="shared" si="55"/>
        <v>-0.043478260869565216</v>
      </c>
      <c r="F86" s="135">
        <f t="shared" si="55"/>
        <v>-0.07142857142857142</v>
      </c>
      <c r="G86" s="135">
        <f t="shared" si="55"/>
        <v>-0.17647058823529413</v>
      </c>
      <c r="H86" s="135">
        <f t="shared" si="55"/>
        <v>-0.23076923076923078</v>
      </c>
      <c r="I86" s="135">
        <f>I85/I84</f>
        <v>-0.43243243243243246</v>
      </c>
      <c r="J86" s="135">
        <f>J85/J84</f>
        <v>-0.0625</v>
      </c>
      <c r="K86" s="135">
        <f>K85/K84</f>
        <v>-0.4117647058823529</v>
      </c>
      <c r="L86" s="135">
        <f>L85/L84</f>
        <v>0.13043478260869565</v>
      </c>
      <c r="M86" s="135"/>
      <c r="N86" s="135"/>
      <c r="O86" s="135">
        <f>O85/O84</f>
        <v>-0.18072289156626506</v>
      </c>
    </row>
    <row r="87" spans="1:15" ht="12.75">
      <c r="A87" s="132"/>
      <c r="B87" s="102">
        <v>2011</v>
      </c>
      <c r="C87" s="103">
        <v>7</v>
      </c>
      <c r="D87" s="103">
        <v>8</v>
      </c>
      <c r="E87" s="103">
        <v>7</v>
      </c>
      <c r="F87" s="103">
        <v>7</v>
      </c>
      <c r="G87" s="103">
        <v>8</v>
      </c>
      <c r="H87" s="103">
        <v>11</v>
      </c>
      <c r="I87" s="103">
        <v>3</v>
      </c>
      <c r="J87" s="103">
        <v>7</v>
      </c>
      <c r="K87" s="103">
        <v>18</v>
      </c>
      <c r="L87" s="103">
        <v>10</v>
      </c>
      <c r="M87" s="103"/>
      <c r="N87" s="103"/>
      <c r="O87" s="102">
        <f>SUM(C87:N87)</f>
        <v>86</v>
      </c>
    </row>
    <row r="88" spans="1:15" ht="12.75">
      <c r="A88" s="130" t="s">
        <v>225</v>
      </c>
      <c r="B88" s="101">
        <v>2010</v>
      </c>
      <c r="C88" s="101">
        <v>15</v>
      </c>
      <c r="D88" s="101">
        <v>9</v>
      </c>
      <c r="E88" s="101">
        <v>6</v>
      </c>
      <c r="F88" s="101">
        <v>5</v>
      </c>
      <c r="G88" s="101">
        <v>6</v>
      </c>
      <c r="H88" s="101">
        <v>8</v>
      </c>
      <c r="I88" s="101">
        <v>11</v>
      </c>
      <c r="J88" s="101">
        <v>12</v>
      </c>
      <c r="K88" s="101">
        <v>9</v>
      </c>
      <c r="L88" s="101">
        <v>7</v>
      </c>
      <c r="M88" s="101"/>
      <c r="N88" s="101"/>
      <c r="O88" s="101">
        <f>SUM(C88:N88)</f>
        <v>88</v>
      </c>
    </row>
    <row r="89" spans="1:15" ht="12.75">
      <c r="A89" s="130" t="s">
        <v>226</v>
      </c>
      <c r="B89" s="136" t="s">
        <v>219</v>
      </c>
      <c r="C89" s="101">
        <f aca="true" t="shared" si="56" ref="C89:H89">C87-C88</f>
        <v>-8</v>
      </c>
      <c r="D89" s="101">
        <f t="shared" si="56"/>
        <v>-1</v>
      </c>
      <c r="E89" s="101">
        <f t="shared" si="56"/>
        <v>1</v>
      </c>
      <c r="F89" s="101">
        <f t="shared" si="56"/>
        <v>2</v>
      </c>
      <c r="G89" s="101">
        <f t="shared" si="56"/>
        <v>2</v>
      </c>
      <c r="H89" s="101">
        <f t="shared" si="56"/>
        <v>3</v>
      </c>
      <c r="I89" s="101">
        <f>I87-I88</f>
        <v>-8</v>
      </c>
      <c r="J89" s="101">
        <f>J87-J88</f>
        <v>-5</v>
      </c>
      <c r="K89" s="101">
        <f>K87-K88</f>
        <v>9</v>
      </c>
      <c r="L89" s="101">
        <f>L87-L88</f>
        <v>3</v>
      </c>
      <c r="M89" s="101"/>
      <c r="N89" s="101"/>
      <c r="O89" s="101">
        <f>O87-O88</f>
        <v>-2</v>
      </c>
    </row>
    <row r="90" spans="1:15" ht="13.5" thickBot="1">
      <c r="A90" s="133" t="s">
        <v>0</v>
      </c>
      <c r="B90" s="134" t="s">
        <v>5</v>
      </c>
      <c r="C90" s="135">
        <f aca="true" t="shared" si="57" ref="C90:H90">C89/C88</f>
        <v>-0.5333333333333333</v>
      </c>
      <c r="D90" s="135">
        <f t="shared" si="57"/>
        <v>-0.1111111111111111</v>
      </c>
      <c r="E90" s="135">
        <f t="shared" si="57"/>
        <v>0.16666666666666666</v>
      </c>
      <c r="F90" s="135">
        <f t="shared" si="57"/>
        <v>0.4</v>
      </c>
      <c r="G90" s="135">
        <f t="shared" si="57"/>
        <v>0.3333333333333333</v>
      </c>
      <c r="H90" s="135">
        <f t="shared" si="57"/>
        <v>0.375</v>
      </c>
      <c r="I90" s="135">
        <f>I89/I88</f>
        <v>-0.7272727272727273</v>
      </c>
      <c r="J90" s="135">
        <f>J89/J88</f>
        <v>-0.4166666666666667</v>
      </c>
      <c r="K90" s="135">
        <f>K89/K88</f>
        <v>1</v>
      </c>
      <c r="L90" s="135">
        <f>L89/L88</f>
        <v>0.42857142857142855</v>
      </c>
      <c r="M90" s="135"/>
      <c r="N90" s="135"/>
      <c r="O90" s="135">
        <f>O89/O88</f>
        <v>-0.022727272727272728</v>
      </c>
    </row>
    <row r="91" spans="1:15" ht="12.75">
      <c r="A91" s="132"/>
      <c r="B91" s="102">
        <v>2011</v>
      </c>
      <c r="C91" s="103">
        <v>187</v>
      </c>
      <c r="D91" s="103">
        <v>111</v>
      </c>
      <c r="E91" s="103">
        <v>130</v>
      </c>
      <c r="F91" s="103">
        <v>112</v>
      </c>
      <c r="G91" s="103">
        <v>135</v>
      </c>
      <c r="H91" s="103">
        <v>96</v>
      </c>
      <c r="I91" s="103">
        <v>115</v>
      </c>
      <c r="J91" s="103">
        <v>106</v>
      </c>
      <c r="K91" s="103">
        <v>138</v>
      </c>
      <c r="L91" s="103">
        <v>112</v>
      </c>
      <c r="M91" s="103"/>
      <c r="N91" s="103"/>
      <c r="O91" s="102">
        <f>SUM(C91:N91)</f>
        <v>1242</v>
      </c>
    </row>
    <row r="92" spans="1:15" ht="12.75">
      <c r="A92" s="130" t="s">
        <v>227</v>
      </c>
      <c r="B92" s="101">
        <v>2010</v>
      </c>
      <c r="C92" s="101">
        <v>129</v>
      </c>
      <c r="D92" s="101">
        <v>96</v>
      </c>
      <c r="E92" s="101">
        <v>103</v>
      </c>
      <c r="F92" s="101">
        <v>105</v>
      </c>
      <c r="G92" s="101">
        <v>84</v>
      </c>
      <c r="H92" s="101">
        <v>99</v>
      </c>
      <c r="I92" s="101">
        <v>115</v>
      </c>
      <c r="J92" s="101">
        <v>130</v>
      </c>
      <c r="K92" s="101">
        <v>165</v>
      </c>
      <c r="L92" s="101">
        <v>187</v>
      </c>
      <c r="M92" s="101"/>
      <c r="N92" s="101"/>
      <c r="O92" s="101">
        <f>SUM(C92:N92)</f>
        <v>1213</v>
      </c>
    </row>
    <row r="93" spans="1:15" ht="12.75">
      <c r="A93" s="132"/>
      <c r="B93" s="136" t="s">
        <v>219</v>
      </c>
      <c r="C93" s="101">
        <f aca="true" t="shared" si="58" ref="C93:H93">C91-C92</f>
        <v>58</v>
      </c>
      <c r="D93" s="101">
        <f t="shared" si="58"/>
        <v>15</v>
      </c>
      <c r="E93" s="101">
        <f t="shared" si="58"/>
        <v>27</v>
      </c>
      <c r="F93" s="101">
        <f t="shared" si="58"/>
        <v>7</v>
      </c>
      <c r="G93" s="101">
        <f t="shared" si="58"/>
        <v>51</v>
      </c>
      <c r="H93" s="101">
        <f t="shared" si="58"/>
        <v>-3</v>
      </c>
      <c r="I93" s="101">
        <f>I91-I92</f>
        <v>0</v>
      </c>
      <c r="J93" s="101">
        <f>J91-J92</f>
        <v>-24</v>
      </c>
      <c r="K93" s="101">
        <f>K91-K92</f>
        <v>-27</v>
      </c>
      <c r="L93" s="101">
        <f>L91-L92</f>
        <v>-75</v>
      </c>
      <c r="M93" s="101"/>
      <c r="N93" s="101"/>
      <c r="O93" s="101">
        <f>O91-O92</f>
        <v>29</v>
      </c>
    </row>
    <row r="94" spans="1:15" ht="13.5" thickBot="1">
      <c r="A94" s="133"/>
      <c r="B94" s="134" t="s">
        <v>5</v>
      </c>
      <c r="C94" s="135">
        <f aca="true" t="shared" si="59" ref="C94:H94">C93/C92</f>
        <v>0.4496124031007752</v>
      </c>
      <c r="D94" s="135">
        <f t="shared" si="59"/>
        <v>0.15625</v>
      </c>
      <c r="E94" s="135">
        <f t="shared" si="59"/>
        <v>0.2621359223300971</v>
      </c>
      <c r="F94" s="135">
        <f t="shared" si="59"/>
        <v>0.06666666666666667</v>
      </c>
      <c r="G94" s="135">
        <f t="shared" si="59"/>
        <v>0.6071428571428571</v>
      </c>
      <c r="H94" s="135">
        <f t="shared" si="59"/>
        <v>-0.030303030303030304</v>
      </c>
      <c r="I94" s="135">
        <f>I93/I92</f>
        <v>0</v>
      </c>
      <c r="J94" s="135">
        <f>J93/J92</f>
        <v>-0.18461538461538463</v>
      </c>
      <c r="K94" s="135">
        <f>K93/K92</f>
        <v>-0.16363636363636364</v>
      </c>
      <c r="L94" s="135">
        <f>L93/L92</f>
        <v>-0.40106951871657753</v>
      </c>
      <c r="M94" s="135"/>
      <c r="N94" s="135"/>
      <c r="O94" s="135">
        <f>O93/O92</f>
        <v>0.023907666941467436</v>
      </c>
    </row>
    <row r="95" spans="1:15" ht="12.75">
      <c r="A95" s="132"/>
      <c r="B95" s="102">
        <v>2011</v>
      </c>
      <c r="C95" s="103">
        <v>86</v>
      </c>
      <c r="D95" s="103">
        <v>58</v>
      </c>
      <c r="E95" s="103">
        <v>50</v>
      </c>
      <c r="F95" s="103">
        <v>36</v>
      </c>
      <c r="G95" s="103">
        <v>81</v>
      </c>
      <c r="H95" s="103">
        <v>62</v>
      </c>
      <c r="I95" s="103">
        <v>82</v>
      </c>
      <c r="J95" s="103">
        <v>82</v>
      </c>
      <c r="K95" s="103">
        <v>100</v>
      </c>
      <c r="L95" s="103">
        <v>104</v>
      </c>
      <c r="M95" s="103"/>
      <c r="N95" s="103"/>
      <c r="O95" s="102">
        <f>SUM(C95:N95)</f>
        <v>741</v>
      </c>
    </row>
    <row r="96" spans="1:15" ht="12.75">
      <c r="A96" s="130" t="s">
        <v>228</v>
      </c>
      <c r="B96" s="101">
        <v>2010</v>
      </c>
      <c r="C96" s="101">
        <v>60</v>
      </c>
      <c r="D96" s="101">
        <v>47</v>
      </c>
      <c r="E96" s="101">
        <v>80</v>
      </c>
      <c r="F96" s="101">
        <v>77</v>
      </c>
      <c r="G96" s="101">
        <v>68</v>
      </c>
      <c r="H96" s="101">
        <v>101</v>
      </c>
      <c r="I96" s="101">
        <v>116</v>
      </c>
      <c r="J96" s="101">
        <v>193</v>
      </c>
      <c r="K96" s="101">
        <v>175</v>
      </c>
      <c r="L96" s="101">
        <v>202</v>
      </c>
      <c r="M96" s="101"/>
      <c r="N96" s="101"/>
      <c r="O96" s="101">
        <f>SUM(C96:N96)</f>
        <v>1119</v>
      </c>
    </row>
    <row r="97" spans="1:15" ht="12.75">
      <c r="A97" s="130" t="s">
        <v>229</v>
      </c>
      <c r="B97" s="136" t="s">
        <v>219</v>
      </c>
      <c r="C97" s="101">
        <f aca="true" t="shared" si="60" ref="C97:H97">C95-C96</f>
        <v>26</v>
      </c>
      <c r="D97" s="101">
        <f t="shared" si="60"/>
        <v>11</v>
      </c>
      <c r="E97" s="101">
        <f t="shared" si="60"/>
        <v>-30</v>
      </c>
      <c r="F97" s="101">
        <f t="shared" si="60"/>
        <v>-41</v>
      </c>
      <c r="G97" s="101">
        <f t="shared" si="60"/>
        <v>13</v>
      </c>
      <c r="H97" s="101">
        <f t="shared" si="60"/>
        <v>-39</v>
      </c>
      <c r="I97" s="101">
        <f>I95-I96</f>
        <v>-34</v>
      </c>
      <c r="J97" s="101">
        <f>J95-J96</f>
        <v>-111</v>
      </c>
      <c r="K97" s="101">
        <f>K95-K96</f>
        <v>-75</v>
      </c>
      <c r="L97" s="101">
        <f>L95-L96</f>
        <v>-98</v>
      </c>
      <c r="M97" s="101"/>
      <c r="N97" s="101"/>
      <c r="O97" s="101">
        <f>O95-O96</f>
        <v>-378</v>
      </c>
    </row>
    <row r="98" spans="1:15" ht="13.5" thickBot="1">
      <c r="A98" s="133"/>
      <c r="B98" s="134" t="s">
        <v>5</v>
      </c>
      <c r="C98" s="135">
        <f aca="true" t="shared" si="61" ref="C98:H98">C97/C96</f>
        <v>0.43333333333333335</v>
      </c>
      <c r="D98" s="135">
        <f t="shared" si="61"/>
        <v>0.23404255319148937</v>
      </c>
      <c r="E98" s="135">
        <f t="shared" si="61"/>
        <v>-0.375</v>
      </c>
      <c r="F98" s="135">
        <f t="shared" si="61"/>
        <v>-0.5324675324675324</v>
      </c>
      <c r="G98" s="135">
        <f t="shared" si="61"/>
        <v>0.19117647058823528</v>
      </c>
      <c r="H98" s="135">
        <f t="shared" si="61"/>
        <v>-0.38613861386138615</v>
      </c>
      <c r="I98" s="135">
        <f>I97/I96</f>
        <v>-0.29310344827586204</v>
      </c>
      <c r="J98" s="135">
        <f>J97/J96</f>
        <v>-0.5751295336787565</v>
      </c>
      <c r="K98" s="135">
        <f>K97/K96</f>
        <v>-0.42857142857142855</v>
      </c>
      <c r="L98" s="135">
        <f>L97/L96</f>
        <v>-0.48514851485148514</v>
      </c>
      <c r="M98" s="135"/>
      <c r="N98" s="135"/>
      <c r="O98" s="135">
        <f>O97/O96</f>
        <v>-0.3378016085790885</v>
      </c>
    </row>
    <row r="99" spans="1:15" ht="12.75">
      <c r="A99" s="132"/>
      <c r="B99" s="102">
        <v>2011</v>
      </c>
      <c r="C99" s="103">
        <v>34</v>
      </c>
      <c r="D99" s="103">
        <v>45</v>
      </c>
      <c r="E99" s="103">
        <v>51</v>
      </c>
      <c r="F99" s="103">
        <v>35</v>
      </c>
      <c r="G99" s="103">
        <v>46</v>
      </c>
      <c r="H99" s="103">
        <v>37</v>
      </c>
      <c r="I99" s="103">
        <v>33</v>
      </c>
      <c r="J99" s="103">
        <v>29</v>
      </c>
      <c r="K99" s="103">
        <v>31</v>
      </c>
      <c r="L99" s="103">
        <v>28</v>
      </c>
      <c r="M99" s="103"/>
      <c r="N99" s="103"/>
      <c r="O99" s="102">
        <f>SUM(C99:N99)</f>
        <v>369</v>
      </c>
    </row>
    <row r="100" spans="1:15" ht="12.75">
      <c r="A100" s="130" t="s">
        <v>230</v>
      </c>
      <c r="B100" s="101">
        <v>2010</v>
      </c>
      <c r="C100" s="101">
        <v>80</v>
      </c>
      <c r="D100" s="101">
        <v>64</v>
      </c>
      <c r="E100" s="101">
        <v>48</v>
      </c>
      <c r="F100" s="101">
        <v>65</v>
      </c>
      <c r="G100" s="101">
        <v>53</v>
      </c>
      <c r="H100" s="101">
        <v>58</v>
      </c>
      <c r="I100" s="101">
        <v>63</v>
      </c>
      <c r="J100" s="101">
        <v>41</v>
      </c>
      <c r="K100" s="101">
        <v>55</v>
      </c>
      <c r="L100" s="101">
        <v>63</v>
      </c>
      <c r="M100" s="101"/>
      <c r="N100" s="101"/>
      <c r="O100" s="101">
        <f>SUM(C100:N100)</f>
        <v>590</v>
      </c>
    </row>
    <row r="101" spans="1:15" ht="12.75">
      <c r="A101" s="130" t="s">
        <v>231</v>
      </c>
      <c r="B101" s="136" t="s">
        <v>219</v>
      </c>
      <c r="C101" s="101">
        <f aca="true" t="shared" si="62" ref="C101:H101">C99-C100</f>
        <v>-46</v>
      </c>
      <c r="D101" s="101">
        <f t="shared" si="62"/>
        <v>-19</v>
      </c>
      <c r="E101" s="101">
        <f t="shared" si="62"/>
        <v>3</v>
      </c>
      <c r="F101" s="101">
        <f t="shared" si="62"/>
        <v>-30</v>
      </c>
      <c r="G101" s="101">
        <f t="shared" si="62"/>
        <v>-7</v>
      </c>
      <c r="H101" s="101">
        <f t="shared" si="62"/>
        <v>-21</v>
      </c>
      <c r="I101" s="101">
        <f>I99-I100</f>
        <v>-30</v>
      </c>
      <c r="J101" s="101">
        <f>J99-J100</f>
        <v>-12</v>
      </c>
      <c r="K101" s="101">
        <f>K99-K100</f>
        <v>-24</v>
      </c>
      <c r="L101" s="101">
        <f>L99-L100</f>
        <v>-35</v>
      </c>
      <c r="M101" s="101"/>
      <c r="N101" s="101"/>
      <c r="O101" s="101">
        <f>O99-O100</f>
        <v>-221</v>
      </c>
    </row>
    <row r="102" spans="1:15" ht="13.5" thickBot="1">
      <c r="A102" s="133"/>
      <c r="B102" s="134" t="s">
        <v>5</v>
      </c>
      <c r="C102" s="135">
        <f aca="true" t="shared" si="63" ref="C102:H102">C101/C100</f>
        <v>-0.575</v>
      </c>
      <c r="D102" s="135">
        <f t="shared" si="63"/>
        <v>-0.296875</v>
      </c>
      <c r="E102" s="135">
        <f t="shared" si="63"/>
        <v>0.0625</v>
      </c>
      <c r="F102" s="135">
        <f t="shared" si="63"/>
        <v>-0.46153846153846156</v>
      </c>
      <c r="G102" s="135">
        <f t="shared" si="63"/>
        <v>-0.1320754716981132</v>
      </c>
      <c r="H102" s="135">
        <f t="shared" si="63"/>
        <v>-0.3620689655172414</v>
      </c>
      <c r="I102" s="135">
        <f>I101/I100</f>
        <v>-0.47619047619047616</v>
      </c>
      <c r="J102" s="135">
        <f>J101/J100</f>
        <v>-0.2926829268292683</v>
      </c>
      <c r="K102" s="135">
        <f>K101/K100</f>
        <v>-0.43636363636363634</v>
      </c>
      <c r="L102" s="135">
        <f>L101/L100</f>
        <v>-0.5555555555555556</v>
      </c>
      <c r="M102" s="135"/>
      <c r="N102" s="135"/>
      <c r="O102" s="135">
        <f>O101/O100</f>
        <v>-0.37457627118644066</v>
      </c>
    </row>
    <row r="103" ht="13.5" thickBot="1">
      <c r="A103" s="213" t="s">
        <v>234</v>
      </c>
    </row>
    <row r="104" spans="1:15" ht="13.5" thickBot="1">
      <c r="A104" t="s">
        <v>0</v>
      </c>
      <c r="B104" s="211" t="s">
        <v>205</v>
      </c>
      <c r="C104" s="211" t="s">
        <v>206</v>
      </c>
      <c r="D104" s="211" t="s">
        <v>207</v>
      </c>
      <c r="E104" s="211" t="s">
        <v>208</v>
      </c>
      <c r="F104" s="211" t="s">
        <v>209</v>
      </c>
      <c r="G104" s="211" t="s">
        <v>210</v>
      </c>
      <c r="H104" s="211" t="s">
        <v>211</v>
      </c>
      <c r="I104" s="211" t="s">
        <v>212</v>
      </c>
      <c r="J104" s="211" t="s">
        <v>213</v>
      </c>
      <c r="K104" s="211" t="s">
        <v>214</v>
      </c>
      <c r="L104" s="211" t="s">
        <v>215</v>
      </c>
      <c r="M104" s="211" t="s">
        <v>216</v>
      </c>
      <c r="N104" s="211" t="s">
        <v>217</v>
      </c>
      <c r="O104" s="211" t="s">
        <v>54</v>
      </c>
    </row>
    <row r="105" spans="1:15" ht="12.75">
      <c r="A105" s="212"/>
      <c r="B105" s="102">
        <v>2011</v>
      </c>
      <c r="C105" s="102">
        <f aca="true" t="shared" si="64" ref="C105:L106">SUM(C109+C113+C117+C121+C125+C129+C133)</f>
        <v>496</v>
      </c>
      <c r="D105" s="102">
        <f t="shared" si="64"/>
        <v>451</v>
      </c>
      <c r="E105" s="102">
        <f t="shared" si="64"/>
        <v>405</v>
      </c>
      <c r="F105" s="102">
        <f t="shared" si="64"/>
        <v>354</v>
      </c>
      <c r="G105" s="102">
        <f t="shared" si="64"/>
        <v>458</v>
      </c>
      <c r="H105" s="102">
        <f t="shared" si="64"/>
        <v>426</v>
      </c>
      <c r="I105" s="102">
        <f t="shared" si="64"/>
        <v>382</v>
      </c>
      <c r="J105" s="102">
        <f t="shared" si="64"/>
        <v>352</v>
      </c>
      <c r="K105" s="102">
        <f t="shared" si="64"/>
        <v>343</v>
      </c>
      <c r="L105" s="102">
        <f t="shared" si="64"/>
        <v>353</v>
      </c>
      <c r="M105" s="102"/>
      <c r="N105" s="102"/>
      <c r="O105" s="102">
        <f>SUM(O109+O113+O117+O121+O125+O129+O133)</f>
        <v>4020</v>
      </c>
    </row>
    <row r="106" spans="1:15" ht="12.75">
      <c r="A106" s="130" t="s">
        <v>54</v>
      </c>
      <c r="B106" s="101">
        <v>2010</v>
      </c>
      <c r="C106" s="101">
        <f t="shared" si="64"/>
        <v>494</v>
      </c>
      <c r="D106" s="101">
        <f t="shared" si="64"/>
        <v>387</v>
      </c>
      <c r="E106" s="101">
        <f t="shared" si="64"/>
        <v>450</v>
      </c>
      <c r="F106" s="101">
        <f t="shared" si="64"/>
        <v>479</v>
      </c>
      <c r="G106" s="101">
        <f t="shared" si="64"/>
        <v>504</v>
      </c>
      <c r="H106" s="101">
        <f t="shared" si="64"/>
        <v>501</v>
      </c>
      <c r="I106" s="101">
        <f t="shared" si="64"/>
        <v>463</v>
      </c>
      <c r="J106" s="101">
        <f t="shared" si="64"/>
        <v>458</v>
      </c>
      <c r="K106" s="101">
        <f t="shared" si="64"/>
        <v>456</v>
      </c>
      <c r="L106" s="101">
        <f t="shared" si="64"/>
        <v>516</v>
      </c>
      <c r="M106" s="101"/>
      <c r="N106" s="101"/>
      <c r="O106" s="101">
        <f>SUM(C106:N106)</f>
        <v>4708</v>
      </c>
    </row>
    <row r="107" spans="1:15" ht="12.75">
      <c r="A107" s="130" t="s">
        <v>218</v>
      </c>
      <c r="B107" s="131" t="s">
        <v>219</v>
      </c>
      <c r="C107" s="101">
        <f aca="true" t="shared" si="65" ref="C107:H107">C105-C106</f>
        <v>2</v>
      </c>
      <c r="D107" s="101">
        <f t="shared" si="65"/>
        <v>64</v>
      </c>
      <c r="E107" s="101">
        <f t="shared" si="65"/>
        <v>-45</v>
      </c>
      <c r="F107" s="101">
        <f t="shared" si="65"/>
        <v>-125</v>
      </c>
      <c r="G107" s="101">
        <f t="shared" si="65"/>
        <v>-46</v>
      </c>
      <c r="H107" s="101">
        <f t="shared" si="65"/>
        <v>-75</v>
      </c>
      <c r="I107" s="101">
        <f>I105-I106</f>
        <v>-81</v>
      </c>
      <c r="J107" s="101">
        <f>J105-J106</f>
        <v>-106</v>
      </c>
      <c r="K107" s="101">
        <f>K105-K106</f>
        <v>-113</v>
      </c>
      <c r="L107" s="101">
        <f>L105-L106</f>
        <v>-163</v>
      </c>
      <c r="M107" s="101"/>
      <c r="N107" s="101"/>
      <c r="O107" s="101">
        <f>O105-O106</f>
        <v>-688</v>
      </c>
    </row>
    <row r="108" spans="1:15" ht="13.5" thickBot="1">
      <c r="A108" s="133"/>
      <c r="B108" s="134" t="s">
        <v>5</v>
      </c>
      <c r="C108" s="135">
        <f aca="true" t="shared" si="66" ref="C108:H108">C107/C106</f>
        <v>0.004048582995951417</v>
      </c>
      <c r="D108" s="135">
        <f t="shared" si="66"/>
        <v>0.165374677002584</v>
      </c>
      <c r="E108" s="135">
        <f t="shared" si="66"/>
        <v>-0.1</v>
      </c>
      <c r="F108" s="135">
        <f t="shared" si="66"/>
        <v>-0.2609603340292276</v>
      </c>
      <c r="G108" s="135">
        <f t="shared" si="66"/>
        <v>-0.09126984126984126</v>
      </c>
      <c r="H108" s="135">
        <f t="shared" si="66"/>
        <v>-0.1497005988023952</v>
      </c>
      <c r="I108" s="135">
        <f>I107/I106</f>
        <v>-0.17494600431965443</v>
      </c>
      <c r="J108" s="135">
        <f>J107/J106</f>
        <v>-0.2314410480349345</v>
      </c>
      <c r="K108" s="135">
        <f>K107/K106</f>
        <v>-0.24780701754385964</v>
      </c>
      <c r="L108" s="135">
        <f>L107/L106</f>
        <v>-0.31589147286821706</v>
      </c>
      <c r="M108" s="135"/>
      <c r="N108" s="135"/>
      <c r="O108" s="135">
        <f>O107/O106</f>
        <v>-0.14613423959218352</v>
      </c>
    </row>
    <row r="109" spans="1:15" ht="12.75">
      <c r="A109" s="132"/>
      <c r="B109" s="102">
        <v>2011</v>
      </c>
      <c r="C109" s="102">
        <v>13</v>
      </c>
      <c r="D109" s="102">
        <v>12</v>
      </c>
      <c r="E109" s="102">
        <v>6</v>
      </c>
      <c r="F109" s="102">
        <v>5</v>
      </c>
      <c r="G109" s="102">
        <v>11</v>
      </c>
      <c r="H109" s="102">
        <v>10</v>
      </c>
      <c r="I109" s="102">
        <v>12</v>
      </c>
      <c r="J109" s="102">
        <v>11</v>
      </c>
      <c r="K109" s="102">
        <v>6</v>
      </c>
      <c r="L109" s="102">
        <v>7</v>
      </c>
      <c r="M109" s="102"/>
      <c r="N109" s="102"/>
      <c r="O109" s="102">
        <f>SUM(C109:N109)</f>
        <v>93</v>
      </c>
    </row>
    <row r="110" spans="1:15" ht="12.75">
      <c r="A110" s="130" t="s">
        <v>220</v>
      </c>
      <c r="B110" s="101">
        <v>2010</v>
      </c>
      <c r="C110" s="101">
        <v>18</v>
      </c>
      <c r="D110" s="101">
        <v>6</v>
      </c>
      <c r="E110" s="101">
        <v>6</v>
      </c>
      <c r="F110" s="101">
        <v>8</v>
      </c>
      <c r="G110" s="101">
        <v>10</v>
      </c>
      <c r="H110" s="101">
        <v>8</v>
      </c>
      <c r="I110" s="101">
        <v>16</v>
      </c>
      <c r="J110" s="101">
        <v>8</v>
      </c>
      <c r="K110" s="101">
        <v>9</v>
      </c>
      <c r="L110" s="101">
        <v>6</v>
      </c>
      <c r="M110" s="101"/>
      <c r="N110" s="101"/>
      <c r="O110" s="101">
        <f>SUM(C110:N110)</f>
        <v>95</v>
      </c>
    </row>
    <row r="111" spans="1:15" ht="12.75">
      <c r="A111" s="130" t="s">
        <v>221</v>
      </c>
      <c r="B111" s="136" t="s">
        <v>219</v>
      </c>
      <c r="C111" s="101">
        <f aca="true" t="shared" si="67" ref="C111:H111">C109-C110</f>
        <v>-5</v>
      </c>
      <c r="D111" s="101">
        <f t="shared" si="67"/>
        <v>6</v>
      </c>
      <c r="E111" s="101">
        <f t="shared" si="67"/>
        <v>0</v>
      </c>
      <c r="F111" s="101">
        <f t="shared" si="67"/>
        <v>-3</v>
      </c>
      <c r="G111" s="101">
        <f t="shared" si="67"/>
        <v>1</v>
      </c>
      <c r="H111" s="101">
        <f t="shared" si="67"/>
        <v>2</v>
      </c>
      <c r="I111" s="101">
        <f>I109-I110</f>
        <v>-4</v>
      </c>
      <c r="J111" s="101">
        <f>J109-J110</f>
        <v>3</v>
      </c>
      <c r="K111" s="101">
        <f>K109-K110</f>
        <v>-3</v>
      </c>
      <c r="L111" s="101">
        <f>L109-L110</f>
        <v>1</v>
      </c>
      <c r="M111" s="101"/>
      <c r="N111" s="101"/>
      <c r="O111" s="101">
        <f>O109-O110</f>
        <v>-2</v>
      </c>
    </row>
    <row r="112" spans="1:15" ht="13.5" thickBot="1">
      <c r="A112" s="133"/>
      <c r="B112" s="134" t="s">
        <v>5</v>
      </c>
      <c r="C112" s="135">
        <f aca="true" t="shared" si="68" ref="C112:H112">C111/C110</f>
        <v>-0.2777777777777778</v>
      </c>
      <c r="D112" s="135">
        <f t="shared" si="68"/>
        <v>1</v>
      </c>
      <c r="E112" s="135">
        <f t="shared" si="68"/>
        <v>0</v>
      </c>
      <c r="F112" s="135">
        <f t="shared" si="68"/>
        <v>-0.375</v>
      </c>
      <c r="G112" s="135">
        <f t="shared" si="68"/>
        <v>0.1</v>
      </c>
      <c r="H112" s="135">
        <f t="shared" si="68"/>
        <v>0.25</v>
      </c>
      <c r="I112" s="135">
        <f>I111/I110</f>
        <v>-0.25</v>
      </c>
      <c r="J112" s="135">
        <f>J111/J110</f>
        <v>0.375</v>
      </c>
      <c r="K112" s="135">
        <f>K111/K110</f>
        <v>-0.3333333333333333</v>
      </c>
      <c r="L112" s="135">
        <f>L111/L110</f>
        <v>0.16666666666666666</v>
      </c>
      <c r="M112" s="135"/>
      <c r="N112" s="135"/>
      <c r="O112" s="135">
        <f>O111/O110</f>
        <v>-0.021052631578947368</v>
      </c>
    </row>
    <row r="113" spans="1:15" ht="12.75">
      <c r="A113" s="132"/>
      <c r="B113" s="102">
        <v>2011</v>
      </c>
      <c r="C113" s="103">
        <v>1</v>
      </c>
      <c r="D113" s="103">
        <v>0</v>
      </c>
      <c r="E113" s="103">
        <v>0</v>
      </c>
      <c r="F113" s="103">
        <v>4</v>
      </c>
      <c r="G113" s="103">
        <v>2</v>
      </c>
      <c r="H113" s="103">
        <v>0</v>
      </c>
      <c r="I113" s="103">
        <v>1</v>
      </c>
      <c r="J113" s="103">
        <v>2</v>
      </c>
      <c r="K113" s="103">
        <v>1</v>
      </c>
      <c r="L113" s="103">
        <v>0</v>
      </c>
      <c r="M113" s="103"/>
      <c r="N113" s="103"/>
      <c r="O113" s="102">
        <f>SUM(C113:N113)</f>
        <v>11</v>
      </c>
    </row>
    <row r="114" spans="1:15" ht="12.75">
      <c r="A114" s="137" t="s">
        <v>222</v>
      </c>
      <c r="B114" s="101">
        <v>2010</v>
      </c>
      <c r="C114" s="101">
        <v>1</v>
      </c>
      <c r="D114" s="101">
        <v>0</v>
      </c>
      <c r="E114" s="101">
        <v>3</v>
      </c>
      <c r="F114" s="101">
        <v>2</v>
      </c>
      <c r="G114" s="101">
        <v>1</v>
      </c>
      <c r="H114" s="101">
        <v>1</v>
      </c>
      <c r="I114" s="101">
        <v>1</v>
      </c>
      <c r="J114" s="101">
        <v>1</v>
      </c>
      <c r="K114" s="101">
        <v>1</v>
      </c>
      <c r="L114" s="101">
        <v>1</v>
      </c>
      <c r="M114" s="101"/>
      <c r="N114" s="101"/>
      <c r="O114" s="101">
        <f>SUM(C114:N114)</f>
        <v>12</v>
      </c>
    </row>
    <row r="115" spans="1:15" ht="12.75">
      <c r="A115" s="130" t="s">
        <v>223</v>
      </c>
      <c r="B115" s="136" t="s">
        <v>219</v>
      </c>
      <c r="C115" s="101">
        <f aca="true" t="shared" si="69" ref="C115:H115">C113-C114</f>
        <v>0</v>
      </c>
      <c r="D115" s="101">
        <f t="shared" si="69"/>
        <v>0</v>
      </c>
      <c r="E115" s="101">
        <f t="shared" si="69"/>
        <v>-3</v>
      </c>
      <c r="F115" s="101">
        <f t="shared" si="69"/>
        <v>2</v>
      </c>
      <c r="G115" s="101">
        <f t="shared" si="69"/>
        <v>1</v>
      </c>
      <c r="H115" s="101">
        <f t="shared" si="69"/>
        <v>-1</v>
      </c>
      <c r="I115" s="101">
        <f>I113-I114</f>
        <v>0</v>
      </c>
      <c r="J115" s="101">
        <f>J113-J114</f>
        <v>1</v>
      </c>
      <c r="K115" s="101">
        <f>K113-K114</f>
        <v>0</v>
      </c>
      <c r="L115" s="101">
        <f>L113-L114</f>
        <v>-1</v>
      </c>
      <c r="M115" s="101"/>
      <c r="N115" s="101"/>
      <c r="O115" s="101">
        <f>O113-O114</f>
        <v>-1</v>
      </c>
    </row>
    <row r="116" spans="1:15" ht="13.5" thickBot="1">
      <c r="A116" s="133"/>
      <c r="B116" s="134" t="s">
        <v>5</v>
      </c>
      <c r="C116" s="135">
        <f aca="true" t="shared" si="70" ref="C116:J116">C115/C114</f>
        <v>0</v>
      </c>
      <c r="D116" s="135">
        <v>0</v>
      </c>
      <c r="E116" s="135">
        <f t="shared" si="70"/>
        <v>-1</v>
      </c>
      <c r="F116" s="135">
        <f t="shared" si="70"/>
        <v>1</v>
      </c>
      <c r="G116" s="135">
        <f t="shared" si="70"/>
        <v>1</v>
      </c>
      <c r="H116" s="135">
        <f t="shared" si="70"/>
        <v>-1</v>
      </c>
      <c r="I116" s="135">
        <f t="shared" si="70"/>
        <v>0</v>
      </c>
      <c r="J116" s="135">
        <f t="shared" si="70"/>
        <v>1</v>
      </c>
      <c r="K116" s="135">
        <f>K115/K114</f>
        <v>0</v>
      </c>
      <c r="L116" s="135">
        <f>L115/L114</f>
        <v>-1</v>
      </c>
      <c r="M116" s="135"/>
      <c r="N116" s="135"/>
      <c r="O116" s="135">
        <f>O115/O114</f>
        <v>-0.08333333333333333</v>
      </c>
    </row>
    <row r="117" spans="1:15" ht="12.75">
      <c r="A117" s="132"/>
      <c r="B117" s="102">
        <v>2011</v>
      </c>
      <c r="C117" s="103">
        <v>40</v>
      </c>
      <c r="D117" s="103">
        <v>46</v>
      </c>
      <c r="E117" s="103">
        <v>41</v>
      </c>
      <c r="F117" s="103">
        <v>27</v>
      </c>
      <c r="G117" s="103">
        <v>25</v>
      </c>
      <c r="H117" s="103">
        <v>44</v>
      </c>
      <c r="I117" s="103">
        <v>28</v>
      </c>
      <c r="J117" s="103">
        <v>43</v>
      </c>
      <c r="K117" s="103">
        <v>23</v>
      </c>
      <c r="L117" s="103">
        <v>41</v>
      </c>
      <c r="M117" s="103"/>
      <c r="N117" s="103"/>
      <c r="O117" s="102">
        <f>SUM(C117:N117)</f>
        <v>358</v>
      </c>
    </row>
    <row r="118" spans="1:15" ht="12.75">
      <c r="A118" s="130" t="s">
        <v>224</v>
      </c>
      <c r="B118" s="101">
        <v>2010</v>
      </c>
      <c r="C118" s="101">
        <v>50</v>
      </c>
      <c r="D118" s="101">
        <v>39</v>
      </c>
      <c r="E118" s="101">
        <v>38</v>
      </c>
      <c r="F118" s="101">
        <v>36</v>
      </c>
      <c r="G118" s="101">
        <v>29</v>
      </c>
      <c r="H118" s="101">
        <v>49</v>
      </c>
      <c r="I118" s="101">
        <v>50</v>
      </c>
      <c r="J118" s="101">
        <v>38</v>
      </c>
      <c r="K118" s="101">
        <v>41</v>
      </c>
      <c r="L118" s="101">
        <v>50</v>
      </c>
      <c r="M118" s="101"/>
      <c r="N118" s="101"/>
      <c r="O118" s="101">
        <f>SUM(C118:N118)</f>
        <v>420</v>
      </c>
    </row>
    <row r="119" spans="1:15" ht="12.75">
      <c r="A119" s="132"/>
      <c r="B119" s="136" t="s">
        <v>219</v>
      </c>
      <c r="C119" s="101">
        <f aca="true" t="shared" si="71" ref="C119:H119">C117-C118</f>
        <v>-10</v>
      </c>
      <c r="D119" s="101">
        <f t="shared" si="71"/>
        <v>7</v>
      </c>
      <c r="E119" s="101">
        <f t="shared" si="71"/>
        <v>3</v>
      </c>
      <c r="F119" s="101">
        <f t="shared" si="71"/>
        <v>-9</v>
      </c>
      <c r="G119" s="101">
        <f t="shared" si="71"/>
        <v>-4</v>
      </c>
      <c r="H119" s="101">
        <f t="shared" si="71"/>
        <v>-5</v>
      </c>
      <c r="I119" s="101">
        <f>I117-I118</f>
        <v>-22</v>
      </c>
      <c r="J119" s="101">
        <f>J117-J118</f>
        <v>5</v>
      </c>
      <c r="K119" s="101">
        <f>K117-K118</f>
        <v>-18</v>
      </c>
      <c r="L119" s="101">
        <f>L117-L118</f>
        <v>-9</v>
      </c>
      <c r="M119" s="101"/>
      <c r="N119" s="101"/>
      <c r="O119" s="101">
        <f>O117-O118</f>
        <v>-62</v>
      </c>
    </row>
    <row r="120" spans="1:15" ht="13.5" thickBot="1">
      <c r="A120" s="133"/>
      <c r="B120" s="134" t="s">
        <v>5</v>
      </c>
      <c r="C120" s="135">
        <f aca="true" t="shared" si="72" ref="C120:H120">C119/C118</f>
        <v>-0.2</v>
      </c>
      <c r="D120" s="135">
        <f t="shared" si="72"/>
        <v>0.1794871794871795</v>
      </c>
      <c r="E120" s="135">
        <f t="shared" si="72"/>
        <v>0.07894736842105263</v>
      </c>
      <c r="F120" s="135">
        <f t="shared" si="72"/>
        <v>-0.25</v>
      </c>
      <c r="G120" s="135">
        <f t="shared" si="72"/>
        <v>-0.13793103448275862</v>
      </c>
      <c r="H120" s="135">
        <f t="shared" si="72"/>
        <v>-0.10204081632653061</v>
      </c>
      <c r="I120" s="135">
        <f>I119/I118</f>
        <v>-0.44</v>
      </c>
      <c r="J120" s="135">
        <f>J119/J118</f>
        <v>0.13157894736842105</v>
      </c>
      <c r="K120" s="135">
        <f>K119/K118</f>
        <v>-0.43902439024390244</v>
      </c>
      <c r="L120" s="135">
        <f>L119/L118</f>
        <v>-0.18</v>
      </c>
      <c r="M120" s="135"/>
      <c r="N120" s="135"/>
      <c r="O120" s="135">
        <f>O119/O118</f>
        <v>-0.14761904761904762</v>
      </c>
    </row>
    <row r="121" spans="1:15" ht="12.75">
      <c r="A121" s="132"/>
      <c r="B121" s="102">
        <v>2011</v>
      </c>
      <c r="C121" s="103">
        <v>44</v>
      </c>
      <c r="D121" s="103">
        <v>29</v>
      </c>
      <c r="E121" s="103">
        <v>29</v>
      </c>
      <c r="F121" s="103">
        <v>26</v>
      </c>
      <c r="G121" s="103">
        <v>25</v>
      </c>
      <c r="H121" s="103">
        <v>23</v>
      </c>
      <c r="I121" s="103">
        <v>36</v>
      </c>
      <c r="J121" s="103">
        <v>18</v>
      </c>
      <c r="K121" s="103">
        <v>24</v>
      </c>
      <c r="L121" s="103">
        <v>37</v>
      </c>
      <c r="M121" s="103"/>
      <c r="N121" s="103"/>
      <c r="O121" s="102">
        <f>SUM(C121:N121)</f>
        <v>291</v>
      </c>
    </row>
    <row r="122" spans="1:15" ht="12.75">
      <c r="A122" s="130" t="s">
        <v>225</v>
      </c>
      <c r="B122" s="101">
        <v>2010</v>
      </c>
      <c r="C122" s="101">
        <v>40</v>
      </c>
      <c r="D122" s="101">
        <v>26</v>
      </c>
      <c r="E122" s="101">
        <v>29</v>
      </c>
      <c r="F122" s="101">
        <v>21</v>
      </c>
      <c r="G122" s="101">
        <v>49</v>
      </c>
      <c r="H122" s="101">
        <v>22</v>
      </c>
      <c r="I122" s="101">
        <v>34</v>
      </c>
      <c r="J122" s="101">
        <v>30</v>
      </c>
      <c r="K122" s="101">
        <v>28</v>
      </c>
      <c r="L122" s="101">
        <v>40</v>
      </c>
      <c r="M122" s="101"/>
      <c r="N122" s="101"/>
      <c r="O122" s="101">
        <f>SUM(C122:N122)</f>
        <v>319</v>
      </c>
    </row>
    <row r="123" spans="1:15" ht="12.75">
      <c r="A123" s="130" t="s">
        <v>226</v>
      </c>
      <c r="B123" s="136" t="s">
        <v>219</v>
      </c>
      <c r="C123" s="101">
        <f aca="true" t="shared" si="73" ref="C123:H123">C121-C122</f>
        <v>4</v>
      </c>
      <c r="D123" s="101">
        <f t="shared" si="73"/>
        <v>3</v>
      </c>
      <c r="E123" s="101">
        <f t="shared" si="73"/>
        <v>0</v>
      </c>
      <c r="F123" s="101">
        <f t="shared" si="73"/>
        <v>5</v>
      </c>
      <c r="G123" s="101">
        <f t="shared" si="73"/>
        <v>-24</v>
      </c>
      <c r="H123" s="101">
        <f t="shared" si="73"/>
        <v>1</v>
      </c>
      <c r="I123" s="101">
        <f>I121-I122</f>
        <v>2</v>
      </c>
      <c r="J123" s="101">
        <f>J121-J122</f>
        <v>-12</v>
      </c>
      <c r="K123" s="101">
        <f>K121-K122</f>
        <v>-4</v>
      </c>
      <c r="L123" s="101">
        <f>L121-L122</f>
        <v>-3</v>
      </c>
      <c r="M123" s="101"/>
      <c r="N123" s="101"/>
      <c r="O123" s="101">
        <f>O121-O122</f>
        <v>-28</v>
      </c>
    </row>
    <row r="124" spans="1:15" ht="13.5" thickBot="1">
      <c r="A124" s="133" t="s">
        <v>0</v>
      </c>
      <c r="B124" s="134" t="s">
        <v>5</v>
      </c>
      <c r="C124" s="135">
        <f aca="true" t="shared" si="74" ref="C124:H124">C123/C122</f>
        <v>0.1</v>
      </c>
      <c r="D124" s="135">
        <f t="shared" si="74"/>
        <v>0.11538461538461539</v>
      </c>
      <c r="E124" s="135">
        <f t="shared" si="74"/>
        <v>0</v>
      </c>
      <c r="F124" s="135">
        <f t="shared" si="74"/>
        <v>0.23809523809523808</v>
      </c>
      <c r="G124" s="135">
        <f t="shared" si="74"/>
        <v>-0.4897959183673469</v>
      </c>
      <c r="H124" s="135">
        <f t="shared" si="74"/>
        <v>0.045454545454545456</v>
      </c>
      <c r="I124" s="135">
        <f>I123/I122</f>
        <v>0.058823529411764705</v>
      </c>
      <c r="J124" s="135">
        <f>J123/J122</f>
        <v>-0.4</v>
      </c>
      <c r="K124" s="135">
        <f>K123/K122</f>
        <v>-0.14285714285714285</v>
      </c>
      <c r="L124" s="135">
        <f>L123/L122</f>
        <v>-0.075</v>
      </c>
      <c r="M124" s="135"/>
      <c r="N124" s="135"/>
      <c r="O124" s="135">
        <f>O123/O122</f>
        <v>-0.0877742946708464</v>
      </c>
    </row>
    <row r="125" spans="1:15" ht="12.75">
      <c r="A125" s="132"/>
      <c r="B125" s="102">
        <v>2011</v>
      </c>
      <c r="C125" s="103">
        <v>162</v>
      </c>
      <c r="D125" s="103">
        <v>128</v>
      </c>
      <c r="E125" s="103">
        <v>124</v>
      </c>
      <c r="F125" s="103">
        <v>106</v>
      </c>
      <c r="G125" s="103">
        <v>145</v>
      </c>
      <c r="H125" s="103">
        <v>122</v>
      </c>
      <c r="I125" s="103">
        <v>107</v>
      </c>
      <c r="J125" s="103">
        <v>110</v>
      </c>
      <c r="K125" s="103">
        <v>83</v>
      </c>
      <c r="L125" s="103">
        <v>91</v>
      </c>
      <c r="M125" s="103"/>
      <c r="N125" s="103"/>
      <c r="O125" s="102">
        <f>SUM(C125:N125)</f>
        <v>1178</v>
      </c>
    </row>
    <row r="126" spans="1:15" ht="12.75">
      <c r="A126" s="130" t="s">
        <v>227</v>
      </c>
      <c r="B126" s="101">
        <v>2010</v>
      </c>
      <c r="C126" s="101">
        <v>107</v>
      </c>
      <c r="D126" s="101">
        <v>102</v>
      </c>
      <c r="E126" s="101">
        <v>146</v>
      </c>
      <c r="F126" s="101">
        <v>146</v>
      </c>
      <c r="G126" s="101">
        <v>154</v>
      </c>
      <c r="H126" s="101">
        <v>121</v>
      </c>
      <c r="I126" s="101">
        <v>104</v>
      </c>
      <c r="J126" s="101">
        <v>91</v>
      </c>
      <c r="K126" s="101">
        <v>115</v>
      </c>
      <c r="L126" s="101">
        <v>151</v>
      </c>
      <c r="M126" s="101"/>
      <c r="N126" s="101"/>
      <c r="O126" s="101">
        <f>SUM(C126:N126)</f>
        <v>1237</v>
      </c>
    </row>
    <row r="127" spans="1:15" ht="12.75">
      <c r="A127" s="132"/>
      <c r="B127" s="136" t="s">
        <v>219</v>
      </c>
      <c r="C127" s="101">
        <f aca="true" t="shared" si="75" ref="C127:H127">C125-C126</f>
        <v>55</v>
      </c>
      <c r="D127" s="101">
        <f t="shared" si="75"/>
        <v>26</v>
      </c>
      <c r="E127" s="101">
        <f t="shared" si="75"/>
        <v>-22</v>
      </c>
      <c r="F127" s="101">
        <f t="shared" si="75"/>
        <v>-40</v>
      </c>
      <c r="G127" s="101">
        <f t="shared" si="75"/>
        <v>-9</v>
      </c>
      <c r="H127" s="101">
        <f t="shared" si="75"/>
        <v>1</v>
      </c>
      <c r="I127" s="101">
        <f>I125-I126</f>
        <v>3</v>
      </c>
      <c r="J127" s="101">
        <f>J125-J126</f>
        <v>19</v>
      </c>
      <c r="K127" s="101">
        <f>K125-K126</f>
        <v>-32</v>
      </c>
      <c r="L127" s="101">
        <f>L125-L126</f>
        <v>-60</v>
      </c>
      <c r="M127" s="101"/>
      <c r="N127" s="101"/>
      <c r="O127" s="101">
        <f>O125-O126</f>
        <v>-59</v>
      </c>
    </row>
    <row r="128" spans="1:15" ht="13.5" thickBot="1">
      <c r="A128" s="133"/>
      <c r="B128" s="134" t="s">
        <v>5</v>
      </c>
      <c r="C128" s="135">
        <f aca="true" t="shared" si="76" ref="C128:H128">C127/C126</f>
        <v>0.514018691588785</v>
      </c>
      <c r="D128" s="135">
        <f t="shared" si="76"/>
        <v>0.2549019607843137</v>
      </c>
      <c r="E128" s="135">
        <f t="shared" si="76"/>
        <v>-0.1506849315068493</v>
      </c>
      <c r="F128" s="135">
        <f t="shared" si="76"/>
        <v>-0.273972602739726</v>
      </c>
      <c r="G128" s="135">
        <f t="shared" si="76"/>
        <v>-0.05844155844155844</v>
      </c>
      <c r="H128" s="135">
        <f t="shared" si="76"/>
        <v>0.008264462809917356</v>
      </c>
      <c r="I128" s="135">
        <f>I127/I126</f>
        <v>0.028846153846153848</v>
      </c>
      <c r="J128" s="135">
        <f>J127/J126</f>
        <v>0.2087912087912088</v>
      </c>
      <c r="K128" s="135">
        <f>K127/K126</f>
        <v>-0.2782608695652174</v>
      </c>
      <c r="L128" s="135">
        <f>L127/L126</f>
        <v>-0.3973509933774834</v>
      </c>
      <c r="M128" s="135"/>
      <c r="N128" s="135"/>
      <c r="O128" s="135">
        <f>O127/O126</f>
        <v>-0.047696038803556995</v>
      </c>
    </row>
    <row r="129" spans="1:15" ht="12.75">
      <c r="A129" s="132"/>
      <c r="B129" s="102">
        <v>2011</v>
      </c>
      <c r="C129" s="103">
        <v>215</v>
      </c>
      <c r="D129" s="103">
        <v>217</v>
      </c>
      <c r="E129" s="103">
        <v>185</v>
      </c>
      <c r="F129" s="103">
        <v>171</v>
      </c>
      <c r="G129" s="103">
        <v>235</v>
      </c>
      <c r="H129" s="103">
        <v>212</v>
      </c>
      <c r="I129" s="103">
        <v>187</v>
      </c>
      <c r="J129" s="103">
        <v>148</v>
      </c>
      <c r="K129" s="103">
        <v>195</v>
      </c>
      <c r="L129" s="103">
        <v>163</v>
      </c>
      <c r="M129" s="103"/>
      <c r="N129" s="103"/>
      <c r="O129" s="102">
        <f>SUM(C129:N129)</f>
        <v>1928</v>
      </c>
    </row>
    <row r="130" spans="1:15" ht="12.75">
      <c r="A130" s="130" t="s">
        <v>228</v>
      </c>
      <c r="B130" s="101">
        <v>2010</v>
      </c>
      <c r="C130" s="101">
        <v>240</v>
      </c>
      <c r="D130" s="101">
        <v>182</v>
      </c>
      <c r="E130" s="101">
        <v>189</v>
      </c>
      <c r="F130" s="101">
        <v>234</v>
      </c>
      <c r="G130" s="101">
        <v>234</v>
      </c>
      <c r="H130" s="101">
        <v>280</v>
      </c>
      <c r="I130" s="101">
        <v>230</v>
      </c>
      <c r="J130" s="101">
        <v>266</v>
      </c>
      <c r="K130" s="101">
        <v>230</v>
      </c>
      <c r="L130" s="101">
        <v>247</v>
      </c>
      <c r="M130" s="101"/>
      <c r="N130" s="101"/>
      <c r="O130" s="101">
        <f>SUM(C130:N130)</f>
        <v>2332</v>
      </c>
    </row>
    <row r="131" spans="1:15" ht="12.75">
      <c r="A131" s="130" t="s">
        <v>229</v>
      </c>
      <c r="B131" s="136" t="s">
        <v>219</v>
      </c>
      <c r="C131" s="101">
        <f aca="true" t="shared" si="77" ref="C131:H131">C129-C130</f>
        <v>-25</v>
      </c>
      <c r="D131" s="101">
        <f t="shared" si="77"/>
        <v>35</v>
      </c>
      <c r="E131" s="101">
        <f t="shared" si="77"/>
        <v>-4</v>
      </c>
      <c r="F131" s="101">
        <f t="shared" si="77"/>
        <v>-63</v>
      </c>
      <c r="G131" s="101">
        <f t="shared" si="77"/>
        <v>1</v>
      </c>
      <c r="H131" s="101">
        <f t="shared" si="77"/>
        <v>-68</v>
      </c>
      <c r="I131" s="101">
        <f>I129-I130</f>
        <v>-43</v>
      </c>
      <c r="J131" s="101">
        <f>J129-J130</f>
        <v>-118</v>
      </c>
      <c r="K131" s="101">
        <f>K129-K130</f>
        <v>-35</v>
      </c>
      <c r="L131" s="101">
        <f>L129-L130</f>
        <v>-84</v>
      </c>
      <c r="M131" s="101"/>
      <c r="N131" s="101"/>
      <c r="O131" s="101">
        <f>O129-O130</f>
        <v>-404</v>
      </c>
    </row>
    <row r="132" spans="1:15" ht="13.5" thickBot="1">
      <c r="A132" s="133"/>
      <c r="B132" s="134" t="s">
        <v>5</v>
      </c>
      <c r="C132" s="135">
        <f aca="true" t="shared" si="78" ref="C132:H132">C131/C130</f>
        <v>-0.10416666666666667</v>
      </c>
      <c r="D132" s="135">
        <f t="shared" si="78"/>
        <v>0.19230769230769232</v>
      </c>
      <c r="E132" s="135">
        <f t="shared" si="78"/>
        <v>-0.021164021164021163</v>
      </c>
      <c r="F132" s="135">
        <f t="shared" si="78"/>
        <v>-0.2692307692307692</v>
      </c>
      <c r="G132" s="135">
        <f t="shared" si="78"/>
        <v>0.004273504273504274</v>
      </c>
      <c r="H132" s="135">
        <f t="shared" si="78"/>
        <v>-0.24285714285714285</v>
      </c>
      <c r="I132" s="135">
        <f>I131/I130</f>
        <v>-0.18695652173913044</v>
      </c>
      <c r="J132" s="135">
        <f>J131/J130</f>
        <v>-0.44360902255639095</v>
      </c>
      <c r="K132" s="135">
        <f>K131/K130</f>
        <v>-0.15217391304347827</v>
      </c>
      <c r="L132" s="135">
        <f>L131/L130</f>
        <v>-0.340080971659919</v>
      </c>
      <c r="M132" s="135"/>
      <c r="N132" s="135"/>
      <c r="O132" s="135">
        <f>O131/O130</f>
        <v>-0.1732418524871355</v>
      </c>
    </row>
    <row r="133" spans="1:15" ht="12.75">
      <c r="A133" s="132"/>
      <c r="B133" s="102">
        <v>2011</v>
      </c>
      <c r="C133" s="103">
        <v>21</v>
      </c>
      <c r="D133" s="103">
        <v>19</v>
      </c>
      <c r="E133" s="103">
        <v>20</v>
      </c>
      <c r="F133" s="103">
        <v>15</v>
      </c>
      <c r="G133" s="103">
        <v>15</v>
      </c>
      <c r="H133" s="103">
        <v>15</v>
      </c>
      <c r="I133" s="103">
        <v>11</v>
      </c>
      <c r="J133" s="103">
        <v>20</v>
      </c>
      <c r="K133" s="103">
        <v>11</v>
      </c>
      <c r="L133" s="103">
        <v>14</v>
      </c>
      <c r="M133" s="103"/>
      <c r="N133" s="103"/>
      <c r="O133" s="102">
        <f>SUM(C133:N133)</f>
        <v>161</v>
      </c>
    </row>
    <row r="134" spans="1:15" ht="12.75">
      <c r="A134" s="130" t="s">
        <v>230</v>
      </c>
      <c r="B134" s="101">
        <v>2010</v>
      </c>
      <c r="C134" s="101">
        <v>38</v>
      </c>
      <c r="D134" s="101">
        <v>32</v>
      </c>
      <c r="E134" s="101">
        <v>39</v>
      </c>
      <c r="F134" s="101">
        <v>32</v>
      </c>
      <c r="G134" s="101">
        <v>27</v>
      </c>
      <c r="H134" s="101">
        <v>20</v>
      </c>
      <c r="I134" s="101">
        <v>28</v>
      </c>
      <c r="J134" s="101">
        <v>24</v>
      </c>
      <c r="K134" s="101">
        <v>32</v>
      </c>
      <c r="L134" s="101">
        <v>21</v>
      </c>
      <c r="M134" s="101"/>
      <c r="N134" s="101"/>
      <c r="O134" s="101">
        <f>SUM(C134:N134)</f>
        <v>293</v>
      </c>
    </row>
    <row r="135" spans="1:15" ht="12.75">
      <c r="A135" s="130" t="s">
        <v>231</v>
      </c>
      <c r="B135" s="136" t="s">
        <v>219</v>
      </c>
      <c r="C135" s="101">
        <f aca="true" t="shared" si="79" ref="C135:H135">C133-C134</f>
        <v>-17</v>
      </c>
      <c r="D135" s="101">
        <f t="shared" si="79"/>
        <v>-13</v>
      </c>
      <c r="E135" s="101">
        <f t="shared" si="79"/>
        <v>-19</v>
      </c>
      <c r="F135" s="101">
        <f t="shared" si="79"/>
        <v>-17</v>
      </c>
      <c r="G135" s="101">
        <f t="shared" si="79"/>
        <v>-12</v>
      </c>
      <c r="H135" s="101">
        <f t="shared" si="79"/>
        <v>-5</v>
      </c>
      <c r="I135" s="101">
        <f>I133-I134</f>
        <v>-17</v>
      </c>
      <c r="J135" s="101">
        <f>J133-J134</f>
        <v>-4</v>
      </c>
      <c r="K135" s="101">
        <f>K133-K134</f>
        <v>-21</v>
      </c>
      <c r="L135" s="101">
        <f>L133-L134</f>
        <v>-7</v>
      </c>
      <c r="M135" s="101"/>
      <c r="N135" s="101"/>
      <c r="O135" s="101">
        <f>O133-O134</f>
        <v>-132</v>
      </c>
    </row>
    <row r="136" spans="1:15" ht="13.5" thickBot="1">
      <c r="A136" s="133"/>
      <c r="B136" s="134" t="s">
        <v>5</v>
      </c>
      <c r="C136" s="135">
        <f aca="true" t="shared" si="80" ref="C136:H136">C135/C134</f>
        <v>-0.4473684210526316</v>
      </c>
      <c r="D136" s="135">
        <f t="shared" si="80"/>
        <v>-0.40625</v>
      </c>
      <c r="E136" s="135">
        <f t="shared" si="80"/>
        <v>-0.48717948717948717</v>
      </c>
      <c r="F136" s="135">
        <f t="shared" si="80"/>
        <v>-0.53125</v>
      </c>
      <c r="G136" s="135">
        <f t="shared" si="80"/>
        <v>-0.4444444444444444</v>
      </c>
      <c r="H136" s="135">
        <f t="shared" si="80"/>
        <v>-0.25</v>
      </c>
      <c r="I136" s="135">
        <f>I135/I134</f>
        <v>-0.6071428571428571</v>
      </c>
      <c r="J136" s="135">
        <f>J135/J134</f>
        <v>-0.16666666666666666</v>
      </c>
      <c r="K136" s="135">
        <f>K135/K134</f>
        <v>-0.65625</v>
      </c>
      <c r="L136" s="135">
        <f>L135/L134</f>
        <v>-0.3333333333333333</v>
      </c>
      <c r="M136" s="135"/>
      <c r="N136" s="135"/>
      <c r="O136" s="135">
        <f>O135/O134</f>
        <v>-0.45051194539249145</v>
      </c>
    </row>
    <row r="137" ht="13.5" thickBot="1">
      <c r="A137" s="213" t="s">
        <v>235</v>
      </c>
    </row>
    <row r="138" spans="1:15" ht="13.5" thickBot="1">
      <c r="A138" t="s">
        <v>0</v>
      </c>
      <c r="B138" s="211" t="s">
        <v>205</v>
      </c>
      <c r="C138" s="211" t="s">
        <v>206</v>
      </c>
      <c r="D138" s="211" t="s">
        <v>207</v>
      </c>
      <c r="E138" s="211" t="s">
        <v>208</v>
      </c>
      <c r="F138" s="211" t="s">
        <v>209</v>
      </c>
      <c r="G138" s="211" t="s">
        <v>210</v>
      </c>
      <c r="H138" s="211" t="s">
        <v>211</v>
      </c>
      <c r="I138" s="211" t="s">
        <v>212</v>
      </c>
      <c r="J138" s="211" t="s">
        <v>213</v>
      </c>
      <c r="K138" s="211" t="s">
        <v>214</v>
      </c>
      <c r="L138" s="211" t="s">
        <v>215</v>
      </c>
      <c r="M138" s="211" t="s">
        <v>216</v>
      </c>
      <c r="N138" s="211" t="s">
        <v>217</v>
      </c>
      <c r="O138" s="211" t="s">
        <v>54</v>
      </c>
    </row>
    <row r="139" spans="1:15" ht="12.75">
      <c r="A139" s="212"/>
      <c r="B139" s="102">
        <v>2011</v>
      </c>
      <c r="C139" s="102">
        <f aca="true" t="shared" si="81" ref="C139:L140">SUM(C143+C147+C151+C155+C159+C163+C167)</f>
        <v>257</v>
      </c>
      <c r="D139" s="102">
        <f t="shared" si="81"/>
        <v>247</v>
      </c>
      <c r="E139" s="102">
        <f t="shared" si="81"/>
        <v>253</v>
      </c>
      <c r="F139" s="102">
        <f t="shared" si="81"/>
        <v>198</v>
      </c>
      <c r="G139" s="102">
        <f t="shared" si="81"/>
        <v>267</v>
      </c>
      <c r="H139" s="102">
        <f t="shared" si="81"/>
        <v>229</v>
      </c>
      <c r="I139" s="102">
        <f t="shared" si="81"/>
        <v>260</v>
      </c>
      <c r="J139" s="102">
        <f t="shared" si="81"/>
        <v>242</v>
      </c>
      <c r="K139" s="102">
        <f t="shared" si="81"/>
        <v>270</v>
      </c>
      <c r="L139" s="102">
        <f t="shared" si="81"/>
        <v>206</v>
      </c>
      <c r="M139" s="102"/>
      <c r="N139" s="102"/>
      <c r="O139" s="102">
        <f>SUM(O143+O147+O151+O155+O159+O163+O167)</f>
        <v>2429</v>
      </c>
    </row>
    <row r="140" spans="1:15" ht="12.75">
      <c r="A140" s="130" t="s">
        <v>54</v>
      </c>
      <c r="B140" s="101">
        <v>2010</v>
      </c>
      <c r="C140" s="101">
        <f t="shared" si="81"/>
        <v>305</v>
      </c>
      <c r="D140" s="101">
        <f t="shared" si="81"/>
        <v>206</v>
      </c>
      <c r="E140" s="101">
        <f t="shared" si="81"/>
        <v>243</v>
      </c>
      <c r="F140" s="101">
        <f t="shared" si="81"/>
        <v>209</v>
      </c>
      <c r="G140" s="101">
        <f t="shared" si="81"/>
        <v>262</v>
      </c>
      <c r="H140" s="101">
        <f t="shared" si="81"/>
        <v>280</v>
      </c>
      <c r="I140" s="101">
        <f t="shared" si="81"/>
        <v>282</v>
      </c>
      <c r="J140" s="101">
        <f t="shared" si="81"/>
        <v>195</v>
      </c>
      <c r="K140" s="101">
        <f t="shared" si="81"/>
        <v>247</v>
      </c>
      <c r="L140" s="101">
        <f t="shared" si="81"/>
        <v>254</v>
      </c>
      <c r="M140" s="101"/>
      <c r="N140" s="101"/>
      <c r="O140" s="101">
        <f>SUM(C140:N140)</f>
        <v>2483</v>
      </c>
    </row>
    <row r="141" spans="1:15" ht="12.75">
      <c r="A141" s="130" t="s">
        <v>218</v>
      </c>
      <c r="B141" s="131" t="s">
        <v>219</v>
      </c>
      <c r="C141" s="101">
        <f aca="true" t="shared" si="82" ref="C141:H141">C139-C140</f>
        <v>-48</v>
      </c>
      <c r="D141" s="101">
        <f t="shared" si="82"/>
        <v>41</v>
      </c>
      <c r="E141" s="101">
        <f t="shared" si="82"/>
        <v>10</v>
      </c>
      <c r="F141" s="101">
        <f t="shared" si="82"/>
        <v>-11</v>
      </c>
      <c r="G141" s="101">
        <f t="shared" si="82"/>
        <v>5</v>
      </c>
      <c r="H141" s="101">
        <f t="shared" si="82"/>
        <v>-51</v>
      </c>
      <c r="I141" s="101">
        <f>I139-I140</f>
        <v>-22</v>
      </c>
      <c r="J141" s="101">
        <f>J139-J140</f>
        <v>47</v>
      </c>
      <c r="K141" s="101">
        <f>K139-K140</f>
        <v>23</v>
      </c>
      <c r="L141" s="101">
        <f>L139-L140</f>
        <v>-48</v>
      </c>
      <c r="M141" s="101"/>
      <c r="N141" s="101"/>
      <c r="O141" s="101">
        <f>O139-O140</f>
        <v>-54</v>
      </c>
    </row>
    <row r="142" spans="1:15" ht="13.5" thickBot="1">
      <c r="A142" s="133"/>
      <c r="B142" s="134" t="s">
        <v>5</v>
      </c>
      <c r="C142" s="135">
        <f aca="true" t="shared" si="83" ref="C142:H142">C141/C140</f>
        <v>-0.15737704918032788</v>
      </c>
      <c r="D142" s="135">
        <f t="shared" si="83"/>
        <v>0.19902912621359223</v>
      </c>
      <c r="E142" s="135">
        <f t="shared" si="83"/>
        <v>0.0411522633744856</v>
      </c>
      <c r="F142" s="135">
        <f t="shared" si="83"/>
        <v>-0.05263157894736842</v>
      </c>
      <c r="G142" s="135">
        <f t="shared" si="83"/>
        <v>0.019083969465648856</v>
      </c>
      <c r="H142" s="135">
        <f t="shared" si="83"/>
        <v>-0.18214285714285713</v>
      </c>
      <c r="I142" s="135">
        <f>I141/I140</f>
        <v>-0.07801418439716312</v>
      </c>
      <c r="J142" s="135">
        <f>J141/J140</f>
        <v>0.24102564102564103</v>
      </c>
      <c r="K142" s="135">
        <f>K141/K140</f>
        <v>0.0931174089068826</v>
      </c>
      <c r="L142" s="135">
        <f>L141/L140</f>
        <v>-0.1889763779527559</v>
      </c>
      <c r="M142" s="135"/>
      <c r="N142" s="135"/>
      <c r="O142" s="135">
        <f>O141/O140</f>
        <v>-0.02174788562223117</v>
      </c>
    </row>
    <row r="143" spans="1:15" ht="12.75">
      <c r="A143" s="132"/>
      <c r="B143" s="102">
        <v>2011</v>
      </c>
      <c r="C143" s="102">
        <v>3</v>
      </c>
      <c r="D143" s="102">
        <v>4</v>
      </c>
      <c r="E143" s="102">
        <v>9</v>
      </c>
      <c r="F143" s="102">
        <v>3</v>
      </c>
      <c r="G143" s="102">
        <v>4</v>
      </c>
      <c r="H143" s="102">
        <v>6</v>
      </c>
      <c r="I143" s="102">
        <v>5</v>
      </c>
      <c r="J143" s="102">
        <v>4</v>
      </c>
      <c r="K143" s="102">
        <v>9</v>
      </c>
      <c r="L143" s="102">
        <v>5</v>
      </c>
      <c r="M143" s="102"/>
      <c r="N143" s="102"/>
      <c r="O143" s="102">
        <f>SUM(C143:N143)</f>
        <v>52</v>
      </c>
    </row>
    <row r="144" spans="1:15" ht="12.75">
      <c r="A144" s="130" t="s">
        <v>220</v>
      </c>
      <c r="B144" s="101">
        <v>2010</v>
      </c>
      <c r="C144" s="101">
        <v>1</v>
      </c>
      <c r="D144" s="101">
        <v>4</v>
      </c>
      <c r="E144" s="101">
        <v>1</v>
      </c>
      <c r="F144" s="101">
        <v>4</v>
      </c>
      <c r="G144" s="101">
        <v>3</v>
      </c>
      <c r="H144" s="101">
        <v>2</v>
      </c>
      <c r="I144" s="101">
        <v>8</v>
      </c>
      <c r="J144" s="101">
        <v>4</v>
      </c>
      <c r="K144" s="101">
        <v>7</v>
      </c>
      <c r="L144" s="101">
        <v>5</v>
      </c>
      <c r="M144" s="101"/>
      <c r="N144" s="101"/>
      <c r="O144" s="101">
        <f>SUM(C144:N144)</f>
        <v>39</v>
      </c>
    </row>
    <row r="145" spans="1:15" ht="12.75">
      <c r="A145" s="130" t="s">
        <v>221</v>
      </c>
      <c r="B145" s="136" t="s">
        <v>219</v>
      </c>
      <c r="C145" s="101">
        <f aca="true" t="shared" si="84" ref="C145:H145">C143-C144</f>
        <v>2</v>
      </c>
      <c r="D145" s="101">
        <f t="shared" si="84"/>
        <v>0</v>
      </c>
      <c r="E145" s="101">
        <f t="shared" si="84"/>
        <v>8</v>
      </c>
      <c r="F145" s="101">
        <f t="shared" si="84"/>
        <v>-1</v>
      </c>
      <c r="G145" s="101">
        <f t="shared" si="84"/>
        <v>1</v>
      </c>
      <c r="H145" s="101">
        <f t="shared" si="84"/>
        <v>4</v>
      </c>
      <c r="I145" s="101">
        <f>I143-I144</f>
        <v>-3</v>
      </c>
      <c r="J145" s="101">
        <f>J143-J144</f>
        <v>0</v>
      </c>
      <c r="K145" s="101">
        <f>K143-K144</f>
        <v>2</v>
      </c>
      <c r="L145" s="101">
        <f>L143-L144</f>
        <v>0</v>
      </c>
      <c r="M145" s="101"/>
      <c r="N145" s="101"/>
      <c r="O145" s="101">
        <f>O143-O144</f>
        <v>13</v>
      </c>
    </row>
    <row r="146" spans="1:15" ht="13.5" thickBot="1">
      <c r="A146" s="133"/>
      <c r="B146" s="134" t="s">
        <v>5</v>
      </c>
      <c r="C146" s="135">
        <f>C145/C144</f>
        <v>2</v>
      </c>
      <c r="D146" s="135">
        <f aca="true" t="shared" si="85" ref="D146:L146">D145/D144</f>
        <v>0</v>
      </c>
      <c r="E146" s="135">
        <f t="shared" si="85"/>
        <v>8</v>
      </c>
      <c r="F146" s="135">
        <f t="shared" si="85"/>
        <v>-0.25</v>
      </c>
      <c r="G146" s="135">
        <f t="shared" si="85"/>
        <v>0.3333333333333333</v>
      </c>
      <c r="H146" s="135">
        <f t="shared" si="85"/>
        <v>2</v>
      </c>
      <c r="I146" s="135">
        <f t="shared" si="85"/>
        <v>-0.375</v>
      </c>
      <c r="J146" s="135">
        <f t="shared" si="85"/>
        <v>0</v>
      </c>
      <c r="K146" s="135">
        <f t="shared" si="85"/>
        <v>0.2857142857142857</v>
      </c>
      <c r="L146" s="135">
        <f t="shared" si="85"/>
        <v>0</v>
      </c>
      <c r="M146" s="135"/>
      <c r="N146" s="135"/>
      <c r="O146" s="135">
        <f>O145/O144</f>
        <v>0.3333333333333333</v>
      </c>
    </row>
    <row r="147" spans="1:15" ht="12.75">
      <c r="A147" s="132"/>
      <c r="B147" s="102">
        <v>2011</v>
      </c>
      <c r="C147" s="103">
        <v>0</v>
      </c>
      <c r="D147" s="103">
        <v>0</v>
      </c>
      <c r="E147" s="103">
        <v>0</v>
      </c>
      <c r="F147" s="103">
        <v>0</v>
      </c>
      <c r="G147" s="103">
        <v>0</v>
      </c>
      <c r="H147" s="103">
        <v>1</v>
      </c>
      <c r="I147" s="103">
        <v>0</v>
      </c>
      <c r="J147" s="103">
        <v>0</v>
      </c>
      <c r="K147" s="103">
        <v>1</v>
      </c>
      <c r="L147" s="103">
        <v>1</v>
      </c>
      <c r="M147" s="103"/>
      <c r="N147" s="103"/>
      <c r="O147" s="102">
        <f>SUM(C147:N147)</f>
        <v>3</v>
      </c>
    </row>
    <row r="148" spans="1:15" ht="12.75">
      <c r="A148" s="137" t="s">
        <v>222</v>
      </c>
      <c r="B148" s="101">
        <v>2010</v>
      </c>
      <c r="C148" s="101">
        <v>0</v>
      </c>
      <c r="D148" s="101">
        <v>2</v>
      </c>
      <c r="E148" s="101">
        <v>0</v>
      </c>
      <c r="F148" s="101">
        <v>0</v>
      </c>
      <c r="G148" s="101">
        <v>1</v>
      </c>
      <c r="H148" s="101">
        <v>0</v>
      </c>
      <c r="I148" s="101">
        <v>0</v>
      </c>
      <c r="J148" s="101">
        <v>0</v>
      </c>
      <c r="K148" s="101">
        <v>0</v>
      </c>
      <c r="L148" s="101">
        <v>0</v>
      </c>
      <c r="M148" s="101"/>
      <c r="N148" s="101"/>
      <c r="O148" s="101">
        <f>SUM(C148:N148)</f>
        <v>3</v>
      </c>
    </row>
    <row r="149" spans="1:15" ht="12.75">
      <c r="A149" s="130" t="s">
        <v>223</v>
      </c>
      <c r="B149" s="136" t="s">
        <v>219</v>
      </c>
      <c r="C149" s="101">
        <f aca="true" t="shared" si="86" ref="C149:H149">C147-C148</f>
        <v>0</v>
      </c>
      <c r="D149" s="101">
        <f t="shared" si="86"/>
        <v>-2</v>
      </c>
      <c r="E149" s="101">
        <f t="shared" si="86"/>
        <v>0</v>
      </c>
      <c r="F149" s="101">
        <f t="shared" si="86"/>
        <v>0</v>
      </c>
      <c r="G149" s="101">
        <f t="shared" si="86"/>
        <v>-1</v>
      </c>
      <c r="H149" s="101">
        <f t="shared" si="86"/>
        <v>1</v>
      </c>
      <c r="I149" s="101">
        <f>I147-I148</f>
        <v>0</v>
      </c>
      <c r="J149" s="101">
        <f>J147-J148</f>
        <v>0</v>
      </c>
      <c r="K149" s="101">
        <f>K147-K148</f>
        <v>1</v>
      </c>
      <c r="L149" s="101">
        <f>L147-L148</f>
        <v>1</v>
      </c>
      <c r="M149" s="101"/>
      <c r="N149" s="101"/>
      <c r="O149" s="101">
        <f>O147-O148</f>
        <v>0</v>
      </c>
    </row>
    <row r="150" spans="1:15" ht="13.5" thickBot="1">
      <c r="A150" s="133"/>
      <c r="B150" s="134" t="s">
        <v>5</v>
      </c>
      <c r="C150" s="135">
        <v>0</v>
      </c>
      <c r="D150" s="135">
        <f>D149/D148</f>
        <v>-1</v>
      </c>
      <c r="E150" s="135">
        <v>0</v>
      </c>
      <c r="F150" s="135">
        <v>0</v>
      </c>
      <c r="G150" s="135">
        <f>G149/G148</f>
        <v>-1</v>
      </c>
      <c r="H150" s="135">
        <v>0</v>
      </c>
      <c r="I150" s="135">
        <v>0</v>
      </c>
      <c r="J150" s="135">
        <v>0</v>
      </c>
      <c r="K150" s="135">
        <v>0</v>
      </c>
      <c r="L150" s="135">
        <v>0</v>
      </c>
      <c r="M150" s="135"/>
      <c r="N150" s="135"/>
      <c r="O150" s="135">
        <f>O149/O148</f>
        <v>0</v>
      </c>
    </row>
    <row r="151" spans="1:15" ht="12.75">
      <c r="A151" s="132"/>
      <c r="B151" s="102">
        <v>2011</v>
      </c>
      <c r="C151" s="103">
        <v>39</v>
      </c>
      <c r="D151" s="103">
        <v>32</v>
      </c>
      <c r="E151" s="103">
        <v>23</v>
      </c>
      <c r="F151" s="103">
        <v>18</v>
      </c>
      <c r="G151" s="103">
        <v>33</v>
      </c>
      <c r="H151" s="103">
        <v>17</v>
      </c>
      <c r="I151" s="103">
        <v>32</v>
      </c>
      <c r="J151" s="103">
        <v>25</v>
      </c>
      <c r="K151" s="103">
        <v>24</v>
      </c>
      <c r="L151" s="103">
        <v>23</v>
      </c>
      <c r="M151" s="103"/>
      <c r="N151" s="103"/>
      <c r="O151" s="102">
        <f>SUM(C151:N151)</f>
        <v>266</v>
      </c>
    </row>
    <row r="152" spans="1:15" ht="12.75">
      <c r="A152" s="130" t="s">
        <v>224</v>
      </c>
      <c r="B152" s="101">
        <v>2010</v>
      </c>
      <c r="C152" s="101">
        <v>35</v>
      </c>
      <c r="D152" s="101">
        <v>14</v>
      </c>
      <c r="E152" s="101">
        <v>18</v>
      </c>
      <c r="F152" s="101">
        <v>23</v>
      </c>
      <c r="G152" s="101">
        <v>21</v>
      </c>
      <c r="H152" s="101">
        <v>36</v>
      </c>
      <c r="I152" s="101">
        <v>33</v>
      </c>
      <c r="J152" s="101">
        <v>31</v>
      </c>
      <c r="K152" s="101">
        <v>30</v>
      </c>
      <c r="L152" s="101">
        <v>26</v>
      </c>
      <c r="M152" s="101"/>
      <c r="N152" s="101"/>
      <c r="O152" s="101">
        <f>SUM(C152:N152)</f>
        <v>267</v>
      </c>
    </row>
    <row r="153" spans="1:15" ht="12.75">
      <c r="A153" s="132"/>
      <c r="B153" s="136" t="s">
        <v>219</v>
      </c>
      <c r="C153" s="101">
        <f aca="true" t="shared" si="87" ref="C153:H153">C151-C152</f>
        <v>4</v>
      </c>
      <c r="D153" s="101">
        <f t="shared" si="87"/>
        <v>18</v>
      </c>
      <c r="E153" s="101">
        <f t="shared" si="87"/>
        <v>5</v>
      </c>
      <c r="F153" s="101">
        <f t="shared" si="87"/>
        <v>-5</v>
      </c>
      <c r="G153" s="101">
        <f t="shared" si="87"/>
        <v>12</v>
      </c>
      <c r="H153" s="101">
        <f t="shared" si="87"/>
        <v>-19</v>
      </c>
      <c r="I153" s="101">
        <f>I151-I152</f>
        <v>-1</v>
      </c>
      <c r="J153" s="101">
        <f>J151-J152</f>
        <v>-6</v>
      </c>
      <c r="K153" s="101">
        <f>K151-K152</f>
        <v>-6</v>
      </c>
      <c r="L153" s="101">
        <f>L151-L152</f>
        <v>-3</v>
      </c>
      <c r="M153" s="101"/>
      <c r="N153" s="101"/>
      <c r="O153" s="101">
        <f>O151-O152</f>
        <v>-1</v>
      </c>
    </row>
    <row r="154" spans="1:15" ht="13.5" thickBot="1">
      <c r="A154" s="133"/>
      <c r="B154" s="134" t="s">
        <v>5</v>
      </c>
      <c r="C154" s="135">
        <f aca="true" t="shared" si="88" ref="C154:H154">C153/C152</f>
        <v>0.11428571428571428</v>
      </c>
      <c r="D154" s="135">
        <f t="shared" si="88"/>
        <v>1.2857142857142858</v>
      </c>
      <c r="E154" s="135">
        <f t="shared" si="88"/>
        <v>0.2777777777777778</v>
      </c>
      <c r="F154" s="135">
        <f t="shared" si="88"/>
        <v>-0.21739130434782608</v>
      </c>
      <c r="G154" s="135">
        <f t="shared" si="88"/>
        <v>0.5714285714285714</v>
      </c>
      <c r="H154" s="135">
        <f t="shared" si="88"/>
        <v>-0.5277777777777778</v>
      </c>
      <c r="I154" s="135">
        <f>I153/I152</f>
        <v>-0.030303030303030304</v>
      </c>
      <c r="J154" s="135">
        <f>J153/J152</f>
        <v>-0.1935483870967742</v>
      </c>
      <c r="K154" s="135">
        <f>K153/K152</f>
        <v>-0.2</v>
      </c>
      <c r="L154" s="135">
        <f>L153/L152</f>
        <v>-0.11538461538461539</v>
      </c>
      <c r="M154" s="135"/>
      <c r="N154" s="135"/>
      <c r="O154" s="135">
        <f>O153/O152</f>
        <v>-0.003745318352059925</v>
      </c>
    </row>
    <row r="155" spans="1:15" ht="12.75">
      <c r="A155" s="132"/>
      <c r="B155" s="102">
        <v>2011</v>
      </c>
      <c r="C155" s="103">
        <v>17</v>
      </c>
      <c r="D155" s="103">
        <v>17</v>
      </c>
      <c r="E155" s="103">
        <v>17</v>
      </c>
      <c r="F155" s="103">
        <v>14</v>
      </c>
      <c r="G155" s="103">
        <v>13</v>
      </c>
      <c r="H155" s="103">
        <v>18</v>
      </c>
      <c r="I155" s="103">
        <v>23</v>
      </c>
      <c r="J155" s="103">
        <v>15</v>
      </c>
      <c r="K155" s="103">
        <v>22</v>
      </c>
      <c r="L155" s="103">
        <v>22</v>
      </c>
      <c r="M155" s="103"/>
      <c r="N155" s="103"/>
      <c r="O155" s="102">
        <f>SUM(C155:N155)</f>
        <v>178</v>
      </c>
    </row>
    <row r="156" spans="1:15" ht="12.75">
      <c r="A156" s="130" t="s">
        <v>225</v>
      </c>
      <c r="B156" s="101">
        <v>2010</v>
      </c>
      <c r="C156" s="101">
        <v>20</v>
      </c>
      <c r="D156" s="101">
        <v>11</v>
      </c>
      <c r="E156" s="101">
        <v>14</v>
      </c>
      <c r="F156" s="101">
        <v>12</v>
      </c>
      <c r="G156" s="101">
        <v>17</v>
      </c>
      <c r="H156" s="101">
        <v>16</v>
      </c>
      <c r="I156" s="101">
        <v>12</v>
      </c>
      <c r="J156" s="101">
        <v>15</v>
      </c>
      <c r="K156" s="101">
        <v>11</v>
      </c>
      <c r="L156" s="101">
        <v>19</v>
      </c>
      <c r="M156" s="101"/>
      <c r="N156" s="101"/>
      <c r="O156" s="101">
        <f>SUM(C156:N156)</f>
        <v>147</v>
      </c>
    </row>
    <row r="157" spans="1:15" ht="12.75">
      <c r="A157" s="130" t="s">
        <v>226</v>
      </c>
      <c r="B157" s="136" t="s">
        <v>219</v>
      </c>
      <c r="C157" s="101">
        <f aca="true" t="shared" si="89" ref="C157:H157">C155-C156</f>
        <v>-3</v>
      </c>
      <c r="D157" s="101">
        <f t="shared" si="89"/>
        <v>6</v>
      </c>
      <c r="E157" s="101">
        <f t="shared" si="89"/>
        <v>3</v>
      </c>
      <c r="F157" s="101">
        <f t="shared" si="89"/>
        <v>2</v>
      </c>
      <c r="G157" s="101">
        <f t="shared" si="89"/>
        <v>-4</v>
      </c>
      <c r="H157" s="101">
        <f t="shared" si="89"/>
        <v>2</v>
      </c>
      <c r="I157" s="101">
        <f>I155-I156</f>
        <v>11</v>
      </c>
      <c r="J157" s="101">
        <f>J155-J156</f>
        <v>0</v>
      </c>
      <c r="K157" s="101">
        <f>K155-K156</f>
        <v>11</v>
      </c>
      <c r="L157" s="101">
        <f>L155-L156</f>
        <v>3</v>
      </c>
      <c r="M157" s="101"/>
      <c r="N157" s="101"/>
      <c r="O157" s="101">
        <f>O155-O156</f>
        <v>31</v>
      </c>
    </row>
    <row r="158" spans="1:15" ht="13.5" thickBot="1">
      <c r="A158" s="133" t="s">
        <v>0</v>
      </c>
      <c r="B158" s="134" t="s">
        <v>5</v>
      </c>
      <c r="C158" s="135">
        <f aca="true" t="shared" si="90" ref="C158:H158">C157/C156</f>
        <v>-0.15</v>
      </c>
      <c r="D158" s="135">
        <f t="shared" si="90"/>
        <v>0.5454545454545454</v>
      </c>
      <c r="E158" s="135">
        <f t="shared" si="90"/>
        <v>0.21428571428571427</v>
      </c>
      <c r="F158" s="135">
        <f t="shared" si="90"/>
        <v>0.16666666666666666</v>
      </c>
      <c r="G158" s="135">
        <f t="shared" si="90"/>
        <v>-0.23529411764705882</v>
      </c>
      <c r="H158" s="135">
        <f t="shared" si="90"/>
        <v>0.125</v>
      </c>
      <c r="I158" s="135">
        <f>I157/I156</f>
        <v>0.9166666666666666</v>
      </c>
      <c r="J158" s="135">
        <f>J157/J156</f>
        <v>0</v>
      </c>
      <c r="K158" s="135">
        <f>K157/K156</f>
        <v>1</v>
      </c>
      <c r="L158" s="135">
        <f>L157/L156</f>
        <v>0.15789473684210525</v>
      </c>
      <c r="M158" s="135"/>
      <c r="N158" s="135"/>
      <c r="O158" s="135">
        <f>O157/O156</f>
        <v>0.2108843537414966</v>
      </c>
    </row>
    <row r="159" spans="1:15" ht="12.75">
      <c r="A159" s="132"/>
      <c r="B159" s="102">
        <v>2011</v>
      </c>
      <c r="C159" s="103">
        <v>111</v>
      </c>
      <c r="D159" s="103">
        <v>84</v>
      </c>
      <c r="E159" s="103">
        <v>97</v>
      </c>
      <c r="F159" s="103">
        <v>87</v>
      </c>
      <c r="G159" s="103">
        <v>103</v>
      </c>
      <c r="H159" s="103">
        <v>82</v>
      </c>
      <c r="I159" s="103">
        <v>99</v>
      </c>
      <c r="J159" s="103">
        <v>100</v>
      </c>
      <c r="K159" s="103">
        <v>95</v>
      </c>
      <c r="L159" s="103">
        <v>77</v>
      </c>
      <c r="M159" s="103"/>
      <c r="N159" s="103"/>
      <c r="O159" s="102">
        <f>SUM(C159:N159)</f>
        <v>935</v>
      </c>
    </row>
    <row r="160" spans="1:15" ht="12.75">
      <c r="A160" s="130" t="s">
        <v>227</v>
      </c>
      <c r="B160" s="101">
        <v>2010</v>
      </c>
      <c r="C160" s="101">
        <v>138</v>
      </c>
      <c r="D160" s="101">
        <v>98</v>
      </c>
      <c r="E160" s="101">
        <v>96</v>
      </c>
      <c r="F160" s="101">
        <v>88</v>
      </c>
      <c r="G160" s="101">
        <v>93</v>
      </c>
      <c r="H160" s="101">
        <v>115</v>
      </c>
      <c r="I160" s="101">
        <v>113</v>
      </c>
      <c r="J160" s="101">
        <v>84</v>
      </c>
      <c r="K160" s="101">
        <v>114</v>
      </c>
      <c r="L160" s="101">
        <v>103</v>
      </c>
      <c r="M160" s="101"/>
      <c r="N160" s="101"/>
      <c r="O160" s="101">
        <f>SUM(C160:N160)</f>
        <v>1042</v>
      </c>
    </row>
    <row r="161" spans="1:15" ht="12.75">
      <c r="A161" s="132"/>
      <c r="B161" s="136" t="s">
        <v>219</v>
      </c>
      <c r="C161" s="101">
        <f aca="true" t="shared" si="91" ref="C161:H161">C159-C160</f>
        <v>-27</v>
      </c>
      <c r="D161" s="101">
        <f t="shared" si="91"/>
        <v>-14</v>
      </c>
      <c r="E161" s="101">
        <f t="shared" si="91"/>
        <v>1</v>
      </c>
      <c r="F161" s="101">
        <f t="shared" si="91"/>
        <v>-1</v>
      </c>
      <c r="G161" s="101">
        <f t="shared" si="91"/>
        <v>10</v>
      </c>
      <c r="H161" s="101">
        <f t="shared" si="91"/>
        <v>-33</v>
      </c>
      <c r="I161" s="101">
        <f>I159-I160</f>
        <v>-14</v>
      </c>
      <c r="J161" s="101">
        <f>J159-J160</f>
        <v>16</v>
      </c>
      <c r="K161" s="101">
        <f>K159-K160</f>
        <v>-19</v>
      </c>
      <c r="L161" s="101">
        <f>L159-L160</f>
        <v>-26</v>
      </c>
      <c r="M161" s="101"/>
      <c r="N161" s="101"/>
      <c r="O161" s="101">
        <f>O159-O160</f>
        <v>-107</v>
      </c>
    </row>
    <row r="162" spans="1:15" ht="13.5" thickBot="1">
      <c r="A162" s="133"/>
      <c r="B162" s="134" t="s">
        <v>5</v>
      </c>
      <c r="C162" s="135">
        <f aca="true" t="shared" si="92" ref="C162:H162">C161/C160</f>
        <v>-0.1956521739130435</v>
      </c>
      <c r="D162" s="135">
        <f t="shared" si="92"/>
        <v>-0.14285714285714285</v>
      </c>
      <c r="E162" s="135">
        <f t="shared" si="92"/>
        <v>0.010416666666666666</v>
      </c>
      <c r="F162" s="135">
        <f t="shared" si="92"/>
        <v>-0.011363636363636364</v>
      </c>
      <c r="G162" s="135">
        <f t="shared" si="92"/>
        <v>0.10752688172043011</v>
      </c>
      <c r="H162" s="135">
        <f t="shared" si="92"/>
        <v>-0.28695652173913044</v>
      </c>
      <c r="I162" s="135">
        <f>I161/I160</f>
        <v>-0.12389380530973451</v>
      </c>
      <c r="J162" s="135">
        <f>J161/J160</f>
        <v>0.19047619047619047</v>
      </c>
      <c r="K162" s="135">
        <f>K161/K160</f>
        <v>-0.16666666666666666</v>
      </c>
      <c r="L162" s="135">
        <f>L161/L160</f>
        <v>-0.2524271844660194</v>
      </c>
      <c r="M162" s="135"/>
      <c r="N162" s="135"/>
      <c r="O162" s="135">
        <f>O161/O160</f>
        <v>-0.10268714011516315</v>
      </c>
    </row>
    <row r="163" spans="1:15" ht="12.75">
      <c r="A163" s="132"/>
      <c r="B163" s="102">
        <v>2011</v>
      </c>
      <c r="C163" s="103">
        <v>85</v>
      </c>
      <c r="D163" s="103">
        <v>108</v>
      </c>
      <c r="E163" s="103">
        <v>105</v>
      </c>
      <c r="F163" s="103">
        <v>75</v>
      </c>
      <c r="G163" s="103">
        <v>113</v>
      </c>
      <c r="H163" s="103">
        <v>101</v>
      </c>
      <c r="I163" s="103">
        <v>99</v>
      </c>
      <c r="J163" s="103">
        <v>96</v>
      </c>
      <c r="K163" s="103">
        <v>113</v>
      </c>
      <c r="L163" s="103">
        <v>74</v>
      </c>
      <c r="M163" s="103"/>
      <c r="N163" s="103"/>
      <c r="O163" s="102">
        <f>SUM(C163:N163)</f>
        <v>969</v>
      </c>
    </row>
    <row r="164" spans="1:15" ht="12.75">
      <c r="A164" s="130" t="s">
        <v>228</v>
      </c>
      <c r="B164" s="101">
        <v>2010</v>
      </c>
      <c r="C164" s="101">
        <v>107</v>
      </c>
      <c r="D164" s="101">
        <v>74</v>
      </c>
      <c r="E164" s="101">
        <v>112</v>
      </c>
      <c r="F164" s="101">
        <v>80</v>
      </c>
      <c r="G164" s="101">
        <v>126</v>
      </c>
      <c r="H164" s="101">
        <v>107</v>
      </c>
      <c r="I164" s="101">
        <v>111</v>
      </c>
      <c r="J164" s="101">
        <v>57</v>
      </c>
      <c r="K164" s="101">
        <v>84</v>
      </c>
      <c r="L164" s="101">
        <v>99</v>
      </c>
      <c r="M164" s="101"/>
      <c r="N164" s="101"/>
      <c r="O164" s="101">
        <f>SUM(C164:N164)</f>
        <v>957</v>
      </c>
    </row>
    <row r="165" spans="1:15" ht="12.75">
      <c r="A165" s="130" t="s">
        <v>229</v>
      </c>
      <c r="B165" s="136" t="s">
        <v>219</v>
      </c>
      <c r="C165" s="101">
        <f aca="true" t="shared" si="93" ref="C165:H165">C163-C164</f>
        <v>-22</v>
      </c>
      <c r="D165" s="101">
        <f t="shared" si="93"/>
        <v>34</v>
      </c>
      <c r="E165" s="101">
        <f t="shared" si="93"/>
        <v>-7</v>
      </c>
      <c r="F165" s="101">
        <f t="shared" si="93"/>
        <v>-5</v>
      </c>
      <c r="G165" s="101">
        <f t="shared" si="93"/>
        <v>-13</v>
      </c>
      <c r="H165" s="101">
        <f t="shared" si="93"/>
        <v>-6</v>
      </c>
      <c r="I165" s="101">
        <f>I163-I164</f>
        <v>-12</v>
      </c>
      <c r="J165" s="101">
        <f>J163-J164</f>
        <v>39</v>
      </c>
      <c r="K165" s="101">
        <f>K163-K164</f>
        <v>29</v>
      </c>
      <c r="L165" s="101">
        <f>L163-L164</f>
        <v>-25</v>
      </c>
      <c r="M165" s="101"/>
      <c r="N165" s="101"/>
      <c r="O165" s="101">
        <f>O163-O164</f>
        <v>12</v>
      </c>
    </row>
    <row r="166" spans="1:15" ht="13.5" thickBot="1">
      <c r="A166" s="133"/>
      <c r="B166" s="134" t="s">
        <v>5</v>
      </c>
      <c r="C166" s="135">
        <f aca="true" t="shared" si="94" ref="C166:H166">C165/C164</f>
        <v>-0.205607476635514</v>
      </c>
      <c r="D166" s="135">
        <f t="shared" si="94"/>
        <v>0.4594594594594595</v>
      </c>
      <c r="E166" s="135">
        <f t="shared" si="94"/>
        <v>-0.0625</v>
      </c>
      <c r="F166" s="135">
        <f t="shared" si="94"/>
        <v>-0.0625</v>
      </c>
      <c r="G166" s="135">
        <f t="shared" si="94"/>
        <v>-0.10317460317460317</v>
      </c>
      <c r="H166" s="135">
        <f t="shared" si="94"/>
        <v>-0.056074766355140186</v>
      </c>
      <c r="I166" s="135">
        <f>I165/I164</f>
        <v>-0.10810810810810811</v>
      </c>
      <c r="J166" s="135">
        <f>J165/J164</f>
        <v>0.6842105263157895</v>
      </c>
      <c r="K166" s="135">
        <f>K165/K164</f>
        <v>0.34523809523809523</v>
      </c>
      <c r="L166" s="135">
        <f>L165/L164</f>
        <v>-0.25252525252525254</v>
      </c>
      <c r="M166" s="135"/>
      <c r="N166" s="135"/>
      <c r="O166" s="135">
        <f>O165/O164</f>
        <v>0.012539184952978056</v>
      </c>
    </row>
    <row r="167" spans="1:15" ht="12.75">
      <c r="A167" s="132"/>
      <c r="B167" s="102">
        <v>2011</v>
      </c>
      <c r="C167" s="103">
        <v>2</v>
      </c>
      <c r="D167" s="103">
        <v>2</v>
      </c>
      <c r="E167" s="103">
        <v>2</v>
      </c>
      <c r="F167" s="103">
        <v>1</v>
      </c>
      <c r="G167" s="103">
        <v>1</v>
      </c>
      <c r="H167" s="103">
        <v>4</v>
      </c>
      <c r="I167" s="103">
        <v>2</v>
      </c>
      <c r="J167" s="103">
        <v>2</v>
      </c>
      <c r="K167" s="103">
        <v>6</v>
      </c>
      <c r="L167" s="103">
        <v>4</v>
      </c>
      <c r="M167" s="103"/>
      <c r="N167" s="103"/>
      <c r="O167" s="102">
        <f>SUM(C167:N167)</f>
        <v>26</v>
      </c>
    </row>
    <row r="168" spans="1:15" ht="12.75">
      <c r="A168" s="130" t="s">
        <v>230</v>
      </c>
      <c r="B168" s="101">
        <v>2010</v>
      </c>
      <c r="C168" s="101">
        <v>4</v>
      </c>
      <c r="D168" s="101">
        <v>3</v>
      </c>
      <c r="E168" s="101">
        <v>2</v>
      </c>
      <c r="F168" s="101">
        <v>2</v>
      </c>
      <c r="G168" s="101">
        <v>1</v>
      </c>
      <c r="H168" s="101">
        <v>4</v>
      </c>
      <c r="I168" s="101">
        <v>5</v>
      </c>
      <c r="J168" s="101">
        <v>4</v>
      </c>
      <c r="K168" s="101">
        <v>1</v>
      </c>
      <c r="L168" s="101">
        <v>2</v>
      </c>
      <c r="M168" s="101"/>
      <c r="N168" s="101"/>
      <c r="O168" s="101">
        <f>SUM(C168:N168)</f>
        <v>28</v>
      </c>
    </row>
    <row r="169" spans="1:15" ht="12.75">
      <c r="A169" s="130" t="s">
        <v>231</v>
      </c>
      <c r="B169" s="136" t="s">
        <v>219</v>
      </c>
      <c r="C169" s="101">
        <f aca="true" t="shared" si="95" ref="C169:H169">C167-C168</f>
        <v>-2</v>
      </c>
      <c r="D169" s="101">
        <f t="shared" si="95"/>
        <v>-1</v>
      </c>
      <c r="E169" s="101">
        <f t="shared" si="95"/>
        <v>0</v>
      </c>
      <c r="F169" s="101">
        <f t="shared" si="95"/>
        <v>-1</v>
      </c>
      <c r="G169" s="101">
        <f t="shared" si="95"/>
        <v>0</v>
      </c>
      <c r="H169" s="101">
        <f t="shared" si="95"/>
        <v>0</v>
      </c>
      <c r="I169" s="101">
        <f>I167-I168</f>
        <v>-3</v>
      </c>
      <c r="J169" s="101">
        <f>J167-J168</f>
        <v>-2</v>
      </c>
      <c r="K169" s="101">
        <f>K167-K168</f>
        <v>5</v>
      </c>
      <c r="L169" s="101">
        <f>L167-L168</f>
        <v>2</v>
      </c>
      <c r="M169" s="101"/>
      <c r="N169" s="101"/>
      <c r="O169" s="101">
        <f>O167-O168</f>
        <v>-2</v>
      </c>
    </row>
    <row r="170" spans="1:15" ht="13.5" thickBot="1">
      <c r="A170" s="133"/>
      <c r="B170" s="134" t="s">
        <v>5</v>
      </c>
      <c r="C170" s="135">
        <f aca="true" t="shared" si="96" ref="C170:H170">C169/C168</f>
        <v>-0.5</v>
      </c>
      <c r="D170" s="135">
        <f t="shared" si="96"/>
        <v>-0.3333333333333333</v>
      </c>
      <c r="E170" s="135">
        <f t="shared" si="96"/>
        <v>0</v>
      </c>
      <c r="F170" s="135">
        <f t="shared" si="96"/>
        <v>-0.5</v>
      </c>
      <c r="G170" s="135">
        <f t="shared" si="96"/>
        <v>0</v>
      </c>
      <c r="H170" s="135">
        <f t="shared" si="96"/>
        <v>0</v>
      </c>
      <c r="I170" s="135">
        <f>I169/I168</f>
        <v>-0.6</v>
      </c>
      <c r="J170" s="135">
        <f>J169/J168</f>
        <v>-0.5</v>
      </c>
      <c r="K170" s="135">
        <f>K169/K168</f>
        <v>5</v>
      </c>
      <c r="L170" s="135">
        <f>L169/L168</f>
        <v>1</v>
      </c>
      <c r="M170" s="135"/>
      <c r="N170" s="135"/>
      <c r="O170" s="135">
        <f>O169/O168</f>
        <v>-0.07142857142857142</v>
      </c>
    </row>
    <row r="171" ht="13.5" thickBot="1">
      <c r="A171" s="213" t="s">
        <v>236</v>
      </c>
    </row>
    <row r="172" spans="1:15" ht="13.5" thickBot="1">
      <c r="A172" t="s">
        <v>0</v>
      </c>
      <c r="B172" s="211" t="s">
        <v>205</v>
      </c>
      <c r="C172" s="211" t="s">
        <v>206</v>
      </c>
      <c r="D172" s="211" t="s">
        <v>207</v>
      </c>
      <c r="E172" s="211" t="s">
        <v>208</v>
      </c>
      <c r="F172" s="211" t="s">
        <v>209</v>
      </c>
      <c r="G172" s="211" t="s">
        <v>210</v>
      </c>
      <c r="H172" s="211" t="s">
        <v>211</v>
      </c>
      <c r="I172" s="211" t="s">
        <v>212</v>
      </c>
      <c r="J172" s="211" t="s">
        <v>213</v>
      </c>
      <c r="K172" s="211" t="s">
        <v>214</v>
      </c>
      <c r="L172" s="211" t="s">
        <v>215</v>
      </c>
      <c r="M172" s="211" t="s">
        <v>216</v>
      </c>
      <c r="N172" s="211" t="s">
        <v>217</v>
      </c>
      <c r="O172" s="211" t="s">
        <v>54</v>
      </c>
    </row>
    <row r="173" spans="1:15" ht="12.75">
      <c r="A173" s="212"/>
      <c r="B173" s="102">
        <v>2011</v>
      </c>
      <c r="C173" s="102">
        <f aca="true" t="shared" si="97" ref="C173:L174">SUM(C177+C181+C185+C189+C193+C197+C201)</f>
        <v>274</v>
      </c>
      <c r="D173" s="102">
        <f t="shared" si="97"/>
        <v>254</v>
      </c>
      <c r="E173" s="102">
        <f t="shared" si="97"/>
        <v>236</v>
      </c>
      <c r="F173" s="102">
        <f t="shared" si="97"/>
        <v>273</v>
      </c>
      <c r="G173" s="102">
        <f t="shared" si="97"/>
        <v>289</v>
      </c>
      <c r="H173" s="102">
        <f t="shared" si="97"/>
        <v>320</v>
      </c>
      <c r="I173" s="102">
        <f t="shared" si="97"/>
        <v>346</v>
      </c>
      <c r="J173" s="102">
        <f t="shared" si="97"/>
        <v>344</v>
      </c>
      <c r="K173" s="102">
        <f t="shared" si="97"/>
        <v>308</v>
      </c>
      <c r="L173" s="102">
        <f t="shared" si="97"/>
        <v>287</v>
      </c>
      <c r="M173" s="102"/>
      <c r="N173" s="102"/>
      <c r="O173" s="102">
        <f>SUM(O177+O181+O185+O189+O193+O197+O201)</f>
        <v>2931</v>
      </c>
    </row>
    <row r="174" spans="1:15" ht="12.75">
      <c r="A174" s="130" t="s">
        <v>54</v>
      </c>
      <c r="B174" s="101">
        <v>2010</v>
      </c>
      <c r="C174" s="101">
        <f t="shared" si="97"/>
        <v>348</v>
      </c>
      <c r="D174" s="101">
        <f t="shared" si="97"/>
        <v>284</v>
      </c>
      <c r="E174" s="101">
        <f t="shared" si="97"/>
        <v>308</v>
      </c>
      <c r="F174" s="101">
        <f t="shared" si="97"/>
        <v>328</v>
      </c>
      <c r="G174" s="101">
        <f t="shared" si="97"/>
        <v>307</v>
      </c>
      <c r="H174" s="101">
        <f t="shared" si="97"/>
        <v>302</v>
      </c>
      <c r="I174" s="101">
        <f t="shared" si="97"/>
        <v>317</v>
      </c>
      <c r="J174" s="101">
        <f t="shared" si="97"/>
        <v>361</v>
      </c>
      <c r="K174" s="101">
        <f t="shared" si="97"/>
        <v>358</v>
      </c>
      <c r="L174" s="101">
        <f t="shared" si="97"/>
        <v>376</v>
      </c>
      <c r="M174" s="101"/>
      <c r="N174" s="101"/>
      <c r="O174" s="101">
        <f>SUM(C174:N174)</f>
        <v>3289</v>
      </c>
    </row>
    <row r="175" spans="1:15" ht="12.75">
      <c r="A175" s="130" t="s">
        <v>218</v>
      </c>
      <c r="B175" s="131" t="s">
        <v>219</v>
      </c>
      <c r="C175" s="101">
        <f aca="true" t="shared" si="98" ref="C175:H175">C173-C174</f>
        <v>-74</v>
      </c>
      <c r="D175" s="101">
        <f t="shared" si="98"/>
        <v>-30</v>
      </c>
      <c r="E175" s="101">
        <f t="shared" si="98"/>
        <v>-72</v>
      </c>
      <c r="F175" s="101">
        <f t="shared" si="98"/>
        <v>-55</v>
      </c>
      <c r="G175" s="101">
        <f t="shared" si="98"/>
        <v>-18</v>
      </c>
      <c r="H175" s="101">
        <f t="shared" si="98"/>
        <v>18</v>
      </c>
      <c r="I175" s="101">
        <f>I173-I174</f>
        <v>29</v>
      </c>
      <c r="J175" s="101">
        <f>J173-J174</f>
        <v>-17</v>
      </c>
      <c r="K175" s="101">
        <f>K173-K174</f>
        <v>-50</v>
      </c>
      <c r="L175" s="101">
        <f>L173-L174</f>
        <v>-89</v>
      </c>
      <c r="M175" s="101"/>
      <c r="N175" s="101"/>
      <c r="O175" s="101">
        <f>O173-O174</f>
        <v>-358</v>
      </c>
    </row>
    <row r="176" spans="1:15" ht="13.5" thickBot="1">
      <c r="A176" s="133"/>
      <c r="B176" s="134" t="s">
        <v>5</v>
      </c>
      <c r="C176" s="135">
        <f aca="true" t="shared" si="99" ref="C176:H176">C175/C174</f>
        <v>-0.21264367816091953</v>
      </c>
      <c r="D176" s="135">
        <f t="shared" si="99"/>
        <v>-0.1056338028169014</v>
      </c>
      <c r="E176" s="135">
        <f t="shared" si="99"/>
        <v>-0.23376623376623376</v>
      </c>
      <c r="F176" s="135">
        <f t="shared" si="99"/>
        <v>-0.1676829268292683</v>
      </c>
      <c r="G176" s="135">
        <f t="shared" si="99"/>
        <v>-0.05863192182410423</v>
      </c>
      <c r="H176" s="135">
        <f t="shared" si="99"/>
        <v>0.059602649006622516</v>
      </c>
      <c r="I176" s="135">
        <f>I175/I174</f>
        <v>0.0914826498422713</v>
      </c>
      <c r="J176" s="135">
        <f>J175/J174</f>
        <v>-0.04709141274238227</v>
      </c>
      <c r="K176" s="135">
        <f>K175/K174</f>
        <v>-0.13966480446927373</v>
      </c>
      <c r="L176" s="135">
        <f>L175/L174</f>
        <v>-0.23670212765957446</v>
      </c>
      <c r="M176" s="135"/>
      <c r="N176" s="135"/>
      <c r="O176" s="135">
        <f>O175/O174</f>
        <v>-0.10884767406506538</v>
      </c>
    </row>
    <row r="177" spans="1:15" ht="12.75">
      <c r="A177" s="132"/>
      <c r="B177" s="102">
        <v>2011</v>
      </c>
      <c r="C177" s="102">
        <v>3</v>
      </c>
      <c r="D177" s="102">
        <v>5</v>
      </c>
      <c r="E177" s="102">
        <v>4</v>
      </c>
      <c r="F177" s="102">
        <v>2</v>
      </c>
      <c r="G177" s="102">
        <v>2</v>
      </c>
      <c r="H177" s="102">
        <v>4</v>
      </c>
      <c r="I177" s="102">
        <v>5</v>
      </c>
      <c r="J177" s="102">
        <v>3</v>
      </c>
      <c r="K177" s="102">
        <v>6</v>
      </c>
      <c r="L177" s="102">
        <v>1</v>
      </c>
      <c r="M177" s="102"/>
      <c r="N177" s="102"/>
      <c r="O177" s="102">
        <f>SUM(C177:N177)</f>
        <v>35</v>
      </c>
    </row>
    <row r="178" spans="1:15" ht="12.75">
      <c r="A178" s="130" t="s">
        <v>220</v>
      </c>
      <c r="B178" s="101">
        <v>2010</v>
      </c>
      <c r="C178" s="101">
        <v>2</v>
      </c>
      <c r="D178" s="101">
        <v>1</v>
      </c>
      <c r="E178" s="101">
        <v>1</v>
      </c>
      <c r="F178" s="101">
        <v>4</v>
      </c>
      <c r="G178" s="101">
        <v>4</v>
      </c>
      <c r="H178" s="101">
        <v>3</v>
      </c>
      <c r="I178" s="101">
        <v>4</v>
      </c>
      <c r="J178" s="101">
        <v>4</v>
      </c>
      <c r="K178" s="101">
        <v>1</v>
      </c>
      <c r="L178" s="101">
        <v>8</v>
      </c>
      <c r="M178" s="101"/>
      <c r="N178" s="101"/>
      <c r="O178" s="101">
        <f>SUM(C178:N178)</f>
        <v>32</v>
      </c>
    </row>
    <row r="179" spans="1:15" ht="12.75">
      <c r="A179" s="130" t="s">
        <v>221</v>
      </c>
      <c r="B179" s="136" t="s">
        <v>219</v>
      </c>
      <c r="C179" s="101">
        <f aca="true" t="shared" si="100" ref="C179:H179">C177-C178</f>
        <v>1</v>
      </c>
      <c r="D179" s="101">
        <f t="shared" si="100"/>
        <v>4</v>
      </c>
      <c r="E179" s="101">
        <f t="shared" si="100"/>
        <v>3</v>
      </c>
      <c r="F179" s="101">
        <f t="shared" si="100"/>
        <v>-2</v>
      </c>
      <c r="G179" s="101">
        <f t="shared" si="100"/>
        <v>-2</v>
      </c>
      <c r="H179" s="101">
        <f t="shared" si="100"/>
        <v>1</v>
      </c>
      <c r="I179" s="101">
        <f>I177-I178</f>
        <v>1</v>
      </c>
      <c r="J179" s="101">
        <f>J177-J178</f>
        <v>-1</v>
      </c>
      <c r="K179" s="101">
        <f>K177-K178</f>
        <v>5</v>
      </c>
      <c r="L179" s="101">
        <f>L177-L178</f>
        <v>-7</v>
      </c>
      <c r="M179" s="101"/>
      <c r="N179" s="101"/>
      <c r="O179" s="101">
        <f>O177-O178</f>
        <v>3</v>
      </c>
    </row>
    <row r="180" spans="1:15" ht="13.5" thickBot="1">
      <c r="A180" s="133"/>
      <c r="B180" s="134" t="s">
        <v>5</v>
      </c>
      <c r="C180" s="135">
        <f aca="true" t="shared" si="101" ref="C180:H180">C179/C178</f>
        <v>0.5</v>
      </c>
      <c r="D180" s="135">
        <f t="shared" si="101"/>
        <v>4</v>
      </c>
      <c r="E180" s="135">
        <f t="shared" si="101"/>
        <v>3</v>
      </c>
      <c r="F180" s="135">
        <f t="shared" si="101"/>
        <v>-0.5</v>
      </c>
      <c r="G180" s="135">
        <f t="shared" si="101"/>
        <v>-0.5</v>
      </c>
      <c r="H180" s="135">
        <f t="shared" si="101"/>
        <v>0.3333333333333333</v>
      </c>
      <c r="I180" s="135">
        <f>I179/I178</f>
        <v>0.25</v>
      </c>
      <c r="J180" s="135">
        <f>J179/J178</f>
        <v>-0.25</v>
      </c>
      <c r="K180" s="135">
        <f>K179/K178</f>
        <v>5</v>
      </c>
      <c r="L180" s="135">
        <f>L179/L178</f>
        <v>-0.875</v>
      </c>
      <c r="M180" s="135"/>
      <c r="N180" s="135"/>
      <c r="O180" s="135">
        <f>O179/O178</f>
        <v>0.09375</v>
      </c>
    </row>
    <row r="181" spans="1:15" ht="12.75">
      <c r="A181" s="132"/>
      <c r="B181" s="102">
        <v>2011</v>
      </c>
      <c r="C181" s="103">
        <v>0</v>
      </c>
      <c r="D181" s="103">
        <v>0</v>
      </c>
      <c r="E181" s="103">
        <v>0</v>
      </c>
      <c r="F181" s="103">
        <v>0</v>
      </c>
      <c r="G181" s="103">
        <v>0</v>
      </c>
      <c r="H181" s="103">
        <v>0</v>
      </c>
      <c r="I181" s="103">
        <v>0</v>
      </c>
      <c r="J181" s="103">
        <v>0</v>
      </c>
      <c r="K181" s="103">
        <v>0</v>
      </c>
      <c r="L181" s="103">
        <v>0</v>
      </c>
      <c r="M181" s="103"/>
      <c r="N181" s="103"/>
      <c r="O181" s="102">
        <f>SUM(C181:N181)</f>
        <v>0</v>
      </c>
    </row>
    <row r="182" spans="1:15" ht="12.75">
      <c r="A182" s="137" t="s">
        <v>222</v>
      </c>
      <c r="B182" s="101">
        <v>2010</v>
      </c>
      <c r="C182" s="101">
        <v>0</v>
      </c>
      <c r="D182" s="101">
        <v>0</v>
      </c>
      <c r="E182" s="101">
        <v>0</v>
      </c>
      <c r="F182" s="101">
        <v>0</v>
      </c>
      <c r="G182" s="101">
        <v>0</v>
      </c>
      <c r="H182" s="101">
        <v>0</v>
      </c>
      <c r="I182" s="101">
        <v>0</v>
      </c>
      <c r="J182" s="101">
        <v>0</v>
      </c>
      <c r="K182" s="101">
        <v>0</v>
      </c>
      <c r="L182" s="101">
        <v>0</v>
      </c>
      <c r="M182" s="101"/>
      <c r="N182" s="101"/>
      <c r="O182" s="101">
        <f>SUM(C182:N182)</f>
        <v>0</v>
      </c>
    </row>
    <row r="183" spans="1:15" ht="12.75">
      <c r="A183" s="130" t="s">
        <v>223</v>
      </c>
      <c r="B183" s="136" t="s">
        <v>219</v>
      </c>
      <c r="C183" s="101">
        <f aca="true" t="shared" si="102" ref="C183:H183">C181-C182</f>
        <v>0</v>
      </c>
      <c r="D183" s="101">
        <f t="shared" si="102"/>
        <v>0</v>
      </c>
      <c r="E183" s="101">
        <f t="shared" si="102"/>
        <v>0</v>
      </c>
      <c r="F183" s="101">
        <f t="shared" si="102"/>
        <v>0</v>
      </c>
      <c r="G183" s="101">
        <f t="shared" si="102"/>
        <v>0</v>
      </c>
      <c r="H183" s="101">
        <f t="shared" si="102"/>
        <v>0</v>
      </c>
      <c r="I183" s="101">
        <f>I181-I182</f>
        <v>0</v>
      </c>
      <c r="J183" s="101">
        <f>J181-J182</f>
        <v>0</v>
      </c>
      <c r="K183" s="101">
        <f>K181-K182</f>
        <v>0</v>
      </c>
      <c r="L183" s="101">
        <f>L181-L182</f>
        <v>0</v>
      </c>
      <c r="M183" s="101"/>
      <c r="N183" s="101"/>
      <c r="O183" s="101">
        <f>O181-O182</f>
        <v>0</v>
      </c>
    </row>
    <row r="184" spans="1:15" ht="13.5" thickBot="1">
      <c r="A184" s="133"/>
      <c r="B184" s="134" t="s">
        <v>5</v>
      </c>
      <c r="C184" s="135">
        <v>0</v>
      </c>
      <c r="D184" s="135">
        <v>0</v>
      </c>
      <c r="E184" s="135">
        <v>0</v>
      </c>
      <c r="F184" s="135">
        <v>0</v>
      </c>
      <c r="G184" s="135">
        <v>0</v>
      </c>
      <c r="H184" s="135">
        <v>0</v>
      </c>
      <c r="I184" s="135">
        <v>0</v>
      </c>
      <c r="J184" s="135">
        <v>0</v>
      </c>
      <c r="K184" s="135">
        <v>0</v>
      </c>
      <c r="L184" s="135">
        <v>0</v>
      </c>
      <c r="M184" s="135"/>
      <c r="N184" s="135"/>
      <c r="O184" s="135">
        <v>0</v>
      </c>
    </row>
    <row r="185" spans="1:15" ht="12.75">
      <c r="A185" s="132"/>
      <c r="B185" s="102">
        <v>2011</v>
      </c>
      <c r="C185" s="103">
        <v>10</v>
      </c>
      <c r="D185" s="103">
        <v>9</v>
      </c>
      <c r="E185" s="103">
        <v>19</v>
      </c>
      <c r="F185" s="103">
        <v>14</v>
      </c>
      <c r="G185" s="103">
        <v>15</v>
      </c>
      <c r="H185" s="103">
        <v>18</v>
      </c>
      <c r="I185" s="103">
        <v>14</v>
      </c>
      <c r="J185" s="103">
        <v>28</v>
      </c>
      <c r="K185" s="103">
        <v>14</v>
      </c>
      <c r="L185" s="103">
        <v>10</v>
      </c>
      <c r="M185" s="103"/>
      <c r="N185" s="103"/>
      <c r="O185" s="102">
        <f>SUM(C185:N185)</f>
        <v>151</v>
      </c>
    </row>
    <row r="186" spans="1:15" ht="12.75">
      <c r="A186" s="130" t="s">
        <v>224</v>
      </c>
      <c r="B186" s="101">
        <v>2010</v>
      </c>
      <c r="C186" s="101">
        <v>17</v>
      </c>
      <c r="D186" s="101">
        <v>22</v>
      </c>
      <c r="E186" s="101">
        <v>18</v>
      </c>
      <c r="F186" s="101">
        <v>16</v>
      </c>
      <c r="G186" s="101">
        <v>23</v>
      </c>
      <c r="H186" s="101">
        <v>22</v>
      </c>
      <c r="I186" s="101">
        <v>17</v>
      </c>
      <c r="J186" s="101">
        <v>15</v>
      </c>
      <c r="K186" s="101">
        <v>19</v>
      </c>
      <c r="L186" s="101">
        <v>15</v>
      </c>
      <c r="M186" s="101"/>
      <c r="N186" s="101"/>
      <c r="O186" s="101">
        <f>SUM(C186:N186)</f>
        <v>184</v>
      </c>
    </row>
    <row r="187" spans="1:15" ht="12.75">
      <c r="A187" s="132"/>
      <c r="B187" s="136" t="s">
        <v>219</v>
      </c>
      <c r="C187" s="101">
        <f aca="true" t="shared" si="103" ref="C187:H187">C185-C186</f>
        <v>-7</v>
      </c>
      <c r="D187" s="101">
        <f t="shared" si="103"/>
        <v>-13</v>
      </c>
      <c r="E187" s="101">
        <f t="shared" si="103"/>
        <v>1</v>
      </c>
      <c r="F187" s="101">
        <f t="shared" si="103"/>
        <v>-2</v>
      </c>
      <c r="G187" s="101">
        <f t="shared" si="103"/>
        <v>-8</v>
      </c>
      <c r="H187" s="101">
        <f t="shared" si="103"/>
        <v>-4</v>
      </c>
      <c r="I187" s="101">
        <f>I185-I186</f>
        <v>-3</v>
      </c>
      <c r="J187" s="101">
        <f>J185-J186</f>
        <v>13</v>
      </c>
      <c r="K187" s="101">
        <f>K185-K186</f>
        <v>-5</v>
      </c>
      <c r="L187" s="101">
        <f>L185-L186</f>
        <v>-5</v>
      </c>
      <c r="M187" s="101"/>
      <c r="N187" s="101"/>
      <c r="O187" s="101">
        <f>O185-O186</f>
        <v>-33</v>
      </c>
    </row>
    <row r="188" spans="1:15" ht="13.5" thickBot="1">
      <c r="A188" s="133"/>
      <c r="B188" s="134" t="s">
        <v>5</v>
      </c>
      <c r="C188" s="135">
        <f aca="true" t="shared" si="104" ref="C188:H188">C187/C186</f>
        <v>-0.4117647058823529</v>
      </c>
      <c r="D188" s="135">
        <f t="shared" si="104"/>
        <v>-0.5909090909090909</v>
      </c>
      <c r="E188" s="135">
        <f t="shared" si="104"/>
        <v>0.05555555555555555</v>
      </c>
      <c r="F188" s="135">
        <f t="shared" si="104"/>
        <v>-0.125</v>
      </c>
      <c r="G188" s="135">
        <f t="shared" si="104"/>
        <v>-0.34782608695652173</v>
      </c>
      <c r="H188" s="135">
        <f t="shared" si="104"/>
        <v>-0.18181818181818182</v>
      </c>
      <c r="I188" s="135">
        <f>I187/I186</f>
        <v>-0.17647058823529413</v>
      </c>
      <c r="J188" s="135">
        <f>J187/J186</f>
        <v>0.8666666666666667</v>
      </c>
      <c r="K188" s="135">
        <f>K187/K186</f>
        <v>-0.2631578947368421</v>
      </c>
      <c r="L188" s="135">
        <f>L187/L186</f>
        <v>-0.3333333333333333</v>
      </c>
      <c r="M188" s="135"/>
      <c r="N188" s="135"/>
      <c r="O188" s="135">
        <f>O187/O186</f>
        <v>-0.1793478260869565</v>
      </c>
    </row>
    <row r="189" spans="1:15" ht="12.75">
      <c r="A189" s="132"/>
      <c r="B189" s="102">
        <v>2011</v>
      </c>
      <c r="C189" s="103">
        <v>7</v>
      </c>
      <c r="D189" s="103">
        <v>6</v>
      </c>
      <c r="E189" s="103">
        <v>7</v>
      </c>
      <c r="F189" s="103">
        <v>12</v>
      </c>
      <c r="G189" s="103">
        <v>8</v>
      </c>
      <c r="H189" s="103">
        <v>16</v>
      </c>
      <c r="I189" s="103">
        <v>19</v>
      </c>
      <c r="J189" s="103">
        <v>9</v>
      </c>
      <c r="K189" s="103">
        <v>10</v>
      </c>
      <c r="L189" s="103">
        <v>10</v>
      </c>
      <c r="M189" s="103"/>
      <c r="N189" s="103"/>
      <c r="O189" s="102">
        <f>SUM(C189:N189)</f>
        <v>104</v>
      </c>
    </row>
    <row r="190" spans="1:15" ht="12.75">
      <c r="A190" s="130" t="s">
        <v>225</v>
      </c>
      <c r="B190" s="101">
        <v>2010</v>
      </c>
      <c r="C190" s="101">
        <v>8</v>
      </c>
      <c r="D190" s="101">
        <v>7</v>
      </c>
      <c r="E190" s="101">
        <v>17</v>
      </c>
      <c r="F190" s="101">
        <v>17</v>
      </c>
      <c r="G190" s="101">
        <v>12</v>
      </c>
      <c r="H190" s="101">
        <v>11</v>
      </c>
      <c r="I190" s="101">
        <v>10</v>
      </c>
      <c r="J190" s="101">
        <v>18</v>
      </c>
      <c r="K190" s="101">
        <v>10</v>
      </c>
      <c r="L190" s="101">
        <v>14</v>
      </c>
      <c r="M190" s="101"/>
      <c r="N190" s="101"/>
      <c r="O190" s="101">
        <f>SUM(C190:N190)</f>
        <v>124</v>
      </c>
    </row>
    <row r="191" spans="1:15" ht="12.75">
      <c r="A191" s="130" t="s">
        <v>226</v>
      </c>
      <c r="B191" s="136" t="s">
        <v>219</v>
      </c>
      <c r="C191" s="101">
        <f aca="true" t="shared" si="105" ref="C191:H191">C189-C190</f>
        <v>-1</v>
      </c>
      <c r="D191" s="101">
        <f t="shared" si="105"/>
        <v>-1</v>
      </c>
      <c r="E191" s="101">
        <f t="shared" si="105"/>
        <v>-10</v>
      </c>
      <c r="F191" s="101">
        <f t="shared" si="105"/>
        <v>-5</v>
      </c>
      <c r="G191" s="101">
        <f t="shared" si="105"/>
        <v>-4</v>
      </c>
      <c r="H191" s="101">
        <f t="shared" si="105"/>
        <v>5</v>
      </c>
      <c r="I191" s="101">
        <f>I189-I190</f>
        <v>9</v>
      </c>
      <c r="J191" s="101">
        <f>J189-J190</f>
        <v>-9</v>
      </c>
      <c r="K191" s="101">
        <f>K189-K190</f>
        <v>0</v>
      </c>
      <c r="L191" s="101">
        <f>L189-L190</f>
        <v>-4</v>
      </c>
      <c r="M191" s="101"/>
      <c r="N191" s="101"/>
      <c r="O191" s="101">
        <f>O189-O190</f>
        <v>-20</v>
      </c>
    </row>
    <row r="192" spans="1:15" ht="13.5" thickBot="1">
      <c r="A192" s="133" t="s">
        <v>0</v>
      </c>
      <c r="B192" s="134" t="s">
        <v>5</v>
      </c>
      <c r="C192" s="135">
        <f aca="true" t="shared" si="106" ref="C192:H192">C191/C190</f>
        <v>-0.125</v>
      </c>
      <c r="D192" s="135">
        <f t="shared" si="106"/>
        <v>-0.14285714285714285</v>
      </c>
      <c r="E192" s="135">
        <f t="shared" si="106"/>
        <v>-0.5882352941176471</v>
      </c>
      <c r="F192" s="135">
        <f t="shared" si="106"/>
        <v>-0.29411764705882354</v>
      </c>
      <c r="G192" s="135">
        <f t="shared" si="106"/>
        <v>-0.3333333333333333</v>
      </c>
      <c r="H192" s="135">
        <f t="shared" si="106"/>
        <v>0.45454545454545453</v>
      </c>
      <c r="I192" s="135">
        <f>I191/I190</f>
        <v>0.9</v>
      </c>
      <c r="J192" s="135">
        <f>J191/J190</f>
        <v>-0.5</v>
      </c>
      <c r="K192" s="135">
        <f>K191/K190</f>
        <v>0</v>
      </c>
      <c r="L192" s="135">
        <f>L191/L190</f>
        <v>-0.2857142857142857</v>
      </c>
      <c r="M192" s="135"/>
      <c r="N192" s="135"/>
      <c r="O192" s="135">
        <f>O191/O190</f>
        <v>-0.16129032258064516</v>
      </c>
    </row>
    <row r="193" spans="1:15" ht="12.75">
      <c r="A193" s="132"/>
      <c r="B193" s="102">
        <v>2011</v>
      </c>
      <c r="C193" s="103">
        <v>108</v>
      </c>
      <c r="D193" s="103">
        <v>91</v>
      </c>
      <c r="E193" s="103">
        <v>85</v>
      </c>
      <c r="F193" s="103">
        <v>83</v>
      </c>
      <c r="G193" s="103">
        <v>106</v>
      </c>
      <c r="H193" s="103">
        <v>117</v>
      </c>
      <c r="I193" s="103">
        <v>111</v>
      </c>
      <c r="J193" s="103">
        <v>126</v>
      </c>
      <c r="K193" s="103">
        <v>108</v>
      </c>
      <c r="L193" s="103">
        <v>105</v>
      </c>
      <c r="M193" s="103"/>
      <c r="N193" s="103"/>
      <c r="O193" s="102">
        <f>SUM(C193:N193)</f>
        <v>1040</v>
      </c>
    </row>
    <row r="194" spans="1:15" ht="12.75">
      <c r="A194" s="130" t="s">
        <v>227</v>
      </c>
      <c r="B194" s="101">
        <v>2010</v>
      </c>
      <c r="C194" s="101">
        <v>122</v>
      </c>
      <c r="D194" s="101">
        <v>108</v>
      </c>
      <c r="E194" s="101">
        <v>137</v>
      </c>
      <c r="F194" s="101">
        <v>144</v>
      </c>
      <c r="G194" s="101">
        <v>126</v>
      </c>
      <c r="H194" s="101">
        <v>108</v>
      </c>
      <c r="I194" s="101">
        <v>122</v>
      </c>
      <c r="J194" s="101">
        <v>143</v>
      </c>
      <c r="K194" s="101">
        <v>138</v>
      </c>
      <c r="L194" s="101">
        <v>148</v>
      </c>
      <c r="M194" s="101"/>
      <c r="N194" s="101"/>
      <c r="O194" s="101">
        <f>SUM(C194:N194)</f>
        <v>1296</v>
      </c>
    </row>
    <row r="195" spans="1:15" ht="12.75">
      <c r="A195" s="132"/>
      <c r="B195" s="136" t="s">
        <v>219</v>
      </c>
      <c r="C195" s="101">
        <f aca="true" t="shared" si="107" ref="C195:H195">C193-C194</f>
        <v>-14</v>
      </c>
      <c r="D195" s="101">
        <f t="shared" si="107"/>
        <v>-17</v>
      </c>
      <c r="E195" s="101">
        <f t="shared" si="107"/>
        <v>-52</v>
      </c>
      <c r="F195" s="101">
        <f t="shared" si="107"/>
        <v>-61</v>
      </c>
      <c r="G195" s="101">
        <f t="shared" si="107"/>
        <v>-20</v>
      </c>
      <c r="H195" s="101">
        <f t="shared" si="107"/>
        <v>9</v>
      </c>
      <c r="I195" s="101">
        <f>I193-I194</f>
        <v>-11</v>
      </c>
      <c r="J195" s="101">
        <f>J193-J194</f>
        <v>-17</v>
      </c>
      <c r="K195" s="101">
        <f>K193-K194</f>
        <v>-30</v>
      </c>
      <c r="L195" s="101">
        <f>L193-L194</f>
        <v>-43</v>
      </c>
      <c r="M195" s="101"/>
      <c r="N195" s="101"/>
      <c r="O195" s="101">
        <f>O193-O194</f>
        <v>-256</v>
      </c>
    </row>
    <row r="196" spans="1:15" ht="13.5" thickBot="1">
      <c r="A196" s="133"/>
      <c r="B196" s="134" t="s">
        <v>5</v>
      </c>
      <c r="C196" s="135">
        <f aca="true" t="shared" si="108" ref="C196:H196">C195/C194</f>
        <v>-0.11475409836065574</v>
      </c>
      <c r="D196" s="135">
        <f t="shared" si="108"/>
        <v>-0.1574074074074074</v>
      </c>
      <c r="E196" s="135">
        <f t="shared" si="108"/>
        <v>-0.3795620437956204</v>
      </c>
      <c r="F196" s="135">
        <f t="shared" si="108"/>
        <v>-0.4236111111111111</v>
      </c>
      <c r="G196" s="135">
        <f t="shared" si="108"/>
        <v>-0.15873015873015872</v>
      </c>
      <c r="H196" s="135">
        <f t="shared" si="108"/>
        <v>0.08333333333333333</v>
      </c>
      <c r="I196" s="135">
        <f>I195/I194</f>
        <v>-0.09016393442622951</v>
      </c>
      <c r="J196" s="135">
        <f>J195/J194</f>
        <v>-0.11888111888111888</v>
      </c>
      <c r="K196" s="135">
        <f>K195/K194</f>
        <v>-0.21739130434782608</v>
      </c>
      <c r="L196" s="135">
        <f>L195/L194</f>
        <v>-0.2905405405405405</v>
      </c>
      <c r="M196" s="135"/>
      <c r="N196" s="135"/>
      <c r="O196" s="135">
        <f>O195/O194</f>
        <v>-0.19753086419753085</v>
      </c>
    </row>
    <row r="197" spans="1:15" ht="12.75">
      <c r="A197" s="132"/>
      <c r="B197" s="102">
        <v>2011</v>
      </c>
      <c r="C197" s="103">
        <v>124</v>
      </c>
      <c r="D197" s="103">
        <v>131</v>
      </c>
      <c r="E197" s="103">
        <v>107</v>
      </c>
      <c r="F197" s="103">
        <v>149</v>
      </c>
      <c r="G197" s="103">
        <v>142</v>
      </c>
      <c r="H197" s="103">
        <v>156</v>
      </c>
      <c r="I197" s="103">
        <v>182</v>
      </c>
      <c r="J197" s="103">
        <v>166</v>
      </c>
      <c r="K197" s="103">
        <v>159</v>
      </c>
      <c r="L197" s="103">
        <v>149</v>
      </c>
      <c r="M197" s="103"/>
      <c r="N197" s="103"/>
      <c r="O197" s="102">
        <f>SUM(C197:N197)</f>
        <v>1465</v>
      </c>
    </row>
    <row r="198" spans="1:15" ht="12.75">
      <c r="A198" s="130" t="s">
        <v>228</v>
      </c>
      <c r="B198" s="101">
        <v>2010</v>
      </c>
      <c r="C198" s="101">
        <v>177</v>
      </c>
      <c r="D198" s="101">
        <v>130</v>
      </c>
      <c r="E198" s="101">
        <v>127</v>
      </c>
      <c r="F198" s="101">
        <v>133</v>
      </c>
      <c r="G198" s="101">
        <v>130</v>
      </c>
      <c r="H198" s="101">
        <v>138</v>
      </c>
      <c r="I198" s="101">
        <v>144</v>
      </c>
      <c r="J198" s="101">
        <v>160</v>
      </c>
      <c r="K198" s="101">
        <v>182</v>
      </c>
      <c r="L198" s="101">
        <v>166</v>
      </c>
      <c r="M198" s="101"/>
      <c r="N198" s="101"/>
      <c r="O198" s="101">
        <f>SUM(C198:N198)</f>
        <v>1487</v>
      </c>
    </row>
    <row r="199" spans="1:15" ht="12.75">
      <c r="A199" s="130" t="s">
        <v>229</v>
      </c>
      <c r="B199" s="136" t="s">
        <v>219</v>
      </c>
      <c r="C199" s="101">
        <f aca="true" t="shared" si="109" ref="C199:H199">C197-C198</f>
        <v>-53</v>
      </c>
      <c r="D199" s="101">
        <f t="shared" si="109"/>
        <v>1</v>
      </c>
      <c r="E199" s="101">
        <f t="shared" si="109"/>
        <v>-20</v>
      </c>
      <c r="F199" s="101">
        <f t="shared" si="109"/>
        <v>16</v>
      </c>
      <c r="G199" s="101">
        <f t="shared" si="109"/>
        <v>12</v>
      </c>
      <c r="H199" s="101">
        <f t="shared" si="109"/>
        <v>18</v>
      </c>
      <c r="I199" s="101">
        <f>I197-I198</f>
        <v>38</v>
      </c>
      <c r="J199" s="101">
        <f>J197-J198</f>
        <v>6</v>
      </c>
      <c r="K199" s="101">
        <f>K197-K198</f>
        <v>-23</v>
      </c>
      <c r="L199" s="101">
        <f>L197-L198</f>
        <v>-17</v>
      </c>
      <c r="M199" s="101"/>
      <c r="N199" s="101"/>
      <c r="O199" s="101">
        <f>O197-O198</f>
        <v>-22</v>
      </c>
    </row>
    <row r="200" spans="1:15" ht="13.5" thickBot="1">
      <c r="A200" s="133"/>
      <c r="B200" s="134" t="s">
        <v>5</v>
      </c>
      <c r="C200" s="135">
        <f aca="true" t="shared" si="110" ref="C200:H200">C199/C198</f>
        <v>-0.2994350282485876</v>
      </c>
      <c r="D200" s="135">
        <f t="shared" si="110"/>
        <v>0.007692307692307693</v>
      </c>
      <c r="E200" s="135">
        <f t="shared" si="110"/>
        <v>-0.15748031496062992</v>
      </c>
      <c r="F200" s="135">
        <f t="shared" si="110"/>
        <v>0.12030075187969924</v>
      </c>
      <c r="G200" s="135">
        <f t="shared" si="110"/>
        <v>0.09230769230769231</v>
      </c>
      <c r="H200" s="135">
        <f t="shared" si="110"/>
        <v>0.13043478260869565</v>
      </c>
      <c r="I200" s="135">
        <f>I199/I198</f>
        <v>0.2638888888888889</v>
      </c>
      <c r="J200" s="135">
        <f>J199/J198</f>
        <v>0.0375</v>
      </c>
      <c r="K200" s="135">
        <f>K199/K198</f>
        <v>-0.12637362637362637</v>
      </c>
      <c r="L200" s="135">
        <f>L199/L198</f>
        <v>-0.10240963855421686</v>
      </c>
      <c r="M200" s="135"/>
      <c r="N200" s="135"/>
      <c r="O200" s="135">
        <f>O199/O198</f>
        <v>-0.014794889038332213</v>
      </c>
    </row>
    <row r="201" spans="1:15" ht="12.75">
      <c r="A201" s="132"/>
      <c r="B201" s="102">
        <v>2011</v>
      </c>
      <c r="C201" s="103">
        <v>22</v>
      </c>
      <c r="D201" s="103">
        <v>12</v>
      </c>
      <c r="E201" s="103">
        <v>14</v>
      </c>
      <c r="F201" s="103">
        <v>13</v>
      </c>
      <c r="G201" s="103">
        <v>16</v>
      </c>
      <c r="H201" s="103">
        <v>9</v>
      </c>
      <c r="I201" s="103">
        <v>15</v>
      </c>
      <c r="J201" s="103">
        <v>12</v>
      </c>
      <c r="K201" s="103">
        <v>11</v>
      </c>
      <c r="L201" s="103">
        <v>12</v>
      </c>
      <c r="M201" s="103"/>
      <c r="N201" s="103"/>
      <c r="O201" s="102">
        <f>SUM(C201:N201)</f>
        <v>136</v>
      </c>
    </row>
    <row r="202" spans="1:15" ht="12.75">
      <c r="A202" s="130" t="s">
        <v>230</v>
      </c>
      <c r="B202" s="101">
        <v>2010</v>
      </c>
      <c r="C202" s="101">
        <v>22</v>
      </c>
      <c r="D202" s="101">
        <v>16</v>
      </c>
      <c r="E202" s="101">
        <v>8</v>
      </c>
      <c r="F202" s="101">
        <v>14</v>
      </c>
      <c r="G202" s="101">
        <v>12</v>
      </c>
      <c r="H202" s="101">
        <v>20</v>
      </c>
      <c r="I202" s="101">
        <v>20</v>
      </c>
      <c r="J202" s="101">
        <v>21</v>
      </c>
      <c r="K202" s="101">
        <v>8</v>
      </c>
      <c r="L202" s="101">
        <v>25</v>
      </c>
      <c r="M202" s="101"/>
      <c r="N202" s="101"/>
      <c r="O202" s="101">
        <f>SUM(C202:N202)</f>
        <v>166</v>
      </c>
    </row>
    <row r="203" spans="1:15" ht="12.75">
      <c r="A203" s="130" t="s">
        <v>231</v>
      </c>
      <c r="B203" s="136" t="s">
        <v>219</v>
      </c>
      <c r="C203" s="101">
        <f aca="true" t="shared" si="111" ref="C203:H203">C201-C202</f>
        <v>0</v>
      </c>
      <c r="D203" s="101">
        <f t="shared" si="111"/>
        <v>-4</v>
      </c>
      <c r="E203" s="101">
        <f t="shared" si="111"/>
        <v>6</v>
      </c>
      <c r="F203" s="101">
        <f t="shared" si="111"/>
        <v>-1</v>
      </c>
      <c r="G203" s="101">
        <f t="shared" si="111"/>
        <v>4</v>
      </c>
      <c r="H203" s="101">
        <f t="shared" si="111"/>
        <v>-11</v>
      </c>
      <c r="I203" s="101">
        <f>I201-I202</f>
        <v>-5</v>
      </c>
      <c r="J203" s="101">
        <f>J201-J202</f>
        <v>-9</v>
      </c>
      <c r="K203" s="101">
        <f>K201-K202</f>
        <v>3</v>
      </c>
      <c r="L203" s="101">
        <f>L201-L202</f>
        <v>-13</v>
      </c>
      <c r="M203" s="101"/>
      <c r="N203" s="101"/>
      <c r="O203" s="101">
        <f>O201-O202</f>
        <v>-30</v>
      </c>
    </row>
    <row r="204" spans="1:15" ht="13.5" thickBot="1">
      <c r="A204" s="133"/>
      <c r="B204" s="134" t="s">
        <v>5</v>
      </c>
      <c r="C204" s="135">
        <f aca="true" t="shared" si="112" ref="C204:H204">C203/C202</f>
        <v>0</v>
      </c>
      <c r="D204" s="135">
        <f t="shared" si="112"/>
        <v>-0.25</v>
      </c>
      <c r="E204" s="135">
        <f t="shared" si="112"/>
        <v>0.75</v>
      </c>
      <c r="F204" s="135">
        <f t="shared" si="112"/>
        <v>-0.07142857142857142</v>
      </c>
      <c r="G204" s="135">
        <f t="shared" si="112"/>
        <v>0.3333333333333333</v>
      </c>
      <c r="H204" s="135">
        <f t="shared" si="112"/>
        <v>-0.55</v>
      </c>
      <c r="I204" s="135">
        <f>I203/I202</f>
        <v>-0.25</v>
      </c>
      <c r="J204" s="135">
        <f>J203/J202</f>
        <v>-0.42857142857142855</v>
      </c>
      <c r="K204" s="135">
        <f>K203/K202</f>
        <v>0.375</v>
      </c>
      <c r="L204" s="135">
        <f>L203/L202</f>
        <v>-0.52</v>
      </c>
      <c r="M204" s="135"/>
      <c r="N204" s="135"/>
      <c r="O204" s="135">
        <f>O203/O202</f>
        <v>-0.18072289156626506</v>
      </c>
    </row>
    <row r="205" ht="13.5" thickBot="1">
      <c r="A205" s="213" t="s">
        <v>237</v>
      </c>
    </row>
    <row r="206" spans="1:15" ht="13.5" thickBot="1">
      <c r="A206" t="s">
        <v>0</v>
      </c>
      <c r="B206" s="211" t="s">
        <v>205</v>
      </c>
      <c r="C206" s="211" t="s">
        <v>206</v>
      </c>
      <c r="D206" s="211" t="s">
        <v>207</v>
      </c>
      <c r="E206" s="211" t="s">
        <v>208</v>
      </c>
      <c r="F206" s="211" t="s">
        <v>209</v>
      </c>
      <c r="G206" s="211" t="s">
        <v>210</v>
      </c>
      <c r="H206" s="211" t="s">
        <v>211</v>
      </c>
      <c r="I206" s="211" t="s">
        <v>212</v>
      </c>
      <c r="J206" s="211" t="s">
        <v>213</v>
      </c>
      <c r="K206" s="211" t="s">
        <v>214</v>
      </c>
      <c r="L206" s="211" t="s">
        <v>215</v>
      </c>
      <c r="M206" s="211" t="s">
        <v>216</v>
      </c>
      <c r="N206" s="211" t="s">
        <v>217</v>
      </c>
      <c r="O206" s="211" t="s">
        <v>54</v>
      </c>
    </row>
    <row r="207" spans="1:15" ht="12.75">
      <c r="A207" s="212"/>
      <c r="B207" s="102">
        <v>2011</v>
      </c>
      <c r="C207" s="102">
        <f aca="true" t="shared" si="113" ref="C207:L208">SUM(C211+C215+C219+C223+C227+C231+C235)</f>
        <v>309</v>
      </c>
      <c r="D207" s="102">
        <f t="shared" si="113"/>
        <v>249</v>
      </c>
      <c r="E207" s="102">
        <f t="shared" si="113"/>
        <v>241</v>
      </c>
      <c r="F207" s="102">
        <f t="shared" si="113"/>
        <v>378</v>
      </c>
      <c r="G207" s="102">
        <f t="shared" si="113"/>
        <v>478</v>
      </c>
      <c r="H207" s="102">
        <f t="shared" si="113"/>
        <v>513</v>
      </c>
      <c r="I207" s="102">
        <f t="shared" si="113"/>
        <v>503</v>
      </c>
      <c r="J207" s="102">
        <f t="shared" si="113"/>
        <v>494</v>
      </c>
      <c r="K207" s="102">
        <f t="shared" si="113"/>
        <v>463</v>
      </c>
      <c r="L207" s="102">
        <f t="shared" si="113"/>
        <v>410</v>
      </c>
      <c r="M207" s="102"/>
      <c r="N207" s="102"/>
      <c r="O207" s="102">
        <f>SUM(O211+O215+O219+O223+O227+O231+O235)</f>
        <v>4038</v>
      </c>
    </row>
    <row r="208" spans="1:15" ht="12.75">
      <c r="A208" s="130" t="s">
        <v>54</v>
      </c>
      <c r="B208" s="101">
        <v>2010</v>
      </c>
      <c r="C208" s="101">
        <f t="shared" si="113"/>
        <v>349</v>
      </c>
      <c r="D208" s="101">
        <f t="shared" si="113"/>
        <v>288</v>
      </c>
      <c r="E208" s="101">
        <f t="shared" si="113"/>
        <v>310</v>
      </c>
      <c r="F208" s="101">
        <f t="shared" si="113"/>
        <v>322</v>
      </c>
      <c r="G208" s="101">
        <f t="shared" si="113"/>
        <v>312</v>
      </c>
      <c r="H208" s="101">
        <f t="shared" si="113"/>
        <v>330</v>
      </c>
      <c r="I208" s="101">
        <f t="shared" si="113"/>
        <v>360</v>
      </c>
      <c r="J208" s="101">
        <f t="shared" si="113"/>
        <v>352</v>
      </c>
      <c r="K208" s="101">
        <f t="shared" si="113"/>
        <v>325</v>
      </c>
      <c r="L208" s="101">
        <f t="shared" si="113"/>
        <v>282</v>
      </c>
      <c r="M208" s="101"/>
      <c r="N208" s="101"/>
      <c r="O208" s="101">
        <f>SUM(C208:N208)</f>
        <v>3230</v>
      </c>
    </row>
    <row r="209" spans="1:15" ht="12.75">
      <c r="A209" s="130" t="s">
        <v>218</v>
      </c>
      <c r="B209" s="131" t="s">
        <v>219</v>
      </c>
      <c r="C209" s="101">
        <f aca="true" t="shared" si="114" ref="C209:H209">C207-C208</f>
        <v>-40</v>
      </c>
      <c r="D209" s="101">
        <f t="shared" si="114"/>
        <v>-39</v>
      </c>
      <c r="E209" s="101">
        <f t="shared" si="114"/>
        <v>-69</v>
      </c>
      <c r="F209" s="101">
        <f t="shared" si="114"/>
        <v>56</v>
      </c>
      <c r="G209" s="101">
        <f t="shared" si="114"/>
        <v>166</v>
      </c>
      <c r="H209" s="101">
        <f t="shared" si="114"/>
        <v>183</v>
      </c>
      <c r="I209" s="101">
        <f>I207-I208</f>
        <v>143</v>
      </c>
      <c r="J209" s="101">
        <f>J207-J208</f>
        <v>142</v>
      </c>
      <c r="K209" s="101">
        <f>K207-K208</f>
        <v>138</v>
      </c>
      <c r="L209" s="101">
        <f>L207-L208</f>
        <v>128</v>
      </c>
      <c r="M209" s="101"/>
      <c r="N209" s="101"/>
      <c r="O209" s="101">
        <f>O207-O208</f>
        <v>808</v>
      </c>
    </row>
    <row r="210" spans="1:15" ht="13.5" thickBot="1">
      <c r="A210" s="133"/>
      <c r="B210" s="134" t="s">
        <v>5</v>
      </c>
      <c r="C210" s="135">
        <f aca="true" t="shared" si="115" ref="C210:H210">C209/C208</f>
        <v>-0.11461318051575932</v>
      </c>
      <c r="D210" s="135">
        <f t="shared" si="115"/>
        <v>-0.13541666666666666</v>
      </c>
      <c r="E210" s="135">
        <f t="shared" si="115"/>
        <v>-0.22258064516129034</v>
      </c>
      <c r="F210" s="135">
        <f t="shared" si="115"/>
        <v>0.17391304347826086</v>
      </c>
      <c r="G210" s="135">
        <f t="shared" si="115"/>
        <v>0.532051282051282</v>
      </c>
      <c r="H210" s="135">
        <f t="shared" si="115"/>
        <v>0.5545454545454546</v>
      </c>
      <c r="I210" s="135">
        <f>I209/I208</f>
        <v>0.3972222222222222</v>
      </c>
      <c r="J210" s="135">
        <f>J209/J208</f>
        <v>0.4034090909090909</v>
      </c>
      <c r="K210" s="135">
        <f>K209/K208</f>
        <v>0.4246153846153846</v>
      </c>
      <c r="L210" s="135">
        <f>L209/L208</f>
        <v>0.45390070921985815</v>
      </c>
      <c r="M210" s="135"/>
      <c r="N210" s="135"/>
      <c r="O210" s="135">
        <f>O209/O208</f>
        <v>0.2501547987616099</v>
      </c>
    </row>
    <row r="211" spans="1:15" ht="12.75">
      <c r="A211" s="132"/>
      <c r="B211" s="102">
        <v>2011</v>
      </c>
      <c r="C211" s="102">
        <v>9</v>
      </c>
      <c r="D211" s="102">
        <v>11</v>
      </c>
      <c r="E211" s="102">
        <v>9</v>
      </c>
      <c r="F211" s="102">
        <v>6</v>
      </c>
      <c r="G211" s="102">
        <v>9</v>
      </c>
      <c r="H211" s="102">
        <v>13</v>
      </c>
      <c r="I211" s="102">
        <v>10</v>
      </c>
      <c r="J211" s="102">
        <v>15</v>
      </c>
      <c r="K211" s="102">
        <v>19</v>
      </c>
      <c r="L211" s="102">
        <v>15</v>
      </c>
      <c r="M211" s="102"/>
      <c r="N211" s="102"/>
      <c r="O211" s="102">
        <f>SUM(C211:N211)</f>
        <v>116</v>
      </c>
    </row>
    <row r="212" spans="1:15" ht="12.75">
      <c r="A212" s="130" t="s">
        <v>220</v>
      </c>
      <c r="B212" s="101">
        <v>2010</v>
      </c>
      <c r="C212" s="101">
        <v>6</v>
      </c>
      <c r="D212" s="101">
        <v>6</v>
      </c>
      <c r="E212" s="101">
        <v>7</v>
      </c>
      <c r="F212" s="101">
        <v>2</v>
      </c>
      <c r="G212" s="101">
        <v>7</v>
      </c>
      <c r="H212" s="101">
        <v>3</v>
      </c>
      <c r="I212" s="101">
        <v>5</v>
      </c>
      <c r="J212" s="101">
        <v>8</v>
      </c>
      <c r="K212" s="101">
        <v>5</v>
      </c>
      <c r="L212" s="101">
        <v>12</v>
      </c>
      <c r="M212" s="101"/>
      <c r="N212" s="101"/>
      <c r="O212" s="101">
        <f>SUM(C212:N212)</f>
        <v>61</v>
      </c>
    </row>
    <row r="213" spans="1:15" ht="12.75">
      <c r="A213" s="130" t="s">
        <v>221</v>
      </c>
      <c r="B213" s="136" t="s">
        <v>219</v>
      </c>
      <c r="C213" s="101">
        <f aca="true" t="shared" si="116" ref="C213:H213">C211-C212</f>
        <v>3</v>
      </c>
      <c r="D213" s="101">
        <f t="shared" si="116"/>
        <v>5</v>
      </c>
      <c r="E213" s="101">
        <f t="shared" si="116"/>
        <v>2</v>
      </c>
      <c r="F213" s="101">
        <f t="shared" si="116"/>
        <v>4</v>
      </c>
      <c r="G213" s="101">
        <f t="shared" si="116"/>
        <v>2</v>
      </c>
      <c r="H213" s="101">
        <f t="shared" si="116"/>
        <v>10</v>
      </c>
      <c r="I213" s="101">
        <f>I211-I212</f>
        <v>5</v>
      </c>
      <c r="J213" s="101">
        <f>J211-J212</f>
        <v>7</v>
      </c>
      <c r="K213" s="101">
        <f>K211-K212</f>
        <v>14</v>
      </c>
      <c r="L213" s="101">
        <f>L211-L212</f>
        <v>3</v>
      </c>
      <c r="M213" s="101"/>
      <c r="N213" s="101"/>
      <c r="O213" s="101">
        <f>O211-O212</f>
        <v>55</v>
      </c>
    </row>
    <row r="214" spans="1:15" ht="13.5" thickBot="1">
      <c r="A214" s="133"/>
      <c r="B214" s="134" t="s">
        <v>5</v>
      </c>
      <c r="C214" s="135">
        <f aca="true" t="shared" si="117" ref="C214:H214">C213/C212</f>
        <v>0.5</v>
      </c>
      <c r="D214" s="135">
        <f t="shared" si="117"/>
        <v>0.8333333333333334</v>
      </c>
      <c r="E214" s="135">
        <f t="shared" si="117"/>
        <v>0.2857142857142857</v>
      </c>
      <c r="F214" s="135">
        <f t="shared" si="117"/>
        <v>2</v>
      </c>
      <c r="G214" s="135">
        <f t="shared" si="117"/>
        <v>0.2857142857142857</v>
      </c>
      <c r="H214" s="135">
        <f t="shared" si="117"/>
        <v>3.3333333333333335</v>
      </c>
      <c r="I214" s="135">
        <f>I213/I212</f>
        <v>1</v>
      </c>
      <c r="J214" s="135">
        <f>J213/J212</f>
        <v>0.875</v>
      </c>
      <c r="K214" s="135">
        <f>K213/K212</f>
        <v>2.8</v>
      </c>
      <c r="L214" s="135">
        <f>L213/L212</f>
        <v>0.25</v>
      </c>
      <c r="M214" s="135"/>
      <c r="N214" s="135"/>
      <c r="O214" s="135">
        <f>O213/O212</f>
        <v>0.9016393442622951</v>
      </c>
    </row>
    <row r="215" spans="1:15" ht="12.75">
      <c r="A215" s="132"/>
      <c r="B215" s="102">
        <v>2011</v>
      </c>
      <c r="C215" s="103">
        <v>0</v>
      </c>
      <c r="D215" s="103">
        <v>1</v>
      </c>
      <c r="E215" s="103">
        <v>0</v>
      </c>
      <c r="F215" s="103">
        <v>0</v>
      </c>
      <c r="G215" s="103">
        <v>0</v>
      </c>
      <c r="H215" s="103">
        <v>1</v>
      </c>
      <c r="I215" s="103">
        <v>1</v>
      </c>
      <c r="J215" s="103">
        <v>0</v>
      </c>
      <c r="K215" s="103">
        <v>0</v>
      </c>
      <c r="L215" s="103">
        <v>0</v>
      </c>
      <c r="M215" s="103"/>
      <c r="N215" s="103"/>
      <c r="O215" s="102">
        <f>SUM(C215:N215)</f>
        <v>3</v>
      </c>
    </row>
    <row r="216" spans="1:15" ht="12.75">
      <c r="A216" s="137" t="s">
        <v>222</v>
      </c>
      <c r="B216" s="101">
        <v>2010</v>
      </c>
      <c r="C216" s="101">
        <v>1</v>
      </c>
      <c r="D216" s="101">
        <v>0</v>
      </c>
      <c r="E216" s="101">
        <v>0</v>
      </c>
      <c r="F216" s="101">
        <v>1</v>
      </c>
      <c r="G216" s="101">
        <v>0</v>
      </c>
      <c r="H216" s="101">
        <v>0</v>
      </c>
      <c r="I216" s="101">
        <v>0</v>
      </c>
      <c r="J216" s="101">
        <v>2</v>
      </c>
      <c r="K216" s="101">
        <v>0</v>
      </c>
      <c r="L216" s="101">
        <v>0</v>
      </c>
      <c r="M216" s="101"/>
      <c r="N216" s="101"/>
      <c r="O216" s="101">
        <f>SUM(C216:N216)</f>
        <v>4</v>
      </c>
    </row>
    <row r="217" spans="1:15" ht="12.75">
      <c r="A217" s="130" t="s">
        <v>223</v>
      </c>
      <c r="B217" s="136" t="s">
        <v>219</v>
      </c>
      <c r="C217" s="101">
        <f aca="true" t="shared" si="118" ref="C217:H217">C215-C216</f>
        <v>-1</v>
      </c>
      <c r="D217" s="101">
        <f t="shared" si="118"/>
        <v>1</v>
      </c>
      <c r="E217" s="101">
        <f t="shared" si="118"/>
        <v>0</v>
      </c>
      <c r="F217" s="101">
        <f t="shared" si="118"/>
        <v>-1</v>
      </c>
      <c r="G217" s="101">
        <f t="shared" si="118"/>
        <v>0</v>
      </c>
      <c r="H217" s="101">
        <f t="shared" si="118"/>
        <v>1</v>
      </c>
      <c r="I217" s="101">
        <f>I215-I216</f>
        <v>1</v>
      </c>
      <c r="J217" s="101">
        <f>J215-J216</f>
        <v>-2</v>
      </c>
      <c r="K217" s="101">
        <f>K215-K216</f>
        <v>0</v>
      </c>
      <c r="L217" s="101">
        <f>L215-L216</f>
        <v>0</v>
      </c>
      <c r="M217" s="101"/>
      <c r="N217" s="101"/>
      <c r="O217" s="101">
        <f>O215-O216</f>
        <v>-1</v>
      </c>
    </row>
    <row r="218" spans="1:15" ht="13.5" thickBot="1">
      <c r="A218" s="133"/>
      <c r="B218" s="134" t="s">
        <v>5</v>
      </c>
      <c r="C218" s="135">
        <f>C217/C216</f>
        <v>-1</v>
      </c>
      <c r="D218" s="135">
        <v>0</v>
      </c>
      <c r="E218" s="135">
        <v>0</v>
      </c>
      <c r="F218" s="135">
        <f>F217/F216</f>
        <v>-1</v>
      </c>
      <c r="G218" s="135">
        <v>0</v>
      </c>
      <c r="H218" s="135">
        <v>0</v>
      </c>
      <c r="I218" s="135">
        <v>0</v>
      </c>
      <c r="J218" s="135">
        <f>J217/J216</f>
        <v>-1</v>
      </c>
      <c r="K218" s="135">
        <v>0</v>
      </c>
      <c r="L218" s="135">
        <v>0</v>
      </c>
      <c r="M218" s="135"/>
      <c r="N218" s="135"/>
      <c r="O218" s="135">
        <f>O217/O216</f>
        <v>-0.25</v>
      </c>
    </row>
    <row r="219" spans="1:15" ht="12.75">
      <c r="A219" s="132"/>
      <c r="B219" s="102">
        <v>2011</v>
      </c>
      <c r="C219" s="103">
        <v>68</v>
      </c>
      <c r="D219" s="103">
        <v>70</v>
      </c>
      <c r="E219" s="103">
        <v>46</v>
      </c>
      <c r="F219" s="103">
        <v>47</v>
      </c>
      <c r="G219" s="103">
        <v>66</v>
      </c>
      <c r="H219" s="103">
        <v>44</v>
      </c>
      <c r="I219" s="103">
        <v>37</v>
      </c>
      <c r="J219" s="103">
        <v>42</v>
      </c>
      <c r="K219" s="103">
        <v>62</v>
      </c>
      <c r="L219" s="103">
        <v>42</v>
      </c>
      <c r="M219" s="103"/>
      <c r="N219" s="103"/>
      <c r="O219" s="102">
        <f>SUM(C219:N219)</f>
        <v>524</v>
      </c>
    </row>
    <row r="220" spans="1:15" ht="12.75">
      <c r="A220" s="130" t="s">
        <v>224</v>
      </c>
      <c r="B220" s="101">
        <v>2010</v>
      </c>
      <c r="C220" s="101">
        <v>50</v>
      </c>
      <c r="D220" s="101">
        <v>29</v>
      </c>
      <c r="E220" s="101">
        <v>43</v>
      </c>
      <c r="F220" s="101">
        <v>44</v>
      </c>
      <c r="G220" s="101">
        <v>51</v>
      </c>
      <c r="H220" s="101">
        <v>38</v>
      </c>
      <c r="I220" s="101">
        <v>47</v>
      </c>
      <c r="J220" s="101">
        <v>43</v>
      </c>
      <c r="K220" s="101">
        <v>52</v>
      </c>
      <c r="L220" s="101">
        <v>48</v>
      </c>
      <c r="M220" s="101"/>
      <c r="N220" s="101"/>
      <c r="O220" s="101">
        <f>SUM(C220:N220)</f>
        <v>445</v>
      </c>
    </row>
    <row r="221" spans="1:15" ht="12.75">
      <c r="A221" s="132"/>
      <c r="B221" s="136" t="s">
        <v>219</v>
      </c>
      <c r="C221" s="101">
        <f aca="true" t="shared" si="119" ref="C221:H221">C219-C220</f>
        <v>18</v>
      </c>
      <c r="D221" s="101">
        <f t="shared" si="119"/>
        <v>41</v>
      </c>
      <c r="E221" s="101">
        <f t="shared" si="119"/>
        <v>3</v>
      </c>
      <c r="F221" s="101">
        <f t="shared" si="119"/>
        <v>3</v>
      </c>
      <c r="G221" s="101">
        <f t="shared" si="119"/>
        <v>15</v>
      </c>
      <c r="H221" s="101">
        <f t="shared" si="119"/>
        <v>6</v>
      </c>
      <c r="I221" s="101">
        <f>I219-I220</f>
        <v>-10</v>
      </c>
      <c r="J221" s="101">
        <f>J219-J220</f>
        <v>-1</v>
      </c>
      <c r="K221" s="101">
        <f>K219-K220</f>
        <v>10</v>
      </c>
      <c r="L221" s="101">
        <f>L219-L220</f>
        <v>-6</v>
      </c>
      <c r="M221" s="101"/>
      <c r="N221" s="101"/>
      <c r="O221" s="101">
        <f>O219-O220</f>
        <v>79</v>
      </c>
    </row>
    <row r="222" spans="1:15" ht="13.5" thickBot="1">
      <c r="A222" s="133"/>
      <c r="B222" s="134" t="s">
        <v>5</v>
      </c>
      <c r="C222" s="135">
        <f aca="true" t="shared" si="120" ref="C222:H222">C221/C220</f>
        <v>0.36</v>
      </c>
      <c r="D222" s="135">
        <f t="shared" si="120"/>
        <v>1.4137931034482758</v>
      </c>
      <c r="E222" s="135">
        <f t="shared" si="120"/>
        <v>0.06976744186046512</v>
      </c>
      <c r="F222" s="135">
        <f t="shared" si="120"/>
        <v>0.06818181818181818</v>
      </c>
      <c r="G222" s="135">
        <f t="shared" si="120"/>
        <v>0.29411764705882354</v>
      </c>
      <c r="H222" s="135">
        <f t="shared" si="120"/>
        <v>0.15789473684210525</v>
      </c>
      <c r="I222" s="135">
        <f>I221/I220</f>
        <v>-0.2127659574468085</v>
      </c>
      <c r="J222" s="135">
        <f>J221/J220</f>
        <v>-0.023255813953488372</v>
      </c>
      <c r="K222" s="135">
        <f>K221/K220</f>
        <v>0.19230769230769232</v>
      </c>
      <c r="L222" s="135">
        <f>L221/L220</f>
        <v>-0.125</v>
      </c>
      <c r="M222" s="135"/>
      <c r="N222" s="135"/>
      <c r="O222" s="135">
        <f>O221/O220</f>
        <v>0.17752808988764046</v>
      </c>
    </row>
    <row r="223" spans="1:15" ht="12.75">
      <c r="A223" s="132"/>
      <c r="B223" s="102">
        <v>2011</v>
      </c>
      <c r="C223" s="103">
        <v>29</v>
      </c>
      <c r="D223" s="103">
        <v>16</v>
      </c>
      <c r="E223" s="103">
        <v>18</v>
      </c>
      <c r="F223" s="103">
        <v>22</v>
      </c>
      <c r="G223" s="103">
        <v>23</v>
      </c>
      <c r="H223" s="103">
        <v>26</v>
      </c>
      <c r="I223" s="103">
        <v>35</v>
      </c>
      <c r="J223" s="103">
        <v>20</v>
      </c>
      <c r="K223" s="103">
        <v>23</v>
      </c>
      <c r="L223" s="103">
        <v>26</v>
      </c>
      <c r="M223" s="103"/>
      <c r="N223" s="103"/>
      <c r="O223" s="102">
        <f>SUM(C223:N223)</f>
        <v>238</v>
      </c>
    </row>
    <row r="224" spans="1:15" ht="12.75">
      <c r="A224" s="130" t="s">
        <v>225</v>
      </c>
      <c r="B224" s="101">
        <v>2010</v>
      </c>
      <c r="C224" s="101">
        <v>27</v>
      </c>
      <c r="D224" s="101">
        <v>16</v>
      </c>
      <c r="E224" s="101">
        <v>15</v>
      </c>
      <c r="F224" s="101">
        <v>19</v>
      </c>
      <c r="G224" s="101">
        <v>14</v>
      </c>
      <c r="H224" s="101">
        <v>19</v>
      </c>
      <c r="I224" s="101">
        <v>22</v>
      </c>
      <c r="J224" s="101">
        <v>15</v>
      </c>
      <c r="K224" s="101">
        <v>21</v>
      </c>
      <c r="L224" s="101">
        <v>17</v>
      </c>
      <c r="M224" s="101"/>
      <c r="N224" s="101"/>
      <c r="O224" s="101">
        <f>SUM(C224:N224)</f>
        <v>185</v>
      </c>
    </row>
    <row r="225" spans="1:15" ht="12.75">
      <c r="A225" s="130" t="s">
        <v>226</v>
      </c>
      <c r="B225" s="136" t="s">
        <v>219</v>
      </c>
      <c r="C225" s="101">
        <f aca="true" t="shared" si="121" ref="C225:H225">C223-C224</f>
        <v>2</v>
      </c>
      <c r="D225" s="101">
        <f t="shared" si="121"/>
        <v>0</v>
      </c>
      <c r="E225" s="101">
        <f t="shared" si="121"/>
        <v>3</v>
      </c>
      <c r="F225" s="101">
        <f t="shared" si="121"/>
        <v>3</v>
      </c>
      <c r="G225" s="101">
        <f t="shared" si="121"/>
        <v>9</v>
      </c>
      <c r="H225" s="101">
        <f t="shared" si="121"/>
        <v>7</v>
      </c>
      <c r="I225" s="101">
        <f>I223-I224</f>
        <v>13</v>
      </c>
      <c r="J225" s="101">
        <f>J223-J224</f>
        <v>5</v>
      </c>
      <c r="K225" s="101">
        <f>K223-K224</f>
        <v>2</v>
      </c>
      <c r="L225" s="101">
        <f>L223-L224</f>
        <v>9</v>
      </c>
      <c r="M225" s="101"/>
      <c r="N225" s="101"/>
      <c r="O225" s="101">
        <f>O223-O224</f>
        <v>53</v>
      </c>
    </row>
    <row r="226" spans="1:15" ht="13.5" thickBot="1">
      <c r="A226" s="133" t="s">
        <v>0</v>
      </c>
      <c r="B226" s="134" t="s">
        <v>5</v>
      </c>
      <c r="C226" s="135">
        <f aca="true" t="shared" si="122" ref="C226:H226">C225/C224</f>
        <v>0.07407407407407407</v>
      </c>
      <c r="D226" s="135">
        <f t="shared" si="122"/>
        <v>0</v>
      </c>
      <c r="E226" s="135">
        <f t="shared" si="122"/>
        <v>0.2</v>
      </c>
      <c r="F226" s="135">
        <f t="shared" si="122"/>
        <v>0.15789473684210525</v>
      </c>
      <c r="G226" s="135">
        <f t="shared" si="122"/>
        <v>0.6428571428571429</v>
      </c>
      <c r="H226" s="135">
        <f t="shared" si="122"/>
        <v>0.3684210526315789</v>
      </c>
      <c r="I226" s="135">
        <f>I225/I224</f>
        <v>0.5909090909090909</v>
      </c>
      <c r="J226" s="135">
        <f>J225/J224</f>
        <v>0.3333333333333333</v>
      </c>
      <c r="K226" s="135">
        <f>K225/K224</f>
        <v>0.09523809523809523</v>
      </c>
      <c r="L226" s="135">
        <f>L225/L224</f>
        <v>0.5294117647058824</v>
      </c>
      <c r="M226" s="135"/>
      <c r="N226" s="135"/>
      <c r="O226" s="135">
        <f>O225/O224</f>
        <v>0.2864864864864865</v>
      </c>
    </row>
    <row r="227" spans="1:15" ht="12.75">
      <c r="A227" s="132"/>
      <c r="B227" s="102">
        <v>2011</v>
      </c>
      <c r="C227" s="103">
        <v>85</v>
      </c>
      <c r="D227" s="103">
        <v>73</v>
      </c>
      <c r="E227" s="103">
        <v>73</v>
      </c>
      <c r="F227" s="103">
        <v>113</v>
      </c>
      <c r="G227" s="103">
        <v>128</v>
      </c>
      <c r="H227" s="103">
        <v>122</v>
      </c>
      <c r="I227" s="103">
        <v>148</v>
      </c>
      <c r="J227" s="103">
        <v>147</v>
      </c>
      <c r="K227" s="103">
        <v>131</v>
      </c>
      <c r="L227" s="103">
        <v>126</v>
      </c>
      <c r="M227" s="103"/>
      <c r="N227" s="103"/>
      <c r="O227" s="102">
        <f>SUM(C227:N227)</f>
        <v>1146</v>
      </c>
    </row>
    <row r="228" spans="1:15" ht="12.75">
      <c r="A228" s="130" t="s">
        <v>227</v>
      </c>
      <c r="B228" s="101">
        <v>2010</v>
      </c>
      <c r="C228" s="101">
        <v>131</v>
      </c>
      <c r="D228" s="101">
        <v>137</v>
      </c>
      <c r="E228" s="101">
        <v>122</v>
      </c>
      <c r="F228" s="101">
        <v>138</v>
      </c>
      <c r="G228" s="101">
        <v>108</v>
      </c>
      <c r="H228" s="101">
        <v>115</v>
      </c>
      <c r="I228" s="101">
        <v>116</v>
      </c>
      <c r="J228" s="101">
        <v>115</v>
      </c>
      <c r="K228" s="101">
        <v>132</v>
      </c>
      <c r="L228" s="101">
        <v>78</v>
      </c>
      <c r="M228" s="101"/>
      <c r="N228" s="101"/>
      <c r="O228" s="101">
        <f>SUM(C228:N228)</f>
        <v>1192</v>
      </c>
    </row>
    <row r="229" spans="1:15" ht="12.75">
      <c r="A229" s="132"/>
      <c r="B229" s="136" t="s">
        <v>219</v>
      </c>
      <c r="C229" s="101">
        <f aca="true" t="shared" si="123" ref="C229:H229">C227-C228</f>
        <v>-46</v>
      </c>
      <c r="D229" s="101">
        <f t="shared" si="123"/>
        <v>-64</v>
      </c>
      <c r="E229" s="101">
        <f t="shared" si="123"/>
        <v>-49</v>
      </c>
      <c r="F229" s="101">
        <f t="shared" si="123"/>
        <v>-25</v>
      </c>
      <c r="G229" s="101">
        <f t="shared" si="123"/>
        <v>20</v>
      </c>
      <c r="H229" s="101">
        <f t="shared" si="123"/>
        <v>7</v>
      </c>
      <c r="I229" s="101">
        <f>I227-I228</f>
        <v>32</v>
      </c>
      <c r="J229" s="101">
        <f>J227-J228</f>
        <v>32</v>
      </c>
      <c r="K229" s="101">
        <f>K227-K228</f>
        <v>-1</v>
      </c>
      <c r="L229" s="101">
        <f>L227-L228</f>
        <v>48</v>
      </c>
      <c r="M229" s="101"/>
      <c r="N229" s="101"/>
      <c r="O229" s="101">
        <f>O227-O228</f>
        <v>-46</v>
      </c>
    </row>
    <row r="230" spans="1:15" ht="13.5" thickBot="1">
      <c r="A230" s="133"/>
      <c r="B230" s="134" t="s">
        <v>5</v>
      </c>
      <c r="C230" s="135">
        <f aca="true" t="shared" si="124" ref="C230:H230">C229/C228</f>
        <v>-0.3511450381679389</v>
      </c>
      <c r="D230" s="135">
        <f t="shared" si="124"/>
        <v>-0.46715328467153283</v>
      </c>
      <c r="E230" s="135">
        <f t="shared" si="124"/>
        <v>-0.4016393442622951</v>
      </c>
      <c r="F230" s="135">
        <f t="shared" si="124"/>
        <v>-0.18115942028985507</v>
      </c>
      <c r="G230" s="135">
        <f t="shared" si="124"/>
        <v>0.18518518518518517</v>
      </c>
      <c r="H230" s="135">
        <f t="shared" si="124"/>
        <v>0.06086956521739131</v>
      </c>
      <c r="I230" s="135">
        <f>I229/I228</f>
        <v>0.27586206896551724</v>
      </c>
      <c r="J230" s="135">
        <f>J229/J228</f>
        <v>0.2782608695652174</v>
      </c>
      <c r="K230" s="135">
        <f>K229/K228</f>
        <v>-0.007575757575757576</v>
      </c>
      <c r="L230" s="135">
        <f>L229/L228</f>
        <v>0.6153846153846154</v>
      </c>
      <c r="M230" s="135"/>
      <c r="N230" s="135"/>
      <c r="O230" s="135">
        <f>O229/O228</f>
        <v>-0.03859060402684564</v>
      </c>
    </row>
    <row r="231" spans="1:15" ht="12.75">
      <c r="A231" s="132"/>
      <c r="B231" s="102">
        <v>2011</v>
      </c>
      <c r="C231" s="103">
        <v>86</v>
      </c>
      <c r="D231" s="103">
        <v>51</v>
      </c>
      <c r="E231" s="103">
        <v>73</v>
      </c>
      <c r="F231" s="103">
        <v>150</v>
      </c>
      <c r="G231" s="103">
        <v>221</v>
      </c>
      <c r="H231" s="103">
        <v>271</v>
      </c>
      <c r="I231" s="103">
        <v>240</v>
      </c>
      <c r="J231" s="103">
        <v>241</v>
      </c>
      <c r="K231" s="103">
        <v>193</v>
      </c>
      <c r="L231" s="103">
        <v>164</v>
      </c>
      <c r="M231" s="103"/>
      <c r="N231" s="103"/>
      <c r="O231" s="102">
        <f>SUM(C231:N231)</f>
        <v>1690</v>
      </c>
    </row>
    <row r="232" spans="1:15" ht="12.75">
      <c r="A232" s="130" t="s">
        <v>228</v>
      </c>
      <c r="B232" s="101">
        <v>2010</v>
      </c>
      <c r="C232" s="101">
        <v>99</v>
      </c>
      <c r="D232" s="101">
        <v>72</v>
      </c>
      <c r="E232" s="101">
        <v>89</v>
      </c>
      <c r="F232" s="101">
        <v>87</v>
      </c>
      <c r="G232" s="101">
        <v>86</v>
      </c>
      <c r="H232" s="101">
        <v>105</v>
      </c>
      <c r="I232" s="101">
        <v>103</v>
      </c>
      <c r="J232" s="101">
        <v>119</v>
      </c>
      <c r="K232" s="101">
        <v>85</v>
      </c>
      <c r="L232" s="101">
        <v>92</v>
      </c>
      <c r="M232" s="101"/>
      <c r="N232" s="101"/>
      <c r="O232" s="101">
        <f>SUM(C232:N232)</f>
        <v>937</v>
      </c>
    </row>
    <row r="233" spans="1:15" ht="12.75">
      <c r="A233" s="130" t="s">
        <v>229</v>
      </c>
      <c r="B233" s="136" t="s">
        <v>219</v>
      </c>
      <c r="C233" s="101">
        <f aca="true" t="shared" si="125" ref="C233:H233">C231-C232</f>
        <v>-13</v>
      </c>
      <c r="D233" s="101">
        <f t="shared" si="125"/>
        <v>-21</v>
      </c>
      <c r="E233" s="101">
        <f t="shared" si="125"/>
        <v>-16</v>
      </c>
      <c r="F233" s="101">
        <f t="shared" si="125"/>
        <v>63</v>
      </c>
      <c r="G233" s="101">
        <f t="shared" si="125"/>
        <v>135</v>
      </c>
      <c r="H233" s="101">
        <f t="shared" si="125"/>
        <v>166</v>
      </c>
      <c r="I233" s="101">
        <f>I231-I232</f>
        <v>137</v>
      </c>
      <c r="J233" s="101">
        <f>J231-J232</f>
        <v>122</v>
      </c>
      <c r="K233" s="101">
        <f>K231-K232</f>
        <v>108</v>
      </c>
      <c r="L233" s="101">
        <f>L231-L232</f>
        <v>72</v>
      </c>
      <c r="M233" s="101"/>
      <c r="N233" s="101"/>
      <c r="O233" s="101">
        <f>O231-O232</f>
        <v>753</v>
      </c>
    </row>
    <row r="234" spans="1:15" ht="13.5" thickBot="1">
      <c r="A234" s="133"/>
      <c r="B234" s="134" t="s">
        <v>5</v>
      </c>
      <c r="C234" s="135">
        <f aca="true" t="shared" si="126" ref="C234:H234">C233/C232</f>
        <v>-0.13131313131313133</v>
      </c>
      <c r="D234" s="135">
        <f t="shared" si="126"/>
        <v>-0.2916666666666667</v>
      </c>
      <c r="E234" s="135">
        <f t="shared" si="126"/>
        <v>-0.1797752808988764</v>
      </c>
      <c r="F234" s="135">
        <f t="shared" si="126"/>
        <v>0.7241379310344828</v>
      </c>
      <c r="G234" s="135">
        <f t="shared" si="126"/>
        <v>1.569767441860465</v>
      </c>
      <c r="H234" s="135">
        <f t="shared" si="126"/>
        <v>1.5809523809523809</v>
      </c>
      <c r="I234" s="135">
        <f>I233/I232</f>
        <v>1.3300970873786409</v>
      </c>
      <c r="J234" s="135">
        <f>J233/J232</f>
        <v>1.0252100840336134</v>
      </c>
      <c r="K234" s="135">
        <f>K233/K232</f>
        <v>1.2705882352941176</v>
      </c>
      <c r="L234" s="135">
        <f>L233/L232</f>
        <v>0.782608695652174</v>
      </c>
      <c r="M234" s="135"/>
      <c r="N234" s="135"/>
      <c r="O234" s="135">
        <f>O233/O232</f>
        <v>0.8036286019210246</v>
      </c>
    </row>
    <row r="235" spans="1:15" ht="12.75">
      <c r="A235" s="132"/>
      <c r="B235" s="102">
        <v>2011</v>
      </c>
      <c r="C235" s="103">
        <v>32</v>
      </c>
      <c r="D235" s="103">
        <v>27</v>
      </c>
      <c r="E235" s="103">
        <v>22</v>
      </c>
      <c r="F235" s="103">
        <v>40</v>
      </c>
      <c r="G235" s="103">
        <v>31</v>
      </c>
      <c r="H235" s="103">
        <v>36</v>
      </c>
      <c r="I235" s="103">
        <v>32</v>
      </c>
      <c r="J235" s="103">
        <v>29</v>
      </c>
      <c r="K235" s="103">
        <v>35</v>
      </c>
      <c r="L235" s="103">
        <v>37</v>
      </c>
      <c r="M235" s="103"/>
      <c r="N235" s="103"/>
      <c r="O235" s="102">
        <f>SUM(C235:N235)</f>
        <v>321</v>
      </c>
    </row>
    <row r="236" spans="1:15" ht="12.75">
      <c r="A236" s="130" t="s">
        <v>230</v>
      </c>
      <c r="B236" s="101">
        <v>2010</v>
      </c>
      <c r="C236" s="101">
        <v>35</v>
      </c>
      <c r="D236" s="101">
        <v>28</v>
      </c>
      <c r="E236" s="101">
        <v>34</v>
      </c>
      <c r="F236" s="101">
        <v>31</v>
      </c>
      <c r="G236" s="101">
        <v>46</v>
      </c>
      <c r="H236" s="101">
        <v>50</v>
      </c>
      <c r="I236" s="101">
        <v>67</v>
      </c>
      <c r="J236" s="101">
        <v>50</v>
      </c>
      <c r="K236" s="101">
        <v>30</v>
      </c>
      <c r="L236" s="101">
        <v>35</v>
      </c>
      <c r="M236" s="101"/>
      <c r="N236" s="101"/>
      <c r="O236" s="101">
        <f>SUM(C236:N236)</f>
        <v>406</v>
      </c>
    </row>
    <row r="237" spans="1:15" ht="12.75">
      <c r="A237" s="130" t="s">
        <v>231</v>
      </c>
      <c r="B237" s="136" t="s">
        <v>219</v>
      </c>
      <c r="C237" s="101">
        <f aca="true" t="shared" si="127" ref="C237:H237">C235-C236</f>
        <v>-3</v>
      </c>
      <c r="D237" s="101">
        <f t="shared" si="127"/>
        <v>-1</v>
      </c>
      <c r="E237" s="101">
        <f t="shared" si="127"/>
        <v>-12</v>
      </c>
      <c r="F237" s="101">
        <f t="shared" si="127"/>
        <v>9</v>
      </c>
      <c r="G237" s="101">
        <f t="shared" si="127"/>
        <v>-15</v>
      </c>
      <c r="H237" s="101">
        <f t="shared" si="127"/>
        <v>-14</v>
      </c>
      <c r="I237" s="101">
        <f>I235-I236</f>
        <v>-35</v>
      </c>
      <c r="J237" s="101">
        <f>J235-J236</f>
        <v>-21</v>
      </c>
      <c r="K237" s="101">
        <f>K235-K236</f>
        <v>5</v>
      </c>
      <c r="L237" s="101">
        <f>L235-L236</f>
        <v>2</v>
      </c>
      <c r="M237" s="101"/>
      <c r="N237" s="101"/>
      <c r="O237" s="101">
        <f>O235-O236</f>
        <v>-85</v>
      </c>
    </row>
    <row r="238" spans="1:15" ht="13.5" thickBot="1">
      <c r="A238" s="133"/>
      <c r="B238" s="134" t="s">
        <v>5</v>
      </c>
      <c r="C238" s="135">
        <f aca="true" t="shared" si="128" ref="C238:H238">C237/C236</f>
        <v>-0.08571428571428572</v>
      </c>
      <c r="D238" s="135">
        <f t="shared" si="128"/>
        <v>-0.03571428571428571</v>
      </c>
      <c r="E238" s="135">
        <f t="shared" si="128"/>
        <v>-0.35294117647058826</v>
      </c>
      <c r="F238" s="135">
        <f t="shared" si="128"/>
        <v>0.2903225806451613</v>
      </c>
      <c r="G238" s="135">
        <f t="shared" si="128"/>
        <v>-0.32608695652173914</v>
      </c>
      <c r="H238" s="135">
        <f t="shared" si="128"/>
        <v>-0.28</v>
      </c>
      <c r="I238" s="135">
        <f>I237/I236</f>
        <v>-0.5223880597014925</v>
      </c>
      <c r="J238" s="135">
        <f>J237/J236</f>
        <v>-0.42</v>
      </c>
      <c r="K238" s="135">
        <f>K237/K236</f>
        <v>0.16666666666666666</v>
      </c>
      <c r="L238" s="135">
        <f>L237/L236</f>
        <v>0.05714285714285714</v>
      </c>
      <c r="M238" s="135"/>
      <c r="N238" s="135"/>
      <c r="O238" s="135">
        <f>O237/O236</f>
        <v>-0.20935960591133004</v>
      </c>
    </row>
    <row r="239" ht="13.5" thickBot="1">
      <c r="A239" s="213" t="s">
        <v>238</v>
      </c>
    </row>
    <row r="240" spans="1:15" ht="13.5" thickBot="1">
      <c r="A240" t="s">
        <v>0</v>
      </c>
      <c r="B240" s="211" t="s">
        <v>205</v>
      </c>
      <c r="C240" s="211" t="s">
        <v>206</v>
      </c>
      <c r="D240" s="211" t="s">
        <v>207</v>
      </c>
      <c r="E240" s="211" t="s">
        <v>208</v>
      </c>
      <c r="F240" s="211" t="s">
        <v>209</v>
      </c>
      <c r="G240" s="211" t="s">
        <v>210</v>
      </c>
      <c r="H240" s="211" t="s">
        <v>211</v>
      </c>
      <c r="I240" s="211" t="s">
        <v>212</v>
      </c>
      <c r="J240" s="211" t="s">
        <v>213</v>
      </c>
      <c r="K240" s="211" t="s">
        <v>214</v>
      </c>
      <c r="L240" s="211" t="s">
        <v>215</v>
      </c>
      <c r="M240" s="211" t="s">
        <v>216</v>
      </c>
      <c r="N240" s="211" t="s">
        <v>217</v>
      </c>
      <c r="O240" s="211" t="s">
        <v>54</v>
      </c>
    </row>
    <row r="241" spans="1:15" ht="12.75">
      <c r="A241" s="212"/>
      <c r="B241" s="102">
        <v>2011</v>
      </c>
      <c r="C241" s="102">
        <f aca="true" t="shared" si="129" ref="C241:L242">SUM(C245+C249+C253+C257+C261+C265+C269)</f>
        <v>1048</v>
      </c>
      <c r="D241" s="102">
        <f t="shared" si="129"/>
        <v>931</v>
      </c>
      <c r="E241" s="102">
        <f t="shared" si="129"/>
        <v>1068</v>
      </c>
      <c r="F241" s="102">
        <f t="shared" si="129"/>
        <v>964</v>
      </c>
      <c r="G241" s="102">
        <f t="shared" si="129"/>
        <v>1228</v>
      </c>
      <c r="H241" s="102">
        <f t="shared" si="129"/>
        <v>1313</v>
      </c>
      <c r="I241" s="102">
        <f t="shared" si="129"/>
        <v>1313</v>
      </c>
      <c r="J241" s="102">
        <f t="shared" si="129"/>
        <v>1240</v>
      </c>
      <c r="K241" s="102">
        <f t="shared" si="129"/>
        <v>1225</v>
      </c>
      <c r="L241" s="102">
        <f t="shared" si="129"/>
        <v>1175</v>
      </c>
      <c r="M241" s="102"/>
      <c r="N241" s="102"/>
      <c r="O241" s="102">
        <f>SUM(O245+O249+O253+O257+O261+O265+O269)</f>
        <v>11505</v>
      </c>
    </row>
    <row r="242" spans="1:15" ht="12.75">
      <c r="A242" s="130" t="s">
        <v>54</v>
      </c>
      <c r="B242" s="101">
        <v>2010</v>
      </c>
      <c r="C242" s="101">
        <f t="shared" si="129"/>
        <v>1308</v>
      </c>
      <c r="D242" s="101">
        <f t="shared" si="129"/>
        <v>1199</v>
      </c>
      <c r="E242" s="101">
        <f t="shared" si="129"/>
        <v>1267</v>
      </c>
      <c r="F242" s="101">
        <f t="shared" si="129"/>
        <v>1209</v>
      </c>
      <c r="G242" s="101">
        <f t="shared" si="129"/>
        <v>1273</v>
      </c>
      <c r="H242" s="101">
        <f t="shared" si="129"/>
        <v>1141</v>
      </c>
      <c r="I242" s="101">
        <f t="shared" si="129"/>
        <v>1393</v>
      </c>
      <c r="J242" s="101">
        <f t="shared" si="129"/>
        <v>1161</v>
      </c>
      <c r="K242" s="101">
        <f t="shared" si="129"/>
        <v>1201</v>
      </c>
      <c r="L242" s="101">
        <f t="shared" si="129"/>
        <v>1269</v>
      </c>
      <c r="M242" s="101"/>
      <c r="N242" s="101"/>
      <c r="O242" s="101">
        <f>SUM(C242:N242)</f>
        <v>12421</v>
      </c>
    </row>
    <row r="243" spans="1:15" ht="12.75">
      <c r="A243" s="130" t="s">
        <v>218</v>
      </c>
      <c r="B243" s="131" t="s">
        <v>219</v>
      </c>
      <c r="C243" s="101">
        <f aca="true" t="shared" si="130" ref="C243:H243">C241-C242</f>
        <v>-260</v>
      </c>
      <c r="D243" s="101">
        <f t="shared" si="130"/>
        <v>-268</v>
      </c>
      <c r="E243" s="101">
        <f t="shared" si="130"/>
        <v>-199</v>
      </c>
      <c r="F243" s="101">
        <f t="shared" si="130"/>
        <v>-245</v>
      </c>
      <c r="G243" s="101">
        <f t="shared" si="130"/>
        <v>-45</v>
      </c>
      <c r="H243" s="101">
        <f t="shared" si="130"/>
        <v>172</v>
      </c>
      <c r="I243" s="101">
        <f>I241-I242</f>
        <v>-80</v>
      </c>
      <c r="J243" s="101">
        <f>J241-J242</f>
        <v>79</v>
      </c>
      <c r="K243" s="101">
        <f>K241-K242</f>
        <v>24</v>
      </c>
      <c r="L243" s="101">
        <f>L241-L242</f>
        <v>-94</v>
      </c>
      <c r="M243" s="101"/>
      <c r="N243" s="101"/>
      <c r="O243" s="101">
        <f>O241-O242</f>
        <v>-916</v>
      </c>
    </row>
    <row r="244" spans="1:15" ht="13.5" thickBot="1">
      <c r="A244" s="133"/>
      <c r="B244" s="134" t="s">
        <v>5</v>
      </c>
      <c r="C244" s="135">
        <f aca="true" t="shared" si="131" ref="C244:H244">C243/C242</f>
        <v>-0.19877675840978593</v>
      </c>
      <c r="D244" s="135">
        <f t="shared" si="131"/>
        <v>-0.22351959966638865</v>
      </c>
      <c r="E244" s="135">
        <f t="shared" si="131"/>
        <v>-0.15706393054459353</v>
      </c>
      <c r="F244" s="135">
        <f t="shared" si="131"/>
        <v>-0.20264681555004135</v>
      </c>
      <c r="G244" s="135">
        <f t="shared" si="131"/>
        <v>-0.03534956794972506</v>
      </c>
      <c r="H244" s="135">
        <f t="shared" si="131"/>
        <v>0.15074496056091147</v>
      </c>
      <c r="I244" s="135">
        <f>I243/I242</f>
        <v>-0.057430007178750894</v>
      </c>
      <c r="J244" s="135">
        <f>J243/J242</f>
        <v>0.06804478897502153</v>
      </c>
      <c r="K244" s="135">
        <f>K243/K242</f>
        <v>0.019983347210657785</v>
      </c>
      <c r="L244" s="135">
        <f>L243/L242</f>
        <v>-0.07407407407407407</v>
      </c>
      <c r="M244" s="135"/>
      <c r="N244" s="135"/>
      <c r="O244" s="135">
        <f>O243/O242</f>
        <v>-0.07374607519523388</v>
      </c>
    </row>
    <row r="245" spans="1:15" ht="12.75">
      <c r="A245" s="132"/>
      <c r="B245" s="102">
        <v>2011</v>
      </c>
      <c r="C245" s="102">
        <v>26</v>
      </c>
      <c r="D245" s="102">
        <v>22</v>
      </c>
      <c r="E245" s="102">
        <v>19</v>
      </c>
      <c r="F245" s="102">
        <v>10</v>
      </c>
      <c r="G245" s="102">
        <v>17</v>
      </c>
      <c r="H245" s="102">
        <v>23</v>
      </c>
      <c r="I245" s="102">
        <v>14</v>
      </c>
      <c r="J245" s="102">
        <v>18</v>
      </c>
      <c r="K245" s="102">
        <v>10</v>
      </c>
      <c r="L245" s="102">
        <v>18</v>
      </c>
      <c r="M245" s="102"/>
      <c r="N245" s="102"/>
      <c r="O245" s="102">
        <f>SUM(C245:N245)</f>
        <v>177</v>
      </c>
    </row>
    <row r="246" spans="1:15" ht="12.75">
      <c r="A246" s="130" t="s">
        <v>220</v>
      </c>
      <c r="B246" s="101">
        <v>2010</v>
      </c>
      <c r="C246" s="101">
        <v>12</v>
      </c>
      <c r="D246" s="101">
        <v>14</v>
      </c>
      <c r="E246" s="101">
        <v>17</v>
      </c>
      <c r="F246" s="101">
        <v>11</v>
      </c>
      <c r="G246" s="101">
        <v>20</v>
      </c>
      <c r="H246" s="101">
        <v>8</v>
      </c>
      <c r="I246" s="101">
        <v>17</v>
      </c>
      <c r="J246" s="101">
        <v>23</v>
      </c>
      <c r="K246" s="101">
        <v>8</v>
      </c>
      <c r="L246" s="101">
        <v>12</v>
      </c>
      <c r="M246" s="101"/>
      <c r="N246" s="101"/>
      <c r="O246" s="101">
        <f>SUM(C246:N246)</f>
        <v>142</v>
      </c>
    </row>
    <row r="247" spans="1:15" ht="12.75">
      <c r="A247" s="130" t="s">
        <v>221</v>
      </c>
      <c r="B247" s="136" t="s">
        <v>219</v>
      </c>
      <c r="C247" s="101">
        <f aca="true" t="shared" si="132" ref="C247:H247">C245-C246</f>
        <v>14</v>
      </c>
      <c r="D247" s="101">
        <f t="shared" si="132"/>
        <v>8</v>
      </c>
      <c r="E247" s="101">
        <f t="shared" si="132"/>
        <v>2</v>
      </c>
      <c r="F247" s="101">
        <f t="shared" si="132"/>
        <v>-1</v>
      </c>
      <c r="G247" s="101">
        <f t="shared" si="132"/>
        <v>-3</v>
      </c>
      <c r="H247" s="101">
        <f t="shared" si="132"/>
        <v>15</v>
      </c>
      <c r="I247" s="101">
        <f>I245-I246</f>
        <v>-3</v>
      </c>
      <c r="J247" s="101">
        <f>J245-J246</f>
        <v>-5</v>
      </c>
      <c r="K247" s="101">
        <f>K245-K246</f>
        <v>2</v>
      </c>
      <c r="L247" s="101">
        <f>L245-L246</f>
        <v>6</v>
      </c>
      <c r="M247" s="101"/>
      <c r="N247" s="101"/>
      <c r="O247" s="101">
        <f>O245-O246</f>
        <v>35</v>
      </c>
    </row>
    <row r="248" spans="1:15" ht="13.5" thickBot="1">
      <c r="A248" s="133"/>
      <c r="B248" s="134" t="s">
        <v>5</v>
      </c>
      <c r="C248" s="135">
        <f aca="true" t="shared" si="133" ref="C248:H248">C247/C246</f>
        <v>1.1666666666666667</v>
      </c>
      <c r="D248" s="135">
        <f t="shared" si="133"/>
        <v>0.5714285714285714</v>
      </c>
      <c r="E248" s="135">
        <f t="shared" si="133"/>
        <v>0.11764705882352941</v>
      </c>
      <c r="F248" s="135">
        <f t="shared" si="133"/>
        <v>-0.09090909090909091</v>
      </c>
      <c r="G248" s="135">
        <f t="shared" si="133"/>
        <v>-0.15</v>
      </c>
      <c r="H248" s="135">
        <f t="shared" si="133"/>
        <v>1.875</v>
      </c>
      <c r="I248" s="135">
        <f>I247/I246</f>
        <v>-0.17647058823529413</v>
      </c>
      <c r="J248" s="135">
        <f>J247/J246</f>
        <v>-0.21739130434782608</v>
      </c>
      <c r="K248" s="135">
        <f>K247/K246</f>
        <v>0.25</v>
      </c>
      <c r="L248" s="135">
        <f>L247/L246</f>
        <v>0.5</v>
      </c>
      <c r="M248" s="135"/>
      <c r="N248" s="135"/>
      <c r="O248" s="135">
        <f>O247/O246</f>
        <v>0.24647887323943662</v>
      </c>
    </row>
    <row r="249" spans="1:15" ht="12.75">
      <c r="A249" s="132"/>
      <c r="B249" s="102">
        <v>2011</v>
      </c>
      <c r="C249" s="103">
        <v>0</v>
      </c>
      <c r="D249" s="103">
        <v>0</v>
      </c>
      <c r="E249" s="103">
        <v>0</v>
      </c>
      <c r="F249" s="103">
        <v>0</v>
      </c>
      <c r="G249" s="103">
        <v>2</v>
      </c>
      <c r="H249" s="103">
        <v>1</v>
      </c>
      <c r="I249" s="103">
        <v>0</v>
      </c>
      <c r="J249" s="103">
        <v>0</v>
      </c>
      <c r="K249" s="103">
        <v>0</v>
      </c>
      <c r="L249" s="103">
        <v>0</v>
      </c>
      <c r="M249" s="103"/>
      <c r="N249" s="103"/>
      <c r="O249" s="102">
        <f>SUM(C249:N249)</f>
        <v>3</v>
      </c>
    </row>
    <row r="250" spans="1:15" ht="12.75">
      <c r="A250" s="137" t="s">
        <v>222</v>
      </c>
      <c r="B250" s="101">
        <v>2010</v>
      </c>
      <c r="C250" s="101">
        <v>1</v>
      </c>
      <c r="D250" s="101">
        <v>0</v>
      </c>
      <c r="E250" s="101">
        <v>0</v>
      </c>
      <c r="F250" s="101">
        <v>0</v>
      </c>
      <c r="G250" s="101">
        <v>1</v>
      </c>
      <c r="H250" s="101">
        <v>0</v>
      </c>
      <c r="I250" s="101">
        <v>0</v>
      </c>
      <c r="J250" s="101">
        <v>0</v>
      </c>
      <c r="K250" s="101">
        <v>0</v>
      </c>
      <c r="L250" s="101">
        <v>0</v>
      </c>
      <c r="M250" s="101"/>
      <c r="N250" s="101"/>
      <c r="O250" s="101">
        <f>SUM(C250:N250)</f>
        <v>2</v>
      </c>
    </row>
    <row r="251" spans="1:15" ht="12.75">
      <c r="A251" s="130" t="s">
        <v>223</v>
      </c>
      <c r="B251" s="136" t="s">
        <v>219</v>
      </c>
      <c r="C251" s="101">
        <f aca="true" t="shared" si="134" ref="C251:H251">C249-C250</f>
        <v>-1</v>
      </c>
      <c r="D251" s="101">
        <f t="shared" si="134"/>
        <v>0</v>
      </c>
      <c r="E251" s="101">
        <f t="shared" si="134"/>
        <v>0</v>
      </c>
      <c r="F251" s="101">
        <f t="shared" si="134"/>
        <v>0</v>
      </c>
      <c r="G251" s="101">
        <f t="shared" si="134"/>
        <v>1</v>
      </c>
      <c r="H251" s="101">
        <f t="shared" si="134"/>
        <v>1</v>
      </c>
      <c r="I251" s="101">
        <f>I249-I250</f>
        <v>0</v>
      </c>
      <c r="J251" s="101">
        <f>J249-J250</f>
        <v>0</v>
      </c>
      <c r="K251" s="101">
        <f>K249-K250</f>
        <v>0</v>
      </c>
      <c r="L251" s="101">
        <f>L249-L250</f>
        <v>0</v>
      </c>
      <c r="M251" s="101"/>
      <c r="N251" s="101"/>
      <c r="O251" s="101">
        <f>O249-O250</f>
        <v>1</v>
      </c>
    </row>
    <row r="252" spans="1:15" ht="13.5" thickBot="1">
      <c r="A252" s="133"/>
      <c r="B252" s="134" t="s">
        <v>5</v>
      </c>
      <c r="C252" s="135">
        <f>C251/C250</f>
        <v>-1</v>
      </c>
      <c r="D252" s="135">
        <v>0</v>
      </c>
      <c r="E252" s="135">
        <v>0</v>
      </c>
      <c r="F252" s="135">
        <v>0</v>
      </c>
      <c r="G252" s="135">
        <f>G251/G250</f>
        <v>1</v>
      </c>
      <c r="H252" s="135">
        <v>0</v>
      </c>
      <c r="I252" s="135">
        <v>0</v>
      </c>
      <c r="J252" s="135">
        <v>0</v>
      </c>
      <c r="K252" s="135">
        <v>0</v>
      </c>
      <c r="L252" s="135">
        <v>0</v>
      </c>
      <c r="M252" s="135"/>
      <c r="N252" s="135"/>
      <c r="O252" s="135">
        <f>O251/O250</f>
        <v>0.5</v>
      </c>
    </row>
    <row r="253" spans="1:15" ht="12.75">
      <c r="A253" s="132"/>
      <c r="B253" s="102">
        <v>2011</v>
      </c>
      <c r="C253" s="103">
        <v>128</v>
      </c>
      <c r="D253" s="103">
        <v>125</v>
      </c>
      <c r="E253" s="103">
        <v>90</v>
      </c>
      <c r="F253" s="103">
        <v>88</v>
      </c>
      <c r="G253" s="103">
        <v>113</v>
      </c>
      <c r="H253" s="103">
        <v>147</v>
      </c>
      <c r="I253" s="103">
        <v>131</v>
      </c>
      <c r="J253" s="103">
        <v>170</v>
      </c>
      <c r="K253" s="103">
        <v>178</v>
      </c>
      <c r="L253" s="103">
        <v>146</v>
      </c>
      <c r="M253" s="103"/>
      <c r="N253" s="103"/>
      <c r="O253" s="102">
        <f>SUM(C253:N253)</f>
        <v>1316</v>
      </c>
    </row>
    <row r="254" spans="1:15" ht="12.75">
      <c r="A254" s="130" t="s">
        <v>224</v>
      </c>
      <c r="B254" s="101">
        <v>2010</v>
      </c>
      <c r="C254" s="101">
        <v>182</v>
      </c>
      <c r="D254" s="101">
        <v>177</v>
      </c>
      <c r="E254" s="101">
        <v>135</v>
      </c>
      <c r="F254" s="101">
        <v>123</v>
      </c>
      <c r="G254" s="101">
        <v>169</v>
      </c>
      <c r="H254" s="101">
        <v>113</v>
      </c>
      <c r="I254" s="101">
        <v>197</v>
      </c>
      <c r="J254" s="101">
        <v>160</v>
      </c>
      <c r="K254" s="101">
        <v>168</v>
      </c>
      <c r="L254" s="101">
        <v>164</v>
      </c>
      <c r="M254" s="101"/>
      <c r="N254" s="101"/>
      <c r="O254" s="101">
        <f>SUM(C254:N254)</f>
        <v>1588</v>
      </c>
    </row>
    <row r="255" spans="1:15" ht="12.75">
      <c r="A255" s="132"/>
      <c r="B255" s="136" t="s">
        <v>219</v>
      </c>
      <c r="C255" s="101">
        <f aca="true" t="shared" si="135" ref="C255:H255">C253-C254</f>
        <v>-54</v>
      </c>
      <c r="D255" s="101">
        <f t="shared" si="135"/>
        <v>-52</v>
      </c>
      <c r="E255" s="101">
        <f t="shared" si="135"/>
        <v>-45</v>
      </c>
      <c r="F255" s="101">
        <f t="shared" si="135"/>
        <v>-35</v>
      </c>
      <c r="G255" s="101">
        <f t="shared" si="135"/>
        <v>-56</v>
      </c>
      <c r="H255" s="101">
        <f t="shared" si="135"/>
        <v>34</v>
      </c>
      <c r="I255" s="101">
        <f>I253-I254</f>
        <v>-66</v>
      </c>
      <c r="J255" s="101">
        <f>J253-J254</f>
        <v>10</v>
      </c>
      <c r="K255" s="101">
        <f>K253-K254</f>
        <v>10</v>
      </c>
      <c r="L255" s="101">
        <f>L253-L254</f>
        <v>-18</v>
      </c>
      <c r="M255" s="101"/>
      <c r="N255" s="101"/>
      <c r="O255" s="101">
        <f>O253-O254</f>
        <v>-272</v>
      </c>
    </row>
    <row r="256" spans="1:15" ht="13.5" thickBot="1">
      <c r="A256" s="133"/>
      <c r="B256" s="134" t="s">
        <v>5</v>
      </c>
      <c r="C256" s="135">
        <f aca="true" t="shared" si="136" ref="C256:H256">C255/C254</f>
        <v>-0.2967032967032967</v>
      </c>
      <c r="D256" s="135">
        <f t="shared" si="136"/>
        <v>-0.2937853107344633</v>
      </c>
      <c r="E256" s="135">
        <f t="shared" si="136"/>
        <v>-0.3333333333333333</v>
      </c>
      <c r="F256" s="135">
        <f t="shared" si="136"/>
        <v>-0.2845528455284553</v>
      </c>
      <c r="G256" s="135">
        <f t="shared" si="136"/>
        <v>-0.33136094674556216</v>
      </c>
      <c r="H256" s="135">
        <f t="shared" si="136"/>
        <v>0.3008849557522124</v>
      </c>
      <c r="I256" s="135">
        <f>I255/I254</f>
        <v>-0.3350253807106599</v>
      </c>
      <c r="J256" s="135">
        <f>J255/J254</f>
        <v>0.0625</v>
      </c>
      <c r="K256" s="135">
        <f>K255/K254</f>
        <v>0.05952380952380952</v>
      </c>
      <c r="L256" s="135">
        <f>L255/L254</f>
        <v>-0.10975609756097561</v>
      </c>
      <c r="M256" s="135"/>
      <c r="N256" s="135"/>
      <c r="O256" s="135">
        <f>O255/O254</f>
        <v>-0.1712846347607053</v>
      </c>
    </row>
    <row r="257" spans="1:15" ht="12.75">
      <c r="A257" s="132"/>
      <c r="B257" s="102">
        <v>2011</v>
      </c>
      <c r="C257" s="103">
        <v>33</v>
      </c>
      <c r="D257" s="103">
        <v>34</v>
      </c>
      <c r="E257" s="103">
        <v>40</v>
      </c>
      <c r="F257" s="103">
        <v>48</v>
      </c>
      <c r="G257" s="103">
        <v>31</v>
      </c>
      <c r="H257" s="103">
        <v>52</v>
      </c>
      <c r="I257" s="103">
        <v>46</v>
      </c>
      <c r="J257" s="103">
        <v>44</v>
      </c>
      <c r="K257" s="103">
        <v>37</v>
      </c>
      <c r="L257" s="103">
        <v>56</v>
      </c>
      <c r="M257" s="103"/>
      <c r="N257" s="103"/>
      <c r="O257" s="102">
        <f>SUM(C257:N257)</f>
        <v>421</v>
      </c>
    </row>
    <row r="258" spans="1:15" ht="12.75">
      <c r="A258" s="130" t="s">
        <v>225</v>
      </c>
      <c r="B258" s="101">
        <v>2010</v>
      </c>
      <c r="C258" s="101">
        <v>53</v>
      </c>
      <c r="D258" s="101">
        <v>37</v>
      </c>
      <c r="E258" s="101">
        <v>36</v>
      </c>
      <c r="F258" s="101">
        <v>27</v>
      </c>
      <c r="G258" s="101">
        <v>34</v>
      </c>
      <c r="H258" s="101">
        <v>34</v>
      </c>
      <c r="I258" s="101">
        <v>30</v>
      </c>
      <c r="J258" s="101">
        <v>41</v>
      </c>
      <c r="K258" s="101">
        <v>47</v>
      </c>
      <c r="L258" s="101">
        <v>29</v>
      </c>
      <c r="M258" s="101"/>
      <c r="N258" s="101"/>
      <c r="O258" s="101">
        <f>SUM(C258:N258)</f>
        <v>368</v>
      </c>
    </row>
    <row r="259" spans="1:15" ht="12.75">
      <c r="A259" s="130" t="s">
        <v>226</v>
      </c>
      <c r="B259" s="136" t="s">
        <v>219</v>
      </c>
      <c r="C259" s="101">
        <f aca="true" t="shared" si="137" ref="C259:H259">C257-C258</f>
        <v>-20</v>
      </c>
      <c r="D259" s="101">
        <f t="shared" si="137"/>
        <v>-3</v>
      </c>
      <c r="E259" s="101">
        <f t="shared" si="137"/>
        <v>4</v>
      </c>
      <c r="F259" s="101">
        <f t="shared" si="137"/>
        <v>21</v>
      </c>
      <c r="G259" s="101">
        <f t="shared" si="137"/>
        <v>-3</v>
      </c>
      <c r="H259" s="101">
        <f t="shared" si="137"/>
        <v>18</v>
      </c>
      <c r="I259" s="101">
        <f>I257-I258</f>
        <v>16</v>
      </c>
      <c r="J259" s="101">
        <f>J257-J258</f>
        <v>3</v>
      </c>
      <c r="K259" s="101">
        <f>K257-K258</f>
        <v>-10</v>
      </c>
      <c r="L259" s="101">
        <f>L257-L258</f>
        <v>27</v>
      </c>
      <c r="M259" s="101"/>
      <c r="N259" s="101"/>
      <c r="O259" s="101">
        <f>O257-O258</f>
        <v>53</v>
      </c>
    </row>
    <row r="260" spans="1:15" ht="13.5" thickBot="1">
      <c r="A260" s="133" t="s">
        <v>0</v>
      </c>
      <c r="B260" s="134" t="s">
        <v>5</v>
      </c>
      <c r="C260" s="135">
        <f aca="true" t="shared" si="138" ref="C260:H260">C259/C258</f>
        <v>-0.37735849056603776</v>
      </c>
      <c r="D260" s="135">
        <f t="shared" si="138"/>
        <v>-0.08108108108108109</v>
      </c>
      <c r="E260" s="135">
        <f t="shared" si="138"/>
        <v>0.1111111111111111</v>
      </c>
      <c r="F260" s="135">
        <f t="shared" si="138"/>
        <v>0.7777777777777778</v>
      </c>
      <c r="G260" s="135">
        <f t="shared" si="138"/>
        <v>-0.08823529411764706</v>
      </c>
      <c r="H260" s="135">
        <f t="shared" si="138"/>
        <v>0.5294117647058824</v>
      </c>
      <c r="I260" s="135">
        <f>I259/I258</f>
        <v>0.5333333333333333</v>
      </c>
      <c r="J260" s="135">
        <f>J259/J258</f>
        <v>0.07317073170731707</v>
      </c>
      <c r="K260" s="135">
        <f>K259/K258</f>
        <v>-0.2127659574468085</v>
      </c>
      <c r="L260" s="135">
        <f>L259/L258</f>
        <v>0.9310344827586207</v>
      </c>
      <c r="M260" s="135"/>
      <c r="N260" s="135"/>
      <c r="O260" s="135">
        <f>O259/O258</f>
        <v>0.14402173913043478</v>
      </c>
    </row>
    <row r="261" spans="1:15" ht="12.75">
      <c r="A261" s="132"/>
      <c r="B261" s="102">
        <v>2011</v>
      </c>
      <c r="C261" s="103">
        <v>226</v>
      </c>
      <c r="D261" s="103">
        <v>198</v>
      </c>
      <c r="E261" s="103">
        <v>222</v>
      </c>
      <c r="F261" s="103">
        <v>183</v>
      </c>
      <c r="G261" s="103">
        <v>280</v>
      </c>
      <c r="H261" s="103">
        <v>262</v>
      </c>
      <c r="I261" s="103">
        <v>281</v>
      </c>
      <c r="J261" s="103">
        <v>270</v>
      </c>
      <c r="K261" s="103">
        <v>285</v>
      </c>
      <c r="L261" s="103">
        <v>228</v>
      </c>
      <c r="M261" s="103"/>
      <c r="N261" s="103"/>
      <c r="O261" s="102">
        <f>SUM(C261:N261)</f>
        <v>2435</v>
      </c>
    </row>
    <row r="262" spans="1:15" ht="12.75">
      <c r="A262" s="130" t="s">
        <v>227</v>
      </c>
      <c r="B262" s="101">
        <v>2010</v>
      </c>
      <c r="C262" s="101">
        <v>282</v>
      </c>
      <c r="D262" s="101">
        <v>244</v>
      </c>
      <c r="E262" s="101">
        <v>263</v>
      </c>
      <c r="F262" s="101">
        <v>275</v>
      </c>
      <c r="G262" s="101">
        <v>266</v>
      </c>
      <c r="H262" s="101">
        <v>270</v>
      </c>
      <c r="I262" s="101">
        <v>326</v>
      </c>
      <c r="J262" s="101">
        <v>275</v>
      </c>
      <c r="K262" s="101">
        <v>309</v>
      </c>
      <c r="L262" s="101">
        <v>294</v>
      </c>
      <c r="M262" s="101"/>
      <c r="N262" s="101"/>
      <c r="O262" s="101">
        <f>SUM(C262:N262)</f>
        <v>2804</v>
      </c>
    </row>
    <row r="263" spans="1:15" ht="12.75">
      <c r="A263" s="132"/>
      <c r="B263" s="136" t="s">
        <v>219</v>
      </c>
      <c r="C263" s="101">
        <f aca="true" t="shared" si="139" ref="C263:H263">C261-C262</f>
        <v>-56</v>
      </c>
      <c r="D263" s="101">
        <f t="shared" si="139"/>
        <v>-46</v>
      </c>
      <c r="E263" s="101">
        <f t="shared" si="139"/>
        <v>-41</v>
      </c>
      <c r="F263" s="101">
        <f t="shared" si="139"/>
        <v>-92</v>
      </c>
      <c r="G263" s="101">
        <f t="shared" si="139"/>
        <v>14</v>
      </c>
      <c r="H263" s="101">
        <f t="shared" si="139"/>
        <v>-8</v>
      </c>
      <c r="I263" s="101">
        <f>I261-I262</f>
        <v>-45</v>
      </c>
      <c r="J263" s="101">
        <f>J261-J262</f>
        <v>-5</v>
      </c>
      <c r="K263" s="101">
        <f>K261-K262</f>
        <v>-24</v>
      </c>
      <c r="L263" s="101">
        <f>L261-L262</f>
        <v>-66</v>
      </c>
      <c r="M263" s="101"/>
      <c r="N263" s="101"/>
      <c r="O263" s="101">
        <f>O261-O262</f>
        <v>-369</v>
      </c>
    </row>
    <row r="264" spans="1:15" ht="13.5" thickBot="1">
      <c r="A264" s="133"/>
      <c r="B264" s="134" t="s">
        <v>5</v>
      </c>
      <c r="C264" s="135">
        <f aca="true" t="shared" si="140" ref="C264:H264">C263/C262</f>
        <v>-0.19858156028368795</v>
      </c>
      <c r="D264" s="135">
        <f t="shared" si="140"/>
        <v>-0.1885245901639344</v>
      </c>
      <c r="E264" s="135">
        <f t="shared" si="140"/>
        <v>-0.155893536121673</v>
      </c>
      <c r="F264" s="135">
        <f t="shared" si="140"/>
        <v>-0.33454545454545453</v>
      </c>
      <c r="G264" s="135">
        <f t="shared" si="140"/>
        <v>0.05263157894736842</v>
      </c>
      <c r="H264" s="135">
        <f t="shared" si="140"/>
        <v>-0.02962962962962963</v>
      </c>
      <c r="I264" s="135">
        <f>I263/I262</f>
        <v>-0.13803680981595093</v>
      </c>
      <c r="J264" s="135">
        <f>J263/J262</f>
        <v>-0.01818181818181818</v>
      </c>
      <c r="K264" s="135">
        <f>K263/K262</f>
        <v>-0.07766990291262135</v>
      </c>
      <c r="L264" s="135">
        <f>L263/L262</f>
        <v>-0.22448979591836735</v>
      </c>
      <c r="M264" s="135"/>
      <c r="N264" s="135"/>
      <c r="O264" s="135">
        <f>O263/O262</f>
        <v>-0.13159771754636235</v>
      </c>
    </row>
    <row r="265" spans="1:15" ht="12.75">
      <c r="A265" s="132"/>
      <c r="B265" s="102">
        <v>2011</v>
      </c>
      <c r="C265" s="103">
        <v>440</v>
      </c>
      <c r="D265" s="103">
        <v>406</v>
      </c>
      <c r="E265" s="103">
        <v>520</v>
      </c>
      <c r="F265" s="103">
        <v>491</v>
      </c>
      <c r="G265" s="103">
        <v>609</v>
      </c>
      <c r="H265" s="103">
        <v>643</v>
      </c>
      <c r="I265" s="103">
        <v>611</v>
      </c>
      <c r="J265" s="103">
        <v>545</v>
      </c>
      <c r="K265" s="103">
        <v>511</v>
      </c>
      <c r="L265" s="103">
        <v>527</v>
      </c>
      <c r="M265" s="103"/>
      <c r="N265" s="103"/>
      <c r="O265" s="102">
        <f>SUM(C265:N265)</f>
        <v>5303</v>
      </c>
    </row>
    <row r="266" spans="1:15" ht="12.75">
      <c r="A266" s="130" t="s">
        <v>228</v>
      </c>
      <c r="B266" s="101">
        <v>2010</v>
      </c>
      <c r="C266" s="101">
        <v>605</v>
      </c>
      <c r="D266" s="101">
        <v>534</v>
      </c>
      <c r="E266" s="101">
        <v>581</v>
      </c>
      <c r="F266" s="101">
        <v>574</v>
      </c>
      <c r="G266" s="101">
        <v>571</v>
      </c>
      <c r="H266" s="101">
        <v>524</v>
      </c>
      <c r="I266" s="101">
        <v>574</v>
      </c>
      <c r="J266" s="101">
        <v>469</v>
      </c>
      <c r="K266" s="101">
        <v>431</v>
      </c>
      <c r="L266" s="101">
        <v>535</v>
      </c>
      <c r="M266" s="101"/>
      <c r="N266" s="101"/>
      <c r="O266" s="101">
        <f>SUM(C266:N266)</f>
        <v>5398</v>
      </c>
    </row>
    <row r="267" spans="1:15" ht="12.75">
      <c r="A267" s="130" t="s">
        <v>229</v>
      </c>
      <c r="B267" s="136" t="s">
        <v>219</v>
      </c>
      <c r="C267" s="101">
        <f aca="true" t="shared" si="141" ref="C267:H267">C265-C266</f>
        <v>-165</v>
      </c>
      <c r="D267" s="101">
        <f t="shared" si="141"/>
        <v>-128</v>
      </c>
      <c r="E267" s="101">
        <f t="shared" si="141"/>
        <v>-61</v>
      </c>
      <c r="F267" s="101">
        <f t="shared" si="141"/>
        <v>-83</v>
      </c>
      <c r="G267" s="101">
        <f t="shared" si="141"/>
        <v>38</v>
      </c>
      <c r="H267" s="101">
        <f t="shared" si="141"/>
        <v>119</v>
      </c>
      <c r="I267" s="101">
        <f>I265-I266</f>
        <v>37</v>
      </c>
      <c r="J267" s="101">
        <f>J265-J266</f>
        <v>76</v>
      </c>
      <c r="K267" s="101">
        <f>K265-K266</f>
        <v>80</v>
      </c>
      <c r="L267" s="101">
        <f>L265-L266</f>
        <v>-8</v>
      </c>
      <c r="M267" s="101"/>
      <c r="N267" s="101"/>
      <c r="O267" s="101">
        <f>O265-O266</f>
        <v>-95</v>
      </c>
    </row>
    <row r="268" spans="1:15" ht="13.5" thickBot="1">
      <c r="A268" s="133"/>
      <c r="B268" s="134" t="s">
        <v>5</v>
      </c>
      <c r="C268" s="135">
        <f aca="true" t="shared" si="142" ref="C268:H268">C267/C266</f>
        <v>-0.2727272727272727</v>
      </c>
      <c r="D268" s="135">
        <f t="shared" si="142"/>
        <v>-0.2397003745318352</v>
      </c>
      <c r="E268" s="135">
        <f t="shared" si="142"/>
        <v>-0.10499139414802065</v>
      </c>
      <c r="F268" s="135">
        <f t="shared" si="142"/>
        <v>-0.1445993031358885</v>
      </c>
      <c r="G268" s="135">
        <f t="shared" si="142"/>
        <v>0.06654991243432574</v>
      </c>
      <c r="H268" s="135">
        <f t="shared" si="142"/>
        <v>0.22709923664122136</v>
      </c>
      <c r="I268" s="135">
        <f>I267/I266</f>
        <v>0.06445993031358885</v>
      </c>
      <c r="J268" s="135">
        <f>J267/J266</f>
        <v>0.16204690831556504</v>
      </c>
      <c r="K268" s="135">
        <f>K267/K266</f>
        <v>0.18561484918793503</v>
      </c>
      <c r="L268" s="135">
        <f>L267/L266</f>
        <v>-0.014953271028037384</v>
      </c>
      <c r="M268" s="135"/>
      <c r="N268" s="135"/>
      <c r="O268" s="135">
        <f>O267/O266</f>
        <v>-0.017599110781771028</v>
      </c>
    </row>
    <row r="269" spans="1:15" ht="12.75">
      <c r="A269" s="132"/>
      <c r="B269" s="102">
        <v>2011</v>
      </c>
      <c r="C269" s="103">
        <v>195</v>
      </c>
      <c r="D269" s="103">
        <v>146</v>
      </c>
      <c r="E269" s="103">
        <v>177</v>
      </c>
      <c r="F269" s="103">
        <v>144</v>
      </c>
      <c r="G269" s="103">
        <v>176</v>
      </c>
      <c r="H269" s="103">
        <v>185</v>
      </c>
      <c r="I269" s="103">
        <v>230</v>
      </c>
      <c r="J269" s="103">
        <v>193</v>
      </c>
      <c r="K269" s="103">
        <v>204</v>
      </c>
      <c r="L269" s="103">
        <v>200</v>
      </c>
      <c r="M269" s="103"/>
      <c r="N269" s="103"/>
      <c r="O269" s="102">
        <f>SUM(C269:N269)</f>
        <v>1850</v>
      </c>
    </row>
    <row r="270" spans="1:15" ht="12.75">
      <c r="A270" s="130" t="s">
        <v>230</v>
      </c>
      <c r="B270" s="101">
        <v>2010</v>
      </c>
      <c r="C270" s="101">
        <v>173</v>
      </c>
      <c r="D270" s="101">
        <v>193</v>
      </c>
      <c r="E270" s="101">
        <v>235</v>
      </c>
      <c r="F270" s="101">
        <v>199</v>
      </c>
      <c r="G270" s="101">
        <v>212</v>
      </c>
      <c r="H270" s="101">
        <v>192</v>
      </c>
      <c r="I270" s="101">
        <v>249</v>
      </c>
      <c r="J270" s="101">
        <v>193</v>
      </c>
      <c r="K270" s="101">
        <v>238</v>
      </c>
      <c r="L270" s="101">
        <v>235</v>
      </c>
      <c r="M270" s="101"/>
      <c r="N270" s="101"/>
      <c r="O270" s="101">
        <f>SUM(C270:N270)</f>
        <v>2119</v>
      </c>
    </row>
    <row r="271" spans="1:15" ht="12.75">
      <c r="A271" s="130" t="s">
        <v>231</v>
      </c>
      <c r="B271" s="136" t="s">
        <v>219</v>
      </c>
      <c r="C271" s="101">
        <f aca="true" t="shared" si="143" ref="C271:H271">C269-C270</f>
        <v>22</v>
      </c>
      <c r="D271" s="101">
        <f t="shared" si="143"/>
        <v>-47</v>
      </c>
      <c r="E271" s="101">
        <f t="shared" si="143"/>
        <v>-58</v>
      </c>
      <c r="F271" s="101">
        <f t="shared" si="143"/>
        <v>-55</v>
      </c>
      <c r="G271" s="101">
        <f t="shared" si="143"/>
        <v>-36</v>
      </c>
      <c r="H271" s="101">
        <f t="shared" si="143"/>
        <v>-7</v>
      </c>
      <c r="I271" s="101">
        <f>I269-I270</f>
        <v>-19</v>
      </c>
      <c r="J271" s="101">
        <f>J269-J270</f>
        <v>0</v>
      </c>
      <c r="K271" s="101">
        <f>K269-K270</f>
        <v>-34</v>
      </c>
      <c r="L271" s="101">
        <f>L269-L270</f>
        <v>-35</v>
      </c>
      <c r="M271" s="101"/>
      <c r="N271" s="101"/>
      <c r="O271" s="101">
        <f>O269-O270</f>
        <v>-269</v>
      </c>
    </row>
    <row r="272" spans="1:15" ht="13.5" thickBot="1">
      <c r="A272" s="133"/>
      <c r="B272" s="134" t="s">
        <v>5</v>
      </c>
      <c r="C272" s="135">
        <f aca="true" t="shared" si="144" ref="C272:H272">C271/C270</f>
        <v>0.12716763005780346</v>
      </c>
      <c r="D272" s="135">
        <f t="shared" si="144"/>
        <v>-0.24352331606217617</v>
      </c>
      <c r="E272" s="135">
        <f t="shared" si="144"/>
        <v>-0.24680851063829787</v>
      </c>
      <c r="F272" s="135">
        <f t="shared" si="144"/>
        <v>-0.27638190954773867</v>
      </c>
      <c r="G272" s="135">
        <f t="shared" si="144"/>
        <v>-0.16981132075471697</v>
      </c>
      <c r="H272" s="135">
        <f t="shared" si="144"/>
        <v>-0.036458333333333336</v>
      </c>
      <c r="I272" s="135">
        <f>I271/I270</f>
        <v>-0.07630522088353414</v>
      </c>
      <c r="J272" s="135">
        <f>J271/J270</f>
        <v>0</v>
      </c>
      <c r="K272" s="135">
        <f>K271/K270</f>
        <v>-0.14285714285714285</v>
      </c>
      <c r="L272" s="135">
        <f>L271/L270</f>
        <v>-0.14893617021276595</v>
      </c>
      <c r="M272" s="135"/>
      <c r="N272" s="135"/>
      <c r="O272" s="135">
        <f>O271/O270</f>
        <v>-0.1269466729589429</v>
      </c>
    </row>
    <row r="273" ht="13.5" thickBot="1">
      <c r="A273" s="213" t="s">
        <v>239</v>
      </c>
    </row>
    <row r="274" spans="1:15" ht="13.5" thickBot="1">
      <c r="A274" t="s">
        <v>0</v>
      </c>
      <c r="B274" s="211" t="s">
        <v>205</v>
      </c>
      <c r="C274" s="211" t="s">
        <v>206</v>
      </c>
      <c r="D274" s="211" t="s">
        <v>207</v>
      </c>
      <c r="E274" s="211" t="s">
        <v>208</v>
      </c>
      <c r="F274" s="211" t="s">
        <v>209</v>
      </c>
      <c r="G274" s="211" t="s">
        <v>210</v>
      </c>
      <c r="H274" s="211" t="s">
        <v>211</v>
      </c>
      <c r="I274" s="211" t="s">
        <v>212</v>
      </c>
      <c r="J274" s="211" t="s">
        <v>213</v>
      </c>
      <c r="K274" s="211" t="s">
        <v>214</v>
      </c>
      <c r="L274" s="211" t="s">
        <v>215</v>
      </c>
      <c r="M274" s="211" t="s">
        <v>216</v>
      </c>
      <c r="N274" s="211" t="s">
        <v>217</v>
      </c>
      <c r="O274" s="211" t="s">
        <v>54</v>
      </c>
    </row>
    <row r="275" spans="1:15" ht="12.75">
      <c r="A275" s="212"/>
      <c r="B275" s="102">
        <v>2011</v>
      </c>
      <c r="C275" s="102">
        <f aca="true" t="shared" si="145" ref="C275:L276">SUM(C279+C283+C287+C291+C295+C299+C303)</f>
        <v>505</v>
      </c>
      <c r="D275" s="102">
        <f t="shared" si="145"/>
        <v>472</v>
      </c>
      <c r="E275" s="102">
        <f t="shared" si="145"/>
        <v>465</v>
      </c>
      <c r="F275" s="102">
        <f t="shared" si="145"/>
        <v>350</v>
      </c>
      <c r="G275" s="102">
        <f t="shared" si="145"/>
        <v>559</v>
      </c>
      <c r="H275" s="102">
        <f t="shared" si="145"/>
        <v>491</v>
      </c>
      <c r="I275" s="102">
        <f t="shared" si="145"/>
        <v>496</v>
      </c>
      <c r="J275" s="102">
        <f t="shared" si="145"/>
        <v>495</v>
      </c>
      <c r="K275" s="102">
        <f t="shared" si="145"/>
        <v>494</v>
      </c>
      <c r="L275" s="102">
        <f t="shared" si="145"/>
        <v>444</v>
      </c>
      <c r="M275" s="102"/>
      <c r="N275" s="102"/>
      <c r="O275" s="102">
        <f>SUM(O279+O283+O287+O291+O295+O299+O303)</f>
        <v>4771</v>
      </c>
    </row>
    <row r="276" spans="1:15" ht="12.75">
      <c r="A276" s="130" t="s">
        <v>54</v>
      </c>
      <c r="B276" s="101">
        <v>2010</v>
      </c>
      <c r="C276" s="101">
        <f t="shared" si="145"/>
        <v>474</v>
      </c>
      <c r="D276" s="101">
        <f t="shared" si="145"/>
        <v>437</v>
      </c>
      <c r="E276" s="101">
        <f t="shared" si="145"/>
        <v>435</v>
      </c>
      <c r="F276" s="101">
        <f t="shared" si="145"/>
        <v>409</v>
      </c>
      <c r="G276" s="101">
        <f t="shared" si="145"/>
        <v>468</v>
      </c>
      <c r="H276" s="101">
        <f t="shared" si="145"/>
        <v>481</v>
      </c>
      <c r="I276" s="101">
        <f t="shared" si="145"/>
        <v>350</v>
      </c>
      <c r="J276" s="101">
        <f t="shared" si="145"/>
        <v>418</v>
      </c>
      <c r="K276" s="101">
        <f t="shared" si="145"/>
        <v>407</v>
      </c>
      <c r="L276" s="101">
        <f t="shared" si="145"/>
        <v>477</v>
      </c>
      <c r="M276" s="101"/>
      <c r="N276" s="101"/>
      <c r="O276" s="101">
        <f>SUM(C276:N276)</f>
        <v>4356</v>
      </c>
    </row>
    <row r="277" spans="1:15" ht="12.75">
      <c r="A277" s="130" t="s">
        <v>218</v>
      </c>
      <c r="B277" s="131" t="s">
        <v>219</v>
      </c>
      <c r="C277" s="101">
        <f aca="true" t="shared" si="146" ref="C277:H277">C275-C276</f>
        <v>31</v>
      </c>
      <c r="D277" s="101">
        <f t="shared" si="146"/>
        <v>35</v>
      </c>
      <c r="E277" s="101">
        <f t="shared" si="146"/>
        <v>30</v>
      </c>
      <c r="F277" s="101">
        <f t="shared" si="146"/>
        <v>-59</v>
      </c>
      <c r="G277" s="101">
        <f t="shared" si="146"/>
        <v>91</v>
      </c>
      <c r="H277" s="101">
        <f t="shared" si="146"/>
        <v>10</v>
      </c>
      <c r="I277" s="101">
        <f>I275-I276</f>
        <v>146</v>
      </c>
      <c r="J277" s="101">
        <f>J275-J276</f>
        <v>77</v>
      </c>
      <c r="K277" s="101">
        <f>K275-K276</f>
        <v>87</v>
      </c>
      <c r="L277" s="101">
        <f>L275-L276</f>
        <v>-33</v>
      </c>
      <c r="M277" s="101"/>
      <c r="N277" s="101"/>
      <c r="O277" s="101">
        <f>O275-O276</f>
        <v>415</v>
      </c>
    </row>
    <row r="278" spans="1:15" ht="13.5" thickBot="1">
      <c r="A278" s="133"/>
      <c r="B278" s="134" t="s">
        <v>5</v>
      </c>
      <c r="C278" s="135">
        <f aca="true" t="shared" si="147" ref="C278:H278">C277/C276</f>
        <v>0.06540084388185655</v>
      </c>
      <c r="D278" s="135">
        <f t="shared" si="147"/>
        <v>0.08009153318077804</v>
      </c>
      <c r="E278" s="135">
        <f t="shared" si="147"/>
        <v>0.06896551724137931</v>
      </c>
      <c r="F278" s="135">
        <f t="shared" si="147"/>
        <v>-0.14425427872860636</v>
      </c>
      <c r="G278" s="135">
        <f t="shared" si="147"/>
        <v>0.19444444444444445</v>
      </c>
      <c r="H278" s="135">
        <f t="shared" si="147"/>
        <v>0.02079002079002079</v>
      </c>
      <c r="I278" s="135">
        <f>I277/I276</f>
        <v>0.41714285714285715</v>
      </c>
      <c r="J278" s="135">
        <f>J277/J276</f>
        <v>0.18421052631578946</v>
      </c>
      <c r="K278" s="135">
        <f>K277/K276</f>
        <v>0.21375921375921375</v>
      </c>
      <c r="L278" s="135">
        <f>L277/L276</f>
        <v>-0.06918238993710692</v>
      </c>
      <c r="M278" s="135"/>
      <c r="N278" s="135"/>
      <c r="O278" s="135">
        <f>O277/O276</f>
        <v>0.09527089072543618</v>
      </c>
    </row>
    <row r="279" spans="1:15" ht="12.75">
      <c r="A279" s="132"/>
      <c r="B279" s="102">
        <v>2011</v>
      </c>
      <c r="C279" s="102">
        <v>11</v>
      </c>
      <c r="D279" s="102">
        <v>9</v>
      </c>
      <c r="E279" s="102">
        <v>9</v>
      </c>
      <c r="F279" s="102">
        <v>13</v>
      </c>
      <c r="G279" s="102">
        <v>13</v>
      </c>
      <c r="H279" s="102">
        <v>11</v>
      </c>
      <c r="I279" s="102">
        <v>8</v>
      </c>
      <c r="J279" s="102">
        <v>14</v>
      </c>
      <c r="K279" s="102">
        <v>19</v>
      </c>
      <c r="L279" s="102">
        <v>15</v>
      </c>
      <c r="M279" s="102"/>
      <c r="N279" s="102"/>
      <c r="O279" s="102">
        <f>SUM(C279:N279)</f>
        <v>122</v>
      </c>
    </row>
    <row r="280" spans="1:15" ht="12.75">
      <c r="A280" s="130" t="s">
        <v>220</v>
      </c>
      <c r="B280" s="101">
        <v>2010</v>
      </c>
      <c r="C280" s="101">
        <v>9</v>
      </c>
      <c r="D280" s="101">
        <v>8</v>
      </c>
      <c r="E280" s="101">
        <v>8</v>
      </c>
      <c r="F280" s="101">
        <v>6</v>
      </c>
      <c r="G280" s="101">
        <v>10</v>
      </c>
      <c r="H280" s="101">
        <v>12</v>
      </c>
      <c r="I280" s="101">
        <v>17</v>
      </c>
      <c r="J280" s="101">
        <v>15</v>
      </c>
      <c r="K280" s="101">
        <v>9</v>
      </c>
      <c r="L280" s="101">
        <v>5</v>
      </c>
      <c r="M280" s="101"/>
      <c r="N280" s="101"/>
      <c r="O280" s="101">
        <f>SUM(C280:N280)</f>
        <v>99</v>
      </c>
    </row>
    <row r="281" spans="1:15" ht="12.75">
      <c r="A281" s="130" t="s">
        <v>221</v>
      </c>
      <c r="B281" s="136" t="s">
        <v>219</v>
      </c>
      <c r="C281" s="101">
        <f aca="true" t="shared" si="148" ref="C281:H281">C279-C280</f>
        <v>2</v>
      </c>
      <c r="D281" s="101">
        <f t="shared" si="148"/>
        <v>1</v>
      </c>
      <c r="E281" s="101">
        <f t="shared" si="148"/>
        <v>1</v>
      </c>
      <c r="F281" s="101">
        <f t="shared" si="148"/>
        <v>7</v>
      </c>
      <c r="G281" s="101">
        <f t="shared" si="148"/>
        <v>3</v>
      </c>
      <c r="H281" s="101">
        <f t="shared" si="148"/>
        <v>-1</v>
      </c>
      <c r="I281" s="101">
        <f>I279-I280</f>
        <v>-9</v>
      </c>
      <c r="J281" s="101">
        <f>J279-J280</f>
        <v>-1</v>
      </c>
      <c r="K281" s="101">
        <f>K279-K280</f>
        <v>10</v>
      </c>
      <c r="L281" s="101">
        <f>L279-L280</f>
        <v>10</v>
      </c>
      <c r="M281" s="101"/>
      <c r="N281" s="101"/>
      <c r="O281" s="101">
        <f>O279-O280</f>
        <v>23</v>
      </c>
    </row>
    <row r="282" spans="1:15" ht="13.5" thickBot="1">
      <c r="A282" s="133"/>
      <c r="B282" s="134" t="s">
        <v>5</v>
      </c>
      <c r="C282" s="135">
        <f aca="true" t="shared" si="149" ref="C282:H282">C281/C280</f>
        <v>0.2222222222222222</v>
      </c>
      <c r="D282" s="135">
        <f t="shared" si="149"/>
        <v>0.125</v>
      </c>
      <c r="E282" s="135">
        <f t="shared" si="149"/>
        <v>0.125</v>
      </c>
      <c r="F282" s="135">
        <f t="shared" si="149"/>
        <v>1.1666666666666667</v>
      </c>
      <c r="G282" s="135">
        <f t="shared" si="149"/>
        <v>0.3</v>
      </c>
      <c r="H282" s="135">
        <f t="shared" si="149"/>
        <v>-0.08333333333333333</v>
      </c>
      <c r="I282" s="135">
        <f>I281/I280</f>
        <v>-0.5294117647058824</v>
      </c>
      <c r="J282" s="135">
        <f>J281/J280</f>
        <v>-0.06666666666666667</v>
      </c>
      <c r="K282" s="135">
        <f>K281/K280</f>
        <v>1.1111111111111112</v>
      </c>
      <c r="L282" s="135">
        <f>L281/L280</f>
        <v>2</v>
      </c>
      <c r="M282" s="135"/>
      <c r="N282" s="135"/>
      <c r="O282" s="135">
        <f>O281/O280</f>
        <v>0.23232323232323232</v>
      </c>
    </row>
    <row r="283" spans="1:15" ht="12.75">
      <c r="A283" s="132"/>
      <c r="B283" s="102">
        <v>2011</v>
      </c>
      <c r="C283" s="103">
        <v>0</v>
      </c>
      <c r="D283" s="103">
        <v>0</v>
      </c>
      <c r="E283" s="103">
        <v>0</v>
      </c>
      <c r="F283" s="103">
        <v>0</v>
      </c>
      <c r="G283" s="103">
        <v>1</v>
      </c>
      <c r="H283" s="103">
        <v>0</v>
      </c>
      <c r="I283" s="103">
        <v>0</v>
      </c>
      <c r="J283" s="103">
        <v>0</v>
      </c>
      <c r="K283" s="103">
        <v>0</v>
      </c>
      <c r="L283" s="103">
        <v>1</v>
      </c>
      <c r="M283" s="103"/>
      <c r="N283" s="103"/>
      <c r="O283" s="102">
        <f>SUM(C283:N283)</f>
        <v>2</v>
      </c>
    </row>
    <row r="284" spans="1:15" ht="12.75">
      <c r="A284" s="137" t="s">
        <v>222</v>
      </c>
      <c r="B284" s="101">
        <v>2010</v>
      </c>
      <c r="C284" s="101">
        <v>0</v>
      </c>
      <c r="D284" s="101">
        <v>0</v>
      </c>
      <c r="E284" s="101">
        <v>0</v>
      </c>
      <c r="F284" s="101">
        <v>0</v>
      </c>
      <c r="G284" s="101">
        <v>0</v>
      </c>
      <c r="H284" s="101">
        <v>2</v>
      </c>
      <c r="I284" s="101">
        <v>2</v>
      </c>
      <c r="J284" s="101">
        <v>0</v>
      </c>
      <c r="K284" s="101">
        <v>0</v>
      </c>
      <c r="L284" s="101">
        <v>0</v>
      </c>
      <c r="M284" s="101"/>
      <c r="N284" s="101"/>
      <c r="O284" s="101">
        <f>SUM(C284:N284)</f>
        <v>4</v>
      </c>
    </row>
    <row r="285" spans="1:15" ht="12.75">
      <c r="A285" s="130" t="s">
        <v>223</v>
      </c>
      <c r="B285" s="136" t="s">
        <v>219</v>
      </c>
      <c r="C285" s="101">
        <f aca="true" t="shared" si="150" ref="C285:H285">C283-C284</f>
        <v>0</v>
      </c>
      <c r="D285" s="101">
        <f t="shared" si="150"/>
        <v>0</v>
      </c>
      <c r="E285" s="101">
        <f t="shared" si="150"/>
        <v>0</v>
      </c>
      <c r="F285" s="101">
        <f t="shared" si="150"/>
        <v>0</v>
      </c>
      <c r="G285" s="101">
        <f t="shared" si="150"/>
        <v>1</v>
      </c>
      <c r="H285" s="101">
        <f t="shared" si="150"/>
        <v>-2</v>
      </c>
      <c r="I285" s="101">
        <f>I283-I284</f>
        <v>-2</v>
      </c>
      <c r="J285" s="101">
        <f>J283-J284</f>
        <v>0</v>
      </c>
      <c r="K285" s="101">
        <f>K283-K284</f>
        <v>0</v>
      </c>
      <c r="L285" s="101">
        <f>L283-L284</f>
        <v>1</v>
      </c>
      <c r="M285" s="101"/>
      <c r="N285" s="101"/>
      <c r="O285" s="101">
        <f>O283-O284</f>
        <v>-2</v>
      </c>
    </row>
    <row r="286" spans="1:15" ht="13.5" thickBot="1">
      <c r="A286" s="133"/>
      <c r="B286" s="134" t="s">
        <v>5</v>
      </c>
      <c r="C286" s="135">
        <v>0</v>
      </c>
      <c r="D286" s="135">
        <v>0</v>
      </c>
      <c r="E286" s="135">
        <v>0</v>
      </c>
      <c r="F286" s="135">
        <v>0</v>
      </c>
      <c r="G286" s="135">
        <v>0</v>
      </c>
      <c r="H286" s="135">
        <f>H285/H284</f>
        <v>-1</v>
      </c>
      <c r="I286" s="135">
        <f>I285/I284</f>
        <v>-1</v>
      </c>
      <c r="J286" s="135">
        <v>0</v>
      </c>
      <c r="K286" s="135">
        <v>0</v>
      </c>
      <c r="L286" s="135">
        <v>0</v>
      </c>
      <c r="M286" s="135"/>
      <c r="N286" s="135"/>
      <c r="O286" s="135">
        <f>O285/O284</f>
        <v>-0.5</v>
      </c>
    </row>
    <row r="287" spans="1:15" ht="12.75">
      <c r="A287" s="132"/>
      <c r="B287" s="102">
        <v>2011</v>
      </c>
      <c r="C287" s="103">
        <v>86</v>
      </c>
      <c r="D287" s="103">
        <v>79</v>
      </c>
      <c r="E287" s="103">
        <v>62</v>
      </c>
      <c r="F287" s="103">
        <v>52</v>
      </c>
      <c r="G287" s="103">
        <v>60</v>
      </c>
      <c r="H287" s="103">
        <v>70</v>
      </c>
      <c r="I287" s="103">
        <v>81</v>
      </c>
      <c r="J287" s="103">
        <v>74</v>
      </c>
      <c r="K287" s="103">
        <v>58</v>
      </c>
      <c r="L287" s="103">
        <v>45</v>
      </c>
      <c r="M287" s="103"/>
      <c r="N287" s="103"/>
      <c r="O287" s="102">
        <f>SUM(C287:N287)</f>
        <v>667</v>
      </c>
    </row>
    <row r="288" spans="1:15" ht="12.75">
      <c r="A288" s="130" t="s">
        <v>224</v>
      </c>
      <c r="B288" s="101">
        <v>2010</v>
      </c>
      <c r="C288" s="101">
        <v>84</v>
      </c>
      <c r="D288" s="101">
        <v>58</v>
      </c>
      <c r="E288" s="101">
        <v>47</v>
      </c>
      <c r="F288" s="101">
        <v>50</v>
      </c>
      <c r="G288" s="101">
        <v>58</v>
      </c>
      <c r="H288" s="101">
        <v>72</v>
      </c>
      <c r="I288" s="101">
        <v>37</v>
      </c>
      <c r="J288" s="101">
        <v>46</v>
      </c>
      <c r="K288" s="101">
        <v>57</v>
      </c>
      <c r="L288" s="101">
        <v>55</v>
      </c>
      <c r="M288" s="101"/>
      <c r="N288" s="101"/>
      <c r="O288" s="101">
        <f>SUM(C288:N288)</f>
        <v>564</v>
      </c>
    </row>
    <row r="289" spans="1:15" ht="12.75">
      <c r="A289" s="132"/>
      <c r="B289" s="136" t="s">
        <v>219</v>
      </c>
      <c r="C289" s="101">
        <f aca="true" t="shared" si="151" ref="C289:H289">C287-C288</f>
        <v>2</v>
      </c>
      <c r="D289" s="101">
        <f t="shared" si="151"/>
        <v>21</v>
      </c>
      <c r="E289" s="101">
        <f t="shared" si="151"/>
        <v>15</v>
      </c>
      <c r="F289" s="101">
        <f t="shared" si="151"/>
        <v>2</v>
      </c>
      <c r="G289" s="101">
        <f t="shared" si="151"/>
        <v>2</v>
      </c>
      <c r="H289" s="101">
        <f t="shared" si="151"/>
        <v>-2</v>
      </c>
      <c r="I289" s="101">
        <f>I287-I288</f>
        <v>44</v>
      </c>
      <c r="J289" s="101">
        <f>J287-J288</f>
        <v>28</v>
      </c>
      <c r="K289" s="101">
        <f>K287-K288</f>
        <v>1</v>
      </c>
      <c r="L289" s="101">
        <f>L287-L288</f>
        <v>-10</v>
      </c>
      <c r="M289" s="101"/>
      <c r="N289" s="101"/>
      <c r="O289" s="101">
        <f>O287-O288</f>
        <v>103</v>
      </c>
    </row>
    <row r="290" spans="1:15" ht="13.5" thickBot="1">
      <c r="A290" s="133"/>
      <c r="B290" s="134" t="s">
        <v>5</v>
      </c>
      <c r="C290" s="135">
        <f aca="true" t="shared" si="152" ref="C290:H290">C289/C288</f>
        <v>0.023809523809523808</v>
      </c>
      <c r="D290" s="135">
        <f t="shared" si="152"/>
        <v>0.3620689655172414</v>
      </c>
      <c r="E290" s="135">
        <f t="shared" si="152"/>
        <v>0.3191489361702128</v>
      </c>
      <c r="F290" s="135">
        <f t="shared" si="152"/>
        <v>0.04</v>
      </c>
      <c r="G290" s="135">
        <f t="shared" si="152"/>
        <v>0.034482758620689655</v>
      </c>
      <c r="H290" s="135">
        <f t="shared" si="152"/>
        <v>-0.027777777777777776</v>
      </c>
      <c r="I290" s="135">
        <f>I289/I288</f>
        <v>1.1891891891891893</v>
      </c>
      <c r="J290" s="135">
        <f>J289/J288</f>
        <v>0.6086956521739131</v>
      </c>
      <c r="K290" s="135">
        <f>K289/K288</f>
        <v>0.017543859649122806</v>
      </c>
      <c r="L290" s="135">
        <f>L289/L288</f>
        <v>-0.18181818181818182</v>
      </c>
      <c r="M290" s="135"/>
      <c r="N290" s="135"/>
      <c r="O290" s="135">
        <f>O289/O288</f>
        <v>0.18262411347517732</v>
      </c>
    </row>
    <row r="291" spans="1:15" ht="12.75">
      <c r="A291" s="132"/>
      <c r="B291" s="102">
        <v>2011</v>
      </c>
      <c r="C291" s="103">
        <v>25</v>
      </c>
      <c r="D291" s="103">
        <v>21</v>
      </c>
      <c r="E291" s="103">
        <v>28</v>
      </c>
      <c r="F291" s="103">
        <v>14</v>
      </c>
      <c r="G291" s="103">
        <v>42</v>
      </c>
      <c r="H291" s="103">
        <v>19</v>
      </c>
      <c r="I291" s="103">
        <v>32</v>
      </c>
      <c r="J291" s="103">
        <v>28</v>
      </c>
      <c r="K291" s="103">
        <v>19</v>
      </c>
      <c r="L291" s="103">
        <v>18</v>
      </c>
      <c r="M291" s="103"/>
      <c r="N291" s="103"/>
      <c r="O291" s="102">
        <f>SUM(C291:N291)</f>
        <v>246</v>
      </c>
    </row>
    <row r="292" spans="1:15" ht="12.75">
      <c r="A292" s="130" t="s">
        <v>225</v>
      </c>
      <c r="B292" s="101">
        <v>2010</v>
      </c>
      <c r="C292" s="101">
        <v>25</v>
      </c>
      <c r="D292" s="101">
        <v>16</v>
      </c>
      <c r="E292" s="101">
        <v>21</v>
      </c>
      <c r="F292" s="101">
        <v>30</v>
      </c>
      <c r="G292" s="101">
        <v>21</v>
      </c>
      <c r="H292" s="101">
        <v>25</v>
      </c>
      <c r="I292" s="101">
        <v>26</v>
      </c>
      <c r="J292" s="101">
        <v>16</v>
      </c>
      <c r="K292" s="101">
        <v>29</v>
      </c>
      <c r="L292" s="101">
        <v>15</v>
      </c>
      <c r="M292" s="101"/>
      <c r="N292" s="101"/>
      <c r="O292" s="101">
        <f>SUM(C292:N292)</f>
        <v>224</v>
      </c>
    </row>
    <row r="293" spans="1:15" ht="12.75">
      <c r="A293" s="130" t="s">
        <v>226</v>
      </c>
      <c r="B293" s="136" t="s">
        <v>219</v>
      </c>
      <c r="C293" s="101">
        <f aca="true" t="shared" si="153" ref="C293:H293">C291-C292</f>
        <v>0</v>
      </c>
      <c r="D293" s="101">
        <f t="shared" si="153"/>
        <v>5</v>
      </c>
      <c r="E293" s="101">
        <f t="shared" si="153"/>
        <v>7</v>
      </c>
      <c r="F293" s="101">
        <f t="shared" si="153"/>
        <v>-16</v>
      </c>
      <c r="G293" s="101">
        <f t="shared" si="153"/>
        <v>21</v>
      </c>
      <c r="H293" s="101">
        <f t="shared" si="153"/>
        <v>-6</v>
      </c>
      <c r="I293" s="101">
        <f>I291-I292</f>
        <v>6</v>
      </c>
      <c r="J293" s="101">
        <f>J291-J292</f>
        <v>12</v>
      </c>
      <c r="K293" s="101">
        <f>K291-K292</f>
        <v>-10</v>
      </c>
      <c r="L293" s="101">
        <f>L291-L292</f>
        <v>3</v>
      </c>
      <c r="M293" s="101"/>
      <c r="N293" s="101"/>
      <c r="O293" s="101">
        <f>O291-O292</f>
        <v>22</v>
      </c>
    </row>
    <row r="294" spans="1:15" ht="13.5" thickBot="1">
      <c r="A294" s="133" t="s">
        <v>0</v>
      </c>
      <c r="B294" s="134" t="s">
        <v>5</v>
      </c>
      <c r="C294" s="135">
        <f aca="true" t="shared" si="154" ref="C294:H294">C293/C292</f>
        <v>0</v>
      </c>
      <c r="D294" s="135">
        <f t="shared" si="154"/>
        <v>0.3125</v>
      </c>
      <c r="E294" s="135">
        <f t="shared" si="154"/>
        <v>0.3333333333333333</v>
      </c>
      <c r="F294" s="135">
        <f t="shared" si="154"/>
        <v>-0.5333333333333333</v>
      </c>
      <c r="G294" s="135">
        <f t="shared" si="154"/>
        <v>1</v>
      </c>
      <c r="H294" s="135">
        <f t="shared" si="154"/>
        <v>-0.24</v>
      </c>
      <c r="I294" s="135">
        <f>I293/I292</f>
        <v>0.23076923076923078</v>
      </c>
      <c r="J294" s="135">
        <f>J293/J292</f>
        <v>0.75</v>
      </c>
      <c r="K294" s="135">
        <f>K293/K292</f>
        <v>-0.3448275862068966</v>
      </c>
      <c r="L294" s="135">
        <f>L293/L292</f>
        <v>0.2</v>
      </c>
      <c r="M294" s="135"/>
      <c r="N294" s="135"/>
      <c r="O294" s="135">
        <f>O293/O292</f>
        <v>0.09821428571428571</v>
      </c>
    </row>
    <row r="295" spans="1:15" ht="12.75">
      <c r="A295" s="132"/>
      <c r="B295" s="102">
        <v>2011</v>
      </c>
      <c r="C295" s="103">
        <v>112</v>
      </c>
      <c r="D295" s="103">
        <v>87</v>
      </c>
      <c r="E295" s="103">
        <v>97</v>
      </c>
      <c r="F295" s="103">
        <v>80</v>
      </c>
      <c r="G295" s="103">
        <v>120</v>
      </c>
      <c r="H295" s="103">
        <v>124</v>
      </c>
      <c r="I295" s="103">
        <v>95</v>
      </c>
      <c r="J295" s="103">
        <v>105</v>
      </c>
      <c r="K295" s="103">
        <v>111</v>
      </c>
      <c r="L295" s="103">
        <v>113</v>
      </c>
      <c r="M295" s="103"/>
      <c r="N295" s="103"/>
      <c r="O295" s="102">
        <f>SUM(C295:N295)</f>
        <v>1044</v>
      </c>
    </row>
    <row r="296" spans="1:15" ht="12.75">
      <c r="A296" s="130" t="s">
        <v>227</v>
      </c>
      <c r="B296" s="101">
        <v>2010</v>
      </c>
      <c r="C296" s="101">
        <v>113</v>
      </c>
      <c r="D296" s="101">
        <v>108</v>
      </c>
      <c r="E296" s="101">
        <v>117</v>
      </c>
      <c r="F296" s="101">
        <v>97</v>
      </c>
      <c r="G296" s="101">
        <v>100</v>
      </c>
      <c r="H296" s="101">
        <v>90</v>
      </c>
      <c r="I296" s="101">
        <v>78</v>
      </c>
      <c r="J296" s="101">
        <v>95</v>
      </c>
      <c r="K296" s="101">
        <v>77</v>
      </c>
      <c r="L296" s="101">
        <v>153</v>
      </c>
      <c r="M296" s="101"/>
      <c r="N296" s="101"/>
      <c r="O296" s="101">
        <f>SUM(C296:N296)</f>
        <v>1028</v>
      </c>
    </row>
    <row r="297" spans="1:15" ht="12.75">
      <c r="A297" s="132"/>
      <c r="B297" s="136" t="s">
        <v>219</v>
      </c>
      <c r="C297" s="101">
        <f aca="true" t="shared" si="155" ref="C297:H297">C295-C296</f>
        <v>-1</v>
      </c>
      <c r="D297" s="101">
        <f t="shared" si="155"/>
        <v>-21</v>
      </c>
      <c r="E297" s="101">
        <f t="shared" si="155"/>
        <v>-20</v>
      </c>
      <c r="F297" s="101">
        <f t="shared" si="155"/>
        <v>-17</v>
      </c>
      <c r="G297" s="101">
        <f t="shared" si="155"/>
        <v>20</v>
      </c>
      <c r="H297" s="101">
        <f t="shared" si="155"/>
        <v>34</v>
      </c>
      <c r="I297" s="101">
        <f>I295-I296</f>
        <v>17</v>
      </c>
      <c r="J297" s="101">
        <f>J295-J296</f>
        <v>10</v>
      </c>
      <c r="K297" s="101">
        <f>K295-K296</f>
        <v>34</v>
      </c>
      <c r="L297" s="101">
        <f>L295-L296</f>
        <v>-40</v>
      </c>
      <c r="M297" s="101"/>
      <c r="N297" s="101"/>
      <c r="O297" s="101">
        <f>O295-O296</f>
        <v>16</v>
      </c>
    </row>
    <row r="298" spans="1:15" ht="13.5" thickBot="1">
      <c r="A298" s="133"/>
      <c r="B298" s="134" t="s">
        <v>5</v>
      </c>
      <c r="C298" s="135">
        <f aca="true" t="shared" si="156" ref="C298:H298">C297/C296</f>
        <v>-0.008849557522123894</v>
      </c>
      <c r="D298" s="135">
        <f t="shared" si="156"/>
        <v>-0.19444444444444445</v>
      </c>
      <c r="E298" s="135">
        <f t="shared" si="156"/>
        <v>-0.17094017094017094</v>
      </c>
      <c r="F298" s="135">
        <f t="shared" si="156"/>
        <v>-0.17525773195876287</v>
      </c>
      <c r="G298" s="135">
        <f t="shared" si="156"/>
        <v>0.2</v>
      </c>
      <c r="H298" s="135">
        <f t="shared" si="156"/>
        <v>0.37777777777777777</v>
      </c>
      <c r="I298" s="135">
        <f>I297/I296</f>
        <v>0.21794871794871795</v>
      </c>
      <c r="J298" s="135">
        <f>J297/J296</f>
        <v>0.10526315789473684</v>
      </c>
      <c r="K298" s="135">
        <f>K297/K296</f>
        <v>0.44155844155844154</v>
      </c>
      <c r="L298" s="135">
        <f>L297/L296</f>
        <v>-0.26143790849673204</v>
      </c>
      <c r="M298" s="135"/>
      <c r="N298" s="135"/>
      <c r="O298" s="135">
        <f>O297/O296</f>
        <v>0.01556420233463035</v>
      </c>
    </row>
    <row r="299" spans="1:15" ht="12.75">
      <c r="A299" s="132"/>
      <c r="B299" s="102">
        <v>2011</v>
      </c>
      <c r="C299" s="103">
        <v>237</v>
      </c>
      <c r="D299" s="103">
        <v>247</v>
      </c>
      <c r="E299" s="103">
        <v>232</v>
      </c>
      <c r="F299" s="103">
        <v>157</v>
      </c>
      <c r="G299" s="103">
        <v>281</v>
      </c>
      <c r="H299" s="103">
        <v>244</v>
      </c>
      <c r="I299" s="103">
        <v>251</v>
      </c>
      <c r="J299" s="103">
        <v>237</v>
      </c>
      <c r="K299" s="103">
        <v>260</v>
      </c>
      <c r="L299" s="103">
        <v>228</v>
      </c>
      <c r="M299" s="103"/>
      <c r="N299" s="103"/>
      <c r="O299" s="102">
        <f>SUM(C299:N299)</f>
        <v>2374</v>
      </c>
    </row>
    <row r="300" spans="1:15" ht="12.75">
      <c r="A300" s="130" t="s">
        <v>228</v>
      </c>
      <c r="B300" s="101">
        <v>2010</v>
      </c>
      <c r="C300" s="101">
        <v>204</v>
      </c>
      <c r="D300" s="101">
        <v>211</v>
      </c>
      <c r="E300" s="101">
        <v>214</v>
      </c>
      <c r="F300" s="101">
        <v>198</v>
      </c>
      <c r="G300" s="101">
        <v>238</v>
      </c>
      <c r="H300" s="101">
        <v>233</v>
      </c>
      <c r="I300" s="101">
        <v>156</v>
      </c>
      <c r="J300" s="101">
        <v>214</v>
      </c>
      <c r="K300" s="101">
        <v>205</v>
      </c>
      <c r="L300" s="101">
        <v>226</v>
      </c>
      <c r="M300" s="101"/>
      <c r="N300" s="101"/>
      <c r="O300" s="101">
        <f>SUM(C300:N300)</f>
        <v>2099</v>
      </c>
    </row>
    <row r="301" spans="1:15" ht="12.75">
      <c r="A301" s="130" t="s">
        <v>229</v>
      </c>
      <c r="B301" s="136" t="s">
        <v>219</v>
      </c>
      <c r="C301" s="101">
        <f aca="true" t="shared" si="157" ref="C301:H301">C299-C300</f>
        <v>33</v>
      </c>
      <c r="D301" s="101">
        <f t="shared" si="157"/>
        <v>36</v>
      </c>
      <c r="E301" s="101">
        <f t="shared" si="157"/>
        <v>18</v>
      </c>
      <c r="F301" s="101">
        <f t="shared" si="157"/>
        <v>-41</v>
      </c>
      <c r="G301" s="101">
        <f t="shared" si="157"/>
        <v>43</v>
      </c>
      <c r="H301" s="101">
        <f t="shared" si="157"/>
        <v>11</v>
      </c>
      <c r="I301" s="101">
        <f>I299-I300</f>
        <v>95</v>
      </c>
      <c r="J301" s="101">
        <f>J299-J300</f>
        <v>23</v>
      </c>
      <c r="K301" s="101">
        <f>K299-K300</f>
        <v>55</v>
      </c>
      <c r="L301" s="101">
        <f>L299-L300</f>
        <v>2</v>
      </c>
      <c r="M301" s="101"/>
      <c r="N301" s="101"/>
      <c r="O301" s="101">
        <f>O299-O300</f>
        <v>275</v>
      </c>
    </row>
    <row r="302" spans="1:15" ht="13.5" thickBot="1">
      <c r="A302" s="133"/>
      <c r="B302" s="134" t="s">
        <v>5</v>
      </c>
      <c r="C302" s="135">
        <f aca="true" t="shared" si="158" ref="C302:H302">C301/C300</f>
        <v>0.16176470588235295</v>
      </c>
      <c r="D302" s="135">
        <f t="shared" si="158"/>
        <v>0.17061611374407584</v>
      </c>
      <c r="E302" s="135">
        <f t="shared" si="158"/>
        <v>0.08411214953271028</v>
      </c>
      <c r="F302" s="135">
        <f t="shared" si="158"/>
        <v>-0.20707070707070707</v>
      </c>
      <c r="G302" s="135">
        <f t="shared" si="158"/>
        <v>0.18067226890756302</v>
      </c>
      <c r="H302" s="135">
        <f t="shared" si="158"/>
        <v>0.04721030042918455</v>
      </c>
      <c r="I302" s="135">
        <f>I301/I300</f>
        <v>0.6089743589743589</v>
      </c>
      <c r="J302" s="135">
        <f>J301/J300</f>
        <v>0.10747663551401869</v>
      </c>
      <c r="K302" s="135">
        <f>K301/K300</f>
        <v>0.2682926829268293</v>
      </c>
      <c r="L302" s="135">
        <f>L301/L300</f>
        <v>0.008849557522123894</v>
      </c>
      <c r="M302" s="135"/>
      <c r="N302" s="135"/>
      <c r="O302" s="135">
        <f>O301/O300</f>
        <v>0.13101476893758932</v>
      </c>
    </row>
    <row r="303" spans="1:15" ht="12.75">
      <c r="A303" s="132"/>
      <c r="B303" s="102">
        <v>2011</v>
      </c>
      <c r="C303" s="103">
        <v>34</v>
      </c>
      <c r="D303" s="103">
        <v>29</v>
      </c>
      <c r="E303" s="103">
        <v>37</v>
      </c>
      <c r="F303" s="103">
        <v>34</v>
      </c>
      <c r="G303" s="103">
        <v>42</v>
      </c>
      <c r="H303" s="103">
        <v>23</v>
      </c>
      <c r="I303" s="103">
        <v>29</v>
      </c>
      <c r="J303" s="103">
        <v>37</v>
      </c>
      <c r="K303" s="103">
        <v>27</v>
      </c>
      <c r="L303" s="103">
        <v>24</v>
      </c>
      <c r="M303" s="103"/>
      <c r="N303" s="103"/>
      <c r="O303" s="102">
        <f>SUM(C303:N303)</f>
        <v>316</v>
      </c>
    </row>
    <row r="304" spans="1:15" ht="12.75">
      <c r="A304" s="130" t="s">
        <v>230</v>
      </c>
      <c r="B304" s="101">
        <v>2010</v>
      </c>
      <c r="C304" s="101">
        <v>39</v>
      </c>
      <c r="D304" s="101">
        <v>36</v>
      </c>
      <c r="E304" s="101">
        <v>28</v>
      </c>
      <c r="F304" s="101">
        <v>28</v>
      </c>
      <c r="G304" s="101">
        <v>41</v>
      </c>
      <c r="H304" s="101">
        <v>47</v>
      </c>
      <c r="I304" s="101">
        <v>34</v>
      </c>
      <c r="J304" s="101">
        <v>32</v>
      </c>
      <c r="K304" s="101">
        <v>30</v>
      </c>
      <c r="L304" s="101">
        <v>23</v>
      </c>
      <c r="M304" s="101"/>
      <c r="N304" s="101"/>
      <c r="O304" s="101">
        <f>SUM(C304:N304)</f>
        <v>338</v>
      </c>
    </row>
    <row r="305" spans="1:15" ht="12.75">
      <c r="A305" s="130" t="s">
        <v>231</v>
      </c>
      <c r="B305" s="136" t="s">
        <v>219</v>
      </c>
      <c r="C305" s="101">
        <f aca="true" t="shared" si="159" ref="C305:H305">C303-C304</f>
        <v>-5</v>
      </c>
      <c r="D305" s="101">
        <f t="shared" si="159"/>
        <v>-7</v>
      </c>
      <c r="E305" s="101">
        <f t="shared" si="159"/>
        <v>9</v>
      </c>
      <c r="F305" s="101">
        <f t="shared" si="159"/>
        <v>6</v>
      </c>
      <c r="G305" s="101">
        <f t="shared" si="159"/>
        <v>1</v>
      </c>
      <c r="H305" s="101">
        <f t="shared" si="159"/>
        <v>-24</v>
      </c>
      <c r="I305" s="101">
        <f>I303-I304</f>
        <v>-5</v>
      </c>
      <c r="J305" s="101">
        <f>J303-J304</f>
        <v>5</v>
      </c>
      <c r="K305" s="101">
        <f>K303-K304</f>
        <v>-3</v>
      </c>
      <c r="L305" s="101">
        <f>L303-L304</f>
        <v>1</v>
      </c>
      <c r="M305" s="101"/>
      <c r="N305" s="101"/>
      <c r="O305" s="101">
        <f>O303-O304</f>
        <v>-22</v>
      </c>
    </row>
    <row r="306" spans="1:15" ht="13.5" thickBot="1">
      <c r="A306" s="133"/>
      <c r="B306" s="134" t="s">
        <v>5</v>
      </c>
      <c r="C306" s="135">
        <f aca="true" t="shared" si="160" ref="C306:H306">C305/C304</f>
        <v>-0.1282051282051282</v>
      </c>
      <c r="D306" s="135">
        <f t="shared" si="160"/>
        <v>-0.19444444444444445</v>
      </c>
      <c r="E306" s="135">
        <f t="shared" si="160"/>
        <v>0.32142857142857145</v>
      </c>
      <c r="F306" s="135">
        <f t="shared" si="160"/>
        <v>0.21428571428571427</v>
      </c>
      <c r="G306" s="135">
        <f t="shared" si="160"/>
        <v>0.024390243902439025</v>
      </c>
      <c r="H306" s="135">
        <f t="shared" si="160"/>
        <v>-0.5106382978723404</v>
      </c>
      <c r="I306" s="135">
        <f>I305/I304</f>
        <v>-0.14705882352941177</v>
      </c>
      <c r="J306" s="135">
        <f>J305/J304</f>
        <v>0.15625</v>
      </c>
      <c r="K306" s="135">
        <f>K305/K304</f>
        <v>-0.1</v>
      </c>
      <c r="L306" s="135">
        <f>L305/L304</f>
        <v>0.043478260869565216</v>
      </c>
      <c r="M306" s="135"/>
      <c r="N306" s="135"/>
      <c r="O306" s="135">
        <f>O305/O304</f>
        <v>-0.0650887573964497</v>
      </c>
    </row>
    <row r="307" ht="13.5" thickBot="1">
      <c r="A307" s="213" t="s">
        <v>240</v>
      </c>
    </row>
    <row r="308" spans="1:15" ht="13.5" thickBot="1">
      <c r="A308" t="s">
        <v>0</v>
      </c>
      <c r="B308" s="211" t="s">
        <v>205</v>
      </c>
      <c r="C308" s="211" t="s">
        <v>206</v>
      </c>
      <c r="D308" s="211" t="s">
        <v>207</v>
      </c>
      <c r="E308" s="211" t="s">
        <v>208</v>
      </c>
      <c r="F308" s="211" t="s">
        <v>209</v>
      </c>
      <c r="G308" s="211" t="s">
        <v>210</v>
      </c>
      <c r="H308" s="211" t="s">
        <v>211</v>
      </c>
      <c r="I308" s="211" t="s">
        <v>212</v>
      </c>
      <c r="J308" s="211" t="s">
        <v>213</v>
      </c>
      <c r="K308" s="211" t="s">
        <v>214</v>
      </c>
      <c r="L308" s="211" t="s">
        <v>215</v>
      </c>
      <c r="M308" s="211" t="s">
        <v>216</v>
      </c>
      <c r="N308" s="211" t="s">
        <v>217</v>
      </c>
      <c r="O308" s="211" t="s">
        <v>54</v>
      </c>
    </row>
    <row r="309" spans="1:15" ht="12.75">
      <c r="A309" s="212"/>
      <c r="B309" s="102">
        <v>2011</v>
      </c>
      <c r="C309" s="102">
        <f aca="true" t="shared" si="161" ref="C309:L310">SUM(C313+C317+C321+C325+C329+C333+C337)</f>
        <v>244</v>
      </c>
      <c r="D309" s="102">
        <f t="shared" si="161"/>
        <v>208</v>
      </c>
      <c r="E309" s="102">
        <f t="shared" si="161"/>
        <v>208</v>
      </c>
      <c r="F309" s="102">
        <f t="shared" si="161"/>
        <v>212</v>
      </c>
      <c r="G309" s="102">
        <f t="shared" si="161"/>
        <v>268</v>
      </c>
      <c r="H309" s="102">
        <f t="shared" si="161"/>
        <v>301</v>
      </c>
      <c r="I309" s="102">
        <f t="shared" si="161"/>
        <v>264</v>
      </c>
      <c r="J309" s="102">
        <f t="shared" si="161"/>
        <v>269</v>
      </c>
      <c r="K309" s="102">
        <f t="shared" si="161"/>
        <v>292</v>
      </c>
      <c r="L309" s="102">
        <f t="shared" si="161"/>
        <v>241</v>
      </c>
      <c r="M309" s="102"/>
      <c r="N309" s="102"/>
      <c r="O309" s="102">
        <f>SUM(O313+O317+O321+O325+O329+O333+O337)</f>
        <v>2507</v>
      </c>
    </row>
    <row r="310" spans="1:15" ht="12.75">
      <c r="A310" s="130" t="s">
        <v>54</v>
      </c>
      <c r="B310" s="101">
        <v>2010</v>
      </c>
      <c r="C310" s="101">
        <f t="shared" si="161"/>
        <v>287</v>
      </c>
      <c r="D310" s="101">
        <f t="shared" si="161"/>
        <v>264</v>
      </c>
      <c r="E310" s="101">
        <f t="shared" si="161"/>
        <v>242</v>
      </c>
      <c r="F310" s="101">
        <f t="shared" si="161"/>
        <v>278</v>
      </c>
      <c r="G310" s="101">
        <f t="shared" si="161"/>
        <v>310</v>
      </c>
      <c r="H310" s="101">
        <f t="shared" si="161"/>
        <v>280</v>
      </c>
      <c r="I310" s="101">
        <f t="shared" si="161"/>
        <v>315</v>
      </c>
      <c r="J310" s="101">
        <f t="shared" si="161"/>
        <v>284</v>
      </c>
      <c r="K310" s="101">
        <f t="shared" si="161"/>
        <v>276</v>
      </c>
      <c r="L310" s="101">
        <f t="shared" si="161"/>
        <v>270</v>
      </c>
      <c r="M310" s="101"/>
      <c r="N310" s="101"/>
      <c r="O310" s="101">
        <f>SUM(C310:N310)</f>
        <v>2806</v>
      </c>
    </row>
    <row r="311" spans="1:15" ht="12.75">
      <c r="A311" s="130" t="s">
        <v>218</v>
      </c>
      <c r="B311" s="131" t="s">
        <v>219</v>
      </c>
      <c r="C311" s="101">
        <f aca="true" t="shared" si="162" ref="C311:H311">C309-C310</f>
        <v>-43</v>
      </c>
      <c r="D311" s="101">
        <f t="shared" si="162"/>
        <v>-56</v>
      </c>
      <c r="E311" s="101">
        <f t="shared" si="162"/>
        <v>-34</v>
      </c>
      <c r="F311" s="101">
        <f t="shared" si="162"/>
        <v>-66</v>
      </c>
      <c r="G311" s="101">
        <f t="shared" si="162"/>
        <v>-42</v>
      </c>
      <c r="H311" s="101">
        <f t="shared" si="162"/>
        <v>21</v>
      </c>
      <c r="I311" s="101">
        <f>I309-I310</f>
        <v>-51</v>
      </c>
      <c r="J311" s="101">
        <f>J309-J310</f>
        <v>-15</v>
      </c>
      <c r="K311" s="101">
        <f>K309-K310</f>
        <v>16</v>
      </c>
      <c r="L311" s="101">
        <f>L309-L310</f>
        <v>-29</v>
      </c>
      <c r="M311" s="101"/>
      <c r="N311" s="101"/>
      <c r="O311" s="101">
        <f>O309-O310</f>
        <v>-299</v>
      </c>
    </row>
    <row r="312" spans="1:15" ht="13.5" thickBot="1">
      <c r="A312" s="133"/>
      <c r="B312" s="134" t="s">
        <v>5</v>
      </c>
      <c r="C312" s="135">
        <f aca="true" t="shared" si="163" ref="C312:H312">C311/C310</f>
        <v>-0.14982578397212543</v>
      </c>
      <c r="D312" s="135">
        <f t="shared" si="163"/>
        <v>-0.21212121212121213</v>
      </c>
      <c r="E312" s="135">
        <f t="shared" si="163"/>
        <v>-0.14049586776859505</v>
      </c>
      <c r="F312" s="135">
        <f t="shared" si="163"/>
        <v>-0.23741007194244604</v>
      </c>
      <c r="G312" s="135">
        <f t="shared" si="163"/>
        <v>-0.13548387096774195</v>
      </c>
      <c r="H312" s="135">
        <f t="shared" si="163"/>
        <v>0.075</v>
      </c>
      <c r="I312" s="135">
        <f>I311/I310</f>
        <v>-0.1619047619047619</v>
      </c>
      <c r="J312" s="135">
        <f>J311/J310</f>
        <v>-0.0528169014084507</v>
      </c>
      <c r="K312" s="135">
        <f>K311/K310</f>
        <v>0.057971014492753624</v>
      </c>
      <c r="L312" s="135">
        <f>L311/L310</f>
        <v>-0.10740740740740741</v>
      </c>
      <c r="M312" s="135"/>
      <c r="N312" s="135"/>
      <c r="O312" s="135">
        <f>O311/O310</f>
        <v>-0.10655737704918032</v>
      </c>
    </row>
    <row r="313" spans="1:15" ht="12.75">
      <c r="A313" s="132"/>
      <c r="B313" s="102">
        <v>2011</v>
      </c>
      <c r="C313" s="102">
        <v>5</v>
      </c>
      <c r="D313" s="102">
        <v>0</v>
      </c>
      <c r="E313" s="102">
        <v>4</v>
      </c>
      <c r="F313" s="102">
        <v>5</v>
      </c>
      <c r="G313" s="102">
        <v>2</v>
      </c>
      <c r="H313" s="102">
        <v>2</v>
      </c>
      <c r="I313" s="102">
        <v>6</v>
      </c>
      <c r="J313" s="102">
        <v>3</v>
      </c>
      <c r="K313" s="102">
        <v>4</v>
      </c>
      <c r="L313" s="102">
        <v>5</v>
      </c>
      <c r="M313" s="102"/>
      <c r="N313" s="102"/>
      <c r="O313" s="102">
        <f>SUM(C313:N313)</f>
        <v>36</v>
      </c>
    </row>
    <row r="314" spans="1:15" ht="12.75">
      <c r="A314" s="130" t="s">
        <v>220</v>
      </c>
      <c r="B314" s="101">
        <v>2010</v>
      </c>
      <c r="C314" s="101">
        <v>5</v>
      </c>
      <c r="D314" s="101">
        <v>6</v>
      </c>
      <c r="E314" s="101">
        <v>5</v>
      </c>
      <c r="F314" s="101">
        <v>3</v>
      </c>
      <c r="G314" s="101">
        <v>3</v>
      </c>
      <c r="H314" s="101">
        <v>4</v>
      </c>
      <c r="I314" s="101">
        <v>2</v>
      </c>
      <c r="J314" s="101">
        <v>2</v>
      </c>
      <c r="K314" s="101">
        <v>4</v>
      </c>
      <c r="L314" s="101">
        <v>5</v>
      </c>
      <c r="M314" s="101"/>
      <c r="N314" s="101"/>
      <c r="O314" s="101">
        <f>SUM(C314:N314)</f>
        <v>39</v>
      </c>
    </row>
    <row r="315" spans="1:15" ht="12.75">
      <c r="A315" s="130" t="s">
        <v>221</v>
      </c>
      <c r="B315" s="136" t="s">
        <v>219</v>
      </c>
      <c r="C315" s="101">
        <f aca="true" t="shared" si="164" ref="C315:H315">C313-C314</f>
        <v>0</v>
      </c>
      <c r="D315" s="101">
        <f t="shared" si="164"/>
        <v>-6</v>
      </c>
      <c r="E315" s="101">
        <f t="shared" si="164"/>
        <v>-1</v>
      </c>
      <c r="F315" s="101">
        <f t="shared" si="164"/>
        <v>2</v>
      </c>
      <c r="G315" s="101">
        <f t="shared" si="164"/>
        <v>-1</v>
      </c>
      <c r="H315" s="101">
        <f t="shared" si="164"/>
        <v>-2</v>
      </c>
      <c r="I315" s="101">
        <f>I313-I314</f>
        <v>4</v>
      </c>
      <c r="J315" s="101">
        <f>J313-J314</f>
        <v>1</v>
      </c>
      <c r="K315" s="101">
        <f>K313-K314</f>
        <v>0</v>
      </c>
      <c r="L315" s="101">
        <f>L313-L314</f>
        <v>0</v>
      </c>
      <c r="M315" s="101"/>
      <c r="N315" s="101"/>
      <c r="O315" s="101">
        <f>O313-O314</f>
        <v>-3</v>
      </c>
    </row>
    <row r="316" spans="1:15" ht="13.5" thickBot="1">
      <c r="A316" s="133"/>
      <c r="B316" s="134" t="s">
        <v>5</v>
      </c>
      <c r="C316" s="135">
        <f aca="true" t="shared" si="165" ref="C316:H316">C315/C314</f>
        <v>0</v>
      </c>
      <c r="D316" s="135">
        <f t="shared" si="165"/>
        <v>-1</v>
      </c>
      <c r="E316" s="135">
        <f t="shared" si="165"/>
        <v>-0.2</v>
      </c>
      <c r="F316" s="135">
        <f t="shared" si="165"/>
        <v>0.6666666666666666</v>
      </c>
      <c r="G316" s="135">
        <f t="shared" si="165"/>
        <v>-0.3333333333333333</v>
      </c>
      <c r="H316" s="135">
        <f t="shared" si="165"/>
        <v>-0.5</v>
      </c>
      <c r="I316" s="135">
        <f>I315/I314</f>
        <v>2</v>
      </c>
      <c r="J316" s="135">
        <f>J315/J314</f>
        <v>0.5</v>
      </c>
      <c r="K316" s="135">
        <f>K315/K314</f>
        <v>0</v>
      </c>
      <c r="L316" s="135">
        <f>L315/L314</f>
        <v>0</v>
      </c>
      <c r="M316" s="135"/>
      <c r="N316" s="135"/>
      <c r="O316" s="135">
        <f>O315/O314</f>
        <v>-0.07692307692307693</v>
      </c>
    </row>
    <row r="317" spans="1:15" ht="12.75">
      <c r="A317" s="132"/>
      <c r="B317" s="102">
        <v>2011</v>
      </c>
      <c r="C317" s="103">
        <v>0</v>
      </c>
      <c r="D317" s="103">
        <v>0</v>
      </c>
      <c r="E317" s="103">
        <v>1</v>
      </c>
      <c r="F317" s="103">
        <v>0</v>
      </c>
      <c r="G317" s="103">
        <v>0</v>
      </c>
      <c r="H317" s="103">
        <v>0</v>
      </c>
      <c r="I317" s="103">
        <v>0</v>
      </c>
      <c r="J317" s="103">
        <v>0</v>
      </c>
      <c r="K317" s="103">
        <v>1</v>
      </c>
      <c r="L317" s="103">
        <v>0</v>
      </c>
      <c r="M317" s="103"/>
      <c r="N317" s="103"/>
      <c r="O317" s="102">
        <f>SUM(C317:N317)</f>
        <v>2</v>
      </c>
    </row>
    <row r="318" spans="1:15" ht="12.75">
      <c r="A318" s="137" t="s">
        <v>222</v>
      </c>
      <c r="B318" s="101">
        <v>2010</v>
      </c>
      <c r="C318" s="101">
        <v>0</v>
      </c>
      <c r="D318" s="101">
        <v>0</v>
      </c>
      <c r="E318" s="101">
        <v>1</v>
      </c>
      <c r="F318" s="101">
        <v>0</v>
      </c>
      <c r="G318" s="101">
        <v>0</v>
      </c>
      <c r="H318" s="101">
        <v>0</v>
      </c>
      <c r="I318" s="101">
        <v>0</v>
      </c>
      <c r="J318" s="101">
        <v>0</v>
      </c>
      <c r="K318" s="101">
        <v>0</v>
      </c>
      <c r="L318" s="101">
        <v>0</v>
      </c>
      <c r="M318" s="101"/>
      <c r="N318" s="101"/>
      <c r="O318" s="101">
        <f>SUM(C318:N318)</f>
        <v>1</v>
      </c>
    </row>
    <row r="319" spans="1:15" ht="12.75">
      <c r="A319" s="130" t="s">
        <v>223</v>
      </c>
      <c r="B319" s="136" t="s">
        <v>219</v>
      </c>
      <c r="C319" s="101">
        <f aca="true" t="shared" si="166" ref="C319:H319">C317-C318</f>
        <v>0</v>
      </c>
      <c r="D319" s="101">
        <f t="shared" si="166"/>
        <v>0</v>
      </c>
      <c r="E319" s="101">
        <f t="shared" si="166"/>
        <v>0</v>
      </c>
      <c r="F319" s="101">
        <f t="shared" si="166"/>
        <v>0</v>
      </c>
      <c r="G319" s="101">
        <f t="shared" si="166"/>
        <v>0</v>
      </c>
      <c r="H319" s="101">
        <f t="shared" si="166"/>
        <v>0</v>
      </c>
      <c r="I319" s="101">
        <f>I317-I318</f>
        <v>0</v>
      </c>
      <c r="J319" s="101">
        <f>J317-J318</f>
        <v>0</v>
      </c>
      <c r="K319" s="101">
        <f>K317-K318</f>
        <v>1</v>
      </c>
      <c r="L319" s="101">
        <f>L317-L318</f>
        <v>0</v>
      </c>
      <c r="M319" s="101"/>
      <c r="N319" s="101"/>
      <c r="O319" s="101">
        <f>O317-O318</f>
        <v>1</v>
      </c>
    </row>
    <row r="320" spans="1:15" ht="13.5" thickBot="1">
      <c r="A320" s="133"/>
      <c r="B320" s="134" t="s">
        <v>5</v>
      </c>
      <c r="C320" s="135">
        <v>0</v>
      </c>
      <c r="D320" s="135">
        <v>0</v>
      </c>
      <c r="E320" s="135">
        <f>E319/E318</f>
        <v>0</v>
      </c>
      <c r="F320" s="135">
        <v>0</v>
      </c>
      <c r="G320" s="135">
        <v>0</v>
      </c>
      <c r="H320" s="135">
        <v>0</v>
      </c>
      <c r="I320" s="135">
        <v>0</v>
      </c>
      <c r="J320" s="135">
        <v>0</v>
      </c>
      <c r="K320" s="135">
        <v>0</v>
      </c>
      <c r="L320" s="135">
        <v>0</v>
      </c>
      <c r="M320" s="135"/>
      <c r="N320" s="135"/>
      <c r="O320" s="135">
        <v>0</v>
      </c>
    </row>
    <row r="321" spans="1:15" ht="12.75">
      <c r="A321" s="132"/>
      <c r="B321" s="102">
        <v>2011</v>
      </c>
      <c r="C321" s="103">
        <v>17</v>
      </c>
      <c r="D321" s="103">
        <v>29</v>
      </c>
      <c r="E321" s="103">
        <v>14</v>
      </c>
      <c r="F321" s="103">
        <v>24</v>
      </c>
      <c r="G321" s="103">
        <v>27</v>
      </c>
      <c r="H321" s="103">
        <v>26</v>
      </c>
      <c r="I321" s="103">
        <v>9</v>
      </c>
      <c r="J321" s="103">
        <v>16</v>
      </c>
      <c r="K321" s="103">
        <v>11</v>
      </c>
      <c r="L321" s="103">
        <v>15</v>
      </c>
      <c r="M321" s="103"/>
      <c r="N321" s="103"/>
      <c r="O321" s="102">
        <f>SUM(C321:N321)</f>
        <v>188</v>
      </c>
    </row>
    <row r="322" spans="1:15" ht="12.75">
      <c r="A322" s="130" t="s">
        <v>224</v>
      </c>
      <c r="B322" s="101">
        <v>2010</v>
      </c>
      <c r="C322" s="101">
        <v>12</v>
      </c>
      <c r="D322" s="101">
        <v>8</v>
      </c>
      <c r="E322" s="101">
        <v>13</v>
      </c>
      <c r="F322" s="101">
        <v>12</v>
      </c>
      <c r="G322" s="101">
        <v>13</v>
      </c>
      <c r="H322" s="101">
        <v>12</v>
      </c>
      <c r="I322" s="101">
        <v>12</v>
      </c>
      <c r="J322" s="101">
        <v>14</v>
      </c>
      <c r="K322" s="101">
        <v>9</v>
      </c>
      <c r="L322" s="101">
        <v>11</v>
      </c>
      <c r="M322" s="101"/>
      <c r="N322" s="101"/>
      <c r="O322" s="101">
        <f>SUM(C322:N322)</f>
        <v>116</v>
      </c>
    </row>
    <row r="323" spans="1:15" ht="12.75">
      <c r="A323" s="132"/>
      <c r="B323" s="136" t="s">
        <v>219</v>
      </c>
      <c r="C323" s="101">
        <f aca="true" t="shared" si="167" ref="C323:H323">C321-C322</f>
        <v>5</v>
      </c>
      <c r="D323" s="101">
        <f t="shared" si="167"/>
        <v>21</v>
      </c>
      <c r="E323" s="101">
        <f t="shared" si="167"/>
        <v>1</v>
      </c>
      <c r="F323" s="101">
        <f t="shared" si="167"/>
        <v>12</v>
      </c>
      <c r="G323" s="101">
        <f t="shared" si="167"/>
        <v>14</v>
      </c>
      <c r="H323" s="101">
        <f t="shared" si="167"/>
        <v>14</v>
      </c>
      <c r="I323" s="101">
        <f>I321-I322</f>
        <v>-3</v>
      </c>
      <c r="J323" s="101">
        <f>J321-J322</f>
        <v>2</v>
      </c>
      <c r="K323" s="101">
        <f>K321-K322</f>
        <v>2</v>
      </c>
      <c r="L323" s="101">
        <f>L321-L322</f>
        <v>4</v>
      </c>
      <c r="M323" s="101"/>
      <c r="N323" s="101"/>
      <c r="O323" s="101">
        <f>O321-O322</f>
        <v>72</v>
      </c>
    </row>
    <row r="324" spans="1:15" ht="13.5" thickBot="1">
      <c r="A324" s="133"/>
      <c r="B324" s="134" t="s">
        <v>5</v>
      </c>
      <c r="C324" s="135">
        <f aca="true" t="shared" si="168" ref="C324:H324">C323/C322</f>
        <v>0.4166666666666667</v>
      </c>
      <c r="D324" s="135">
        <f t="shared" si="168"/>
        <v>2.625</v>
      </c>
      <c r="E324" s="135">
        <f t="shared" si="168"/>
        <v>0.07692307692307693</v>
      </c>
      <c r="F324" s="135">
        <f t="shared" si="168"/>
        <v>1</v>
      </c>
      <c r="G324" s="135">
        <f t="shared" si="168"/>
        <v>1.0769230769230769</v>
      </c>
      <c r="H324" s="135">
        <f t="shared" si="168"/>
        <v>1.1666666666666667</v>
      </c>
      <c r="I324" s="135">
        <f>I323/I322</f>
        <v>-0.25</v>
      </c>
      <c r="J324" s="135">
        <f>J323/J322</f>
        <v>0.14285714285714285</v>
      </c>
      <c r="K324" s="135">
        <f>K323/K322</f>
        <v>0.2222222222222222</v>
      </c>
      <c r="L324" s="135">
        <f>L323/L322</f>
        <v>0.36363636363636365</v>
      </c>
      <c r="M324" s="135"/>
      <c r="N324" s="135"/>
      <c r="O324" s="135">
        <f>O323/O322</f>
        <v>0.6206896551724138</v>
      </c>
    </row>
    <row r="325" spans="1:15" ht="12.75">
      <c r="A325" s="132"/>
      <c r="B325" s="102">
        <v>2011</v>
      </c>
      <c r="C325" s="103">
        <v>20</v>
      </c>
      <c r="D325" s="103">
        <v>11</v>
      </c>
      <c r="E325" s="103">
        <v>10</v>
      </c>
      <c r="F325" s="103">
        <v>13</v>
      </c>
      <c r="G325" s="103">
        <v>16</v>
      </c>
      <c r="H325" s="103">
        <v>13</v>
      </c>
      <c r="I325" s="103">
        <v>16</v>
      </c>
      <c r="J325" s="103">
        <v>8</v>
      </c>
      <c r="K325" s="103">
        <v>20</v>
      </c>
      <c r="L325" s="103">
        <v>21</v>
      </c>
      <c r="M325" s="103"/>
      <c r="N325" s="103"/>
      <c r="O325" s="102">
        <f>SUM(C325:N325)</f>
        <v>148</v>
      </c>
    </row>
    <row r="326" spans="1:15" ht="12.75">
      <c r="A326" s="130" t="s">
        <v>225</v>
      </c>
      <c r="B326" s="101">
        <v>2010</v>
      </c>
      <c r="C326" s="101">
        <v>16</v>
      </c>
      <c r="D326" s="101">
        <v>18</v>
      </c>
      <c r="E326" s="101">
        <v>10</v>
      </c>
      <c r="F326" s="101">
        <v>15</v>
      </c>
      <c r="G326" s="101">
        <v>24</v>
      </c>
      <c r="H326" s="101">
        <v>14</v>
      </c>
      <c r="I326" s="101">
        <v>17</v>
      </c>
      <c r="J326" s="101">
        <v>12</v>
      </c>
      <c r="K326" s="101">
        <v>17</v>
      </c>
      <c r="L326" s="101">
        <v>20</v>
      </c>
      <c r="M326" s="101"/>
      <c r="N326" s="101"/>
      <c r="O326" s="101">
        <f>SUM(C326:N326)</f>
        <v>163</v>
      </c>
    </row>
    <row r="327" spans="1:15" ht="12.75">
      <c r="A327" s="130" t="s">
        <v>226</v>
      </c>
      <c r="B327" s="136" t="s">
        <v>219</v>
      </c>
      <c r="C327" s="101">
        <f aca="true" t="shared" si="169" ref="C327:H327">C325-C326</f>
        <v>4</v>
      </c>
      <c r="D327" s="101">
        <f t="shared" si="169"/>
        <v>-7</v>
      </c>
      <c r="E327" s="101">
        <f t="shared" si="169"/>
        <v>0</v>
      </c>
      <c r="F327" s="101">
        <f t="shared" si="169"/>
        <v>-2</v>
      </c>
      <c r="G327" s="101">
        <f t="shared" si="169"/>
        <v>-8</v>
      </c>
      <c r="H327" s="101">
        <f t="shared" si="169"/>
        <v>-1</v>
      </c>
      <c r="I327" s="101">
        <f>I325-I326</f>
        <v>-1</v>
      </c>
      <c r="J327" s="101">
        <f>J325-J326</f>
        <v>-4</v>
      </c>
      <c r="K327" s="101">
        <f>K325-K326</f>
        <v>3</v>
      </c>
      <c r="L327" s="101">
        <f>L325-L326</f>
        <v>1</v>
      </c>
      <c r="M327" s="101"/>
      <c r="N327" s="101"/>
      <c r="O327" s="101">
        <f>O325-O326</f>
        <v>-15</v>
      </c>
    </row>
    <row r="328" spans="1:15" ht="13.5" thickBot="1">
      <c r="A328" s="133" t="s">
        <v>0</v>
      </c>
      <c r="B328" s="134" t="s">
        <v>5</v>
      </c>
      <c r="C328" s="135">
        <f aca="true" t="shared" si="170" ref="C328:H328">C327/C326</f>
        <v>0.25</v>
      </c>
      <c r="D328" s="135">
        <f t="shared" si="170"/>
        <v>-0.3888888888888889</v>
      </c>
      <c r="E328" s="135">
        <f t="shared" si="170"/>
        <v>0</v>
      </c>
      <c r="F328" s="135">
        <f t="shared" si="170"/>
        <v>-0.13333333333333333</v>
      </c>
      <c r="G328" s="135">
        <f t="shared" si="170"/>
        <v>-0.3333333333333333</v>
      </c>
      <c r="H328" s="135">
        <f t="shared" si="170"/>
        <v>-0.07142857142857142</v>
      </c>
      <c r="I328" s="135">
        <f>I327/I326</f>
        <v>-0.058823529411764705</v>
      </c>
      <c r="J328" s="135">
        <f>J327/J326</f>
        <v>-0.3333333333333333</v>
      </c>
      <c r="K328" s="135">
        <f>K327/K326</f>
        <v>0.17647058823529413</v>
      </c>
      <c r="L328" s="135">
        <f>L327/L326</f>
        <v>0.05</v>
      </c>
      <c r="M328" s="135"/>
      <c r="N328" s="135"/>
      <c r="O328" s="135">
        <f>O327/O326</f>
        <v>-0.09202453987730061</v>
      </c>
    </row>
    <row r="329" spans="1:15" ht="12.75">
      <c r="A329" s="132"/>
      <c r="B329" s="102">
        <v>2011</v>
      </c>
      <c r="C329" s="103">
        <v>64</v>
      </c>
      <c r="D329" s="103">
        <v>70</v>
      </c>
      <c r="E329" s="103">
        <v>75</v>
      </c>
      <c r="F329" s="103">
        <v>55</v>
      </c>
      <c r="G329" s="103">
        <v>84</v>
      </c>
      <c r="H329" s="103">
        <v>89</v>
      </c>
      <c r="I329" s="103">
        <v>70</v>
      </c>
      <c r="J329" s="103">
        <v>72</v>
      </c>
      <c r="K329" s="103">
        <v>72</v>
      </c>
      <c r="L329" s="103">
        <v>74</v>
      </c>
      <c r="M329" s="103"/>
      <c r="N329" s="103"/>
      <c r="O329" s="102">
        <f>SUM(C329:N329)</f>
        <v>725</v>
      </c>
    </row>
    <row r="330" spans="1:15" ht="12.75">
      <c r="A330" s="130" t="s">
        <v>227</v>
      </c>
      <c r="B330" s="101">
        <v>2010</v>
      </c>
      <c r="C330" s="101">
        <v>77</v>
      </c>
      <c r="D330" s="101">
        <v>85</v>
      </c>
      <c r="E330" s="101">
        <v>69</v>
      </c>
      <c r="F330" s="101">
        <v>56</v>
      </c>
      <c r="G330" s="101">
        <v>78</v>
      </c>
      <c r="H330" s="101">
        <v>74</v>
      </c>
      <c r="I330" s="101">
        <v>94</v>
      </c>
      <c r="J330" s="101">
        <v>100</v>
      </c>
      <c r="K330" s="101">
        <v>88</v>
      </c>
      <c r="L330" s="101">
        <v>86</v>
      </c>
      <c r="M330" s="101"/>
      <c r="N330" s="101"/>
      <c r="O330" s="101">
        <f>SUM(C330:N330)</f>
        <v>807</v>
      </c>
    </row>
    <row r="331" spans="1:15" ht="12.75">
      <c r="A331" s="132"/>
      <c r="B331" s="136" t="s">
        <v>219</v>
      </c>
      <c r="C331" s="101">
        <f aca="true" t="shared" si="171" ref="C331:H331">C329-C330</f>
        <v>-13</v>
      </c>
      <c r="D331" s="101">
        <f t="shared" si="171"/>
        <v>-15</v>
      </c>
      <c r="E331" s="101">
        <f t="shared" si="171"/>
        <v>6</v>
      </c>
      <c r="F331" s="101">
        <f t="shared" si="171"/>
        <v>-1</v>
      </c>
      <c r="G331" s="101">
        <f t="shared" si="171"/>
        <v>6</v>
      </c>
      <c r="H331" s="101">
        <f t="shared" si="171"/>
        <v>15</v>
      </c>
      <c r="I331" s="101">
        <f>I329-I330</f>
        <v>-24</v>
      </c>
      <c r="J331" s="101">
        <f>J329-J330</f>
        <v>-28</v>
      </c>
      <c r="K331" s="101">
        <f>K329-K330</f>
        <v>-16</v>
      </c>
      <c r="L331" s="101">
        <f>L329-L330</f>
        <v>-12</v>
      </c>
      <c r="M331" s="101"/>
      <c r="N331" s="101"/>
      <c r="O331" s="101">
        <f>O329-O330</f>
        <v>-82</v>
      </c>
    </row>
    <row r="332" spans="1:15" ht="13.5" thickBot="1">
      <c r="A332" s="133"/>
      <c r="B332" s="134" t="s">
        <v>5</v>
      </c>
      <c r="C332" s="135">
        <f aca="true" t="shared" si="172" ref="C332:H332">C331/C330</f>
        <v>-0.16883116883116883</v>
      </c>
      <c r="D332" s="135">
        <f t="shared" si="172"/>
        <v>-0.17647058823529413</v>
      </c>
      <c r="E332" s="135">
        <f t="shared" si="172"/>
        <v>0.08695652173913043</v>
      </c>
      <c r="F332" s="135">
        <f t="shared" si="172"/>
        <v>-0.017857142857142856</v>
      </c>
      <c r="G332" s="135">
        <f t="shared" si="172"/>
        <v>0.07692307692307693</v>
      </c>
      <c r="H332" s="135">
        <f t="shared" si="172"/>
        <v>0.20270270270270271</v>
      </c>
      <c r="I332" s="135">
        <f>I331/I330</f>
        <v>-0.2553191489361702</v>
      </c>
      <c r="J332" s="135">
        <f>J331/J330</f>
        <v>-0.28</v>
      </c>
      <c r="K332" s="135">
        <f>K331/K330</f>
        <v>-0.18181818181818182</v>
      </c>
      <c r="L332" s="135">
        <f>L331/L330</f>
        <v>-0.13953488372093023</v>
      </c>
      <c r="M332" s="135"/>
      <c r="N332" s="135"/>
      <c r="O332" s="135">
        <f>O331/O330</f>
        <v>-0.10161090458488228</v>
      </c>
    </row>
    <row r="333" spans="1:15" ht="12.75">
      <c r="A333" s="132"/>
      <c r="B333" s="102">
        <v>2011</v>
      </c>
      <c r="C333" s="103">
        <v>125</v>
      </c>
      <c r="D333" s="103">
        <v>87</v>
      </c>
      <c r="E333" s="103">
        <v>97</v>
      </c>
      <c r="F333" s="103">
        <v>107</v>
      </c>
      <c r="G333" s="103">
        <v>131</v>
      </c>
      <c r="H333" s="103">
        <v>160</v>
      </c>
      <c r="I333" s="103">
        <v>155</v>
      </c>
      <c r="J333" s="103">
        <v>165</v>
      </c>
      <c r="K333" s="103">
        <v>172</v>
      </c>
      <c r="L333" s="103">
        <v>116</v>
      </c>
      <c r="M333" s="103"/>
      <c r="N333" s="103"/>
      <c r="O333" s="102">
        <f>SUM(C333:N333)</f>
        <v>1315</v>
      </c>
    </row>
    <row r="334" spans="1:15" ht="12.75">
      <c r="A334" s="130" t="s">
        <v>228</v>
      </c>
      <c r="B334" s="101">
        <v>2010</v>
      </c>
      <c r="C334" s="101">
        <v>167</v>
      </c>
      <c r="D334" s="101">
        <v>141</v>
      </c>
      <c r="E334" s="101">
        <v>136</v>
      </c>
      <c r="F334" s="101">
        <v>181</v>
      </c>
      <c r="G334" s="101">
        <v>181</v>
      </c>
      <c r="H334" s="101">
        <v>174</v>
      </c>
      <c r="I334" s="101">
        <v>170</v>
      </c>
      <c r="J334" s="101">
        <v>142</v>
      </c>
      <c r="K334" s="101">
        <v>145</v>
      </c>
      <c r="L334" s="101">
        <v>136</v>
      </c>
      <c r="M334" s="101"/>
      <c r="N334" s="101"/>
      <c r="O334" s="101">
        <f>SUM(C334:N334)</f>
        <v>1573</v>
      </c>
    </row>
    <row r="335" spans="1:15" ht="12.75">
      <c r="A335" s="130" t="s">
        <v>229</v>
      </c>
      <c r="B335" s="136" t="s">
        <v>219</v>
      </c>
      <c r="C335" s="101">
        <f aca="true" t="shared" si="173" ref="C335:H335">C333-C334</f>
        <v>-42</v>
      </c>
      <c r="D335" s="101">
        <f t="shared" si="173"/>
        <v>-54</v>
      </c>
      <c r="E335" s="101">
        <f t="shared" si="173"/>
        <v>-39</v>
      </c>
      <c r="F335" s="101">
        <f t="shared" si="173"/>
        <v>-74</v>
      </c>
      <c r="G335" s="101">
        <f t="shared" si="173"/>
        <v>-50</v>
      </c>
      <c r="H335" s="101">
        <f t="shared" si="173"/>
        <v>-14</v>
      </c>
      <c r="I335" s="101">
        <f>I333-I334</f>
        <v>-15</v>
      </c>
      <c r="J335" s="101">
        <f>J333-J334</f>
        <v>23</v>
      </c>
      <c r="K335" s="101">
        <f>K333-K334</f>
        <v>27</v>
      </c>
      <c r="L335" s="101">
        <f>L333-L334</f>
        <v>-20</v>
      </c>
      <c r="M335" s="101"/>
      <c r="N335" s="101"/>
      <c r="O335" s="101">
        <f>O333-O334</f>
        <v>-258</v>
      </c>
    </row>
    <row r="336" spans="1:15" ht="13.5" thickBot="1">
      <c r="A336" s="133"/>
      <c r="B336" s="134" t="s">
        <v>5</v>
      </c>
      <c r="C336" s="135">
        <f aca="true" t="shared" si="174" ref="C336:H336">C335/C334</f>
        <v>-0.25149700598802394</v>
      </c>
      <c r="D336" s="135">
        <f t="shared" si="174"/>
        <v>-0.3829787234042553</v>
      </c>
      <c r="E336" s="135">
        <f t="shared" si="174"/>
        <v>-0.2867647058823529</v>
      </c>
      <c r="F336" s="135">
        <f t="shared" si="174"/>
        <v>-0.4088397790055249</v>
      </c>
      <c r="G336" s="135">
        <f t="shared" si="174"/>
        <v>-0.27624309392265195</v>
      </c>
      <c r="H336" s="135">
        <f t="shared" si="174"/>
        <v>-0.08045977011494253</v>
      </c>
      <c r="I336" s="135">
        <f>I335/I334</f>
        <v>-0.08823529411764706</v>
      </c>
      <c r="J336" s="135">
        <f>J335/J334</f>
        <v>0.1619718309859155</v>
      </c>
      <c r="K336" s="135">
        <f>K335/K334</f>
        <v>0.18620689655172415</v>
      </c>
      <c r="L336" s="135">
        <f>L335/L334</f>
        <v>-0.14705882352941177</v>
      </c>
      <c r="M336" s="135"/>
      <c r="N336" s="135"/>
      <c r="O336" s="135">
        <f>O335/O334</f>
        <v>-0.16401780038143673</v>
      </c>
    </row>
    <row r="337" spans="1:15" ht="12.75">
      <c r="A337" s="132"/>
      <c r="B337" s="102">
        <v>2011</v>
      </c>
      <c r="C337" s="103">
        <v>13</v>
      </c>
      <c r="D337" s="103">
        <v>11</v>
      </c>
      <c r="E337" s="103">
        <v>7</v>
      </c>
      <c r="F337" s="103">
        <v>8</v>
      </c>
      <c r="G337" s="103">
        <v>8</v>
      </c>
      <c r="H337" s="103">
        <v>11</v>
      </c>
      <c r="I337" s="103">
        <v>8</v>
      </c>
      <c r="J337" s="103">
        <v>5</v>
      </c>
      <c r="K337" s="103">
        <v>12</v>
      </c>
      <c r="L337" s="103">
        <v>10</v>
      </c>
      <c r="M337" s="103"/>
      <c r="N337" s="103"/>
      <c r="O337" s="102">
        <f>SUM(C337:N337)</f>
        <v>93</v>
      </c>
    </row>
    <row r="338" spans="1:15" ht="12.75">
      <c r="A338" s="130" t="s">
        <v>230</v>
      </c>
      <c r="B338" s="101">
        <v>2010</v>
      </c>
      <c r="C338" s="101">
        <v>10</v>
      </c>
      <c r="D338" s="101">
        <v>6</v>
      </c>
      <c r="E338" s="101">
        <v>8</v>
      </c>
      <c r="F338" s="101">
        <v>11</v>
      </c>
      <c r="G338" s="101">
        <v>11</v>
      </c>
      <c r="H338" s="101">
        <v>2</v>
      </c>
      <c r="I338" s="101">
        <v>20</v>
      </c>
      <c r="J338" s="101">
        <v>14</v>
      </c>
      <c r="K338" s="101">
        <v>13</v>
      </c>
      <c r="L338" s="101">
        <v>12</v>
      </c>
      <c r="M338" s="101"/>
      <c r="N338" s="101"/>
      <c r="O338" s="101">
        <f>SUM(C338:N338)</f>
        <v>107</v>
      </c>
    </row>
    <row r="339" spans="1:15" ht="12.75">
      <c r="A339" s="130" t="s">
        <v>231</v>
      </c>
      <c r="B339" s="136" t="s">
        <v>219</v>
      </c>
      <c r="C339" s="101">
        <f aca="true" t="shared" si="175" ref="C339:H339">C337-C338</f>
        <v>3</v>
      </c>
      <c r="D339" s="101">
        <f t="shared" si="175"/>
        <v>5</v>
      </c>
      <c r="E339" s="101">
        <f t="shared" si="175"/>
        <v>-1</v>
      </c>
      <c r="F339" s="101">
        <f t="shared" si="175"/>
        <v>-3</v>
      </c>
      <c r="G339" s="101">
        <f t="shared" si="175"/>
        <v>-3</v>
      </c>
      <c r="H339" s="101">
        <f t="shared" si="175"/>
        <v>9</v>
      </c>
      <c r="I339" s="101">
        <f>I337-I338</f>
        <v>-12</v>
      </c>
      <c r="J339" s="101">
        <f>J337-J338</f>
        <v>-9</v>
      </c>
      <c r="K339" s="101">
        <f>K337-K338</f>
        <v>-1</v>
      </c>
      <c r="L339" s="101">
        <f>L337-L338</f>
        <v>-2</v>
      </c>
      <c r="M339" s="101"/>
      <c r="N339" s="101"/>
      <c r="O339" s="101">
        <f>O337-O338</f>
        <v>-14</v>
      </c>
    </row>
    <row r="340" spans="1:15" ht="13.5" thickBot="1">
      <c r="A340" s="133"/>
      <c r="B340" s="134" t="s">
        <v>5</v>
      </c>
      <c r="C340" s="135">
        <f aca="true" t="shared" si="176" ref="C340:H340">C339/C338</f>
        <v>0.3</v>
      </c>
      <c r="D340" s="135">
        <f t="shared" si="176"/>
        <v>0.8333333333333334</v>
      </c>
      <c r="E340" s="135">
        <f t="shared" si="176"/>
        <v>-0.125</v>
      </c>
      <c r="F340" s="135">
        <f t="shared" si="176"/>
        <v>-0.2727272727272727</v>
      </c>
      <c r="G340" s="135">
        <f t="shared" si="176"/>
        <v>-0.2727272727272727</v>
      </c>
      <c r="H340" s="135">
        <f t="shared" si="176"/>
        <v>4.5</v>
      </c>
      <c r="I340" s="135">
        <f>I339/I338</f>
        <v>-0.6</v>
      </c>
      <c r="J340" s="135">
        <f>J339/J338</f>
        <v>-0.6428571428571429</v>
      </c>
      <c r="K340" s="135">
        <f>K339/K338</f>
        <v>-0.07692307692307693</v>
      </c>
      <c r="L340" s="135">
        <f>L339/L338</f>
        <v>-0.16666666666666666</v>
      </c>
      <c r="M340" s="135"/>
      <c r="N340" s="135"/>
      <c r="O340" s="135">
        <f>O339/O338</f>
        <v>-0.1308411214953271</v>
      </c>
    </row>
    <row r="341" ht="13.5" thickBot="1">
      <c r="A341" s="213" t="s">
        <v>241</v>
      </c>
    </row>
    <row r="342" spans="1:15" ht="13.5" thickBot="1">
      <c r="A342" t="s">
        <v>0</v>
      </c>
      <c r="B342" s="211" t="s">
        <v>205</v>
      </c>
      <c r="C342" s="211" t="s">
        <v>206</v>
      </c>
      <c r="D342" s="211" t="s">
        <v>207</v>
      </c>
      <c r="E342" s="211" t="s">
        <v>208</v>
      </c>
      <c r="F342" s="211" t="s">
        <v>209</v>
      </c>
      <c r="G342" s="211" t="s">
        <v>210</v>
      </c>
      <c r="H342" s="211" t="s">
        <v>211</v>
      </c>
      <c r="I342" s="211" t="s">
        <v>212</v>
      </c>
      <c r="J342" s="211" t="s">
        <v>213</v>
      </c>
      <c r="K342" s="211" t="s">
        <v>214</v>
      </c>
      <c r="L342" s="211" t="s">
        <v>215</v>
      </c>
      <c r="M342" s="211" t="s">
        <v>216</v>
      </c>
      <c r="N342" s="211" t="s">
        <v>217</v>
      </c>
      <c r="O342" s="211" t="s">
        <v>54</v>
      </c>
    </row>
    <row r="343" spans="1:15" ht="12.75">
      <c r="A343" s="212"/>
      <c r="B343" s="102">
        <v>2011</v>
      </c>
      <c r="C343" s="102">
        <f aca="true" t="shared" si="177" ref="C343:L344">SUM(C347+C351+C355+C359+C363+C367+C371)</f>
        <v>203</v>
      </c>
      <c r="D343" s="102">
        <f t="shared" si="177"/>
        <v>228</v>
      </c>
      <c r="E343" s="102">
        <f t="shared" si="177"/>
        <v>193</v>
      </c>
      <c r="F343" s="102">
        <f t="shared" si="177"/>
        <v>212</v>
      </c>
      <c r="G343" s="102">
        <f t="shared" si="177"/>
        <v>348</v>
      </c>
      <c r="H343" s="102">
        <f t="shared" si="177"/>
        <v>341</v>
      </c>
      <c r="I343" s="102">
        <f t="shared" si="177"/>
        <v>290</v>
      </c>
      <c r="J343" s="102">
        <f t="shared" si="177"/>
        <v>237</v>
      </c>
      <c r="K343" s="102">
        <f t="shared" si="177"/>
        <v>218</v>
      </c>
      <c r="L343" s="102">
        <f t="shared" si="177"/>
        <v>231</v>
      </c>
      <c r="M343" s="102"/>
      <c r="N343" s="102"/>
      <c r="O343" s="102">
        <f>SUM(O347+O351+O355+O359+O363+O367+O371)</f>
        <v>2501</v>
      </c>
    </row>
    <row r="344" spans="1:15" ht="12.75">
      <c r="A344" s="130" t="s">
        <v>54</v>
      </c>
      <c r="B344" s="101">
        <v>2010</v>
      </c>
      <c r="C344" s="101">
        <f t="shared" si="177"/>
        <v>262</v>
      </c>
      <c r="D344" s="101">
        <f t="shared" si="177"/>
        <v>203</v>
      </c>
      <c r="E344" s="101">
        <f t="shared" si="177"/>
        <v>221</v>
      </c>
      <c r="F344" s="101">
        <f t="shared" si="177"/>
        <v>255</v>
      </c>
      <c r="G344" s="101">
        <f t="shared" si="177"/>
        <v>268</v>
      </c>
      <c r="H344" s="101">
        <f t="shared" si="177"/>
        <v>243</v>
      </c>
      <c r="I344" s="101">
        <f t="shared" si="177"/>
        <v>233</v>
      </c>
      <c r="J344" s="101">
        <f t="shared" si="177"/>
        <v>206</v>
      </c>
      <c r="K344" s="101">
        <f t="shared" si="177"/>
        <v>196</v>
      </c>
      <c r="L344" s="101">
        <f t="shared" si="177"/>
        <v>217</v>
      </c>
      <c r="M344" s="101"/>
      <c r="N344" s="101"/>
      <c r="O344" s="101">
        <f>SUM(C344:N344)</f>
        <v>2304</v>
      </c>
    </row>
    <row r="345" spans="1:15" ht="12.75">
      <c r="A345" s="130" t="s">
        <v>218</v>
      </c>
      <c r="B345" s="131" t="s">
        <v>219</v>
      </c>
      <c r="C345" s="101">
        <f aca="true" t="shared" si="178" ref="C345:H345">C343-C344</f>
        <v>-59</v>
      </c>
      <c r="D345" s="101">
        <f t="shared" si="178"/>
        <v>25</v>
      </c>
      <c r="E345" s="101">
        <f t="shared" si="178"/>
        <v>-28</v>
      </c>
      <c r="F345" s="101">
        <f t="shared" si="178"/>
        <v>-43</v>
      </c>
      <c r="G345" s="101">
        <f t="shared" si="178"/>
        <v>80</v>
      </c>
      <c r="H345" s="101">
        <f t="shared" si="178"/>
        <v>98</v>
      </c>
      <c r="I345" s="101">
        <f>I343-I344</f>
        <v>57</v>
      </c>
      <c r="J345" s="101">
        <f>J343-J344</f>
        <v>31</v>
      </c>
      <c r="K345" s="101">
        <f>K343-K344</f>
        <v>22</v>
      </c>
      <c r="L345" s="101">
        <f>L343-L344</f>
        <v>14</v>
      </c>
      <c r="M345" s="101"/>
      <c r="N345" s="101"/>
      <c r="O345" s="101">
        <f>O343-O344</f>
        <v>197</v>
      </c>
    </row>
    <row r="346" spans="1:15" ht="13.5" thickBot="1">
      <c r="A346" s="133"/>
      <c r="B346" s="134" t="s">
        <v>5</v>
      </c>
      <c r="C346" s="135">
        <f aca="true" t="shared" si="179" ref="C346:H346">C345/C344</f>
        <v>-0.22519083969465647</v>
      </c>
      <c r="D346" s="135">
        <f t="shared" si="179"/>
        <v>0.12315270935960591</v>
      </c>
      <c r="E346" s="135">
        <f t="shared" si="179"/>
        <v>-0.12669683257918551</v>
      </c>
      <c r="F346" s="135">
        <f t="shared" si="179"/>
        <v>-0.16862745098039217</v>
      </c>
      <c r="G346" s="135">
        <f t="shared" si="179"/>
        <v>0.29850746268656714</v>
      </c>
      <c r="H346" s="135">
        <f t="shared" si="179"/>
        <v>0.40329218106995884</v>
      </c>
      <c r="I346" s="135">
        <f>I345/I344</f>
        <v>0.2446351931330472</v>
      </c>
      <c r="J346" s="135">
        <f>J345/J344</f>
        <v>0.15048543689320387</v>
      </c>
      <c r="K346" s="135">
        <f>K345/K344</f>
        <v>0.11224489795918367</v>
      </c>
      <c r="L346" s="135">
        <f>L345/L344</f>
        <v>0.06451612903225806</v>
      </c>
      <c r="M346" s="135"/>
      <c r="N346" s="135"/>
      <c r="O346" s="135">
        <f>O345/O344</f>
        <v>0.08550347222222222</v>
      </c>
    </row>
    <row r="347" spans="1:15" ht="12.75">
      <c r="A347" s="132"/>
      <c r="B347" s="102">
        <v>2011</v>
      </c>
      <c r="C347" s="102">
        <v>2</v>
      </c>
      <c r="D347" s="102">
        <v>1</v>
      </c>
      <c r="E347" s="102">
        <v>2</v>
      </c>
      <c r="F347" s="102">
        <v>4</v>
      </c>
      <c r="G347" s="102">
        <v>2</v>
      </c>
      <c r="H347" s="102">
        <v>3</v>
      </c>
      <c r="I347" s="102">
        <v>1</v>
      </c>
      <c r="J347" s="102">
        <v>0</v>
      </c>
      <c r="K347" s="102">
        <v>6</v>
      </c>
      <c r="L347" s="102">
        <v>0</v>
      </c>
      <c r="M347" s="102"/>
      <c r="N347" s="102"/>
      <c r="O347" s="102">
        <f>SUM(C347:N347)</f>
        <v>21</v>
      </c>
    </row>
    <row r="348" spans="1:15" ht="12.75">
      <c r="A348" s="130" t="s">
        <v>220</v>
      </c>
      <c r="B348" s="101">
        <v>2010</v>
      </c>
      <c r="C348" s="101">
        <v>1</v>
      </c>
      <c r="D348" s="101">
        <v>1</v>
      </c>
      <c r="E348" s="101">
        <v>2</v>
      </c>
      <c r="F348" s="101">
        <v>2</v>
      </c>
      <c r="G348" s="101">
        <v>4</v>
      </c>
      <c r="H348" s="101">
        <v>4</v>
      </c>
      <c r="I348" s="101">
        <v>1</v>
      </c>
      <c r="J348" s="101">
        <v>0</v>
      </c>
      <c r="K348" s="101">
        <v>1</v>
      </c>
      <c r="L348" s="101">
        <v>1</v>
      </c>
      <c r="M348" s="101"/>
      <c r="N348" s="101"/>
      <c r="O348" s="101">
        <f>SUM(C348:N348)</f>
        <v>17</v>
      </c>
    </row>
    <row r="349" spans="1:15" ht="12.75">
      <c r="A349" s="130" t="s">
        <v>221</v>
      </c>
      <c r="B349" s="136" t="s">
        <v>219</v>
      </c>
      <c r="C349" s="101">
        <f aca="true" t="shared" si="180" ref="C349:H349">C347-C348</f>
        <v>1</v>
      </c>
      <c r="D349" s="101">
        <f t="shared" si="180"/>
        <v>0</v>
      </c>
      <c r="E349" s="101">
        <f t="shared" si="180"/>
        <v>0</v>
      </c>
      <c r="F349" s="101">
        <f t="shared" si="180"/>
        <v>2</v>
      </c>
      <c r="G349" s="101">
        <f t="shared" si="180"/>
        <v>-2</v>
      </c>
      <c r="H349" s="101">
        <f t="shared" si="180"/>
        <v>-1</v>
      </c>
      <c r="I349" s="101">
        <f>I347-I348</f>
        <v>0</v>
      </c>
      <c r="J349" s="101">
        <f>J347-J348</f>
        <v>0</v>
      </c>
      <c r="K349" s="101">
        <f>K347-K348</f>
        <v>5</v>
      </c>
      <c r="L349" s="101">
        <f>L347-L348</f>
        <v>-1</v>
      </c>
      <c r="M349" s="101"/>
      <c r="N349" s="101"/>
      <c r="O349" s="101">
        <f>O347-O348</f>
        <v>4</v>
      </c>
    </row>
    <row r="350" spans="1:15" ht="13.5" thickBot="1">
      <c r="A350" s="133"/>
      <c r="B350" s="134" t="s">
        <v>5</v>
      </c>
      <c r="C350" s="135">
        <f aca="true" t="shared" si="181" ref="C350:L350">C349/C348</f>
        <v>1</v>
      </c>
      <c r="D350" s="135">
        <f t="shared" si="181"/>
        <v>0</v>
      </c>
      <c r="E350" s="135">
        <f t="shared" si="181"/>
        <v>0</v>
      </c>
      <c r="F350" s="135">
        <f t="shared" si="181"/>
        <v>1</v>
      </c>
      <c r="G350" s="135">
        <f t="shared" si="181"/>
        <v>-0.5</v>
      </c>
      <c r="H350" s="135">
        <f t="shared" si="181"/>
        <v>-0.25</v>
      </c>
      <c r="I350" s="135">
        <f t="shared" si="181"/>
        <v>0</v>
      </c>
      <c r="J350" s="135">
        <v>0</v>
      </c>
      <c r="K350" s="135">
        <f t="shared" si="181"/>
        <v>5</v>
      </c>
      <c r="L350" s="135">
        <f t="shared" si="181"/>
        <v>-1</v>
      </c>
      <c r="M350" s="135"/>
      <c r="N350" s="135"/>
      <c r="O350" s="135">
        <f>O349/O348</f>
        <v>0.23529411764705882</v>
      </c>
    </row>
    <row r="351" spans="1:15" ht="12.75">
      <c r="A351" s="132"/>
      <c r="B351" s="102">
        <v>2011</v>
      </c>
      <c r="C351" s="103">
        <v>0</v>
      </c>
      <c r="D351" s="103">
        <v>0</v>
      </c>
      <c r="E351" s="103">
        <v>0</v>
      </c>
      <c r="F351" s="103">
        <v>1</v>
      </c>
      <c r="G351" s="103">
        <v>0</v>
      </c>
      <c r="H351" s="103">
        <v>0</v>
      </c>
      <c r="I351" s="103">
        <v>0</v>
      </c>
      <c r="J351" s="103">
        <v>0</v>
      </c>
      <c r="K351" s="103">
        <v>0</v>
      </c>
      <c r="L351" s="103">
        <v>0</v>
      </c>
      <c r="M351" s="103"/>
      <c r="N351" s="103"/>
      <c r="O351" s="102">
        <f>SUM(C351:N351)</f>
        <v>1</v>
      </c>
    </row>
    <row r="352" spans="1:15" ht="12.75">
      <c r="A352" s="137" t="s">
        <v>222</v>
      </c>
      <c r="B352" s="101">
        <v>2010</v>
      </c>
      <c r="C352" s="101">
        <v>1</v>
      </c>
      <c r="D352" s="101">
        <v>0</v>
      </c>
      <c r="E352" s="101">
        <v>0</v>
      </c>
      <c r="F352" s="101">
        <v>0</v>
      </c>
      <c r="G352" s="101">
        <v>1</v>
      </c>
      <c r="H352" s="101">
        <v>0</v>
      </c>
      <c r="I352" s="101">
        <v>0</v>
      </c>
      <c r="J352" s="101">
        <v>0</v>
      </c>
      <c r="K352" s="101">
        <v>0</v>
      </c>
      <c r="L352" s="101">
        <v>0</v>
      </c>
      <c r="M352" s="101"/>
      <c r="N352" s="101"/>
      <c r="O352" s="101">
        <f>SUM(C352:N352)</f>
        <v>2</v>
      </c>
    </row>
    <row r="353" spans="1:15" ht="12.75">
      <c r="A353" s="130" t="s">
        <v>223</v>
      </c>
      <c r="B353" s="136" t="s">
        <v>219</v>
      </c>
      <c r="C353" s="101">
        <f aca="true" t="shared" si="182" ref="C353:H353">C351-C352</f>
        <v>-1</v>
      </c>
      <c r="D353" s="101">
        <f t="shared" si="182"/>
        <v>0</v>
      </c>
      <c r="E353" s="101">
        <f t="shared" si="182"/>
        <v>0</v>
      </c>
      <c r="F353" s="101">
        <f t="shared" si="182"/>
        <v>1</v>
      </c>
      <c r="G353" s="101">
        <f t="shared" si="182"/>
        <v>-1</v>
      </c>
      <c r="H353" s="101">
        <f t="shared" si="182"/>
        <v>0</v>
      </c>
      <c r="I353" s="101">
        <f>I351-I352</f>
        <v>0</v>
      </c>
      <c r="J353" s="101">
        <f>J351-J352</f>
        <v>0</v>
      </c>
      <c r="K353" s="101">
        <f>K351-K352</f>
        <v>0</v>
      </c>
      <c r="L353" s="101">
        <f>L351-L352</f>
        <v>0</v>
      </c>
      <c r="M353" s="101"/>
      <c r="N353" s="101"/>
      <c r="O353" s="101">
        <f>O351-O352</f>
        <v>-1</v>
      </c>
    </row>
    <row r="354" spans="1:15" ht="13.5" thickBot="1">
      <c r="A354" s="133"/>
      <c r="B354" s="134" t="s">
        <v>5</v>
      </c>
      <c r="C354" s="135">
        <f>C353/C352</f>
        <v>-1</v>
      </c>
      <c r="D354" s="135">
        <v>0</v>
      </c>
      <c r="E354" s="135">
        <v>0</v>
      </c>
      <c r="F354" s="135">
        <v>0</v>
      </c>
      <c r="G354" s="135">
        <f>G353/G352</f>
        <v>-1</v>
      </c>
      <c r="H354" s="135">
        <v>0</v>
      </c>
      <c r="I354" s="135">
        <v>0</v>
      </c>
      <c r="J354" s="135">
        <v>0</v>
      </c>
      <c r="K354" s="135">
        <v>0</v>
      </c>
      <c r="L354" s="135">
        <v>0</v>
      </c>
      <c r="M354" s="135"/>
      <c r="N354" s="135"/>
      <c r="O354" s="135">
        <f>O353/O352</f>
        <v>-0.5</v>
      </c>
    </row>
    <row r="355" spans="1:15" ht="12.75">
      <c r="A355" s="132"/>
      <c r="B355" s="102">
        <v>2011</v>
      </c>
      <c r="C355" s="103">
        <v>10</v>
      </c>
      <c r="D355" s="103">
        <v>7</v>
      </c>
      <c r="E355" s="103">
        <v>11</v>
      </c>
      <c r="F355" s="103">
        <v>6</v>
      </c>
      <c r="G355" s="103">
        <v>18</v>
      </c>
      <c r="H355" s="103">
        <v>11</v>
      </c>
      <c r="I355" s="103">
        <v>12</v>
      </c>
      <c r="J355" s="103">
        <v>17</v>
      </c>
      <c r="K355" s="103">
        <v>9</v>
      </c>
      <c r="L355" s="103">
        <v>17</v>
      </c>
      <c r="M355" s="103"/>
      <c r="N355" s="103"/>
      <c r="O355" s="102">
        <f>SUM(C355:N355)</f>
        <v>118</v>
      </c>
    </row>
    <row r="356" spans="1:15" ht="12.75">
      <c r="A356" s="130" t="s">
        <v>224</v>
      </c>
      <c r="B356" s="101">
        <v>2010</v>
      </c>
      <c r="C356" s="101">
        <v>9</v>
      </c>
      <c r="D356" s="101">
        <v>14</v>
      </c>
      <c r="E356" s="101">
        <v>11</v>
      </c>
      <c r="F356" s="101">
        <v>9</v>
      </c>
      <c r="G356" s="101">
        <v>11</v>
      </c>
      <c r="H356" s="101">
        <v>16</v>
      </c>
      <c r="I356" s="101">
        <v>17</v>
      </c>
      <c r="J356" s="101">
        <v>24</v>
      </c>
      <c r="K356" s="101">
        <v>15</v>
      </c>
      <c r="L356" s="101">
        <v>16</v>
      </c>
      <c r="M356" s="101"/>
      <c r="N356" s="101"/>
      <c r="O356" s="101">
        <f>SUM(C356:N356)</f>
        <v>142</v>
      </c>
    </row>
    <row r="357" spans="1:15" ht="12.75">
      <c r="A357" s="132"/>
      <c r="B357" s="136" t="s">
        <v>219</v>
      </c>
      <c r="C357" s="101">
        <f aca="true" t="shared" si="183" ref="C357:H357">C355-C356</f>
        <v>1</v>
      </c>
      <c r="D357" s="101">
        <f t="shared" si="183"/>
        <v>-7</v>
      </c>
      <c r="E357" s="101">
        <f t="shared" si="183"/>
        <v>0</v>
      </c>
      <c r="F357" s="101">
        <f t="shared" si="183"/>
        <v>-3</v>
      </c>
      <c r="G357" s="101">
        <f t="shared" si="183"/>
        <v>7</v>
      </c>
      <c r="H357" s="101">
        <f t="shared" si="183"/>
        <v>-5</v>
      </c>
      <c r="I357" s="101">
        <f>I355-I356</f>
        <v>-5</v>
      </c>
      <c r="J357" s="101">
        <f>J355-J356</f>
        <v>-7</v>
      </c>
      <c r="K357" s="101">
        <f>K355-K356</f>
        <v>-6</v>
      </c>
      <c r="L357" s="101">
        <f>L355-L356</f>
        <v>1</v>
      </c>
      <c r="M357" s="101"/>
      <c r="N357" s="101"/>
      <c r="O357" s="101">
        <f>O355-O356</f>
        <v>-24</v>
      </c>
    </row>
    <row r="358" spans="1:15" ht="13.5" thickBot="1">
      <c r="A358" s="133"/>
      <c r="B358" s="134" t="s">
        <v>5</v>
      </c>
      <c r="C358" s="135">
        <f aca="true" t="shared" si="184" ref="C358:H358">C357/C356</f>
        <v>0.1111111111111111</v>
      </c>
      <c r="D358" s="135">
        <f t="shared" si="184"/>
        <v>-0.5</v>
      </c>
      <c r="E358" s="135">
        <f t="shared" si="184"/>
        <v>0</v>
      </c>
      <c r="F358" s="135">
        <f t="shared" si="184"/>
        <v>-0.3333333333333333</v>
      </c>
      <c r="G358" s="135">
        <f t="shared" si="184"/>
        <v>0.6363636363636364</v>
      </c>
      <c r="H358" s="135">
        <f t="shared" si="184"/>
        <v>-0.3125</v>
      </c>
      <c r="I358" s="135">
        <f>I357/I356</f>
        <v>-0.29411764705882354</v>
      </c>
      <c r="J358" s="135">
        <f>J357/J356</f>
        <v>-0.2916666666666667</v>
      </c>
      <c r="K358" s="135">
        <f>K357/K356</f>
        <v>-0.4</v>
      </c>
      <c r="L358" s="135">
        <f>L357/L356</f>
        <v>0.0625</v>
      </c>
      <c r="M358" s="135"/>
      <c r="N358" s="135"/>
      <c r="O358" s="135">
        <f>O357/O356</f>
        <v>-0.16901408450704225</v>
      </c>
    </row>
    <row r="359" spans="1:15" ht="12.75">
      <c r="A359" s="132"/>
      <c r="B359" s="102">
        <v>2011</v>
      </c>
      <c r="C359" s="103">
        <v>10</v>
      </c>
      <c r="D359" s="103">
        <v>10</v>
      </c>
      <c r="E359" s="103">
        <v>7</v>
      </c>
      <c r="F359" s="103">
        <v>9</v>
      </c>
      <c r="G359" s="103">
        <v>15</v>
      </c>
      <c r="H359" s="103">
        <v>11</v>
      </c>
      <c r="I359" s="103">
        <v>12</v>
      </c>
      <c r="J359" s="103">
        <v>8</v>
      </c>
      <c r="K359" s="103">
        <v>9</v>
      </c>
      <c r="L359" s="103">
        <v>5</v>
      </c>
      <c r="M359" s="103"/>
      <c r="N359" s="103"/>
      <c r="O359" s="102">
        <f>SUM(C359:N359)</f>
        <v>96</v>
      </c>
    </row>
    <row r="360" spans="1:15" ht="12.75">
      <c r="A360" s="130" t="s">
        <v>225</v>
      </c>
      <c r="B360" s="101">
        <v>2010</v>
      </c>
      <c r="C360" s="101">
        <v>15</v>
      </c>
      <c r="D360" s="101">
        <v>9</v>
      </c>
      <c r="E360" s="101">
        <v>15</v>
      </c>
      <c r="F360" s="101">
        <v>17</v>
      </c>
      <c r="G360" s="101">
        <v>11</v>
      </c>
      <c r="H360" s="101">
        <v>8</v>
      </c>
      <c r="I360" s="101">
        <v>9</v>
      </c>
      <c r="J360" s="101">
        <v>9</v>
      </c>
      <c r="K360" s="101">
        <v>9</v>
      </c>
      <c r="L360" s="101">
        <v>7</v>
      </c>
      <c r="M360" s="101"/>
      <c r="N360" s="101"/>
      <c r="O360" s="101">
        <f>SUM(C360:N360)</f>
        <v>109</v>
      </c>
    </row>
    <row r="361" spans="1:15" ht="12.75">
      <c r="A361" s="130" t="s">
        <v>226</v>
      </c>
      <c r="B361" s="136" t="s">
        <v>219</v>
      </c>
      <c r="C361" s="101">
        <f aca="true" t="shared" si="185" ref="C361:H361">C359-C360</f>
        <v>-5</v>
      </c>
      <c r="D361" s="101">
        <f t="shared" si="185"/>
        <v>1</v>
      </c>
      <c r="E361" s="101">
        <f t="shared" si="185"/>
        <v>-8</v>
      </c>
      <c r="F361" s="101">
        <f t="shared" si="185"/>
        <v>-8</v>
      </c>
      <c r="G361" s="101">
        <f t="shared" si="185"/>
        <v>4</v>
      </c>
      <c r="H361" s="101">
        <f t="shared" si="185"/>
        <v>3</v>
      </c>
      <c r="I361" s="101">
        <f>I359-I360</f>
        <v>3</v>
      </c>
      <c r="J361" s="101">
        <f>J359-J360</f>
        <v>-1</v>
      </c>
      <c r="K361" s="101">
        <f>K359-K360</f>
        <v>0</v>
      </c>
      <c r="L361" s="101">
        <f>L359-L360</f>
        <v>-2</v>
      </c>
      <c r="M361" s="101"/>
      <c r="N361" s="101"/>
      <c r="O361" s="101">
        <f>O359-O360</f>
        <v>-13</v>
      </c>
    </row>
    <row r="362" spans="1:15" ht="13.5" thickBot="1">
      <c r="A362" s="133" t="s">
        <v>0</v>
      </c>
      <c r="B362" s="134" t="s">
        <v>5</v>
      </c>
      <c r="C362" s="135">
        <f aca="true" t="shared" si="186" ref="C362:H362">C361/C360</f>
        <v>-0.3333333333333333</v>
      </c>
      <c r="D362" s="135">
        <f t="shared" si="186"/>
        <v>0.1111111111111111</v>
      </c>
      <c r="E362" s="135">
        <f t="shared" si="186"/>
        <v>-0.5333333333333333</v>
      </c>
      <c r="F362" s="135">
        <f t="shared" si="186"/>
        <v>-0.47058823529411764</v>
      </c>
      <c r="G362" s="135">
        <f t="shared" si="186"/>
        <v>0.36363636363636365</v>
      </c>
      <c r="H362" s="135">
        <f t="shared" si="186"/>
        <v>0.375</v>
      </c>
      <c r="I362" s="135">
        <f>I361/I360</f>
        <v>0.3333333333333333</v>
      </c>
      <c r="J362" s="135">
        <f>J361/J360</f>
        <v>-0.1111111111111111</v>
      </c>
      <c r="K362" s="135">
        <f>K361/K360</f>
        <v>0</v>
      </c>
      <c r="L362" s="135">
        <f>L361/L360</f>
        <v>-0.2857142857142857</v>
      </c>
      <c r="M362" s="135"/>
      <c r="N362" s="135"/>
      <c r="O362" s="135">
        <f>O361/O360</f>
        <v>-0.11926605504587157</v>
      </c>
    </row>
    <row r="363" spans="1:15" ht="12.75">
      <c r="A363" s="132"/>
      <c r="B363" s="102">
        <v>2011</v>
      </c>
      <c r="C363" s="103">
        <v>107</v>
      </c>
      <c r="D363" s="103">
        <v>102</v>
      </c>
      <c r="E363" s="103">
        <v>80</v>
      </c>
      <c r="F363" s="103">
        <v>86</v>
      </c>
      <c r="G363" s="103">
        <v>125</v>
      </c>
      <c r="H363" s="103">
        <v>125</v>
      </c>
      <c r="I363" s="103">
        <v>105</v>
      </c>
      <c r="J363" s="103">
        <v>110</v>
      </c>
      <c r="K363" s="103">
        <v>76</v>
      </c>
      <c r="L363" s="103">
        <v>96</v>
      </c>
      <c r="M363" s="103"/>
      <c r="N363" s="103"/>
      <c r="O363" s="102">
        <f>SUM(C363:N363)</f>
        <v>1012</v>
      </c>
    </row>
    <row r="364" spans="1:15" ht="12.75">
      <c r="A364" s="130" t="s">
        <v>227</v>
      </c>
      <c r="B364" s="101">
        <v>2010</v>
      </c>
      <c r="C364" s="101">
        <v>114</v>
      </c>
      <c r="D364" s="101">
        <v>106</v>
      </c>
      <c r="E364" s="101">
        <v>95</v>
      </c>
      <c r="F364" s="101">
        <v>106</v>
      </c>
      <c r="G364" s="101">
        <v>102</v>
      </c>
      <c r="H364" s="101">
        <v>85</v>
      </c>
      <c r="I364" s="101">
        <v>95</v>
      </c>
      <c r="J364" s="101">
        <v>88</v>
      </c>
      <c r="K364" s="101">
        <v>81</v>
      </c>
      <c r="L364" s="101">
        <v>91</v>
      </c>
      <c r="M364" s="101"/>
      <c r="N364" s="101"/>
      <c r="O364" s="101">
        <f>SUM(C364:N364)</f>
        <v>963</v>
      </c>
    </row>
    <row r="365" spans="1:15" ht="12.75">
      <c r="A365" s="132"/>
      <c r="B365" s="136" t="s">
        <v>219</v>
      </c>
      <c r="C365" s="101">
        <f aca="true" t="shared" si="187" ref="C365:H365">C363-C364</f>
        <v>-7</v>
      </c>
      <c r="D365" s="101">
        <f t="shared" si="187"/>
        <v>-4</v>
      </c>
      <c r="E365" s="101">
        <f t="shared" si="187"/>
        <v>-15</v>
      </c>
      <c r="F365" s="101">
        <f t="shared" si="187"/>
        <v>-20</v>
      </c>
      <c r="G365" s="101">
        <f t="shared" si="187"/>
        <v>23</v>
      </c>
      <c r="H365" s="101">
        <f t="shared" si="187"/>
        <v>40</v>
      </c>
      <c r="I365" s="101">
        <f>I363-I364</f>
        <v>10</v>
      </c>
      <c r="J365" s="101">
        <f>J363-J364</f>
        <v>22</v>
      </c>
      <c r="K365" s="101">
        <f>K363-K364</f>
        <v>-5</v>
      </c>
      <c r="L365" s="101">
        <f>L363-L364</f>
        <v>5</v>
      </c>
      <c r="M365" s="101"/>
      <c r="N365" s="101"/>
      <c r="O365" s="101">
        <f>O363-O364</f>
        <v>49</v>
      </c>
    </row>
    <row r="366" spans="1:15" ht="13.5" thickBot="1">
      <c r="A366" s="133"/>
      <c r="B366" s="134" t="s">
        <v>5</v>
      </c>
      <c r="C366" s="135">
        <f aca="true" t="shared" si="188" ref="C366:H366">C365/C364</f>
        <v>-0.06140350877192982</v>
      </c>
      <c r="D366" s="135">
        <f t="shared" si="188"/>
        <v>-0.03773584905660377</v>
      </c>
      <c r="E366" s="135">
        <f t="shared" si="188"/>
        <v>-0.15789473684210525</v>
      </c>
      <c r="F366" s="135">
        <f t="shared" si="188"/>
        <v>-0.18867924528301888</v>
      </c>
      <c r="G366" s="135">
        <f t="shared" si="188"/>
        <v>0.22549019607843138</v>
      </c>
      <c r="H366" s="135">
        <f t="shared" si="188"/>
        <v>0.47058823529411764</v>
      </c>
      <c r="I366" s="135">
        <f>I365/I364</f>
        <v>0.10526315789473684</v>
      </c>
      <c r="J366" s="135">
        <f>J365/J364</f>
        <v>0.25</v>
      </c>
      <c r="K366" s="135">
        <f>K365/K364</f>
        <v>-0.06172839506172839</v>
      </c>
      <c r="L366" s="135">
        <f>L365/L364</f>
        <v>0.054945054945054944</v>
      </c>
      <c r="M366" s="135"/>
      <c r="N366" s="135"/>
      <c r="O366" s="135">
        <f>O365/O364</f>
        <v>0.05088265835929388</v>
      </c>
    </row>
    <row r="367" spans="1:15" ht="12.75">
      <c r="A367" s="132"/>
      <c r="B367" s="102">
        <v>2011</v>
      </c>
      <c r="C367" s="103">
        <v>70</v>
      </c>
      <c r="D367" s="103">
        <v>97</v>
      </c>
      <c r="E367" s="103">
        <v>79</v>
      </c>
      <c r="F367" s="103">
        <v>102</v>
      </c>
      <c r="G367" s="103">
        <v>184</v>
      </c>
      <c r="H367" s="103">
        <v>182</v>
      </c>
      <c r="I367" s="103">
        <v>153</v>
      </c>
      <c r="J367" s="103">
        <v>97</v>
      </c>
      <c r="K367" s="103">
        <v>114</v>
      </c>
      <c r="L367" s="103">
        <v>107</v>
      </c>
      <c r="M367" s="103"/>
      <c r="N367" s="103"/>
      <c r="O367" s="102">
        <f>SUM(C367:N367)</f>
        <v>1185</v>
      </c>
    </row>
    <row r="368" spans="1:15" ht="12.75">
      <c r="A368" s="130" t="s">
        <v>228</v>
      </c>
      <c r="B368" s="101">
        <v>2010</v>
      </c>
      <c r="C368" s="101">
        <v>116</v>
      </c>
      <c r="D368" s="101">
        <v>66</v>
      </c>
      <c r="E368" s="101">
        <v>90</v>
      </c>
      <c r="F368" s="101">
        <v>109</v>
      </c>
      <c r="G368" s="101">
        <v>119</v>
      </c>
      <c r="H368" s="101">
        <v>108</v>
      </c>
      <c r="I368" s="101">
        <v>97</v>
      </c>
      <c r="J368" s="101">
        <v>72</v>
      </c>
      <c r="K368" s="101">
        <v>80</v>
      </c>
      <c r="L368" s="101">
        <v>94</v>
      </c>
      <c r="M368" s="101"/>
      <c r="N368" s="101"/>
      <c r="O368" s="101">
        <f>SUM(C368:N368)</f>
        <v>951</v>
      </c>
    </row>
    <row r="369" spans="1:15" ht="12.75">
      <c r="A369" s="130" t="s">
        <v>229</v>
      </c>
      <c r="B369" s="136" t="s">
        <v>219</v>
      </c>
      <c r="C369" s="101">
        <f aca="true" t="shared" si="189" ref="C369:H369">C367-C368</f>
        <v>-46</v>
      </c>
      <c r="D369" s="101">
        <f t="shared" si="189"/>
        <v>31</v>
      </c>
      <c r="E369" s="101">
        <f t="shared" si="189"/>
        <v>-11</v>
      </c>
      <c r="F369" s="101">
        <f t="shared" si="189"/>
        <v>-7</v>
      </c>
      <c r="G369" s="101">
        <f t="shared" si="189"/>
        <v>65</v>
      </c>
      <c r="H369" s="101">
        <f t="shared" si="189"/>
        <v>74</v>
      </c>
      <c r="I369" s="101">
        <f>I367-I368</f>
        <v>56</v>
      </c>
      <c r="J369" s="101">
        <f>J367-J368</f>
        <v>25</v>
      </c>
      <c r="K369" s="101">
        <f>K367-K368</f>
        <v>34</v>
      </c>
      <c r="L369" s="101">
        <f>L367-L368</f>
        <v>13</v>
      </c>
      <c r="M369" s="101"/>
      <c r="N369" s="101"/>
      <c r="O369" s="101">
        <f>O367-O368</f>
        <v>234</v>
      </c>
    </row>
    <row r="370" spans="1:15" ht="13.5" thickBot="1">
      <c r="A370" s="133"/>
      <c r="B370" s="134" t="s">
        <v>5</v>
      </c>
      <c r="C370" s="135">
        <f aca="true" t="shared" si="190" ref="C370:H370">C369/C368</f>
        <v>-0.39655172413793105</v>
      </c>
      <c r="D370" s="135">
        <f t="shared" si="190"/>
        <v>0.4696969696969697</v>
      </c>
      <c r="E370" s="135">
        <f t="shared" si="190"/>
        <v>-0.12222222222222222</v>
      </c>
      <c r="F370" s="135">
        <f t="shared" si="190"/>
        <v>-0.06422018348623854</v>
      </c>
      <c r="G370" s="135">
        <f t="shared" si="190"/>
        <v>0.5462184873949579</v>
      </c>
      <c r="H370" s="135">
        <f t="shared" si="190"/>
        <v>0.6851851851851852</v>
      </c>
      <c r="I370" s="135">
        <f>I369/I368</f>
        <v>0.5773195876288659</v>
      </c>
      <c r="J370" s="135">
        <f>J369/J368</f>
        <v>0.3472222222222222</v>
      </c>
      <c r="K370" s="135">
        <f>K369/K368</f>
        <v>0.425</v>
      </c>
      <c r="L370" s="135">
        <f>L369/L368</f>
        <v>0.13829787234042554</v>
      </c>
      <c r="M370" s="135"/>
      <c r="N370" s="135"/>
      <c r="O370" s="135">
        <f>O369/O368</f>
        <v>0.24605678233438485</v>
      </c>
    </row>
    <row r="371" spans="1:15" ht="12.75">
      <c r="A371" s="132"/>
      <c r="B371" s="102">
        <v>2011</v>
      </c>
      <c r="C371" s="103">
        <v>4</v>
      </c>
      <c r="D371" s="103">
        <v>11</v>
      </c>
      <c r="E371" s="103">
        <v>14</v>
      </c>
      <c r="F371" s="103">
        <v>4</v>
      </c>
      <c r="G371" s="103">
        <v>4</v>
      </c>
      <c r="H371" s="103">
        <v>9</v>
      </c>
      <c r="I371" s="103">
        <v>7</v>
      </c>
      <c r="J371" s="103">
        <v>5</v>
      </c>
      <c r="K371" s="103">
        <v>4</v>
      </c>
      <c r="L371" s="103">
        <v>6</v>
      </c>
      <c r="M371" s="103"/>
      <c r="N371" s="103"/>
      <c r="O371" s="102">
        <f>SUM(C371:N371)</f>
        <v>68</v>
      </c>
    </row>
    <row r="372" spans="1:15" ht="12.75">
      <c r="A372" s="130" t="s">
        <v>230</v>
      </c>
      <c r="B372" s="101">
        <v>2010</v>
      </c>
      <c r="C372" s="101">
        <v>6</v>
      </c>
      <c r="D372" s="101">
        <v>7</v>
      </c>
      <c r="E372" s="101">
        <v>8</v>
      </c>
      <c r="F372" s="101">
        <v>12</v>
      </c>
      <c r="G372" s="101">
        <v>20</v>
      </c>
      <c r="H372" s="101">
        <v>22</v>
      </c>
      <c r="I372" s="101">
        <v>14</v>
      </c>
      <c r="J372" s="101">
        <v>13</v>
      </c>
      <c r="K372" s="101">
        <v>10</v>
      </c>
      <c r="L372" s="101">
        <v>8</v>
      </c>
      <c r="M372" s="101"/>
      <c r="N372" s="101"/>
      <c r="O372" s="101">
        <f>SUM(C372:N372)</f>
        <v>120</v>
      </c>
    </row>
    <row r="373" spans="1:15" ht="12.75">
      <c r="A373" s="130" t="s">
        <v>231</v>
      </c>
      <c r="B373" s="136" t="s">
        <v>219</v>
      </c>
      <c r="C373" s="101">
        <f aca="true" t="shared" si="191" ref="C373:H373">C371-C372</f>
        <v>-2</v>
      </c>
      <c r="D373" s="101">
        <f t="shared" si="191"/>
        <v>4</v>
      </c>
      <c r="E373" s="101">
        <f t="shared" si="191"/>
        <v>6</v>
      </c>
      <c r="F373" s="101">
        <f t="shared" si="191"/>
        <v>-8</v>
      </c>
      <c r="G373" s="101">
        <f t="shared" si="191"/>
        <v>-16</v>
      </c>
      <c r="H373" s="101">
        <f t="shared" si="191"/>
        <v>-13</v>
      </c>
      <c r="I373" s="101">
        <f>I371-I372</f>
        <v>-7</v>
      </c>
      <c r="J373" s="101">
        <f>J371-J372</f>
        <v>-8</v>
      </c>
      <c r="K373" s="101">
        <f>K371-K372</f>
        <v>-6</v>
      </c>
      <c r="L373" s="101">
        <f>L371-L372</f>
        <v>-2</v>
      </c>
      <c r="M373" s="101"/>
      <c r="N373" s="101"/>
      <c r="O373" s="101">
        <f>O371-O372</f>
        <v>-52</v>
      </c>
    </row>
    <row r="374" spans="1:15" ht="13.5" thickBot="1">
      <c r="A374" s="133"/>
      <c r="B374" s="134" t="s">
        <v>5</v>
      </c>
      <c r="C374" s="135">
        <f aca="true" t="shared" si="192" ref="C374:H374">C373/C372</f>
        <v>-0.3333333333333333</v>
      </c>
      <c r="D374" s="135">
        <f t="shared" si="192"/>
        <v>0.5714285714285714</v>
      </c>
      <c r="E374" s="135">
        <f t="shared" si="192"/>
        <v>0.75</v>
      </c>
      <c r="F374" s="135">
        <f t="shared" si="192"/>
        <v>-0.6666666666666666</v>
      </c>
      <c r="G374" s="135">
        <f t="shared" si="192"/>
        <v>-0.8</v>
      </c>
      <c r="H374" s="135">
        <f t="shared" si="192"/>
        <v>-0.5909090909090909</v>
      </c>
      <c r="I374" s="135">
        <f>I373/I372</f>
        <v>-0.5</v>
      </c>
      <c r="J374" s="135">
        <f>J373/J372</f>
        <v>-0.6153846153846154</v>
      </c>
      <c r="K374" s="135">
        <f>K373/K372</f>
        <v>-0.6</v>
      </c>
      <c r="L374" s="135">
        <f>L373/L372</f>
        <v>-0.25</v>
      </c>
      <c r="M374" s="135"/>
      <c r="N374" s="135"/>
      <c r="O374" s="135">
        <f>O373/O372</f>
        <v>-0.43333333333333335</v>
      </c>
    </row>
    <row r="375" ht="13.5" thickBot="1">
      <c r="A375" s="213" t="s">
        <v>242</v>
      </c>
    </row>
    <row r="376" spans="1:15" ht="13.5" thickBot="1">
      <c r="A376" t="s">
        <v>0</v>
      </c>
      <c r="B376" s="211" t="s">
        <v>205</v>
      </c>
      <c r="C376" s="211" t="s">
        <v>206</v>
      </c>
      <c r="D376" s="211" t="s">
        <v>207</v>
      </c>
      <c r="E376" s="211" t="s">
        <v>208</v>
      </c>
      <c r="F376" s="211" t="s">
        <v>209</v>
      </c>
      <c r="G376" s="211" t="s">
        <v>210</v>
      </c>
      <c r="H376" s="211" t="s">
        <v>211</v>
      </c>
      <c r="I376" s="211" t="s">
        <v>212</v>
      </c>
      <c r="J376" s="211" t="s">
        <v>213</v>
      </c>
      <c r="K376" s="211" t="s">
        <v>214</v>
      </c>
      <c r="L376" s="211" t="s">
        <v>215</v>
      </c>
      <c r="M376" s="211" t="s">
        <v>216</v>
      </c>
      <c r="N376" s="211" t="s">
        <v>217</v>
      </c>
      <c r="O376" s="211" t="s">
        <v>54</v>
      </c>
    </row>
    <row r="377" spans="1:15" ht="12.75">
      <c r="A377" s="212"/>
      <c r="B377" s="102">
        <v>2011</v>
      </c>
      <c r="C377" s="102">
        <f aca="true" t="shared" si="193" ref="C377:L378">SUM(C381+C385+C389+C393+C397+C401+C405)</f>
        <v>103</v>
      </c>
      <c r="D377" s="102">
        <f t="shared" si="193"/>
        <v>101</v>
      </c>
      <c r="E377" s="102">
        <f t="shared" si="193"/>
        <v>128</v>
      </c>
      <c r="F377" s="102">
        <f t="shared" si="193"/>
        <v>92</v>
      </c>
      <c r="G377" s="102">
        <f t="shared" si="193"/>
        <v>153</v>
      </c>
      <c r="H377" s="102">
        <f t="shared" si="193"/>
        <v>111</v>
      </c>
      <c r="I377" s="102">
        <f t="shared" si="193"/>
        <v>76</v>
      </c>
      <c r="J377" s="102">
        <f t="shared" si="193"/>
        <v>105</v>
      </c>
      <c r="K377" s="102">
        <f t="shared" si="193"/>
        <v>107</v>
      </c>
      <c r="L377" s="102">
        <f t="shared" si="193"/>
        <v>95</v>
      </c>
      <c r="M377" s="102"/>
      <c r="N377" s="102"/>
      <c r="O377" s="102">
        <f>SUM(O381+O385+O389+O393+O397+O401+O405)</f>
        <v>1071</v>
      </c>
    </row>
    <row r="378" spans="1:15" ht="12.75">
      <c r="A378" s="130" t="s">
        <v>54</v>
      </c>
      <c r="B378" s="101">
        <v>2010</v>
      </c>
      <c r="C378" s="101">
        <f t="shared" si="193"/>
        <v>192</v>
      </c>
      <c r="D378" s="101">
        <f t="shared" si="193"/>
        <v>181</v>
      </c>
      <c r="E378" s="101">
        <f t="shared" si="193"/>
        <v>174</v>
      </c>
      <c r="F378" s="101">
        <f t="shared" si="193"/>
        <v>158</v>
      </c>
      <c r="G378" s="101">
        <f t="shared" si="193"/>
        <v>103</v>
      </c>
      <c r="H378" s="101">
        <f t="shared" si="193"/>
        <v>86</v>
      </c>
      <c r="I378" s="101">
        <f t="shared" si="193"/>
        <v>85</v>
      </c>
      <c r="J378" s="101">
        <f t="shared" si="193"/>
        <v>101</v>
      </c>
      <c r="K378" s="101">
        <f t="shared" si="193"/>
        <v>133</v>
      </c>
      <c r="L378" s="101">
        <f t="shared" si="193"/>
        <v>129</v>
      </c>
      <c r="M378" s="101"/>
      <c r="N378" s="101"/>
      <c r="O378" s="101">
        <f>SUM(C378:N378)</f>
        <v>1342</v>
      </c>
    </row>
    <row r="379" spans="1:15" ht="12.75">
      <c r="A379" s="130" t="s">
        <v>218</v>
      </c>
      <c r="B379" s="131" t="s">
        <v>219</v>
      </c>
      <c r="C379" s="101">
        <f aca="true" t="shared" si="194" ref="C379:H379">C377-C378</f>
        <v>-89</v>
      </c>
      <c r="D379" s="101">
        <f t="shared" si="194"/>
        <v>-80</v>
      </c>
      <c r="E379" s="101">
        <f t="shared" si="194"/>
        <v>-46</v>
      </c>
      <c r="F379" s="101">
        <f t="shared" si="194"/>
        <v>-66</v>
      </c>
      <c r="G379" s="101">
        <f t="shared" si="194"/>
        <v>50</v>
      </c>
      <c r="H379" s="101">
        <f t="shared" si="194"/>
        <v>25</v>
      </c>
      <c r="I379" s="101">
        <f>I377-I378</f>
        <v>-9</v>
      </c>
      <c r="J379" s="101">
        <f>J377-J378</f>
        <v>4</v>
      </c>
      <c r="K379" s="101">
        <f>K377-K378</f>
        <v>-26</v>
      </c>
      <c r="L379" s="101">
        <f>L377-L378</f>
        <v>-34</v>
      </c>
      <c r="M379" s="101"/>
      <c r="N379" s="101"/>
      <c r="O379" s="101">
        <f>O377-O378</f>
        <v>-271</v>
      </c>
    </row>
    <row r="380" spans="1:15" ht="13.5" thickBot="1">
      <c r="A380" s="133"/>
      <c r="B380" s="134" t="s">
        <v>5</v>
      </c>
      <c r="C380" s="135">
        <f aca="true" t="shared" si="195" ref="C380:H380">C379/C378</f>
        <v>-0.4635416666666667</v>
      </c>
      <c r="D380" s="135">
        <f t="shared" si="195"/>
        <v>-0.4419889502762431</v>
      </c>
      <c r="E380" s="135">
        <f t="shared" si="195"/>
        <v>-0.26436781609195403</v>
      </c>
      <c r="F380" s="135">
        <f t="shared" si="195"/>
        <v>-0.4177215189873418</v>
      </c>
      <c r="G380" s="135">
        <f t="shared" si="195"/>
        <v>0.4854368932038835</v>
      </c>
      <c r="H380" s="135">
        <f t="shared" si="195"/>
        <v>0.29069767441860467</v>
      </c>
      <c r="I380" s="135">
        <f>I379/I378</f>
        <v>-0.10588235294117647</v>
      </c>
      <c r="J380" s="135">
        <f>J379/J378</f>
        <v>0.039603960396039604</v>
      </c>
      <c r="K380" s="135">
        <f>K379/K378</f>
        <v>-0.19548872180451127</v>
      </c>
      <c r="L380" s="135">
        <f>L379/L378</f>
        <v>-0.26356589147286824</v>
      </c>
      <c r="M380" s="135"/>
      <c r="N380" s="135"/>
      <c r="O380" s="135">
        <f>O379/O378</f>
        <v>-0.20193740685543965</v>
      </c>
    </row>
    <row r="381" spans="1:15" ht="12.75">
      <c r="A381" s="132"/>
      <c r="B381" s="102">
        <v>2011</v>
      </c>
      <c r="C381" s="102">
        <v>2</v>
      </c>
      <c r="D381" s="102">
        <v>0</v>
      </c>
      <c r="E381" s="102">
        <v>0</v>
      </c>
      <c r="F381" s="102">
        <v>0</v>
      </c>
      <c r="G381" s="102">
        <v>0</v>
      </c>
      <c r="H381" s="102">
        <v>0</v>
      </c>
      <c r="I381" s="102">
        <v>1</v>
      </c>
      <c r="J381" s="102">
        <v>1</v>
      </c>
      <c r="K381" s="102">
        <v>0</v>
      </c>
      <c r="L381" s="102">
        <v>0</v>
      </c>
      <c r="M381" s="102"/>
      <c r="N381" s="102"/>
      <c r="O381" s="102">
        <f>SUM(C381:N381)</f>
        <v>4</v>
      </c>
    </row>
    <row r="382" spans="1:15" ht="12.75">
      <c r="A382" s="130" t="s">
        <v>220</v>
      </c>
      <c r="B382" s="101">
        <v>2010</v>
      </c>
      <c r="C382" s="101">
        <v>0</v>
      </c>
      <c r="D382" s="101">
        <v>0</v>
      </c>
      <c r="E382" s="101">
        <v>0</v>
      </c>
      <c r="F382" s="101">
        <v>0</v>
      </c>
      <c r="G382" s="101">
        <v>0</v>
      </c>
      <c r="H382" s="101">
        <v>0</v>
      </c>
      <c r="I382" s="101">
        <v>0</v>
      </c>
      <c r="J382" s="101">
        <v>0</v>
      </c>
      <c r="K382" s="101">
        <v>0</v>
      </c>
      <c r="L382" s="101">
        <v>0</v>
      </c>
      <c r="M382" s="101"/>
      <c r="N382" s="101"/>
      <c r="O382" s="101">
        <f>SUM(C382:N382)</f>
        <v>0</v>
      </c>
    </row>
    <row r="383" spans="1:15" ht="12.75">
      <c r="A383" s="130" t="s">
        <v>221</v>
      </c>
      <c r="B383" s="136" t="s">
        <v>219</v>
      </c>
      <c r="C383" s="101">
        <f aca="true" t="shared" si="196" ref="C383:H383">C381-C382</f>
        <v>2</v>
      </c>
      <c r="D383" s="101">
        <f t="shared" si="196"/>
        <v>0</v>
      </c>
      <c r="E383" s="101">
        <f t="shared" si="196"/>
        <v>0</v>
      </c>
      <c r="F383" s="101">
        <f t="shared" si="196"/>
        <v>0</v>
      </c>
      <c r="G383" s="101">
        <f t="shared" si="196"/>
        <v>0</v>
      </c>
      <c r="H383" s="101">
        <f t="shared" si="196"/>
        <v>0</v>
      </c>
      <c r="I383" s="101">
        <f>I381-I382</f>
        <v>1</v>
      </c>
      <c r="J383" s="101">
        <f>J381-J382</f>
        <v>1</v>
      </c>
      <c r="K383" s="101">
        <f>K381-K382</f>
        <v>0</v>
      </c>
      <c r="L383" s="101">
        <f>L381-L382</f>
        <v>0</v>
      </c>
      <c r="M383" s="101"/>
      <c r="N383" s="101"/>
      <c r="O383" s="101">
        <f>O381-O382</f>
        <v>4</v>
      </c>
    </row>
    <row r="384" spans="1:15" ht="13.5" thickBot="1">
      <c r="A384" s="133"/>
      <c r="B384" s="134" t="s">
        <v>5</v>
      </c>
      <c r="C384" s="135">
        <v>0</v>
      </c>
      <c r="D384" s="135">
        <v>0</v>
      </c>
      <c r="E384" s="135">
        <v>0</v>
      </c>
      <c r="F384" s="135">
        <v>0</v>
      </c>
      <c r="G384" s="135">
        <v>0</v>
      </c>
      <c r="H384" s="135">
        <v>0</v>
      </c>
      <c r="I384" s="135">
        <v>0</v>
      </c>
      <c r="J384" s="135">
        <v>0</v>
      </c>
      <c r="K384" s="135">
        <v>0</v>
      </c>
      <c r="L384" s="135">
        <v>0</v>
      </c>
      <c r="M384" s="135"/>
      <c r="N384" s="135"/>
      <c r="O384" s="135">
        <v>0</v>
      </c>
    </row>
    <row r="385" spans="1:15" ht="12.75">
      <c r="A385" s="132"/>
      <c r="B385" s="102">
        <v>2011</v>
      </c>
      <c r="C385" s="103">
        <v>0</v>
      </c>
      <c r="D385" s="103">
        <v>0</v>
      </c>
      <c r="E385" s="103">
        <v>0</v>
      </c>
      <c r="F385" s="103">
        <v>0</v>
      </c>
      <c r="G385" s="103">
        <v>0</v>
      </c>
      <c r="H385" s="103">
        <v>0</v>
      </c>
      <c r="I385" s="103">
        <v>0</v>
      </c>
      <c r="J385" s="103">
        <v>0</v>
      </c>
      <c r="K385" s="103">
        <v>0</v>
      </c>
      <c r="L385" s="103">
        <v>0</v>
      </c>
      <c r="M385" s="103"/>
      <c r="N385" s="103"/>
      <c r="O385" s="102">
        <f>SUM(C385:N385)</f>
        <v>0</v>
      </c>
    </row>
    <row r="386" spans="1:15" ht="12.75">
      <c r="A386" s="137" t="s">
        <v>222</v>
      </c>
      <c r="B386" s="101">
        <v>2010</v>
      </c>
      <c r="C386" s="101">
        <v>0</v>
      </c>
      <c r="D386" s="101">
        <v>0</v>
      </c>
      <c r="E386" s="101">
        <v>0</v>
      </c>
      <c r="F386" s="101">
        <v>0</v>
      </c>
      <c r="G386" s="101">
        <v>0</v>
      </c>
      <c r="H386" s="101">
        <v>0</v>
      </c>
      <c r="I386" s="101">
        <v>0</v>
      </c>
      <c r="J386" s="101">
        <v>0</v>
      </c>
      <c r="K386" s="101">
        <v>0</v>
      </c>
      <c r="L386" s="101">
        <v>0</v>
      </c>
      <c r="M386" s="101"/>
      <c r="N386" s="101"/>
      <c r="O386" s="101">
        <f>SUM(C386:N386)</f>
        <v>0</v>
      </c>
    </row>
    <row r="387" spans="1:15" ht="12.75">
      <c r="A387" s="130" t="s">
        <v>223</v>
      </c>
      <c r="B387" s="136" t="s">
        <v>219</v>
      </c>
      <c r="C387" s="101">
        <f aca="true" t="shared" si="197" ref="C387:H387">C385-C386</f>
        <v>0</v>
      </c>
      <c r="D387" s="101">
        <f t="shared" si="197"/>
        <v>0</v>
      </c>
      <c r="E387" s="101">
        <f t="shared" si="197"/>
        <v>0</v>
      </c>
      <c r="F387" s="101">
        <f t="shared" si="197"/>
        <v>0</v>
      </c>
      <c r="G387" s="101">
        <f t="shared" si="197"/>
        <v>0</v>
      </c>
      <c r="H387" s="101">
        <f t="shared" si="197"/>
        <v>0</v>
      </c>
      <c r="I387" s="101">
        <f>I385-I386</f>
        <v>0</v>
      </c>
      <c r="J387" s="101">
        <f>J385-J386</f>
        <v>0</v>
      </c>
      <c r="K387" s="101">
        <f>K385-K386</f>
        <v>0</v>
      </c>
      <c r="L387" s="101">
        <f>L385-L386</f>
        <v>0</v>
      </c>
      <c r="M387" s="101"/>
      <c r="N387" s="101"/>
      <c r="O387" s="101">
        <f>O385-O386</f>
        <v>0</v>
      </c>
    </row>
    <row r="388" spans="1:15" ht="13.5" thickBot="1">
      <c r="A388" s="133"/>
      <c r="B388" s="134" t="s">
        <v>5</v>
      </c>
      <c r="C388" s="135">
        <v>0</v>
      </c>
      <c r="D388" s="135">
        <v>0</v>
      </c>
      <c r="E388" s="135">
        <v>0</v>
      </c>
      <c r="F388" s="135">
        <v>0</v>
      </c>
      <c r="G388" s="135">
        <v>0</v>
      </c>
      <c r="H388" s="135">
        <v>0</v>
      </c>
      <c r="I388" s="135">
        <v>0</v>
      </c>
      <c r="J388" s="135">
        <v>0</v>
      </c>
      <c r="K388" s="135">
        <v>0</v>
      </c>
      <c r="L388" s="135">
        <v>0</v>
      </c>
      <c r="M388" s="135"/>
      <c r="N388" s="135"/>
      <c r="O388" s="135">
        <v>0</v>
      </c>
    </row>
    <row r="389" spans="1:15" ht="12.75">
      <c r="A389" s="132"/>
      <c r="B389" s="102">
        <v>2011</v>
      </c>
      <c r="C389" s="103">
        <v>4</v>
      </c>
      <c r="D389" s="103">
        <v>5</v>
      </c>
      <c r="E389" s="103">
        <v>2</v>
      </c>
      <c r="F389" s="103">
        <v>1</v>
      </c>
      <c r="G389" s="103">
        <v>3</v>
      </c>
      <c r="H389" s="103">
        <v>3</v>
      </c>
      <c r="I389" s="103">
        <v>1</v>
      </c>
      <c r="J389" s="103">
        <v>2</v>
      </c>
      <c r="K389" s="103">
        <v>3</v>
      </c>
      <c r="L389" s="103">
        <v>1</v>
      </c>
      <c r="M389" s="103"/>
      <c r="N389" s="103"/>
      <c r="O389" s="102">
        <f>SUM(C389:N389)</f>
        <v>25</v>
      </c>
    </row>
    <row r="390" spans="1:15" ht="12.75">
      <c r="A390" s="130" t="s">
        <v>224</v>
      </c>
      <c r="B390" s="101">
        <v>2010</v>
      </c>
      <c r="C390" s="101">
        <v>4</v>
      </c>
      <c r="D390" s="101">
        <v>14</v>
      </c>
      <c r="E390" s="101">
        <v>7</v>
      </c>
      <c r="F390" s="101">
        <v>7</v>
      </c>
      <c r="G390" s="101">
        <v>3</v>
      </c>
      <c r="H390" s="101">
        <v>3</v>
      </c>
      <c r="I390" s="101">
        <v>5</v>
      </c>
      <c r="J390" s="101">
        <v>4</v>
      </c>
      <c r="K390" s="101">
        <v>5</v>
      </c>
      <c r="L390" s="101">
        <v>1</v>
      </c>
      <c r="M390" s="101"/>
      <c r="N390" s="101"/>
      <c r="O390" s="101">
        <f>SUM(C390:N390)</f>
        <v>53</v>
      </c>
    </row>
    <row r="391" spans="1:15" ht="12.75">
      <c r="A391" s="132"/>
      <c r="B391" s="136" t="s">
        <v>219</v>
      </c>
      <c r="C391" s="101">
        <f aca="true" t="shared" si="198" ref="C391:H391">C389-C390</f>
        <v>0</v>
      </c>
      <c r="D391" s="101">
        <f t="shared" si="198"/>
        <v>-9</v>
      </c>
      <c r="E391" s="101">
        <f t="shared" si="198"/>
        <v>-5</v>
      </c>
      <c r="F391" s="101">
        <f t="shared" si="198"/>
        <v>-6</v>
      </c>
      <c r="G391" s="101">
        <f t="shared" si="198"/>
        <v>0</v>
      </c>
      <c r="H391" s="101">
        <f t="shared" si="198"/>
        <v>0</v>
      </c>
      <c r="I391" s="101">
        <f>I389-I390</f>
        <v>-4</v>
      </c>
      <c r="J391" s="101">
        <f>J389-J390</f>
        <v>-2</v>
      </c>
      <c r="K391" s="101">
        <f>K389-K390</f>
        <v>-2</v>
      </c>
      <c r="L391" s="101">
        <f>L389-L390</f>
        <v>0</v>
      </c>
      <c r="M391" s="101"/>
      <c r="N391" s="101"/>
      <c r="O391" s="101">
        <f>O389-O390</f>
        <v>-28</v>
      </c>
    </row>
    <row r="392" spans="1:15" ht="13.5" thickBot="1">
      <c r="A392" s="133"/>
      <c r="B392" s="134" t="s">
        <v>5</v>
      </c>
      <c r="C392" s="135">
        <f aca="true" t="shared" si="199" ref="C392:H392">C391/C390</f>
        <v>0</v>
      </c>
      <c r="D392" s="135">
        <f t="shared" si="199"/>
        <v>-0.6428571428571429</v>
      </c>
      <c r="E392" s="135">
        <f t="shared" si="199"/>
        <v>-0.7142857142857143</v>
      </c>
      <c r="F392" s="135">
        <f t="shared" si="199"/>
        <v>-0.8571428571428571</v>
      </c>
      <c r="G392" s="135">
        <f t="shared" si="199"/>
        <v>0</v>
      </c>
      <c r="H392" s="135">
        <f t="shared" si="199"/>
        <v>0</v>
      </c>
      <c r="I392" s="135">
        <f>I391/I390</f>
        <v>-0.8</v>
      </c>
      <c r="J392" s="135">
        <f>J391/J390</f>
        <v>-0.5</v>
      </c>
      <c r="K392" s="135">
        <f>K391/K390</f>
        <v>-0.4</v>
      </c>
      <c r="L392" s="135">
        <f>L391/L390</f>
        <v>0</v>
      </c>
      <c r="M392" s="135"/>
      <c r="N392" s="135"/>
      <c r="O392" s="135">
        <f>O391/O390</f>
        <v>-0.5283018867924528</v>
      </c>
    </row>
    <row r="393" spans="1:15" ht="17.25" customHeight="1">
      <c r="A393" s="132"/>
      <c r="B393" s="102">
        <v>2011</v>
      </c>
      <c r="C393" s="103">
        <v>7</v>
      </c>
      <c r="D393" s="103">
        <v>2</v>
      </c>
      <c r="E393" s="103">
        <v>7</v>
      </c>
      <c r="F393" s="103">
        <v>11</v>
      </c>
      <c r="G393" s="103">
        <v>5</v>
      </c>
      <c r="H393" s="103">
        <v>7</v>
      </c>
      <c r="I393" s="103">
        <v>4</v>
      </c>
      <c r="J393" s="103">
        <v>7</v>
      </c>
      <c r="K393" s="103">
        <v>7</v>
      </c>
      <c r="L393" s="103">
        <v>2</v>
      </c>
      <c r="M393" s="103"/>
      <c r="N393" s="103"/>
      <c r="O393" s="102">
        <f>SUM(C393:N393)</f>
        <v>59</v>
      </c>
    </row>
    <row r="394" spans="1:15" ht="12.75">
      <c r="A394" s="130" t="s">
        <v>225</v>
      </c>
      <c r="B394" s="101">
        <v>2010</v>
      </c>
      <c r="C394" s="101">
        <v>3</v>
      </c>
      <c r="D394" s="101">
        <v>7</v>
      </c>
      <c r="E394" s="101">
        <v>3</v>
      </c>
      <c r="F394" s="101">
        <v>2</v>
      </c>
      <c r="G394" s="101">
        <v>7</v>
      </c>
      <c r="H394" s="101">
        <v>6</v>
      </c>
      <c r="I394" s="101">
        <v>5</v>
      </c>
      <c r="J394" s="101">
        <v>11</v>
      </c>
      <c r="K394" s="101">
        <v>5</v>
      </c>
      <c r="L394" s="101">
        <v>5</v>
      </c>
      <c r="M394" s="101"/>
      <c r="N394" s="101"/>
      <c r="O394" s="101">
        <f>SUM(C394:N394)</f>
        <v>54</v>
      </c>
    </row>
    <row r="395" spans="1:15" ht="12.75">
      <c r="A395" s="130" t="s">
        <v>226</v>
      </c>
      <c r="B395" s="136" t="s">
        <v>219</v>
      </c>
      <c r="C395" s="101">
        <f aca="true" t="shared" si="200" ref="C395:H395">C393-C394</f>
        <v>4</v>
      </c>
      <c r="D395" s="101">
        <f t="shared" si="200"/>
        <v>-5</v>
      </c>
      <c r="E395" s="101">
        <f t="shared" si="200"/>
        <v>4</v>
      </c>
      <c r="F395" s="101">
        <f t="shared" si="200"/>
        <v>9</v>
      </c>
      <c r="G395" s="101">
        <f t="shared" si="200"/>
        <v>-2</v>
      </c>
      <c r="H395" s="101">
        <f t="shared" si="200"/>
        <v>1</v>
      </c>
      <c r="I395" s="101">
        <f>I393-I394</f>
        <v>-1</v>
      </c>
      <c r="J395" s="101">
        <f>J393-J394</f>
        <v>-4</v>
      </c>
      <c r="K395" s="101">
        <f>K393-K394</f>
        <v>2</v>
      </c>
      <c r="L395" s="101">
        <f>L393-L394</f>
        <v>-3</v>
      </c>
      <c r="M395" s="101"/>
      <c r="N395" s="101"/>
      <c r="O395" s="101">
        <f>O393-O394</f>
        <v>5</v>
      </c>
    </row>
    <row r="396" spans="1:15" ht="13.5" thickBot="1">
      <c r="A396" s="133" t="s">
        <v>0</v>
      </c>
      <c r="B396" s="134" t="s">
        <v>5</v>
      </c>
      <c r="C396" s="135">
        <f aca="true" t="shared" si="201" ref="C396:H396">C395/C394</f>
        <v>1.3333333333333333</v>
      </c>
      <c r="D396" s="135">
        <f t="shared" si="201"/>
        <v>-0.7142857142857143</v>
      </c>
      <c r="E396" s="135">
        <f t="shared" si="201"/>
        <v>1.3333333333333333</v>
      </c>
      <c r="F396" s="135">
        <f t="shared" si="201"/>
        <v>4.5</v>
      </c>
      <c r="G396" s="135">
        <f t="shared" si="201"/>
        <v>-0.2857142857142857</v>
      </c>
      <c r="H396" s="135">
        <f t="shared" si="201"/>
        <v>0.16666666666666666</v>
      </c>
      <c r="I396" s="135">
        <f>I395/I394</f>
        <v>-0.2</v>
      </c>
      <c r="J396" s="135">
        <f>J395/J394</f>
        <v>-0.36363636363636365</v>
      </c>
      <c r="K396" s="135">
        <f>K395/K394</f>
        <v>0.4</v>
      </c>
      <c r="L396" s="135">
        <f>L395/L394</f>
        <v>-0.6</v>
      </c>
      <c r="M396" s="135"/>
      <c r="N396" s="135"/>
      <c r="O396" s="135">
        <f>O395/O394</f>
        <v>0.09259259259259259</v>
      </c>
    </row>
    <row r="397" spans="1:15" ht="12.75">
      <c r="A397" s="132"/>
      <c r="B397" s="102">
        <v>2011</v>
      </c>
      <c r="C397" s="103">
        <v>43</v>
      </c>
      <c r="D397" s="103">
        <v>53</v>
      </c>
      <c r="E397" s="103">
        <v>57</v>
      </c>
      <c r="F397" s="103">
        <v>28</v>
      </c>
      <c r="G397" s="103">
        <v>52</v>
      </c>
      <c r="H397" s="103">
        <v>46</v>
      </c>
      <c r="I397" s="103">
        <v>29</v>
      </c>
      <c r="J397" s="103">
        <v>32</v>
      </c>
      <c r="K397" s="103">
        <v>45</v>
      </c>
      <c r="L397" s="103">
        <v>43</v>
      </c>
      <c r="M397" s="103"/>
      <c r="N397" s="103"/>
      <c r="O397" s="102">
        <f>SUM(C397:N397)</f>
        <v>428</v>
      </c>
    </row>
    <row r="398" spans="1:15" ht="12.75">
      <c r="A398" s="130" t="s">
        <v>227</v>
      </c>
      <c r="B398" s="101">
        <v>2010</v>
      </c>
      <c r="C398" s="101">
        <v>91</v>
      </c>
      <c r="D398" s="101">
        <v>77</v>
      </c>
      <c r="E398" s="101">
        <v>80</v>
      </c>
      <c r="F398" s="101">
        <v>71</v>
      </c>
      <c r="G398" s="101">
        <v>48</v>
      </c>
      <c r="H398" s="101">
        <v>56</v>
      </c>
      <c r="I398" s="101">
        <v>50</v>
      </c>
      <c r="J398" s="101">
        <v>31</v>
      </c>
      <c r="K398" s="101">
        <v>55</v>
      </c>
      <c r="L398" s="101">
        <v>48</v>
      </c>
      <c r="M398" s="101"/>
      <c r="N398" s="101"/>
      <c r="O398" s="101">
        <f>SUM(C398:N398)</f>
        <v>607</v>
      </c>
    </row>
    <row r="399" spans="1:15" ht="12.75">
      <c r="A399" s="132"/>
      <c r="B399" s="136" t="s">
        <v>219</v>
      </c>
      <c r="C399" s="101">
        <f aca="true" t="shared" si="202" ref="C399:H399">C397-C398</f>
        <v>-48</v>
      </c>
      <c r="D399" s="101">
        <f t="shared" si="202"/>
        <v>-24</v>
      </c>
      <c r="E399" s="101">
        <f t="shared" si="202"/>
        <v>-23</v>
      </c>
      <c r="F399" s="101">
        <f t="shared" si="202"/>
        <v>-43</v>
      </c>
      <c r="G399" s="101">
        <f t="shared" si="202"/>
        <v>4</v>
      </c>
      <c r="H399" s="101">
        <f t="shared" si="202"/>
        <v>-10</v>
      </c>
      <c r="I399" s="101">
        <f>I397-I398</f>
        <v>-21</v>
      </c>
      <c r="J399" s="101">
        <f>J397-J398</f>
        <v>1</v>
      </c>
      <c r="K399" s="101">
        <f>K397-K398</f>
        <v>-10</v>
      </c>
      <c r="L399" s="101">
        <f>L397-L398</f>
        <v>-5</v>
      </c>
      <c r="M399" s="101"/>
      <c r="N399" s="101"/>
      <c r="O399" s="101">
        <f>O397-O398</f>
        <v>-179</v>
      </c>
    </row>
    <row r="400" spans="1:15" ht="13.5" thickBot="1">
      <c r="A400" s="133"/>
      <c r="B400" s="134" t="s">
        <v>5</v>
      </c>
      <c r="C400" s="135">
        <f aca="true" t="shared" si="203" ref="C400:H400">C399/C398</f>
        <v>-0.5274725274725275</v>
      </c>
      <c r="D400" s="135">
        <f t="shared" si="203"/>
        <v>-0.3116883116883117</v>
      </c>
      <c r="E400" s="135">
        <f t="shared" si="203"/>
        <v>-0.2875</v>
      </c>
      <c r="F400" s="135">
        <f t="shared" si="203"/>
        <v>-0.6056338028169014</v>
      </c>
      <c r="G400" s="135">
        <f t="shared" si="203"/>
        <v>0.08333333333333333</v>
      </c>
      <c r="H400" s="135">
        <f t="shared" si="203"/>
        <v>-0.17857142857142858</v>
      </c>
      <c r="I400" s="135">
        <f>I399/I398</f>
        <v>-0.42</v>
      </c>
      <c r="J400" s="135">
        <f>J399/J398</f>
        <v>0.03225806451612903</v>
      </c>
      <c r="K400" s="135">
        <f>K399/K398</f>
        <v>-0.18181818181818182</v>
      </c>
      <c r="L400" s="135">
        <f>L399/L398</f>
        <v>-0.10416666666666667</v>
      </c>
      <c r="M400" s="135"/>
      <c r="N400" s="135"/>
      <c r="O400" s="135">
        <f>O399/O398</f>
        <v>-0.29489291598023065</v>
      </c>
    </row>
    <row r="401" spans="1:15" ht="12.75">
      <c r="A401" s="132"/>
      <c r="B401" s="102">
        <v>2011</v>
      </c>
      <c r="C401" s="103">
        <v>45</v>
      </c>
      <c r="D401" s="103">
        <v>41</v>
      </c>
      <c r="E401" s="103">
        <v>58</v>
      </c>
      <c r="F401" s="103">
        <v>49</v>
      </c>
      <c r="G401" s="103">
        <v>92</v>
      </c>
      <c r="H401" s="103">
        <v>55</v>
      </c>
      <c r="I401" s="103">
        <v>41</v>
      </c>
      <c r="J401" s="103">
        <v>62</v>
      </c>
      <c r="K401" s="103">
        <v>52</v>
      </c>
      <c r="L401" s="103">
        <v>47</v>
      </c>
      <c r="M401" s="103"/>
      <c r="N401" s="103"/>
      <c r="O401" s="102">
        <f>SUM(C401:N401)</f>
        <v>542</v>
      </c>
    </row>
    <row r="402" spans="1:15" ht="12.75">
      <c r="A402" s="130" t="s">
        <v>228</v>
      </c>
      <c r="B402" s="101">
        <v>2010</v>
      </c>
      <c r="C402" s="101">
        <v>90</v>
      </c>
      <c r="D402" s="101">
        <v>80</v>
      </c>
      <c r="E402" s="101">
        <v>77</v>
      </c>
      <c r="F402" s="101">
        <v>76</v>
      </c>
      <c r="G402" s="101">
        <v>41</v>
      </c>
      <c r="H402" s="101">
        <v>20</v>
      </c>
      <c r="I402" s="101">
        <v>18</v>
      </c>
      <c r="J402" s="101">
        <v>48</v>
      </c>
      <c r="K402" s="101">
        <v>62</v>
      </c>
      <c r="L402" s="101">
        <v>70</v>
      </c>
      <c r="M402" s="101"/>
      <c r="N402" s="101"/>
      <c r="O402" s="101">
        <f>SUM(C402:N402)</f>
        <v>582</v>
      </c>
    </row>
    <row r="403" spans="1:15" ht="12.75">
      <c r="A403" s="130" t="s">
        <v>229</v>
      </c>
      <c r="B403" s="136" t="s">
        <v>219</v>
      </c>
      <c r="C403" s="101">
        <f aca="true" t="shared" si="204" ref="C403:H403">C401-C402</f>
        <v>-45</v>
      </c>
      <c r="D403" s="101">
        <f t="shared" si="204"/>
        <v>-39</v>
      </c>
      <c r="E403" s="101">
        <f t="shared" si="204"/>
        <v>-19</v>
      </c>
      <c r="F403" s="101">
        <f t="shared" si="204"/>
        <v>-27</v>
      </c>
      <c r="G403" s="101">
        <f t="shared" si="204"/>
        <v>51</v>
      </c>
      <c r="H403" s="101">
        <f t="shared" si="204"/>
        <v>35</v>
      </c>
      <c r="I403" s="101">
        <f>I401-I402</f>
        <v>23</v>
      </c>
      <c r="J403" s="101">
        <f>J401-J402</f>
        <v>14</v>
      </c>
      <c r="K403" s="101">
        <f>K401-K402</f>
        <v>-10</v>
      </c>
      <c r="L403" s="101">
        <f>L401-L402</f>
        <v>-23</v>
      </c>
      <c r="M403" s="101"/>
      <c r="N403" s="101"/>
      <c r="O403" s="101">
        <f>O401-O402</f>
        <v>-40</v>
      </c>
    </row>
    <row r="404" spans="1:15" ht="13.5" thickBot="1">
      <c r="A404" s="133"/>
      <c r="B404" s="134" t="s">
        <v>5</v>
      </c>
      <c r="C404" s="135">
        <f aca="true" t="shared" si="205" ref="C404:H404">C403/C402</f>
        <v>-0.5</v>
      </c>
      <c r="D404" s="135">
        <f t="shared" si="205"/>
        <v>-0.4875</v>
      </c>
      <c r="E404" s="135">
        <f t="shared" si="205"/>
        <v>-0.24675324675324675</v>
      </c>
      <c r="F404" s="135">
        <f t="shared" si="205"/>
        <v>-0.35526315789473684</v>
      </c>
      <c r="G404" s="135">
        <f t="shared" si="205"/>
        <v>1.2439024390243902</v>
      </c>
      <c r="H404" s="135">
        <f t="shared" si="205"/>
        <v>1.75</v>
      </c>
      <c r="I404" s="135">
        <f>I403/I402</f>
        <v>1.2777777777777777</v>
      </c>
      <c r="J404" s="135">
        <f>J403/J402</f>
        <v>0.2916666666666667</v>
      </c>
      <c r="K404" s="135">
        <f>K403/K402</f>
        <v>-0.16129032258064516</v>
      </c>
      <c r="L404" s="135">
        <f>L403/L402</f>
        <v>-0.32857142857142857</v>
      </c>
      <c r="M404" s="135"/>
      <c r="N404" s="135"/>
      <c r="O404" s="135">
        <f>O403/O402</f>
        <v>-0.06872852233676977</v>
      </c>
    </row>
    <row r="405" spans="1:15" ht="12.75">
      <c r="A405" s="132"/>
      <c r="B405" s="102">
        <v>2011</v>
      </c>
      <c r="C405" s="103">
        <v>2</v>
      </c>
      <c r="D405" s="103">
        <v>0</v>
      </c>
      <c r="E405" s="103">
        <v>4</v>
      </c>
      <c r="F405" s="103">
        <v>3</v>
      </c>
      <c r="G405" s="103">
        <v>1</v>
      </c>
      <c r="H405" s="103">
        <v>0</v>
      </c>
      <c r="I405" s="103">
        <v>0</v>
      </c>
      <c r="J405" s="103">
        <v>1</v>
      </c>
      <c r="K405" s="103">
        <v>0</v>
      </c>
      <c r="L405" s="103">
        <v>2</v>
      </c>
      <c r="M405" s="103"/>
      <c r="N405" s="103"/>
      <c r="O405" s="102">
        <f>SUM(C405:N405)</f>
        <v>13</v>
      </c>
    </row>
    <row r="406" spans="1:15" ht="12.75">
      <c r="A406" s="130" t="s">
        <v>230</v>
      </c>
      <c r="B406" s="101">
        <v>2010</v>
      </c>
      <c r="C406" s="101">
        <v>4</v>
      </c>
      <c r="D406" s="101">
        <v>3</v>
      </c>
      <c r="E406" s="101">
        <v>7</v>
      </c>
      <c r="F406" s="101">
        <v>2</v>
      </c>
      <c r="G406" s="101">
        <v>4</v>
      </c>
      <c r="H406" s="101">
        <v>1</v>
      </c>
      <c r="I406" s="101">
        <v>7</v>
      </c>
      <c r="J406" s="101">
        <v>7</v>
      </c>
      <c r="K406" s="101">
        <v>6</v>
      </c>
      <c r="L406" s="101">
        <v>5</v>
      </c>
      <c r="M406" s="101"/>
      <c r="N406" s="101"/>
      <c r="O406" s="101">
        <f>SUM(C406:N406)</f>
        <v>46</v>
      </c>
    </row>
    <row r="407" spans="1:15" ht="12.75">
      <c r="A407" s="130" t="s">
        <v>231</v>
      </c>
      <c r="B407" s="136" t="s">
        <v>219</v>
      </c>
      <c r="C407" s="101">
        <f aca="true" t="shared" si="206" ref="C407:H407">C405-C406</f>
        <v>-2</v>
      </c>
      <c r="D407" s="101">
        <f t="shared" si="206"/>
        <v>-3</v>
      </c>
      <c r="E407" s="101">
        <f t="shared" si="206"/>
        <v>-3</v>
      </c>
      <c r="F407" s="101">
        <f t="shared" si="206"/>
        <v>1</v>
      </c>
      <c r="G407" s="101">
        <f t="shared" si="206"/>
        <v>-3</v>
      </c>
      <c r="H407" s="101">
        <f t="shared" si="206"/>
        <v>-1</v>
      </c>
      <c r="I407" s="101">
        <f>I405-I406</f>
        <v>-7</v>
      </c>
      <c r="J407" s="101">
        <f>J405-J406</f>
        <v>-6</v>
      </c>
      <c r="K407" s="101">
        <f>K405-K406</f>
        <v>-6</v>
      </c>
      <c r="L407" s="101">
        <f>L405-L406</f>
        <v>-3</v>
      </c>
      <c r="M407" s="101"/>
      <c r="N407" s="101"/>
      <c r="O407" s="101">
        <f>O405-O406</f>
        <v>-33</v>
      </c>
    </row>
    <row r="408" spans="1:15" ht="13.5" thickBot="1">
      <c r="A408" s="133"/>
      <c r="B408" s="134" t="s">
        <v>5</v>
      </c>
      <c r="C408" s="135">
        <f>C407/C406</f>
        <v>-0.5</v>
      </c>
      <c r="D408" s="135">
        <f>D407/D406</f>
        <v>-1</v>
      </c>
      <c r="E408" s="135">
        <f>E407/E406</f>
        <v>-0.42857142857142855</v>
      </c>
      <c r="F408" s="135">
        <f aca="true" t="shared" si="207" ref="F408:K408">F407/F406</f>
        <v>0.5</v>
      </c>
      <c r="G408" s="135">
        <f t="shared" si="207"/>
        <v>-0.75</v>
      </c>
      <c r="H408" s="135">
        <f t="shared" si="207"/>
        <v>-1</v>
      </c>
      <c r="I408" s="135">
        <f t="shared" si="207"/>
        <v>-1</v>
      </c>
      <c r="J408" s="135">
        <f t="shared" si="207"/>
        <v>-0.8571428571428571</v>
      </c>
      <c r="K408" s="135">
        <f t="shared" si="207"/>
        <v>-1</v>
      </c>
      <c r="L408" s="135">
        <f>L407/L406</f>
        <v>-0.6</v>
      </c>
      <c r="M408" s="135"/>
      <c r="N408" s="135"/>
      <c r="O408" s="135">
        <f>O407/O406</f>
        <v>-0.717391304347826</v>
      </c>
    </row>
    <row r="409" ht="13.5" thickBot="1">
      <c r="A409" s="213" t="s">
        <v>243</v>
      </c>
    </row>
    <row r="410" spans="1:15" ht="13.5" thickBot="1">
      <c r="A410" t="s">
        <v>0</v>
      </c>
      <c r="B410" s="211" t="s">
        <v>205</v>
      </c>
      <c r="C410" s="211" t="s">
        <v>206</v>
      </c>
      <c r="D410" s="211" t="s">
        <v>207</v>
      </c>
      <c r="E410" s="211" t="s">
        <v>208</v>
      </c>
      <c r="F410" s="211" t="s">
        <v>209</v>
      </c>
      <c r="G410" s="211" t="s">
        <v>210</v>
      </c>
      <c r="H410" s="211" t="s">
        <v>211</v>
      </c>
      <c r="I410" s="211" t="s">
        <v>212</v>
      </c>
      <c r="J410" s="211" t="s">
        <v>213</v>
      </c>
      <c r="K410" s="211" t="s">
        <v>214</v>
      </c>
      <c r="L410" s="211" t="s">
        <v>215</v>
      </c>
      <c r="M410" s="211" t="s">
        <v>216</v>
      </c>
      <c r="N410" s="211" t="s">
        <v>217</v>
      </c>
      <c r="O410" s="211" t="s">
        <v>54</v>
      </c>
    </row>
    <row r="411" spans="1:15" ht="12.75">
      <c r="A411" s="212"/>
      <c r="B411" s="102">
        <v>2011</v>
      </c>
      <c r="C411" s="102">
        <f aca="true" t="shared" si="208" ref="C411:L412">SUM(C415+C419+C423+C427+C431+C435+C439)</f>
        <v>208</v>
      </c>
      <c r="D411" s="102">
        <f t="shared" si="208"/>
        <v>216</v>
      </c>
      <c r="E411" s="102">
        <f t="shared" si="208"/>
        <v>261</v>
      </c>
      <c r="F411" s="102">
        <f t="shared" si="208"/>
        <v>137</v>
      </c>
      <c r="G411" s="102">
        <f t="shared" si="208"/>
        <v>183</v>
      </c>
      <c r="H411" s="102">
        <f t="shared" si="208"/>
        <v>211</v>
      </c>
      <c r="I411" s="102">
        <f t="shared" si="208"/>
        <v>195</v>
      </c>
      <c r="J411" s="102">
        <f t="shared" si="208"/>
        <v>174</v>
      </c>
      <c r="K411" s="102">
        <f t="shared" si="208"/>
        <v>164</v>
      </c>
      <c r="L411" s="102">
        <f t="shared" si="208"/>
        <v>147</v>
      </c>
      <c r="M411" s="102"/>
      <c r="N411" s="102"/>
      <c r="O411" s="102">
        <f>SUM(O415+O419+O423+O427+O431+O435+O439)</f>
        <v>1896</v>
      </c>
    </row>
    <row r="412" spans="1:15" ht="12.75">
      <c r="A412" s="130" t="s">
        <v>54</v>
      </c>
      <c r="B412" s="101">
        <v>2010</v>
      </c>
      <c r="C412" s="101">
        <f t="shared" si="208"/>
        <v>173</v>
      </c>
      <c r="D412" s="101">
        <f t="shared" si="208"/>
        <v>182</v>
      </c>
      <c r="E412" s="101">
        <f t="shared" si="208"/>
        <v>190</v>
      </c>
      <c r="F412" s="101">
        <f t="shared" si="208"/>
        <v>189</v>
      </c>
      <c r="G412" s="101">
        <f t="shared" si="208"/>
        <v>178</v>
      </c>
      <c r="H412" s="101">
        <f t="shared" si="208"/>
        <v>171</v>
      </c>
      <c r="I412" s="101">
        <f t="shared" si="208"/>
        <v>203</v>
      </c>
      <c r="J412" s="101">
        <f t="shared" si="208"/>
        <v>199</v>
      </c>
      <c r="K412" s="101">
        <f t="shared" si="208"/>
        <v>211</v>
      </c>
      <c r="L412" s="101">
        <f t="shared" si="208"/>
        <v>217</v>
      </c>
      <c r="M412" s="101"/>
      <c r="N412" s="101"/>
      <c r="O412" s="101">
        <f>SUM(C412:N412)</f>
        <v>1913</v>
      </c>
    </row>
    <row r="413" spans="1:15" ht="12.75">
      <c r="A413" s="130" t="s">
        <v>218</v>
      </c>
      <c r="B413" s="131" t="s">
        <v>219</v>
      </c>
      <c r="C413" s="101">
        <f aca="true" t="shared" si="209" ref="C413:H413">C411-C412</f>
        <v>35</v>
      </c>
      <c r="D413" s="101">
        <f t="shared" si="209"/>
        <v>34</v>
      </c>
      <c r="E413" s="101">
        <f t="shared" si="209"/>
        <v>71</v>
      </c>
      <c r="F413" s="101">
        <f t="shared" si="209"/>
        <v>-52</v>
      </c>
      <c r="G413" s="101">
        <f t="shared" si="209"/>
        <v>5</v>
      </c>
      <c r="H413" s="101">
        <f t="shared" si="209"/>
        <v>40</v>
      </c>
      <c r="I413" s="101">
        <f>I411-I412</f>
        <v>-8</v>
      </c>
      <c r="J413" s="101">
        <f>J411-J412</f>
        <v>-25</v>
      </c>
      <c r="K413" s="101">
        <f>K411-K412</f>
        <v>-47</v>
      </c>
      <c r="L413" s="101">
        <f>L411-L412</f>
        <v>-70</v>
      </c>
      <c r="M413" s="101"/>
      <c r="N413" s="101"/>
      <c r="O413" s="101">
        <f>O411-O412</f>
        <v>-17</v>
      </c>
    </row>
    <row r="414" spans="1:15" ht="13.5" thickBot="1">
      <c r="A414" s="133"/>
      <c r="B414" s="134" t="s">
        <v>5</v>
      </c>
      <c r="C414" s="135">
        <f aca="true" t="shared" si="210" ref="C414:H414">C413/C412</f>
        <v>0.2023121387283237</v>
      </c>
      <c r="D414" s="135">
        <f t="shared" si="210"/>
        <v>0.18681318681318682</v>
      </c>
      <c r="E414" s="135">
        <f t="shared" si="210"/>
        <v>0.3736842105263158</v>
      </c>
      <c r="F414" s="135">
        <f t="shared" si="210"/>
        <v>-0.2751322751322751</v>
      </c>
      <c r="G414" s="135">
        <f t="shared" si="210"/>
        <v>0.028089887640449437</v>
      </c>
      <c r="H414" s="135">
        <f t="shared" si="210"/>
        <v>0.23391812865497075</v>
      </c>
      <c r="I414" s="135">
        <f>I413/I412</f>
        <v>-0.03940886699507389</v>
      </c>
      <c r="J414" s="135">
        <f>J413/J412</f>
        <v>-0.12562814070351758</v>
      </c>
      <c r="K414" s="135">
        <f>K413/K412</f>
        <v>-0.22274881516587677</v>
      </c>
      <c r="L414" s="135">
        <f>L413/L412</f>
        <v>-0.3225806451612903</v>
      </c>
      <c r="M414" s="135"/>
      <c r="N414" s="135"/>
      <c r="O414" s="135">
        <f>O413/O412</f>
        <v>-0.008886565603763722</v>
      </c>
    </row>
    <row r="415" spans="1:15" ht="12.75">
      <c r="A415" s="132"/>
      <c r="B415" s="102">
        <v>2011</v>
      </c>
      <c r="C415" s="102">
        <v>3</v>
      </c>
      <c r="D415" s="102">
        <v>4</v>
      </c>
      <c r="E415" s="102">
        <v>5</v>
      </c>
      <c r="F415" s="102">
        <v>1</v>
      </c>
      <c r="G415" s="102">
        <v>2</v>
      </c>
      <c r="H415" s="102">
        <v>6</v>
      </c>
      <c r="I415" s="102">
        <v>4</v>
      </c>
      <c r="J415" s="102">
        <v>3</v>
      </c>
      <c r="K415" s="102">
        <v>4</v>
      </c>
      <c r="L415" s="102">
        <v>1</v>
      </c>
      <c r="M415" s="102"/>
      <c r="N415" s="102"/>
      <c r="O415" s="102">
        <f>SUM(C415:N415)</f>
        <v>33</v>
      </c>
    </row>
    <row r="416" spans="1:15" ht="12.75">
      <c r="A416" s="130" t="s">
        <v>220</v>
      </c>
      <c r="B416" s="101">
        <v>2010</v>
      </c>
      <c r="C416" s="101">
        <v>3</v>
      </c>
      <c r="D416" s="101">
        <v>7</v>
      </c>
      <c r="E416" s="101">
        <v>4</v>
      </c>
      <c r="F416" s="101">
        <v>4</v>
      </c>
      <c r="G416" s="101">
        <v>6</v>
      </c>
      <c r="H416" s="101">
        <v>8</v>
      </c>
      <c r="I416" s="101">
        <v>2</v>
      </c>
      <c r="J416" s="101">
        <v>2</v>
      </c>
      <c r="K416" s="101">
        <v>2</v>
      </c>
      <c r="L416" s="101">
        <v>2</v>
      </c>
      <c r="M416" s="101"/>
      <c r="N416" s="101"/>
      <c r="O416" s="101">
        <f>SUM(C416:N416)</f>
        <v>40</v>
      </c>
    </row>
    <row r="417" spans="1:15" ht="12.75">
      <c r="A417" s="130" t="s">
        <v>221</v>
      </c>
      <c r="B417" s="136" t="s">
        <v>219</v>
      </c>
      <c r="C417" s="101">
        <f aca="true" t="shared" si="211" ref="C417:H417">C415-C416</f>
        <v>0</v>
      </c>
      <c r="D417" s="101">
        <f t="shared" si="211"/>
        <v>-3</v>
      </c>
      <c r="E417" s="101">
        <f t="shared" si="211"/>
        <v>1</v>
      </c>
      <c r="F417" s="101">
        <f t="shared" si="211"/>
        <v>-3</v>
      </c>
      <c r="G417" s="101">
        <f t="shared" si="211"/>
        <v>-4</v>
      </c>
      <c r="H417" s="101">
        <f t="shared" si="211"/>
        <v>-2</v>
      </c>
      <c r="I417" s="101">
        <f>I415-I416</f>
        <v>2</v>
      </c>
      <c r="J417" s="101">
        <f>J415-J416</f>
        <v>1</v>
      </c>
      <c r="K417" s="101">
        <f>K415-K416</f>
        <v>2</v>
      </c>
      <c r="L417" s="101">
        <f>L415-L416</f>
        <v>-1</v>
      </c>
      <c r="M417" s="101"/>
      <c r="N417" s="101"/>
      <c r="O417" s="101">
        <f>O415-O416</f>
        <v>-7</v>
      </c>
    </row>
    <row r="418" spans="1:15" ht="13.5" thickBot="1">
      <c r="A418" s="133"/>
      <c r="B418" s="134" t="s">
        <v>5</v>
      </c>
      <c r="C418" s="135">
        <f aca="true" t="shared" si="212" ref="C418:H418">C417/C416</f>
        <v>0</v>
      </c>
      <c r="D418" s="135">
        <f t="shared" si="212"/>
        <v>-0.42857142857142855</v>
      </c>
      <c r="E418" s="135">
        <f t="shared" si="212"/>
        <v>0.25</v>
      </c>
      <c r="F418" s="135">
        <f t="shared" si="212"/>
        <v>-0.75</v>
      </c>
      <c r="G418" s="135">
        <f t="shared" si="212"/>
        <v>-0.6666666666666666</v>
      </c>
      <c r="H418" s="135">
        <f t="shared" si="212"/>
        <v>-0.25</v>
      </c>
      <c r="I418" s="135">
        <f>I417/I416</f>
        <v>1</v>
      </c>
      <c r="J418" s="135">
        <f>J417/J416</f>
        <v>0.5</v>
      </c>
      <c r="K418" s="135">
        <f>K417/K416</f>
        <v>1</v>
      </c>
      <c r="L418" s="135">
        <f>L417/L416</f>
        <v>-0.5</v>
      </c>
      <c r="M418" s="135"/>
      <c r="N418" s="135"/>
      <c r="O418" s="135">
        <f>O417/O416</f>
        <v>-0.175</v>
      </c>
    </row>
    <row r="419" spans="1:15" ht="12.75">
      <c r="A419" s="132"/>
      <c r="B419" s="102">
        <v>2011</v>
      </c>
      <c r="C419" s="103">
        <v>1</v>
      </c>
      <c r="D419" s="103">
        <v>0</v>
      </c>
      <c r="E419" s="103">
        <v>0</v>
      </c>
      <c r="F419" s="103">
        <v>0</v>
      </c>
      <c r="G419" s="103">
        <v>0</v>
      </c>
      <c r="H419" s="103">
        <v>1</v>
      </c>
      <c r="I419" s="103">
        <v>0</v>
      </c>
      <c r="J419" s="103">
        <v>2</v>
      </c>
      <c r="K419" s="103">
        <v>0</v>
      </c>
      <c r="L419" s="103">
        <v>0</v>
      </c>
      <c r="M419" s="103"/>
      <c r="N419" s="103"/>
      <c r="O419" s="102">
        <f>SUM(C419:N419)</f>
        <v>4</v>
      </c>
    </row>
    <row r="420" spans="1:15" ht="12.75">
      <c r="A420" s="137" t="s">
        <v>222</v>
      </c>
      <c r="B420" s="101">
        <v>2010</v>
      </c>
      <c r="C420" s="101">
        <v>0</v>
      </c>
      <c r="D420" s="101">
        <v>0</v>
      </c>
      <c r="E420" s="101">
        <v>0</v>
      </c>
      <c r="F420" s="101">
        <v>0</v>
      </c>
      <c r="G420" s="101">
        <v>1</v>
      </c>
      <c r="H420" s="101">
        <v>1</v>
      </c>
      <c r="I420" s="101">
        <v>0</v>
      </c>
      <c r="J420" s="101">
        <v>0</v>
      </c>
      <c r="K420" s="101">
        <v>0</v>
      </c>
      <c r="L420" s="101">
        <v>0</v>
      </c>
      <c r="M420" s="101"/>
      <c r="N420" s="101"/>
      <c r="O420" s="101">
        <f>SUM(C420:N420)</f>
        <v>2</v>
      </c>
    </row>
    <row r="421" spans="1:15" ht="12.75">
      <c r="A421" s="130" t="s">
        <v>223</v>
      </c>
      <c r="B421" s="136" t="s">
        <v>219</v>
      </c>
      <c r="C421" s="101">
        <f aca="true" t="shared" si="213" ref="C421:H421">C419-C420</f>
        <v>1</v>
      </c>
      <c r="D421" s="101">
        <f t="shared" si="213"/>
        <v>0</v>
      </c>
      <c r="E421" s="101">
        <f t="shared" si="213"/>
        <v>0</v>
      </c>
      <c r="F421" s="101">
        <f t="shared" si="213"/>
        <v>0</v>
      </c>
      <c r="G421" s="101">
        <f t="shared" si="213"/>
        <v>-1</v>
      </c>
      <c r="H421" s="101">
        <f t="shared" si="213"/>
        <v>0</v>
      </c>
      <c r="I421" s="101">
        <f>I419-I420</f>
        <v>0</v>
      </c>
      <c r="J421" s="101">
        <f>J419-J420</f>
        <v>2</v>
      </c>
      <c r="K421" s="101">
        <f>K419-K420</f>
        <v>0</v>
      </c>
      <c r="L421" s="101">
        <f>L419-L420</f>
        <v>0</v>
      </c>
      <c r="M421" s="101"/>
      <c r="N421" s="101"/>
      <c r="O421" s="101">
        <f>O419-O420</f>
        <v>2</v>
      </c>
    </row>
    <row r="422" spans="1:15" ht="13.5" thickBot="1">
      <c r="A422" s="133"/>
      <c r="B422" s="134" t="s">
        <v>5</v>
      </c>
      <c r="C422" s="135">
        <v>0</v>
      </c>
      <c r="D422" s="135">
        <v>0</v>
      </c>
      <c r="E422" s="135">
        <v>0</v>
      </c>
      <c r="F422" s="135">
        <v>0</v>
      </c>
      <c r="G422" s="135">
        <f>G421/G420</f>
        <v>-1</v>
      </c>
      <c r="H422" s="135">
        <f>H421/H420</f>
        <v>0</v>
      </c>
      <c r="I422" s="135">
        <v>0</v>
      </c>
      <c r="J422" s="135">
        <v>0</v>
      </c>
      <c r="K422" s="135">
        <v>0</v>
      </c>
      <c r="L422" s="135">
        <v>0</v>
      </c>
      <c r="M422" s="135"/>
      <c r="N422" s="135"/>
      <c r="O422" s="135">
        <f>O421/O420</f>
        <v>1</v>
      </c>
    </row>
    <row r="423" spans="1:15" ht="12.75">
      <c r="A423" s="132"/>
      <c r="B423" s="102">
        <v>2011</v>
      </c>
      <c r="C423" s="103">
        <v>24</v>
      </c>
      <c r="D423" s="103">
        <v>21</v>
      </c>
      <c r="E423" s="103">
        <v>14</v>
      </c>
      <c r="F423" s="103">
        <v>12</v>
      </c>
      <c r="G423" s="103">
        <v>16</v>
      </c>
      <c r="H423" s="103">
        <v>11</v>
      </c>
      <c r="I423" s="103">
        <v>15</v>
      </c>
      <c r="J423" s="103">
        <v>10</v>
      </c>
      <c r="K423" s="103">
        <v>12</v>
      </c>
      <c r="L423" s="103">
        <v>25</v>
      </c>
      <c r="M423" s="103"/>
      <c r="N423" s="103"/>
      <c r="O423" s="102">
        <f>SUM(C423:N423)</f>
        <v>160</v>
      </c>
    </row>
    <row r="424" spans="1:15" ht="12.75">
      <c r="A424" s="130" t="s">
        <v>224</v>
      </c>
      <c r="B424" s="101">
        <v>2010</v>
      </c>
      <c r="C424" s="101">
        <v>23</v>
      </c>
      <c r="D424" s="101">
        <v>19</v>
      </c>
      <c r="E424" s="101">
        <v>14</v>
      </c>
      <c r="F424" s="101">
        <v>18</v>
      </c>
      <c r="G424" s="101">
        <v>12</v>
      </c>
      <c r="H424" s="101">
        <v>15</v>
      </c>
      <c r="I424" s="101">
        <v>19</v>
      </c>
      <c r="J424" s="101">
        <v>13</v>
      </c>
      <c r="K424" s="101">
        <v>12</v>
      </c>
      <c r="L424" s="101">
        <v>12</v>
      </c>
      <c r="M424" s="101"/>
      <c r="N424" s="101"/>
      <c r="O424" s="101">
        <f>SUM(C424:N424)</f>
        <v>157</v>
      </c>
    </row>
    <row r="425" spans="1:15" ht="12.75">
      <c r="A425" s="132"/>
      <c r="B425" s="136" t="s">
        <v>219</v>
      </c>
      <c r="C425" s="101">
        <f aca="true" t="shared" si="214" ref="C425:H425">C423-C424</f>
        <v>1</v>
      </c>
      <c r="D425" s="101">
        <f t="shared" si="214"/>
        <v>2</v>
      </c>
      <c r="E425" s="101">
        <f t="shared" si="214"/>
        <v>0</v>
      </c>
      <c r="F425" s="101">
        <f t="shared" si="214"/>
        <v>-6</v>
      </c>
      <c r="G425" s="101">
        <f t="shared" si="214"/>
        <v>4</v>
      </c>
      <c r="H425" s="101">
        <f t="shared" si="214"/>
        <v>-4</v>
      </c>
      <c r="I425" s="101">
        <f>I423-I424</f>
        <v>-4</v>
      </c>
      <c r="J425" s="101">
        <f>J423-J424</f>
        <v>-3</v>
      </c>
      <c r="K425" s="101">
        <f>K423-K424</f>
        <v>0</v>
      </c>
      <c r="L425" s="101">
        <f>L423-L424</f>
        <v>13</v>
      </c>
      <c r="M425" s="101"/>
      <c r="N425" s="101"/>
      <c r="O425" s="101">
        <f>O423-O424</f>
        <v>3</v>
      </c>
    </row>
    <row r="426" spans="1:15" ht="13.5" thickBot="1">
      <c r="A426" s="133"/>
      <c r="B426" s="134" t="s">
        <v>5</v>
      </c>
      <c r="C426" s="135">
        <f aca="true" t="shared" si="215" ref="C426:H426">C425/C424</f>
        <v>0.043478260869565216</v>
      </c>
      <c r="D426" s="135">
        <f t="shared" si="215"/>
        <v>0.10526315789473684</v>
      </c>
      <c r="E426" s="135">
        <f t="shared" si="215"/>
        <v>0</v>
      </c>
      <c r="F426" s="135">
        <f t="shared" si="215"/>
        <v>-0.3333333333333333</v>
      </c>
      <c r="G426" s="135">
        <f t="shared" si="215"/>
        <v>0.3333333333333333</v>
      </c>
      <c r="H426" s="135">
        <f t="shared" si="215"/>
        <v>-0.26666666666666666</v>
      </c>
      <c r="I426" s="135">
        <f>I425/I424</f>
        <v>-0.21052631578947367</v>
      </c>
      <c r="J426" s="135">
        <f>J425/J424</f>
        <v>-0.23076923076923078</v>
      </c>
      <c r="K426" s="135">
        <f>K425/K424</f>
        <v>0</v>
      </c>
      <c r="L426" s="135">
        <f>L425/L424</f>
        <v>1.0833333333333333</v>
      </c>
      <c r="M426" s="135"/>
      <c r="N426" s="135"/>
      <c r="O426" s="135">
        <f>O425/O424</f>
        <v>0.01910828025477707</v>
      </c>
    </row>
    <row r="427" spans="1:15" ht="12.75">
      <c r="A427" s="132"/>
      <c r="B427" s="102">
        <v>2011</v>
      </c>
      <c r="C427" s="103">
        <v>19</v>
      </c>
      <c r="D427" s="103">
        <v>20</v>
      </c>
      <c r="E427" s="103">
        <v>15</v>
      </c>
      <c r="F427" s="103">
        <v>14</v>
      </c>
      <c r="G427" s="103">
        <v>13</v>
      </c>
      <c r="H427" s="103">
        <v>15</v>
      </c>
      <c r="I427" s="103">
        <v>13</v>
      </c>
      <c r="J427" s="103">
        <v>20</v>
      </c>
      <c r="K427" s="103">
        <v>13</v>
      </c>
      <c r="L427" s="103">
        <v>8</v>
      </c>
      <c r="M427" s="103"/>
      <c r="N427" s="103"/>
      <c r="O427" s="102">
        <f>SUM(C427:N427)</f>
        <v>150</v>
      </c>
    </row>
    <row r="428" spans="1:15" ht="12.75">
      <c r="A428" s="130" t="s">
        <v>225</v>
      </c>
      <c r="B428" s="101">
        <v>2010</v>
      </c>
      <c r="C428" s="101">
        <v>9</v>
      </c>
      <c r="D428" s="101">
        <v>15</v>
      </c>
      <c r="E428" s="101">
        <v>17</v>
      </c>
      <c r="F428" s="101">
        <v>15</v>
      </c>
      <c r="G428" s="101">
        <v>18</v>
      </c>
      <c r="H428" s="101">
        <v>8</v>
      </c>
      <c r="I428" s="101">
        <v>8</v>
      </c>
      <c r="J428" s="101">
        <v>12</v>
      </c>
      <c r="K428" s="101">
        <v>12</v>
      </c>
      <c r="L428" s="101">
        <v>12</v>
      </c>
      <c r="M428" s="101"/>
      <c r="N428" s="101"/>
      <c r="O428" s="101">
        <f>SUM(C428:N428)</f>
        <v>126</v>
      </c>
    </row>
    <row r="429" spans="1:15" ht="12.75">
      <c r="A429" s="130" t="s">
        <v>226</v>
      </c>
      <c r="B429" s="136" t="s">
        <v>219</v>
      </c>
      <c r="C429" s="101">
        <f aca="true" t="shared" si="216" ref="C429:H429">C427-C428</f>
        <v>10</v>
      </c>
      <c r="D429" s="101">
        <f t="shared" si="216"/>
        <v>5</v>
      </c>
      <c r="E429" s="101">
        <f t="shared" si="216"/>
        <v>-2</v>
      </c>
      <c r="F429" s="101">
        <f t="shared" si="216"/>
        <v>-1</v>
      </c>
      <c r="G429" s="101">
        <f t="shared" si="216"/>
        <v>-5</v>
      </c>
      <c r="H429" s="101">
        <f t="shared" si="216"/>
        <v>7</v>
      </c>
      <c r="I429" s="101">
        <f>I427-I428</f>
        <v>5</v>
      </c>
      <c r="J429" s="101">
        <f>J427-J428</f>
        <v>8</v>
      </c>
      <c r="K429" s="101">
        <f>K427-K428</f>
        <v>1</v>
      </c>
      <c r="L429" s="101">
        <f>L427-L428</f>
        <v>-4</v>
      </c>
      <c r="M429" s="101"/>
      <c r="N429" s="101"/>
      <c r="O429" s="101">
        <f>O427-O428</f>
        <v>24</v>
      </c>
    </row>
    <row r="430" spans="1:15" ht="13.5" thickBot="1">
      <c r="A430" s="133" t="s">
        <v>0</v>
      </c>
      <c r="B430" s="134" t="s">
        <v>5</v>
      </c>
      <c r="C430" s="135">
        <f aca="true" t="shared" si="217" ref="C430:H430">C429/C428</f>
        <v>1.1111111111111112</v>
      </c>
      <c r="D430" s="135">
        <f t="shared" si="217"/>
        <v>0.3333333333333333</v>
      </c>
      <c r="E430" s="135">
        <f t="shared" si="217"/>
        <v>-0.11764705882352941</v>
      </c>
      <c r="F430" s="135">
        <f t="shared" si="217"/>
        <v>-0.06666666666666667</v>
      </c>
      <c r="G430" s="135">
        <f t="shared" si="217"/>
        <v>-0.2777777777777778</v>
      </c>
      <c r="H430" s="135">
        <f t="shared" si="217"/>
        <v>0.875</v>
      </c>
      <c r="I430" s="135">
        <f>I429/I428</f>
        <v>0.625</v>
      </c>
      <c r="J430" s="135">
        <f>J429/J428</f>
        <v>0.6666666666666666</v>
      </c>
      <c r="K430" s="135">
        <f>K429/K428</f>
        <v>0.08333333333333333</v>
      </c>
      <c r="L430" s="135">
        <f>L429/L428</f>
        <v>-0.3333333333333333</v>
      </c>
      <c r="M430" s="135"/>
      <c r="N430" s="135"/>
      <c r="O430" s="135">
        <f>O429/O428</f>
        <v>0.19047619047619047</v>
      </c>
    </row>
    <row r="431" spans="1:15" ht="12.75">
      <c r="A431" s="132"/>
      <c r="B431" s="102">
        <v>2011</v>
      </c>
      <c r="C431" s="103">
        <v>72</v>
      </c>
      <c r="D431" s="103">
        <v>66</v>
      </c>
      <c r="E431" s="103">
        <v>86</v>
      </c>
      <c r="F431" s="103">
        <v>56</v>
      </c>
      <c r="G431" s="103">
        <v>51</v>
      </c>
      <c r="H431" s="103">
        <v>71</v>
      </c>
      <c r="I431" s="103">
        <v>62</v>
      </c>
      <c r="J431" s="103">
        <v>52</v>
      </c>
      <c r="K431" s="103">
        <v>52</v>
      </c>
      <c r="L431" s="103">
        <v>45</v>
      </c>
      <c r="M431" s="103"/>
      <c r="N431" s="103"/>
      <c r="O431" s="102">
        <f>SUM(C431:N431)</f>
        <v>613</v>
      </c>
    </row>
    <row r="432" spans="1:15" ht="12.75">
      <c r="A432" s="130" t="s">
        <v>227</v>
      </c>
      <c r="B432" s="101">
        <v>2010</v>
      </c>
      <c r="C432" s="101">
        <v>63</v>
      </c>
      <c r="D432" s="101">
        <v>67</v>
      </c>
      <c r="E432" s="101">
        <v>70</v>
      </c>
      <c r="F432" s="101">
        <v>67</v>
      </c>
      <c r="G432" s="101">
        <v>58</v>
      </c>
      <c r="H432" s="101">
        <v>63</v>
      </c>
      <c r="I432" s="101">
        <v>75</v>
      </c>
      <c r="J432" s="101">
        <v>79</v>
      </c>
      <c r="K432" s="101">
        <v>91</v>
      </c>
      <c r="L432" s="101">
        <v>95</v>
      </c>
      <c r="M432" s="101"/>
      <c r="N432" s="101"/>
      <c r="O432" s="101">
        <f>SUM(C432:N432)</f>
        <v>728</v>
      </c>
    </row>
    <row r="433" spans="1:15" ht="12.75">
      <c r="A433" s="132"/>
      <c r="B433" s="136" t="s">
        <v>219</v>
      </c>
      <c r="C433" s="101">
        <f aca="true" t="shared" si="218" ref="C433:H433">C431-C432</f>
        <v>9</v>
      </c>
      <c r="D433" s="101">
        <f t="shared" si="218"/>
        <v>-1</v>
      </c>
      <c r="E433" s="101">
        <f t="shared" si="218"/>
        <v>16</v>
      </c>
      <c r="F433" s="101">
        <f t="shared" si="218"/>
        <v>-11</v>
      </c>
      <c r="G433" s="101">
        <f t="shared" si="218"/>
        <v>-7</v>
      </c>
      <c r="H433" s="101">
        <f t="shared" si="218"/>
        <v>8</v>
      </c>
      <c r="I433" s="101">
        <f>I431-I432</f>
        <v>-13</v>
      </c>
      <c r="J433" s="101">
        <f>J431-J432</f>
        <v>-27</v>
      </c>
      <c r="K433" s="101">
        <f>K431-K432</f>
        <v>-39</v>
      </c>
      <c r="L433" s="101">
        <f>L431-L432</f>
        <v>-50</v>
      </c>
      <c r="M433" s="101"/>
      <c r="N433" s="101"/>
      <c r="O433" s="101">
        <f>O431-O432</f>
        <v>-115</v>
      </c>
    </row>
    <row r="434" spans="1:15" ht="13.5" thickBot="1">
      <c r="A434" s="133"/>
      <c r="B434" s="134" t="s">
        <v>5</v>
      </c>
      <c r="C434" s="135">
        <f aca="true" t="shared" si="219" ref="C434:H434">C433/C432</f>
        <v>0.14285714285714285</v>
      </c>
      <c r="D434" s="135">
        <f t="shared" si="219"/>
        <v>-0.014925373134328358</v>
      </c>
      <c r="E434" s="135">
        <f t="shared" si="219"/>
        <v>0.22857142857142856</v>
      </c>
      <c r="F434" s="135">
        <f t="shared" si="219"/>
        <v>-0.16417910447761194</v>
      </c>
      <c r="G434" s="135">
        <f t="shared" si="219"/>
        <v>-0.1206896551724138</v>
      </c>
      <c r="H434" s="135">
        <f t="shared" si="219"/>
        <v>0.12698412698412698</v>
      </c>
      <c r="I434" s="135">
        <f>I433/I432</f>
        <v>-0.17333333333333334</v>
      </c>
      <c r="J434" s="135">
        <f>J433/J432</f>
        <v>-0.34177215189873417</v>
      </c>
      <c r="K434" s="135">
        <f>K433/K432</f>
        <v>-0.42857142857142855</v>
      </c>
      <c r="L434" s="135">
        <f>L433/L432</f>
        <v>-0.5263157894736842</v>
      </c>
      <c r="M434" s="135"/>
      <c r="N434" s="135"/>
      <c r="O434" s="135">
        <f>O433/O432</f>
        <v>-0.15796703296703296</v>
      </c>
    </row>
    <row r="435" spans="1:15" ht="12.75">
      <c r="A435" s="132"/>
      <c r="B435" s="102">
        <v>2011</v>
      </c>
      <c r="C435" s="103">
        <v>81</v>
      </c>
      <c r="D435" s="103">
        <v>95</v>
      </c>
      <c r="E435" s="103">
        <v>128</v>
      </c>
      <c r="F435" s="103">
        <v>50</v>
      </c>
      <c r="G435" s="103">
        <v>93</v>
      </c>
      <c r="H435" s="103">
        <v>90</v>
      </c>
      <c r="I435" s="103">
        <v>89</v>
      </c>
      <c r="J435" s="103">
        <v>77</v>
      </c>
      <c r="K435" s="103">
        <v>73</v>
      </c>
      <c r="L435" s="103">
        <v>59</v>
      </c>
      <c r="M435" s="103"/>
      <c r="N435" s="103"/>
      <c r="O435" s="102">
        <f>SUM(C435:N435)</f>
        <v>835</v>
      </c>
    </row>
    <row r="436" spans="1:15" ht="12.75">
      <c r="A436" s="130" t="s">
        <v>228</v>
      </c>
      <c r="B436" s="101">
        <v>2010</v>
      </c>
      <c r="C436" s="101">
        <v>70</v>
      </c>
      <c r="D436" s="101">
        <v>66</v>
      </c>
      <c r="E436" s="101">
        <v>78</v>
      </c>
      <c r="F436" s="101">
        <v>77</v>
      </c>
      <c r="G436" s="101">
        <v>80</v>
      </c>
      <c r="H436" s="101">
        <v>67</v>
      </c>
      <c r="I436" s="101">
        <v>88</v>
      </c>
      <c r="J436" s="101">
        <v>87</v>
      </c>
      <c r="K436" s="101">
        <v>87</v>
      </c>
      <c r="L436" s="101">
        <v>87</v>
      </c>
      <c r="M436" s="101"/>
      <c r="N436" s="101"/>
      <c r="O436" s="101">
        <f>SUM(C436:N436)</f>
        <v>787</v>
      </c>
    </row>
    <row r="437" spans="1:15" ht="12.75">
      <c r="A437" s="130" t="s">
        <v>229</v>
      </c>
      <c r="B437" s="136" t="s">
        <v>219</v>
      </c>
      <c r="C437" s="101">
        <f aca="true" t="shared" si="220" ref="C437:H437">C435-C436</f>
        <v>11</v>
      </c>
      <c r="D437" s="101">
        <f t="shared" si="220"/>
        <v>29</v>
      </c>
      <c r="E437" s="101">
        <f t="shared" si="220"/>
        <v>50</v>
      </c>
      <c r="F437" s="101">
        <f t="shared" si="220"/>
        <v>-27</v>
      </c>
      <c r="G437" s="101">
        <f t="shared" si="220"/>
        <v>13</v>
      </c>
      <c r="H437" s="101">
        <f t="shared" si="220"/>
        <v>23</v>
      </c>
      <c r="I437" s="101">
        <f>I435-I436</f>
        <v>1</v>
      </c>
      <c r="J437" s="101">
        <f>J435-J436</f>
        <v>-10</v>
      </c>
      <c r="K437" s="101">
        <f>K435-K436</f>
        <v>-14</v>
      </c>
      <c r="L437" s="101">
        <f>L435-L436</f>
        <v>-28</v>
      </c>
      <c r="M437" s="101"/>
      <c r="N437" s="101"/>
      <c r="O437" s="101">
        <f>O435-O436</f>
        <v>48</v>
      </c>
    </row>
    <row r="438" spans="1:15" ht="13.5" thickBot="1">
      <c r="A438" s="133"/>
      <c r="B438" s="134" t="s">
        <v>5</v>
      </c>
      <c r="C438" s="135">
        <f aca="true" t="shared" si="221" ref="C438:H438">C437/C436</f>
        <v>0.15714285714285714</v>
      </c>
      <c r="D438" s="135">
        <f t="shared" si="221"/>
        <v>0.4393939393939394</v>
      </c>
      <c r="E438" s="135">
        <f t="shared" si="221"/>
        <v>0.6410256410256411</v>
      </c>
      <c r="F438" s="135">
        <f t="shared" si="221"/>
        <v>-0.35064935064935066</v>
      </c>
      <c r="G438" s="135">
        <f t="shared" si="221"/>
        <v>0.1625</v>
      </c>
      <c r="H438" s="135">
        <f t="shared" si="221"/>
        <v>0.34328358208955223</v>
      </c>
      <c r="I438" s="135">
        <f>I437/I436</f>
        <v>0.011363636363636364</v>
      </c>
      <c r="J438" s="135">
        <f>J437/J436</f>
        <v>-0.11494252873563218</v>
      </c>
      <c r="K438" s="135">
        <f>K437/K436</f>
        <v>-0.16091954022988506</v>
      </c>
      <c r="L438" s="135">
        <f>L437/L436</f>
        <v>-0.3218390804597701</v>
      </c>
      <c r="M438" s="135"/>
      <c r="N438" s="135"/>
      <c r="O438" s="135">
        <f>O437/O436</f>
        <v>0.060991105463786534</v>
      </c>
    </row>
    <row r="439" spans="1:15" ht="12.75">
      <c r="A439" s="132"/>
      <c r="B439" s="102">
        <v>2011</v>
      </c>
      <c r="C439" s="103">
        <v>8</v>
      </c>
      <c r="D439" s="103">
        <v>10</v>
      </c>
      <c r="E439" s="103">
        <v>13</v>
      </c>
      <c r="F439" s="103">
        <v>4</v>
      </c>
      <c r="G439" s="103">
        <v>8</v>
      </c>
      <c r="H439" s="103">
        <v>17</v>
      </c>
      <c r="I439" s="103">
        <v>12</v>
      </c>
      <c r="J439" s="103">
        <v>10</v>
      </c>
      <c r="K439" s="103">
        <v>10</v>
      </c>
      <c r="L439" s="103">
        <v>9</v>
      </c>
      <c r="M439" s="103"/>
      <c r="N439" s="103"/>
      <c r="O439" s="102">
        <f>SUM(C439:N439)</f>
        <v>101</v>
      </c>
    </row>
    <row r="440" spans="1:15" ht="12.75">
      <c r="A440" s="130" t="s">
        <v>230</v>
      </c>
      <c r="B440" s="101">
        <v>2010</v>
      </c>
      <c r="C440" s="101">
        <v>5</v>
      </c>
      <c r="D440" s="101">
        <v>8</v>
      </c>
      <c r="E440" s="101">
        <v>7</v>
      </c>
      <c r="F440" s="101">
        <v>8</v>
      </c>
      <c r="G440" s="101">
        <v>3</v>
      </c>
      <c r="H440" s="101">
        <v>9</v>
      </c>
      <c r="I440" s="101">
        <v>11</v>
      </c>
      <c r="J440" s="101">
        <v>6</v>
      </c>
      <c r="K440" s="101">
        <v>7</v>
      </c>
      <c r="L440" s="101">
        <v>9</v>
      </c>
      <c r="M440" s="101"/>
      <c r="N440" s="101"/>
      <c r="O440" s="101">
        <f>SUM(C440:N440)</f>
        <v>73</v>
      </c>
    </row>
    <row r="441" spans="1:15" ht="12.75">
      <c r="A441" s="130" t="s">
        <v>231</v>
      </c>
      <c r="B441" s="136" t="s">
        <v>219</v>
      </c>
      <c r="C441" s="101">
        <f aca="true" t="shared" si="222" ref="C441:H441">C439-C440</f>
        <v>3</v>
      </c>
      <c r="D441" s="101">
        <f t="shared" si="222"/>
        <v>2</v>
      </c>
      <c r="E441" s="101">
        <f t="shared" si="222"/>
        <v>6</v>
      </c>
      <c r="F441" s="101">
        <f t="shared" si="222"/>
        <v>-4</v>
      </c>
      <c r="G441" s="101">
        <f t="shared" si="222"/>
        <v>5</v>
      </c>
      <c r="H441" s="101">
        <f t="shared" si="222"/>
        <v>8</v>
      </c>
      <c r="I441" s="101">
        <f>I439-I440</f>
        <v>1</v>
      </c>
      <c r="J441" s="101">
        <f>J439-J440</f>
        <v>4</v>
      </c>
      <c r="K441" s="101">
        <f>K439-K440</f>
        <v>3</v>
      </c>
      <c r="L441" s="101">
        <f>L439-L440</f>
        <v>0</v>
      </c>
      <c r="M441" s="101"/>
      <c r="N441" s="101"/>
      <c r="O441" s="101">
        <f>O439-O440</f>
        <v>28</v>
      </c>
    </row>
    <row r="442" spans="1:15" ht="13.5" thickBot="1">
      <c r="A442" s="133"/>
      <c r="B442" s="134" t="s">
        <v>5</v>
      </c>
      <c r="C442" s="135">
        <f aca="true" t="shared" si="223" ref="C442:H442">C441/C440</f>
        <v>0.6</v>
      </c>
      <c r="D442" s="135">
        <f t="shared" si="223"/>
        <v>0.25</v>
      </c>
      <c r="E442" s="135">
        <f t="shared" si="223"/>
        <v>0.8571428571428571</v>
      </c>
      <c r="F442" s="135">
        <f t="shared" si="223"/>
        <v>-0.5</v>
      </c>
      <c r="G442" s="135">
        <f t="shared" si="223"/>
        <v>1.6666666666666667</v>
      </c>
      <c r="H442" s="135">
        <f t="shared" si="223"/>
        <v>0.8888888888888888</v>
      </c>
      <c r="I442" s="135">
        <f>I441/I440</f>
        <v>0.09090909090909091</v>
      </c>
      <c r="J442" s="135">
        <f>J441/J440</f>
        <v>0.6666666666666666</v>
      </c>
      <c r="K442" s="135">
        <f>K441/K440</f>
        <v>0.42857142857142855</v>
      </c>
      <c r="L442" s="135">
        <f>L441/L440</f>
        <v>0</v>
      </c>
      <c r="M442" s="135"/>
      <c r="N442" s="135"/>
      <c r="O442" s="135">
        <f>O441/O440</f>
        <v>0.3835616438356164</v>
      </c>
    </row>
    <row r="443" ht="13.5" thickBot="1">
      <c r="A443" s="213" t="s">
        <v>244</v>
      </c>
    </row>
    <row r="444" spans="1:15" ht="13.5" thickBot="1">
      <c r="A444" t="s">
        <v>0</v>
      </c>
      <c r="B444" s="211" t="s">
        <v>205</v>
      </c>
      <c r="C444" s="211" t="s">
        <v>206</v>
      </c>
      <c r="D444" s="211" t="s">
        <v>207</v>
      </c>
      <c r="E444" s="211" t="s">
        <v>208</v>
      </c>
      <c r="F444" s="211" t="s">
        <v>209</v>
      </c>
      <c r="G444" s="211" t="s">
        <v>210</v>
      </c>
      <c r="H444" s="211" t="s">
        <v>211</v>
      </c>
      <c r="I444" s="211" t="s">
        <v>212</v>
      </c>
      <c r="J444" s="211" t="s">
        <v>213</v>
      </c>
      <c r="K444" s="211" t="s">
        <v>214</v>
      </c>
      <c r="L444" s="211" t="s">
        <v>215</v>
      </c>
      <c r="M444" s="211" t="s">
        <v>216</v>
      </c>
      <c r="N444" s="211" t="s">
        <v>217</v>
      </c>
      <c r="O444" s="211" t="s">
        <v>54</v>
      </c>
    </row>
    <row r="445" spans="1:15" ht="12.75">
      <c r="A445" s="212"/>
      <c r="B445" s="102">
        <v>2011</v>
      </c>
      <c r="C445" s="102">
        <f aca="true" t="shared" si="224" ref="C445:L446">SUM(C449+C453+C457+C461+C465+C469+C473)</f>
        <v>180</v>
      </c>
      <c r="D445" s="102">
        <f t="shared" si="224"/>
        <v>168</v>
      </c>
      <c r="E445" s="102">
        <f t="shared" si="224"/>
        <v>166</v>
      </c>
      <c r="F445" s="102">
        <f t="shared" si="224"/>
        <v>171</v>
      </c>
      <c r="G445" s="102">
        <f t="shared" si="224"/>
        <v>204</v>
      </c>
      <c r="H445" s="102">
        <f t="shared" si="224"/>
        <v>224</v>
      </c>
      <c r="I445" s="102">
        <f t="shared" si="224"/>
        <v>207</v>
      </c>
      <c r="J445" s="102">
        <f t="shared" si="224"/>
        <v>215</v>
      </c>
      <c r="K445" s="102">
        <f t="shared" si="224"/>
        <v>180</v>
      </c>
      <c r="L445" s="102">
        <f t="shared" si="224"/>
        <v>152</v>
      </c>
      <c r="M445" s="102"/>
      <c r="N445" s="102"/>
      <c r="O445" s="102">
        <f>SUM(O449+O453+O457+O461+O465+O469+O473)</f>
        <v>1867</v>
      </c>
    </row>
    <row r="446" spans="1:15" ht="12.75">
      <c r="A446" s="130" t="s">
        <v>54</v>
      </c>
      <c r="B446" s="101">
        <v>2010</v>
      </c>
      <c r="C446" s="101">
        <f t="shared" si="224"/>
        <v>203</v>
      </c>
      <c r="D446" s="101">
        <f t="shared" si="224"/>
        <v>187</v>
      </c>
      <c r="E446" s="101">
        <f t="shared" si="224"/>
        <v>214</v>
      </c>
      <c r="F446" s="101">
        <f t="shared" si="224"/>
        <v>222</v>
      </c>
      <c r="G446" s="101">
        <f t="shared" si="224"/>
        <v>174</v>
      </c>
      <c r="H446" s="101">
        <f t="shared" si="224"/>
        <v>229</v>
      </c>
      <c r="I446" s="101">
        <f t="shared" si="224"/>
        <v>189</v>
      </c>
      <c r="J446" s="101">
        <f t="shared" si="224"/>
        <v>177</v>
      </c>
      <c r="K446" s="101">
        <f t="shared" si="224"/>
        <v>186</v>
      </c>
      <c r="L446" s="101">
        <f t="shared" si="224"/>
        <v>150</v>
      </c>
      <c r="M446" s="101"/>
      <c r="N446" s="101"/>
      <c r="O446" s="101">
        <f>SUM(C446:N446)</f>
        <v>1931</v>
      </c>
    </row>
    <row r="447" spans="1:15" ht="12.75">
      <c r="A447" s="130" t="s">
        <v>218</v>
      </c>
      <c r="B447" s="131" t="s">
        <v>219</v>
      </c>
      <c r="C447" s="101">
        <f aca="true" t="shared" si="225" ref="C447:H447">C445-C446</f>
        <v>-23</v>
      </c>
      <c r="D447" s="101">
        <f t="shared" si="225"/>
        <v>-19</v>
      </c>
      <c r="E447" s="101">
        <f t="shared" si="225"/>
        <v>-48</v>
      </c>
      <c r="F447" s="101">
        <f t="shared" si="225"/>
        <v>-51</v>
      </c>
      <c r="G447" s="101">
        <f t="shared" si="225"/>
        <v>30</v>
      </c>
      <c r="H447" s="101">
        <f t="shared" si="225"/>
        <v>-5</v>
      </c>
      <c r="I447" s="101">
        <f>I445-I446</f>
        <v>18</v>
      </c>
      <c r="J447" s="101">
        <f>J445-J446</f>
        <v>38</v>
      </c>
      <c r="K447" s="101">
        <f>K445-K446</f>
        <v>-6</v>
      </c>
      <c r="L447" s="101">
        <f>L445-L446</f>
        <v>2</v>
      </c>
      <c r="M447" s="101"/>
      <c r="N447" s="101"/>
      <c r="O447" s="101">
        <f>O445-O446</f>
        <v>-64</v>
      </c>
    </row>
    <row r="448" spans="1:15" ht="13.5" thickBot="1">
      <c r="A448" s="133"/>
      <c r="B448" s="134" t="s">
        <v>5</v>
      </c>
      <c r="C448" s="135">
        <f aca="true" t="shared" si="226" ref="C448:H448">C447/C446</f>
        <v>-0.11330049261083744</v>
      </c>
      <c r="D448" s="135">
        <f t="shared" si="226"/>
        <v>-0.10160427807486631</v>
      </c>
      <c r="E448" s="135">
        <f t="shared" si="226"/>
        <v>-0.22429906542056074</v>
      </c>
      <c r="F448" s="135">
        <f t="shared" si="226"/>
        <v>-0.22972972972972974</v>
      </c>
      <c r="G448" s="135">
        <f t="shared" si="226"/>
        <v>0.1724137931034483</v>
      </c>
      <c r="H448" s="135">
        <f t="shared" si="226"/>
        <v>-0.021834061135371178</v>
      </c>
      <c r="I448" s="135">
        <f>I447/I446</f>
        <v>0.09523809523809523</v>
      </c>
      <c r="J448" s="135">
        <f>J447/J446</f>
        <v>0.21468926553672316</v>
      </c>
      <c r="K448" s="135">
        <f>K447/K446</f>
        <v>-0.03225806451612903</v>
      </c>
      <c r="L448" s="135">
        <f>L447/L446</f>
        <v>0.013333333333333334</v>
      </c>
      <c r="M448" s="135"/>
      <c r="N448" s="135"/>
      <c r="O448" s="135">
        <f>O447/O446</f>
        <v>-0.033143448990160536</v>
      </c>
    </row>
    <row r="449" spans="1:15" ht="12.75">
      <c r="A449" s="132"/>
      <c r="B449" s="102">
        <v>2011</v>
      </c>
      <c r="C449" s="102">
        <v>4</v>
      </c>
      <c r="D449" s="102">
        <v>2</v>
      </c>
      <c r="E449" s="102">
        <v>4</v>
      </c>
      <c r="F449" s="102">
        <v>2</v>
      </c>
      <c r="G449" s="102">
        <v>2</v>
      </c>
      <c r="H449" s="102">
        <v>1</v>
      </c>
      <c r="I449" s="102">
        <v>1</v>
      </c>
      <c r="J449" s="102">
        <v>0</v>
      </c>
      <c r="K449" s="102">
        <v>0</v>
      </c>
      <c r="L449" s="102">
        <v>0</v>
      </c>
      <c r="M449" s="102"/>
      <c r="N449" s="102"/>
      <c r="O449" s="102">
        <f>SUM(C449:N449)</f>
        <v>16</v>
      </c>
    </row>
    <row r="450" spans="1:15" ht="12.75">
      <c r="A450" s="130" t="s">
        <v>220</v>
      </c>
      <c r="B450" s="101">
        <v>2010</v>
      </c>
      <c r="C450" s="101">
        <v>1</v>
      </c>
      <c r="D450" s="101">
        <v>7</v>
      </c>
      <c r="E450" s="101">
        <v>1</v>
      </c>
      <c r="F450" s="101">
        <v>0</v>
      </c>
      <c r="G450" s="101">
        <v>3</v>
      </c>
      <c r="H450" s="101">
        <v>2</v>
      </c>
      <c r="I450" s="101">
        <v>2</v>
      </c>
      <c r="J450" s="101">
        <v>3</v>
      </c>
      <c r="K450" s="101">
        <v>2</v>
      </c>
      <c r="L450" s="101">
        <v>2</v>
      </c>
      <c r="M450" s="101"/>
      <c r="N450" s="101"/>
      <c r="O450" s="101">
        <f>SUM(C450:N450)</f>
        <v>23</v>
      </c>
    </row>
    <row r="451" spans="1:15" ht="12.75">
      <c r="A451" s="130" t="s">
        <v>221</v>
      </c>
      <c r="B451" s="136" t="s">
        <v>219</v>
      </c>
      <c r="C451" s="101">
        <f aca="true" t="shared" si="227" ref="C451:H451">C449-C450</f>
        <v>3</v>
      </c>
      <c r="D451" s="101">
        <f t="shared" si="227"/>
        <v>-5</v>
      </c>
      <c r="E451" s="101">
        <f t="shared" si="227"/>
        <v>3</v>
      </c>
      <c r="F451" s="101">
        <f t="shared" si="227"/>
        <v>2</v>
      </c>
      <c r="G451" s="101">
        <f t="shared" si="227"/>
        <v>-1</v>
      </c>
      <c r="H451" s="101">
        <f t="shared" si="227"/>
        <v>-1</v>
      </c>
      <c r="I451" s="101">
        <f>I449-I450</f>
        <v>-1</v>
      </c>
      <c r="J451" s="101">
        <f>J449-J450</f>
        <v>-3</v>
      </c>
      <c r="K451" s="101">
        <f>K449-K450</f>
        <v>-2</v>
      </c>
      <c r="L451" s="101">
        <f>L449-L450</f>
        <v>-2</v>
      </c>
      <c r="M451" s="101"/>
      <c r="N451" s="101"/>
      <c r="O451" s="101">
        <f>O449-O450</f>
        <v>-7</v>
      </c>
    </row>
    <row r="452" spans="1:15" ht="13.5" thickBot="1">
      <c r="A452" s="133"/>
      <c r="B452" s="134" t="s">
        <v>5</v>
      </c>
      <c r="C452" s="135">
        <f aca="true" t="shared" si="228" ref="C452:L452">C451/C450</f>
        <v>3</v>
      </c>
      <c r="D452" s="135">
        <f t="shared" si="228"/>
        <v>-0.7142857142857143</v>
      </c>
      <c r="E452" s="135">
        <f t="shared" si="228"/>
        <v>3</v>
      </c>
      <c r="F452" s="135">
        <v>0</v>
      </c>
      <c r="G452" s="135">
        <f t="shared" si="228"/>
        <v>-0.3333333333333333</v>
      </c>
      <c r="H452" s="135">
        <f t="shared" si="228"/>
        <v>-0.5</v>
      </c>
      <c r="I452" s="135">
        <f t="shared" si="228"/>
        <v>-0.5</v>
      </c>
      <c r="J452" s="135">
        <f t="shared" si="228"/>
        <v>-1</v>
      </c>
      <c r="K452" s="135">
        <f t="shared" si="228"/>
        <v>-1</v>
      </c>
      <c r="L452" s="135">
        <f t="shared" si="228"/>
        <v>-1</v>
      </c>
      <c r="M452" s="135"/>
      <c r="N452" s="135"/>
      <c r="O452" s="135">
        <f>O451/O450</f>
        <v>-0.30434782608695654</v>
      </c>
    </row>
    <row r="453" spans="1:15" ht="12.75">
      <c r="A453" s="132"/>
      <c r="B453" s="102">
        <v>2011</v>
      </c>
      <c r="C453" s="103">
        <v>0</v>
      </c>
      <c r="D453" s="103">
        <v>1</v>
      </c>
      <c r="E453" s="103">
        <v>0</v>
      </c>
      <c r="F453" s="103">
        <v>0</v>
      </c>
      <c r="G453" s="103">
        <v>0</v>
      </c>
      <c r="H453" s="103">
        <v>0</v>
      </c>
      <c r="I453" s="103">
        <v>0</v>
      </c>
      <c r="J453" s="103">
        <v>0</v>
      </c>
      <c r="K453" s="103">
        <v>0</v>
      </c>
      <c r="L453" s="103">
        <v>0</v>
      </c>
      <c r="M453" s="103"/>
      <c r="N453" s="103"/>
      <c r="O453" s="102">
        <f>SUM(C453:N453)</f>
        <v>1</v>
      </c>
    </row>
    <row r="454" spans="1:15" ht="12.75">
      <c r="A454" s="137" t="s">
        <v>222</v>
      </c>
      <c r="B454" s="101">
        <v>2010</v>
      </c>
      <c r="C454" s="101">
        <v>0</v>
      </c>
      <c r="D454" s="101">
        <v>1</v>
      </c>
      <c r="E454" s="101">
        <v>0</v>
      </c>
      <c r="F454" s="101">
        <v>0</v>
      </c>
      <c r="G454" s="101">
        <v>0</v>
      </c>
      <c r="H454" s="101">
        <v>0</v>
      </c>
      <c r="I454" s="101">
        <v>0</v>
      </c>
      <c r="J454" s="101">
        <v>0</v>
      </c>
      <c r="K454" s="101">
        <v>1</v>
      </c>
      <c r="L454" s="101">
        <v>0</v>
      </c>
      <c r="M454" s="101"/>
      <c r="N454" s="101"/>
      <c r="O454" s="101">
        <f>SUM(C454:N454)</f>
        <v>2</v>
      </c>
    </row>
    <row r="455" spans="1:15" ht="12.75">
      <c r="A455" s="130" t="s">
        <v>223</v>
      </c>
      <c r="B455" s="136" t="s">
        <v>219</v>
      </c>
      <c r="C455" s="101">
        <f aca="true" t="shared" si="229" ref="C455:H455">C453-C454</f>
        <v>0</v>
      </c>
      <c r="D455" s="101">
        <f t="shared" si="229"/>
        <v>0</v>
      </c>
      <c r="E455" s="101">
        <f t="shared" si="229"/>
        <v>0</v>
      </c>
      <c r="F455" s="101">
        <f t="shared" si="229"/>
        <v>0</v>
      </c>
      <c r="G455" s="101">
        <f t="shared" si="229"/>
        <v>0</v>
      </c>
      <c r="H455" s="101">
        <f t="shared" si="229"/>
        <v>0</v>
      </c>
      <c r="I455" s="101">
        <f>I453-I454</f>
        <v>0</v>
      </c>
      <c r="J455" s="101">
        <f>J453-J454</f>
        <v>0</v>
      </c>
      <c r="K455" s="101">
        <f>K453-K454</f>
        <v>-1</v>
      </c>
      <c r="L455" s="101">
        <f>L453-L454</f>
        <v>0</v>
      </c>
      <c r="M455" s="101"/>
      <c r="N455" s="101"/>
      <c r="O455" s="101">
        <f>O453-O454</f>
        <v>-1</v>
      </c>
    </row>
    <row r="456" spans="1:15" ht="13.5" thickBot="1">
      <c r="A456" s="133"/>
      <c r="B456" s="134" t="s">
        <v>5</v>
      </c>
      <c r="C456" s="135">
        <v>0</v>
      </c>
      <c r="D456" s="135">
        <f>D455/D454</f>
        <v>0</v>
      </c>
      <c r="E456" s="135">
        <v>0</v>
      </c>
      <c r="F456" s="135">
        <v>0</v>
      </c>
      <c r="G456" s="135">
        <v>0</v>
      </c>
      <c r="H456" s="135">
        <v>0</v>
      </c>
      <c r="I456" s="135">
        <v>0</v>
      </c>
      <c r="J456" s="135">
        <v>0</v>
      </c>
      <c r="K456" s="135">
        <f>K455/K454</f>
        <v>-1</v>
      </c>
      <c r="L456" s="135">
        <v>0</v>
      </c>
      <c r="M456" s="135"/>
      <c r="N456" s="135"/>
      <c r="O456" s="135">
        <f>O455/O454</f>
        <v>-0.5</v>
      </c>
    </row>
    <row r="457" spans="1:15" ht="12.75">
      <c r="A457" s="132"/>
      <c r="B457" s="102">
        <v>2011</v>
      </c>
      <c r="C457" s="103">
        <v>11</v>
      </c>
      <c r="D457" s="103">
        <v>4</v>
      </c>
      <c r="E457" s="103">
        <v>7</v>
      </c>
      <c r="F457" s="103">
        <v>9</v>
      </c>
      <c r="G457" s="103">
        <v>2</v>
      </c>
      <c r="H457" s="103">
        <v>9</v>
      </c>
      <c r="I457" s="103">
        <v>6</v>
      </c>
      <c r="J457" s="103">
        <v>7</v>
      </c>
      <c r="K457" s="103">
        <v>12</v>
      </c>
      <c r="L457" s="103">
        <v>9</v>
      </c>
      <c r="M457" s="103"/>
      <c r="N457" s="103"/>
      <c r="O457" s="102">
        <f>SUM(C457:N457)</f>
        <v>76</v>
      </c>
    </row>
    <row r="458" spans="1:15" ht="12.75">
      <c r="A458" s="130" t="s">
        <v>224</v>
      </c>
      <c r="B458" s="101">
        <v>2010</v>
      </c>
      <c r="C458" s="101">
        <v>8</v>
      </c>
      <c r="D458" s="101">
        <v>10</v>
      </c>
      <c r="E458" s="101">
        <v>8</v>
      </c>
      <c r="F458" s="101">
        <v>13</v>
      </c>
      <c r="G458" s="101">
        <v>4</v>
      </c>
      <c r="H458" s="101">
        <v>8</v>
      </c>
      <c r="I458" s="101">
        <v>9</v>
      </c>
      <c r="J458" s="101">
        <v>7</v>
      </c>
      <c r="K458" s="101">
        <v>7</v>
      </c>
      <c r="L458" s="101">
        <v>8</v>
      </c>
      <c r="M458" s="101"/>
      <c r="N458" s="101"/>
      <c r="O458" s="101">
        <f>SUM(C458:N458)</f>
        <v>82</v>
      </c>
    </row>
    <row r="459" spans="1:15" ht="12.75">
      <c r="A459" s="132"/>
      <c r="B459" s="136" t="s">
        <v>219</v>
      </c>
      <c r="C459" s="101">
        <f aca="true" t="shared" si="230" ref="C459:H459">C457-C458</f>
        <v>3</v>
      </c>
      <c r="D459" s="101">
        <f t="shared" si="230"/>
        <v>-6</v>
      </c>
      <c r="E459" s="101">
        <f t="shared" si="230"/>
        <v>-1</v>
      </c>
      <c r="F459" s="101">
        <f t="shared" si="230"/>
        <v>-4</v>
      </c>
      <c r="G459" s="101">
        <f t="shared" si="230"/>
        <v>-2</v>
      </c>
      <c r="H459" s="101">
        <f t="shared" si="230"/>
        <v>1</v>
      </c>
      <c r="I459" s="101">
        <f>I457-I458</f>
        <v>-3</v>
      </c>
      <c r="J459" s="101">
        <f>J457-J458</f>
        <v>0</v>
      </c>
      <c r="K459" s="101">
        <f>K457-K458</f>
        <v>5</v>
      </c>
      <c r="L459" s="101">
        <f>L457-L458</f>
        <v>1</v>
      </c>
      <c r="M459" s="101"/>
      <c r="N459" s="101"/>
      <c r="O459" s="101">
        <f>O457-O458</f>
        <v>-6</v>
      </c>
    </row>
    <row r="460" spans="1:15" ht="13.5" thickBot="1">
      <c r="A460" s="133"/>
      <c r="B460" s="134" t="s">
        <v>5</v>
      </c>
      <c r="C460" s="135">
        <f aca="true" t="shared" si="231" ref="C460:H460">C459/C458</f>
        <v>0.375</v>
      </c>
      <c r="D460" s="135">
        <f t="shared" si="231"/>
        <v>-0.6</v>
      </c>
      <c r="E460" s="135">
        <f t="shared" si="231"/>
        <v>-0.125</v>
      </c>
      <c r="F460" s="135">
        <f t="shared" si="231"/>
        <v>-0.3076923076923077</v>
      </c>
      <c r="G460" s="135">
        <f t="shared" si="231"/>
        <v>-0.5</v>
      </c>
      <c r="H460" s="135">
        <f t="shared" si="231"/>
        <v>0.125</v>
      </c>
      <c r="I460" s="135">
        <f>I459/I458</f>
        <v>-0.3333333333333333</v>
      </c>
      <c r="J460" s="135">
        <f>J459/J458</f>
        <v>0</v>
      </c>
      <c r="K460" s="135">
        <f>K459/K458</f>
        <v>0.7142857142857143</v>
      </c>
      <c r="L460" s="135">
        <f>L459/L458</f>
        <v>0.125</v>
      </c>
      <c r="M460" s="135"/>
      <c r="N460" s="135"/>
      <c r="O460" s="135">
        <f>O459/O458</f>
        <v>-0.07317073170731707</v>
      </c>
    </row>
    <row r="461" spans="1:15" ht="12.75">
      <c r="A461" s="132"/>
      <c r="B461" s="102">
        <v>2011</v>
      </c>
      <c r="C461" s="103">
        <v>11</v>
      </c>
      <c r="D461" s="103">
        <v>21</v>
      </c>
      <c r="E461" s="103">
        <v>11</v>
      </c>
      <c r="F461" s="103">
        <v>14</v>
      </c>
      <c r="G461" s="103">
        <v>20</v>
      </c>
      <c r="H461" s="103">
        <v>18</v>
      </c>
      <c r="I461" s="103">
        <v>16</v>
      </c>
      <c r="J461" s="103">
        <v>14</v>
      </c>
      <c r="K461" s="103">
        <v>15</v>
      </c>
      <c r="L461" s="103">
        <v>15</v>
      </c>
      <c r="M461" s="103"/>
      <c r="N461" s="103"/>
      <c r="O461" s="102">
        <f>SUM(C461:N461)</f>
        <v>155</v>
      </c>
    </row>
    <row r="462" spans="1:15" ht="12.75">
      <c r="A462" s="130" t="s">
        <v>225</v>
      </c>
      <c r="B462" s="101">
        <v>2010</v>
      </c>
      <c r="C462" s="101">
        <v>18</v>
      </c>
      <c r="D462" s="101">
        <v>14</v>
      </c>
      <c r="E462" s="101">
        <v>13</v>
      </c>
      <c r="F462" s="101">
        <v>14</v>
      </c>
      <c r="G462" s="101">
        <v>12</v>
      </c>
      <c r="H462" s="101">
        <v>22</v>
      </c>
      <c r="I462" s="101">
        <v>20</v>
      </c>
      <c r="J462" s="101">
        <v>13</v>
      </c>
      <c r="K462" s="101">
        <v>13</v>
      </c>
      <c r="L462" s="101">
        <v>21</v>
      </c>
      <c r="M462" s="101"/>
      <c r="N462" s="101"/>
      <c r="O462" s="101">
        <f>SUM(C462:N462)</f>
        <v>160</v>
      </c>
    </row>
    <row r="463" spans="1:15" ht="12.75">
      <c r="A463" s="130" t="s">
        <v>226</v>
      </c>
      <c r="B463" s="136" t="s">
        <v>219</v>
      </c>
      <c r="C463" s="101">
        <f aca="true" t="shared" si="232" ref="C463:H463">C461-C462</f>
        <v>-7</v>
      </c>
      <c r="D463" s="101">
        <f t="shared" si="232"/>
        <v>7</v>
      </c>
      <c r="E463" s="101">
        <f t="shared" si="232"/>
        <v>-2</v>
      </c>
      <c r="F463" s="101">
        <f t="shared" si="232"/>
        <v>0</v>
      </c>
      <c r="G463" s="101">
        <f t="shared" si="232"/>
        <v>8</v>
      </c>
      <c r="H463" s="101">
        <f t="shared" si="232"/>
        <v>-4</v>
      </c>
      <c r="I463" s="101">
        <f>I461-I462</f>
        <v>-4</v>
      </c>
      <c r="J463" s="101">
        <f>J461-J462</f>
        <v>1</v>
      </c>
      <c r="K463" s="101">
        <f>K461-K462</f>
        <v>2</v>
      </c>
      <c r="L463" s="101">
        <f>L461-L462</f>
        <v>-6</v>
      </c>
      <c r="M463" s="101"/>
      <c r="N463" s="101"/>
      <c r="O463" s="101">
        <f>O461-O462</f>
        <v>-5</v>
      </c>
    </row>
    <row r="464" spans="1:15" ht="13.5" thickBot="1">
      <c r="A464" s="133" t="s">
        <v>0</v>
      </c>
      <c r="B464" s="134" t="s">
        <v>5</v>
      </c>
      <c r="C464" s="135">
        <f aca="true" t="shared" si="233" ref="C464:H464">C463/C462</f>
        <v>-0.3888888888888889</v>
      </c>
      <c r="D464" s="135">
        <f t="shared" si="233"/>
        <v>0.5</v>
      </c>
      <c r="E464" s="135">
        <f t="shared" si="233"/>
        <v>-0.15384615384615385</v>
      </c>
      <c r="F464" s="135">
        <f t="shared" si="233"/>
        <v>0</v>
      </c>
      <c r="G464" s="135">
        <f t="shared" si="233"/>
        <v>0.6666666666666666</v>
      </c>
      <c r="H464" s="135">
        <f t="shared" si="233"/>
        <v>-0.18181818181818182</v>
      </c>
      <c r="I464" s="135">
        <f>I463/I462</f>
        <v>-0.2</v>
      </c>
      <c r="J464" s="135">
        <f>J463/J462</f>
        <v>0.07692307692307693</v>
      </c>
      <c r="K464" s="135">
        <f>K463/K462</f>
        <v>0.15384615384615385</v>
      </c>
      <c r="L464" s="135">
        <f>L463/L462</f>
        <v>-0.2857142857142857</v>
      </c>
      <c r="M464" s="135"/>
      <c r="N464" s="135"/>
      <c r="O464" s="135">
        <f>O463/O462</f>
        <v>-0.03125</v>
      </c>
    </row>
    <row r="465" spans="1:15" ht="12.75">
      <c r="A465" s="132"/>
      <c r="B465" s="102">
        <v>2011</v>
      </c>
      <c r="C465" s="103">
        <v>57</v>
      </c>
      <c r="D465" s="103">
        <v>47</v>
      </c>
      <c r="E465" s="103">
        <v>71</v>
      </c>
      <c r="F465" s="103">
        <v>75</v>
      </c>
      <c r="G465" s="103">
        <v>62</v>
      </c>
      <c r="H465" s="103">
        <v>72</v>
      </c>
      <c r="I465" s="103">
        <v>89</v>
      </c>
      <c r="J465" s="103">
        <v>85</v>
      </c>
      <c r="K465" s="103">
        <v>71</v>
      </c>
      <c r="L465" s="103">
        <v>59</v>
      </c>
      <c r="M465" s="103"/>
      <c r="N465" s="103"/>
      <c r="O465" s="102">
        <f>SUM(C465:N465)</f>
        <v>688</v>
      </c>
    </row>
    <row r="466" spans="1:15" ht="12.75">
      <c r="A466" s="130" t="s">
        <v>227</v>
      </c>
      <c r="B466" s="101">
        <v>2010</v>
      </c>
      <c r="C466" s="101">
        <v>91</v>
      </c>
      <c r="D466" s="101">
        <v>69</v>
      </c>
      <c r="E466" s="101">
        <v>86</v>
      </c>
      <c r="F466" s="101">
        <v>85</v>
      </c>
      <c r="G466" s="101">
        <v>71</v>
      </c>
      <c r="H466" s="101">
        <v>86</v>
      </c>
      <c r="I466" s="101">
        <v>82</v>
      </c>
      <c r="J466" s="101">
        <v>84</v>
      </c>
      <c r="K466" s="101">
        <v>72</v>
      </c>
      <c r="L466" s="101">
        <v>65</v>
      </c>
      <c r="M466" s="101"/>
      <c r="N466" s="101"/>
      <c r="O466" s="101">
        <f>SUM(C466:N466)</f>
        <v>791</v>
      </c>
    </row>
    <row r="467" spans="1:15" ht="12.75">
      <c r="A467" s="132"/>
      <c r="B467" s="136" t="s">
        <v>219</v>
      </c>
      <c r="C467" s="101">
        <f aca="true" t="shared" si="234" ref="C467:H467">C465-C466</f>
        <v>-34</v>
      </c>
      <c r="D467" s="101">
        <f t="shared" si="234"/>
        <v>-22</v>
      </c>
      <c r="E467" s="101">
        <f t="shared" si="234"/>
        <v>-15</v>
      </c>
      <c r="F467" s="101">
        <f t="shared" si="234"/>
        <v>-10</v>
      </c>
      <c r="G467" s="101">
        <f t="shared" si="234"/>
        <v>-9</v>
      </c>
      <c r="H467" s="101">
        <f t="shared" si="234"/>
        <v>-14</v>
      </c>
      <c r="I467" s="101">
        <f>I465-I466</f>
        <v>7</v>
      </c>
      <c r="J467" s="101">
        <f>J465-J466</f>
        <v>1</v>
      </c>
      <c r="K467" s="101">
        <f>K465-K466</f>
        <v>-1</v>
      </c>
      <c r="L467" s="101">
        <f>L465-L466</f>
        <v>-6</v>
      </c>
      <c r="M467" s="101"/>
      <c r="N467" s="101"/>
      <c r="O467" s="101">
        <f>O465-O466</f>
        <v>-103</v>
      </c>
    </row>
    <row r="468" spans="1:15" ht="13.5" thickBot="1">
      <c r="A468" s="133"/>
      <c r="B468" s="134" t="s">
        <v>5</v>
      </c>
      <c r="C468" s="135">
        <f aca="true" t="shared" si="235" ref="C468:H468">C467/C466</f>
        <v>-0.37362637362637363</v>
      </c>
      <c r="D468" s="135">
        <f t="shared" si="235"/>
        <v>-0.3188405797101449</v>
      </c>
      <c r="E468" s="135">
        <f t="shared" si="235"/>
        <v>-0.1744186046511628</v>
      </c>
      <c r="F468" s="135">
        <f t="shared" si="235"/>
        <v>-0.11764705882352941</v>
      </c>
      <c r="G468" s="135">
        <f t="shared" si="235"/>
        <v>-0.1267605633802817</v>
      </c>
      <c r="H468" s="135">
        <f t="shared" si="235"/>
        <v>-0.16279069767441862</v>
      </c>
      <c r="I468" s="135">
        <f>I467/I466</f>
        <v>0.08536585365853659</v>
      </c>
      <c r="J468" s="135">
        <f>J467/J466</f>
        <v>0.011904761904761904</v>
      </c>
      <c r="K468" s="135">
        <f>K467/K466</f>
        <v>-0.013888888888888888</v>
      </c>
      <c r="L468" s="135">
        <f>L467/L466</f>
        <v>-0.09230769230769231</v>
      </c>
      <c r="M468" s="135"/>
      <c r="N468" s="135"/>
      <c r="O468" s="135">
        <f>O467/O466</f>
        <v>-0.1302149178255373</v>
      </c>
    </row>
    <row r="469" spans="1:15" ht="12.75">
      <c r="A469" s="132"/>
      <c r="B469" s="102">
        <v>2011</v>
      </c>
      <c r="C469" s="103">
        <v>81</v>
      </c>
      <c r="D469" s="103">
        <v>77</v>
      </c>
      <c r="E469" s="103">
        <v>63</v>
      </c>
      <c r="F469" s="103">
        <v>63</v>
      </c>
      <c r="G469" s="103">
        <v>100</v>
      </c>
      <c r="H469" s="103">
        <v>103</v>
      </c>
      <c r="I469" s="103">
        <v>82</v>
      </c>
      <c r="J469" s="103">
        <v>93</v>
      </c>
      <c r="K469" s="103">
        <v>72</v>
      </c>
      <c r="L469" s="103">
        <v>60</v>
      </c>
      <c r="M469" s="103"/>
      <c r="N469" s="103"/>
      <c r="O469" s="102">
        <f>SUM(C469:N469)</f>
        <v>794</v>
      </c>
    </row>
    <row r="470" spans="1:15" ht="12.75">
      <c r="A470" s="130" t="s">
        <v>228</v>
      </c>
      <c r="B470" s="101">
        <v>2010</v>
      </c>
      <c r="C470" s="101">
        <v>77</v>
      </c>
      <c r="D470" s="101">
        <v>72</v>
      </c>
      <c r="E470" s="101">
        <v>82</v>
      </c>
      <c r="F470" s="101">
        <v>92</v>
      </c>
      <c r="G470" s="101">
        <v>63</v>
      </c>
      <c r="H470" s="101">
        <v>93</v>
      </c>
      <c r="I470" s="101">
        <v>60</v>
      </c>
      <c r="J470" s="101">
        <v>49</v>
      </c>
      <c r="K470" s="101">
        <v>80</v>
      </c>
      <c r="L470" s="101">
        <v>47</v>
      </c>
      <c r="M470" s="101"/>
      <c r="N470" s="101"/>
      <c r="O470" s="101">
        <f>SUM(C470:N470)</f>
        <v>715</v>
      </c>
    </row>
    <row r="471" spans="1:15" ht="12.75">
      <c r="A471" s="130" t="s">
        <v>229</v>
      </c>
      <c r="B471" s="136" t="s">
        <v>219</v>
      </c>
      <c r="C471" s="101">
        <f aca="true" t="shared" si="236" ref="C471:H471">C469-C470</f>
        <v>4</v>
      </c>
      <c r="D471" s="101">
        <f t="shared" si="236"/>
        <v>5</v>
      </c>
      <c r="E471" s="101">
        <f t="shared" si="236"/>
        <v>-19</v>
      </c>
      <c r="F471" s="101">
        <f t="shared" si="236"/>
        <v>-29</v>
      </c>
      <c r="G471" s="101">
        <f t="shared" si="236"/>
        <v>37</v>
      </c>
      <c r="H471" s="101">
        <f t="shared" si="236"/>
        <v>10</v>
      </c>
      <c r="I471" s="101">
        <f>I469-I470</f>
        <v>22</v>
      </c>
      <c r="J471" s="101">
        <f>J469-J470</f>
        <v>44</v>
      </c>
      <c r="K471" s="101">
        <f>K469-K470</f>
        <v>-8</v>
      </c>
      <c r="L471" s="101">
        <f>L469-L470</f>
        <v>13</v>
      </c>
      <c r="M471" s="101"/>
      <c r="N471" s="101"/>
      <c r="O471" s="101">
        <f>O469-O470</f>
        <v>79</v>
      </c>
    </row>
    <row r="472" spans="1:15" ht="13.5" thickBot="1">
      <c r="A472" s="133"/>
      <c r="B472" s="134" t="s">
        <v>5</v>
      </c>
      <c r="C472" s="135">
        <f aca="true" t="shared" si="237" ref="C472:H472">C471/C470</f>
        <v>0.05194805194805195</v>
      </c>
      <c r="D472" s="135">
        <f t="shared" si="237"/>
        <v>0.06944444444444445</v>
      </c>
      <c r="E472" s="135">
        <f t="shared" si="237"/>
        <v>-0.23170731707317074</v>
      </c>
      <c r="F472" s="135">
        <f t="shared" si="237"/>
        <v>-0.31521739130434784</v>
      </c>
      <c r="G472" s="135">
        <f t="shared" si="237"/>
        <v>0.5873015873015873</v>
      </c>
      <c r="H472" s="135">
        <f t="shared" si="237"/>
        <v>0.10752688172043011</v>
      </c>
      <c r="I472" s="135">
        <f>I471/I470</f>
        <v>0.36666666666666664</v>
      </c>
      <c r="J472" s="135">
        <f>J471/J470</f>
        <v>0.8979591836734694</v>
      </c>
      <c r="K472" s="135">
        <f>K471/K470</f>
        <v>-0.1</v>
      </c>
      <c r="L472" s="135">
        <f>L471/L470</f>
        <v>0.2765957446808511</v>
      </c>
      <c r="M472" s="135"/>
      <c r="N472" s="135"/>
      <c r="O472" s="135">
        <f>O471/O470</f>
        <v>0.11048951048951049</v>
      </c>
    </row>
    <row r="473" spans="1:15" ht="12.75">
      <c r="A473" s="132"/>
      <c r="B473" s="102">
        <v>2011</v>
      </c>
      <c r="C473" s="103">
        <v>16</v>
      </c>
      <c r="D473" s="103">
        <v>16</v>
      </c>
      <c r="E473" s="103">
        <v>10</v>
      </c>
      <c r="F473" s="103">
        <v>8</v>
      </c>
      <c r="G473" s="103">
        <v>18</v>
      </c>
      <c r="H473" s="103">
        <v>21</v>
      </c>
      <c r="I473" s="103">
        <v>13</v>
      </c>
      <c r="J473" s="103">
        <v>16</v>
      </c>
      <c r="K473" s="103">
        <v>10</v>
      </c>
      <c r="L473" s="103">
        <v>9</v>
      </c>
      <c r="M473" s="103"/>
      <c r="N473" s="103"/>
      <c r="O473" s="102">
        <f>SUM(C473:N473)</f>
        <v>137</v>
      </c>
    </row>
    <row r="474" spans="1:15" ht="12.75">
      <c r="A474" s="130" t="s">
        <v>230</v>
      </c>
      <c r="B474" s="101">
        <v>2010</v>
      </c>
      <c r="C474" s="101">
        <v>8</v>
      </c>
      <c r="D474" s="101">
        <v>14</v>
      </c>
      <c r="E474" s="101">
        <v>24</v>
      </c>
      <c r="F474" s="101">
        <v>18</v>
      </c>
      <c r="G474" s="101">
        <v>21</v>
      </c>
      <c r="H474" s="101">
        <v>18</v>
      </c>
      <c r="I474" s="101">
        <v>16</v>
      </c>
      <c r="J474" s="101">
        <v>21</v>
      </c>
      <c r="K474" s="101">
        <v>11</v>
      </c>
      <c r="L474" s="101">
        <v>7</v>
      </c>
      <c r="M474" s="101"/>
      <c r="N474" s="101"/>
      <c r="O474" s="101">
        <f>SUM(C474:N474)</f>
        <v>158</v>
      </c>
    </row>
    <row r="475" spans="1:15" ht="12.75">
      <c r="A475" s="130" t="s">
        <v>231</v>
      </c>
      <c r="B475" s="136" t="s">
        <v>219</v>
      </c>
      <c r="C475" s="101">
        <f aca="true" t="shared" si="238" ref="C475:H475">C473-C474</f>
        <v>8</v>
      </c>
      <c r="D475" s="101">
        <f t="shared" si="238"/>
        <v>2</v>
      </c>
      <c r="E475" s="101">
        <f t="shared" si="238"/>
        <v>-14</v>
      </c>
      <c r="F475" s="101">
        <f t="shared" si="238"/>
        <v>-10</v>
      </c>
      <c r="G475" s="101">
        <f t="shared" si="238"/>
        <v>-3</v>
      </c>
      <c r="H475" s="101">
        <f t="shared" si="238"/>
        <v>3</v>
      </c>
      <c r="I475" s="101">
        <f>I473-I474</f>
        <v>-3</v>
      </c>
      <c r="J475" s="101">
        <f>J473-J474</f>
        <v>-5</v>
      </c>
      <c r="K475" s="101">
        <f>K473-K474</f>
        <v>-1</v>
      </c>
      <c r="L475" s="101">
        <f>L473-L474</f>
        <v>2</v>
      </c>
      <c r="M475" s="101"/>
      <c r="N475" s="101"/>
      <c r="O475" s="101">
        <f>O473-O474</f>
        <v>-21</v>
      </c>
    </row>
    <row r="476" spans="1:15" ht="13.5" thickBot="1">
      <c r="A476" s="133"/>
      <c r="B476" s="134" t="s">
        <v>5</v>
      </c>
      <c r="C476" s="135">
        <f aca="true" t="shared" si="239" ref="C476:H476">C475/C474</f>
        <v>1</v>
      </c>
      <c r="D476" s="135">
        <f t="shared" si="239"/>
        <v>0.14285714285714285</v>
      </c>
      <c r="E476" s="135">
        <f t="shared" si="239"/>
        <v>-0.5833333333333334</v>
      </c>
      <c r="F476" s="135">
        <f t="shared" si="239"/>
        <v>-0.5555555555555556</v>
      </c>
      <c r="G476" s="135">
        <f t="shared" si="239"/>
        <v>-0.14285714285714285</v>
      </c>
      <c r="H476" s="135">
        <f t="shared" si="239"/>
        <v>0.16666666666666666</v>
      </c>
      <c r="I476" s="135">
        <f>I475/I474</f>
        <v>-0.1875</v>
      </c>
      <c r="J476" s="135">
        <f>J475/J474</f>
        <v>-0.23809523809523808</v>
      </c>
      <c r="K476" s="135">
        <f>K475/K474</f>
        <v>-0.09090909090909091</v>
      </c>
      <c r="L476" s="135">
        <f>L475/L474</f>
        <v>0.2857142857142857</v>
      </c>
      <c r="M476" s="135"/>
      <c r="N476" s="135"/>
      <c r="O476" s="135">
        <f>O475/O474</f>
        <v>-0.13291139240506328</v>
      </c>
    </row>
  </sheetData>
  <sheetProtection/>
  <printOptions gridLines="1"/>
  <pageMargins left="1.59" right="0.21" top="1" bottom="1" header="0.5" footer="0.5"/>
  <pageSetup horizontalDpi="600" verticalDpi="600" orientation="landscape" paperSize="5" scale="94" r:id="rId1"/>
  <headerFooter alignWithMargins="0">
    <oddHeader>&amp;LDatos Preliminares&amp;CPOLICIA DE PUERTO RICO
DELITOS TIPO I INFORMADOS EN PUERTO RICO
AÑOS 2010 Y 2011</oddHeader>
    <oddFooter>&amp;CPage &amp;P</oddFooter>
  </headerFooter>
  <rowBreaks count="13" manualBreakCount="13">
    <brk id="34" max="14" man="1"/>
    <brk id="68" max="14" man="1"/>
    <brk id="102" max="14" man="1"/>
    <brk id="136" max="14" man="1"/>
    <brk id="170" max="14" man="1"/>
    <brk id="204" max="14" man="1"/>
    <brk id="238" max="14" man="1"/>
    <brk id="272" max="14" man="1"/>
    <brk id="306" max="14" man="1"/>
    <brk id="340" max="14" man="1"/>
    <brk id="374" max="14" man="1"/>
    <brk id="408" max="14" man="1"/>
    <brk id="442" max="14"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I81"/>
  <sheetViews>
    <sheetView zoomScalePageLayoutView="90" workbookViewId="0" topLeftCell="A1">
      <selection activeCell="A1" sqref="A1"/>
    </sheetView>
  </sheetViews>
  <sheetFormatPr defaultColWidth="9.140625" defaultRowHeight="12.75"/>
  <sheetData>
    <row r="1" spans="1:9" ht="13.5" thickBot="1">
      <c r="A1" s="98" t="s">
        <v>154</v>
      </c>
      <c r="B1" s="99" t="s">
        <v>155</v>
      </c>
      <c r="C1" s="99" t="s">
        <v>156</v>
      </c>
      <c r="D1" s="99" t="s">
        <v>157</v>
      </c>
      <c r="E1" s="99" t="s">
        <v>158</v>
      </c>
      <c r="F1" s="99" t="s">
        <v>159</v>
      </c>
      <c r="G1" s="99" t="s">
        <v>160</v>
      </c>
      <c r="H1" s="99" t="s">
        <v>161</v>
      </c>
      <c r="I1" s="99" t="s">
        <v>162</v>
      </c>
    </row>
    <row r="2" spans="1:9" ht="12.75">
      <c r="A2" s="100" t="s">
        <v>135</v>
      </c>
      <c r="B2" s="101">
        <f aca="true" t="shared" si="0" ref="B2:B51">SUM(C2:I2)</f>
        <v>228</v>
      </c>
      <c r="C2" s="102">
        <v>0</v>
      </c>
      <c r="D2" s="102">
        <v>0</v>
      </c>
      <c r="E2" s="102">
        <v>5</v>
      </c>
      <c r="F2" s="102">
        <v>7</v>
      </c>
      <c r="G2" s="102">
        <v>91</v>
      </c>
      <c r="H2" s="102">
        <v>123</v>
      </c>
      <c r="I2" s="102">
        <v>2</v>
      </c>
    </row>
    <row r="3" spans="1:9" ht="12.75">
      <c r="A3" s="101" t="s">
        <v>163</v>
      </c>
      <c r="B3" s="101">
        <f t="shared" si="0"/>
        <v>262</v>
      </c>
      <c r="C3" s="101">
        <v>2</v>
      </c>
      <c r="D3" s="101">
        <v>1</v>
      </c>
      <c r="E3" s="101">
        <v>20</v>
      </c>
      <c r="F3" s="101">
        <v>29</v>
      </c>
      <c r="G3" s="101">
        <v>104</v>
      </c>
      <c r="H3" s="101">
        <v>96</v>
      </c>
      <c r="I3" s="101">
        <v>10</v>
      </c>
    </row>
    <row r="4" spans="1:9" ht="12.75">
      <c r="A4" s="101" t="s">
        <v>129</v>
      </c>
      <c r="B4" s="101">
        <f t="shared" si="0"/>
        <v>924</v>
      </c>
      <c r="C4" s="101">
        <v>11</v>
      </c>
      <c r="D4" s="101">
        <v>0</v>
      </c>
      <c r="E4" s="101">
        <v>49</v>
      </c>
      <c r="F4" s="101">
        <v>22</v>
      </c>
      <c r="G4" s="101">
        <v>373</v>
      </c>
      <c r="H4" s="101">
        <v>453</v>
      </c>
      <c r="I4" s="101">
        <v>16</v>
      </c>
    </row>
    <row r="5" spans="1:9" ht="12.75">
      <c r="A5" s="101" t="s">
        <v>164</v>
      </c>
      <c r="B5" s="101">
        <f t="shared" si="0"/>
        <v>300</v>
      </c>
      <c r="C5" s="101">
        <v>13</v>
      </c>
      <c r="D5" s="101">
        <v>0</v>
      </c>
      <c r="E5" s="101">
        <v>43</v>
      </c>
      <c r="F5" s="101">
        <v>21</v>
      </c>
      <c r="G5" s="101">
        <v>124</v>
      </c>
      <c r="H5" s="101">
        <v>81</v>
      </c>
      <c r="I5" s="101">
        <v>18</v>
      </c>
    </row>
    <row r="6" spans="1:9" ht="12.75">
      <c r="A6" s="101" t="s">
        <v>149</v>
      </c>
      <c r="B6" s="101">
        <f t="shared" si="0"/>
        <v>371</v>
      </c>
      <c r="C6" s="101">
        <v>7</v>
      </c>
      <c r="D6" s="101">
        <v>0</v>
      </c>
      <c r="E6" s="101">
        <v>12</v>
      </c>
      <c r="F6" s="101">
        <v>30</v>
      </c>
      <c r="G6" s="101">
        <v>121</v>
      </c>
      <c r="H6" s="101">
        <v>170</v>
      </c>
      <c r="I6" s="101">
        <v>31</v>
      </c>
    </row>
    <row r="7" spans="1:9" ht="12.75">
      <c r="A7" s="101" t="s">
        <v>82</v>
      </c>
      <c r="B7" s="101">
        <f t="shared" si="0"/>
        <v>142</v>
      </c>
      <c r="C7" s="101">
        <v>6</v>
      </c>
      <c r="D7" s="101">
        <v>0</v>
      </c>
      <c r="E7" s="101">
        <v>12</v>
      </c>
      <c r="F7" s="101">
        <v>4</v>
      </c>
      <c r="G7" s="101">
        <v>71</v>
      </c>
      <c r="H7" s="101">
        <v>44</v>
      </c>
      <c r="I7" s="101">
        <v>5</v>
      </c>
    </row>
    <row r="8" spans="1:9" ht="12.75">
      <c r="A8" s="101" t="s">
        <v>55</v>
      </c>
      <c r="B8" s="101">
        <f t="shared" si="0"/>
        <v>739</v>
      </c>
      <c r="C8" s="101">
        <v>22</v>
      </c>
      <c r="D8" s="101">
        <v>0</v>
      </c>
      <c r="E8" s="101">
        <v>62</v>
      </c>
      <c r="F8" s="101">
        <v>34</v>
      </c>
      <c r="G8" s="101">
        <v>334</v>
      </c>
      <c r="H8" s="101">
        <v>188</v>
      </c>
      <c r="I8" s="101">
        <v>99</v>
      </c>
    </row>
    <row r="9" spans="1:9" ht="12.75">
      <c r="A9" s="101" t="s">
        <v>123</v>
      </c>
      <c r="B9" s="101">
        <f t="shared" si="0"/>
        <v>172</v>
      </c>
      <c r="C9" s="101">
        <v>2</v>
      </c>
      <c r="D9" s="101">
        <v>0</v>
      </c>
      <c r="E9" s="101">
        <v>7</v>
      </c>
      <c r="F9" s="101">
        <v>17</v>
      </c>
      <c r="G9" s="101">
        <v>58</v>
      </c>
      <c r="H9" s="101">
        <v>82</v>
      </c>
      <c r="I9" s="101">
        <v>6</v>
      </c>
    </row>
    <row r="10" spans="1:9" ht="12.75">
      <c r="A10" s="101" t="s">
        <v>57</v>
      </c>
      <c r="B10" s="101">
        <f t="shared" si="0"/>
        <v>268</v>
      </c>
      <c r="C10" s="101">
        <v>4</v>
      </c>
      <c r="D10" s="101">
        <v>0</v>
      </c>
      <c r="E10" s="101">
        <v>35</v>
      </c>
      <c r="F10" s="101">
        <v>9</v>
      </c>
      <c r="G10" s="101">
        <v>87</v>
      </c>
      <c r="H10" s="101">
        <v>83</v>
      </c>
      <c r="I10" s="101">
        <v>50</v>
      </c>
    </row>
    <row r="11" spans="1:9" ht="12.75">
      <c r="A11" s="101" t="s">
        <v>150</v>
      </c>
      <c r="B11" s="101">
        <f t="shared" si="0"/>
        <v>459</v>
      </c>
      <c r="C11" s="101">
        <v>2</v>
      </c>
      <c r="D11" s="101">
        <v>0</v>
      </c>
      <c r="E11" s="101">
        <v>18</v>
      </c>
      <c r="F11" s="101">
        <v>49</v>
      </c>
      <c r="G11" s="101">
        <v>158</v>
      </c>
      <c r="H11" s="101">
        <v>192</v>
      </c>
      <c r="I11" s="101">
        <v>40</v>
      </c>
    </row>
    <row r="12" spans="1:9" ht="12.75">
      <c r="A12" s="101" t="s">
        <v>165</v>
      </c>
      <c r="B12" s="101">
        <f t="shared" si="0"/>
        <v>5501</v>
      </c>
      <c r="C12" s="101">
        <v>53</v>
      </c>
      <c r="D12" s="101">
        <v>1</v>
      </c>
      <c r="E12" s="101">
        <v>685</v>
      </c>
      <c r="F12" s="101">
        <v>141</v>
      </c>
      <c r="G12" s="101">
        <v>908</v>
      </c>
      <c r="H12" s="101">
        <v>2833</v>
      </c>
      <c r="I12" s="101">
        <v>880</v>
      </c>
    </row>
    <row r="13" spans="1:9" ht="12.75">
      <c r="A13" s="101" t="s">
        <v>83</v>
      </c>
      <c r="B13" s="101">
        <f t="shared" si="0"/>
        <v>413</v>
      </c>
      <c r="C13" s="101">
        <v>1</v>
      </c>
      <c r="D13" s="101">
        <v>0</v>
      </c>
      <c r="E13" s="101">
        <v>22</v>
      </c>
      <c r="F13" s="101">
        <v>12</v>
      </c>
      <c r="G13" s="101">
        <v>162</v>
      </c>
      <c r="H13" s="101">
        <v>200</v>
      </c>
      <c r="I13" s="101">
        <v>16</v>
      </c>
    </row>
    <row r="14" spans="1:9" ht="12.75">
      <c r="A14" s="101" t="s">
        <v>93</v>
      </c>
      <c r="B14" s="101">
        <f t="shared" si="0"/>
        <v>2548</v>
      </c>
      <c r="C14" s="101">
        <v>54</v>
      </c>
      <c r="D14" s="101">
        <v>1</v>
      </c>
      <c r="E14" s="101">
        <v>316</v>
      </c>
      <c r="F14" s="101">
        <v>118</v>
      </c>
      <c r="G14" s="101">
        <v>538</v>
      </c>
      <c r="H14" s="101">
        <v>1302</v>
      </c>
      <c r="I14" s="101">
        <v>219</v>
      </c>
    </row>
    <row r="15" spans="1:9" ht="12.75">
      <c r="A15" s="101" t="s">
        <v>58</v>
      </c>
      <c r="B15" s="101">
        <f t="shared" si="0"/>
        <v>196</v>
      </c>
      <c r="C15" s="101">
        <v>1</v>
      </c>
      <c r="D15" s="101">
        <v>0</v>
      </c>
      <c r="E15" s="101">
        <v>15</v>
      </c>
      <c r="F15" s="101">
        <v>6</v>
      </c>
      <c r="G15" s="101">
        <v>102</v>
      </c>
      <c r="H15" s="101">
        <v>55</v>
      </c>
      <c r="I15" s="101">
        <v>17</v>
      </c>
    </row>
    <row r="16" spans="1:9" ht="12.75">
      <c r="A16" s="101" t="s">
        <v>121</v>
      </c>
      <c r="B16" s="101">
        <f t="shared" si="0"/>
        <v>568</v>
      </c>
      <c r="C16" s="101">
        <v>19</v>
      </c>
      <c r="D16" s="101">
        <v>0</v>
      </c>
      <c r="E16" s="101">
        <v>60</v>
      </c>
      <c r="F16" s="101">
        <v>52</v>
      </c>
      <c r="G16" s="101">
        <v>133</v>
      </c>
      <c r="H16" s="101">
        <v>267</v>
      </c>
      <c r="I16" s="101">
        <v>37</v>
      </c>
    </row>
    <row r="17" spans="1:9" ht="12.75">
      <c r="A17" s="101" t="s">
        <v>166</v>
      </c>
      <c r="B17" s="101">
        <f t="shared" si="0"/>
        <v>3057</v>
      </c>
      <c r="C17" s="101">
        <v>49</v>
      </c>
      <c r="D17" s="101">
        <v>2</v>
      </c>
      <c r="E17" s="101">
        <v>421</v>
      </c>
      <c r="F17" s="101">
        <v>101</v>
      </c>
      <c r="G17" s="101">
        <v>561</v>
      </c>
      <c r="H17" s="101">
        <v>1697</v>
      </c>
      <c r="I17" s="101">
        <v>226</v>
      </c>
    </row>
    <row r="18" spans="1:9" ht="12.75">
      <c r="A18" s="101" t="s">
        <v>102</v>
      </c>
      <c r="B18" s="101">
        <f t="shared" si="0"/>
        <v>269</v>
      </c>
      <c r="C18" s="101">
        <v>14</v>
      </c>
      <c r="D18" s="101">
        <v>0</v>
      </c>
      <c r="E18" s="101">
        <v>25</v>
      </c>
      <c r="F18" s="101">
        <v>38</v>
      </c>
      <c r="G18" s="101">
        <v>64</v>
      </c>
      <c r="H18" s="101">
        <v>103</v>
      </c>
      <c r="I18" s="101">
        <v>25</v>
      </c>
    </row>
    <row r="19" spans="1:9" ht="12.75">
      <c r="A19" s="101" t="s">
        <v>124</v>
      </c>
      <c r="B19" s="101">
        <f t="shared" si="0"/>
        <v>848</v>
      </c>
      <c r="C19" s="101">
        <v>11</v>
      </c>
      <c r="D19" s="101">
        <v>2</v>
      </c>
      <c r="E19" s="101">
        <v>59</v>
      </c>
      <c r="F19" s="101">
        <v>49</v>
      </c>
      <c r="G19" s="101">
        <v>215</v>
      </c>
      <c r="H19" s="101">
        <v>459</v>
      </c>
      <c r="I19" s="101">
        <v>53</v>
      </c>
    </row>
    <row r="20" spans="1:9" ht="12.75">
      <c r="A20" s="101" t="s">
        <v>142</v>
      </c>
      <c r="B20" s="101">
        <f t="shared" si="0"/>
        <v>183</v>
      </c>
      <c r="C20" s="101">
        <v>2</v>
      </c>
      <c r="D20" s="101">
        <v>0</v>
      </c>
      <c r="E20" s="101">
        <v>8</v>
      </c>
      <c r="F20" s="101">
        <v>9</v>
      </c>
      <c r="G20" s="101">
        <v>60</v>
      </c>
      <c r="H20" s="101">
        <v>87</v>
      </c>
      <c r="I20" s="101">
        <v>17</v>
      </c>
    </row>
    <row r="21" spans="1:9" ht="12.75">
      <c r="A21" s="101" t="s">
        <v>59</v>
      </c>
      <c r="B21" s="101">
        <f t="shared" si="0"/>
        <v>184</v>
      </c>
      <c r="C21" s="101">
        <v>0</v>
      </c>
      <c r="D21" s="101">
        <v>0</v>
      </c>
      <c r="E21" s="101">
        <v>5</v>
      </c>
      <c r="F21" s="101">
        <v>4</v>
      </c>
      <c r="G21" s="101">
        <v>102</v>
      </c>
      <c r="H21" s="101">
        <v>61</v>
      </c>
      <c r="I21" s="101">
        <v>12</v>
      </c>
    </row>
    <row r="22" spans="1:9" ht="12.75">
      <c r="A22" s="101" t="s">
        <v>94</v>
      </c>
      <c r="B22" s="101">
        <f t="shared" si="0"/>
        <v>373</v>
      </c>
      <c r="C22" s="101">
        <v>6</v>
      </c>
      <c r="D22" s="101">
        <v>2</v>
      </c>
      <c r="E22" s="101">
        <v>49</v>
      </c>
      <c r="F22" s="101">
        <v>39</v>
      </c>
      <c r="G22" s="101">
        <v>171</v>
      </c>
      <c r="H22" s="101">
        <v>82</v>
      </c>
      <c r="I22" s="101">
        <v>24</v>
      </c>
    </row>
    <row r="23" spans="1:9" ht="12.75">
      <c r="A23" s="101" t="s">
        <v>151</v>
      </c>
      <c r="B23" s="101">
        <f t="shared" si="0"/>
        <v>516</v>
      </c>
      <c r="C23" s="101">
        <v>1</v>
      </c>
      <c r="D23" s="101">
        <v>0</v>
      </c>
      <c r="E23" s="101">
        <v>16</v>
      </c>
      <c r="F23" s="101">
        <v>42</v>
      </c>
      <c r="G23" s="101">
        <v>191</v>
      </c>
      <c r="H23" s="101">
        <v>238</v>
      </c>
      <c r="I23" s="101">
        <v>28</v>
      </c>
    </row>
    <row r="24" spans="1:9" ht="12.75">
      <c r="A24" s="101" t="s">
        <v>152</v>
      </c>
      <c r="B24" s="101">
        <f t="shared" si="0"/>
        <v>301</v>
      </c>
      <c r="C24" s="101">
        <v>6</v>
      </c>
      <c r="D24" s="101">
        <v>1</v>
      </c>
      <c r="E24" s="101">
        <v>22</v>
      </c>
      <c r="F24" s="101">
        <v>19</v>
      </c>
      <c r="G24" s="101">
        <v>129</v>
      </c>
      <c r="H24" s="101">
        <v>99</v>
      </c>
      <c r="I24" s="101">
        <v>25</v>
      </c>
    </row>
    <row r="25" spans="1:9" ht="12.75">
      <c r="A25" s="101" t="s">
        <v>103</v>
      </c>
      <c r="B25" s="101">
        <f t="shared" si="0"/>
        <v>349</v>
      </c>
      <c r="C25" s="101">
        <v>3</v>
      </c>
      <c r="D25" s="101">
        <v>0</v>
      </c>
      <c r="E25" s="101">
        <v>31</v>
      </c>
      <c r="F25" s="101">
        <v>14</v>
      </c>
      <c r="G25" s="101">
        <v>125</v>
      </c>
      <c r="H25" s="101">
        <v>121</v>
      </c>
      <c r="I25" s="101">
        <v>55</v>
      </c>
    </row>
    <row r="26" spans="1:9" ht="12.75">
      <c r="A26" s="101" t="s">
        <v>143</v>
      </c>
      <c r="B26" s="101">
        <f t="shared" si="0"/>
        <v>40</v>
      </c>
      <c r="C26" s="101">
        <v>0</v>
      </c>
      <c r="D26" s="101">
        <v>0</v>
      </c>
      <c r="E26" s="101">
        <v>0</v>
      </c>
      <c r="F26" s="101">
        <v>2</v>
      </c>
      <c r="G26" s="101">
        <v>11</v>
      </c>
      <c r="H26" s="101">
        <v>24</v>
      </c>
      <c r="I26" s="101">
        <v>3</v>
      </c>
    </row>
    <row r="27" spans="1:9" ht="12.75">
      <c r="A27" s="101" t="s">
        <v>104</v>
      </c>
      <c r="B27" s="101">
        <f t="shared" si="0"/>
        <v>623</v>
      </c>
      <c r="C27" s="101">
        <v>18</v>
      </c>
      <c r="D27" s="101">
        <v>0</v>
      </c>
      <c r="E27" s="101">
        <v>57</v>
      </c>
      <c r="F27" s="101">
        <v>24</v>
      </c>
      <c r="G27" s="101">
        <v>173</v>
      </c>
      <c r="H27" s="101">
        <v>272</v>
      </c>
      <c r="I27" s="101">
        <v>79</v>
      </c>
    </row>
    <row r="28" spans="1:9" ht="12.75">
      <c r="A28" s="101" t="s">
        <v>144</v>
      </c>
      <c r="B28" s="101">
        <f t="shared" si="0"/>
        <v>616</v>
      </c>
      <c r="C28" s="101">
        <v>8</v>
      </c>
      <c r="D28" s="101">
        <v>2</v>
      </c>
      <c r="E28" s="101">
        <v>39</v>
      </c>
      <c r="F28" s="101">
        <v>53</v>
      </c>
      <c r="G28" s="101">
        <v>191</v>
      </c>
      <c r="H28" s="101">
        <v>289</v>
      </c>
      <c r="I28" s="101">
        <v>34</v>
      </c>
    </row>
    <row r="29" spans="1:9" ht="12.75">
      <c r="A29" s="101" t="s">
        <v>60</v>
      </c>
      <c r="B29" s="101">
        <f t="shared" si="0"/>
        <v>111</v>
      </c>
      <c r="C29" s="101">
        <v>8</v>
      </c>
      <c r="D29" s="101">
        <v>0</v>
      </c>
      <c r="E29" s="101">
        <v>3</v>
      </c>
      <c r="F29" s="101">
        <v>2</v>
      </c>
      <c r="G29" s="101">
        <v>65</v>
      </c>
      <c r="H29" s="101">
        <v>25</v>
      </c>
      <c r="I29" s="101">
        <v>8</v>
      </c>
    </row>
    <row r="30" spans="1:9" ht="12.75">
      <c r="A30" s="101" t="s">
        <v>65</v>
      </c>
      <c r="B30" s="101">
        <f t="shared" si="0"/>
        <v>152</v>
      </c>
      <c r="C30" s="101">
        <v>0</v>
      </c>
      <c r="D30" s="101">
        <v>0</v>
      </c>
      <c r="E30" s="101">
        <v>4</v>
      </c>
      <c r="F30" s="101">
        <v>12</v>
      </c>
      <c r="G30" s="101">
        <v>45</v>
      </c>
      <c r="H30" s="101">
        <v>83</v>
      </c>
      <c r="I30" s="101">
        <v>8</v>
      </c>
    </row>
    <row r="31" spans="1:9" ht="12.75">
      <c r="A31" s="101" t="s">
        <v>125</v>
      </c>
      <c r="B31" s="101">
        <f t="shared" si="0"/>
        <v>721</v>
      </c>
      <c r="C31" s="101">
        <v>8</v>
      </c>
      <c r="D31" s="101">
        <v>0</v>
      </c>
      <c r="E31" s="101">
        <v>51</v>
      </c>
      <c r="F31" s="101">
        <v>51</v>
      </c>
      <c r="G31" s="101">
        <v>242</v>
      </c>
      <c r="H31" s="101">
        <v>349</v>
      </c>
      <c r="I31" s="101">
        <v>20</v>
      </c>
    </row>
    <row r="32" spans="1:9" ht="12.75">
      <c r="A32" s="101" t="s">
        <v>66</v>
      </c>
      <c r="B32" s="101">
        <f t="shared" si="0"/>
        <v>157</v>
      </c>
      <c r="C32" s="101">
        <v>0</v>
      </c>
      <c r="D32" s="101">
        <v>1</v>
      </c>
      <c r="E32" s="101">
        <v>9</v>
      </c>
      <c r="F32" s="101">
        <v>9</v>
      </c>
      <c r="G32" s="101">
        <v>71</v>
      </c>
      <c r="H32" s="101">
        <v>64</v>
      </c>
      <c r="I32" s="101">
        <v>3</v>
      </c>
    </row>
    <row r="33" spans="1:9" ht="12.75">
      <c r="A33" s="101" t="s">
        <v>105</v>
      </c>
      <c r="B33" s="101">
        <f t="shared" si="0"/>
        <v>1336</v>
      </c>
      <c r="C33" s="101">
        <v>27</v>
      </c>
      <c r="D33" s="101">
        <v>1</v>
      </c>
      <c r="E33" s="101">
        <v>165</v>
      </c>
      <c r="F33" s="101">
        <v>40</v>
      </c>
      <c r="G33" s="101">
        <v>206</v>
      </c>
      <c r="H33" s="101">
        <v>744</v>
      </c>
      <c r="I33" s="101">
        <v>153</v>
      </c>
    </row>
    <row r="34" spans="1:9" ht="12.75">
      <c r="A34" s="101" t="s">
        <v>95</v>
      </c>
      <c r="B34" s="101">
        <f t="shared" si="0"/>
        <v>242</v>
      </c>
      <c r="C34" s="101">
        <v>17</v>
      </c>
      <c r="D34" s="101">
        <v>0</v>
      </c>
      <c r="E34" s="101">
        <v>43</v>
      </c>
      <c r="F34" s="101">
        <v>13</v>
      </c>
      <c r="G34" s="101">
        <v>89</v>
      </c>
      <c r="H34" s="101">
        <v>66</v>
      </c>
      <c r="I34" s="101">
        <v>14</v>
      </c>
    </row>
    <row r="35" spans="1:9" ht="12.75">
      <c r="A35" s="101" t="s">
        <v>61</v>
      </c>
      <c r="B35" s="101">
        <f t="shared" si="0"/>
        <v>311</v>
      </c>
      <c r="C35" s="101">
        <v>4</v>
      </c>
      <c r="D35" s="101">
        <v>0</v>
      </c>
      <c r="E35" s="101">
        <v>20</v>
      </c>
      <c r="F35" s="101">
        <v>4</v>
      </c>
      <c r="G35" s="101">
        <v>161</v>
      </c>
      <c r="H35" s="101">
        <v>58</v>
      </c>
      <c r="I35" s="101">
        <v>64</v>
      </c>
    </row>
    <row r="36" spans="1:9" ht="12.75">
      <c r="A36" s="101" t="s">
        <v>84</v>
      </c>
      <c r="B36" s="101">
        <f t="shared" si="0"/>
        <v>150</v>
      </c>
      <c r="C36" s="101">
        <v>2</v>
      </c>
      <c r="D36" s="101">
        <v>0</v>
      </c>
      <c r="E36" s="101">
        <v>3</v>
      </c>
      <c r="F36" s="101">
        <v>3</v>
      </c>
      <c r="G36" s="101">
        <v>63</v>
      </c>
      <c r="H36" s="101">
        <v>71</v>
      </c>
      <c r="I36" s="101">
        <v>8</v>
      </c>
    </row>
    <row r="37" spans="1:9" ht="12.75">
      <c r="A37" s="101" t="s">
        <v>77</v>
      </c>
      <c r="B37" s="101">
        <f t="shared" si="0"/>
        <v>1128</v>
      </c>
      <c r="C37" s="101">
        <v>22</v>
      </c>
      <c r="D37" s="101">
        <v>2</v>
      </c>
      <c r="E37" s="101">
        <v>107</v>
      </c>
      <c r="F37" s="101">
        <v>38</v>
      </c>
      <c r="G37" s="101">
        <v>430</v>
      </c>
      <c r="H37" s="101">
        <v>511</v>
      </c>
      <c r="I37" s="101">
        <v>18</v>
      </c>
    </row>
    <row r="38" spans="1:9" ht="12.75">
      <c r="A38" s="101" t="s">
        <v>131</v>
      </c>
      <c r="B38" s="101">
        <f t="shared" si="0"/>
        <v>454</v>
      </c>
      <c r="C38" s="101">
        <v>3</v>
      </c>
      <c r="D38" s="101">
        <v>0</v>
      </c>
      <c r="E38" s="101">
        <v>15</v>
      </c>
      <c r="F38" s="101">
        <v>23</v>
      </c>
      <c r="G38" s="101">
        <v>158</v>
      </c>
      <c r="H38" s="101">
        <v>244</v>
      </c>
      <c r="I38" s="101">
        <v>11</v>
      </c>
    </row>
    <row r="39" spans="1:9" ht="12.75">
      <c r="A39" s="101" t="s">
        <v>136</v>
      </c>
      <c r="B39" s="101">
        <f t="shared" si="0"/>
        <v>98</v>
      </c>
      <c r="C39" s="101">
        <v>0</v>
      </c>
      <c r="D39" s="101">
        <v>0</v>
      </c>
      <c r="E39" s="101">
        <v>3</v>
      </c>
      <c r="F39" s="101">
        <v>15</v>
      </c>
      <c r="G39" s="101">
        <v>50</v>
      </c>
      <c r="H39" s="101">
        <v>30</v>
      </c>
      <c r="I39" s="101">
        <v>0</v>
      </c>
    </row>
    <row r="40" spans="1:9" ht="12.75">
      <c r="A40" s="101" t="s">
        <v>67</v>
      </c>
      <c r="B40" s="101">
        <f t="shared" si="0"/>
        <v>312</v>
      </c>
      <c r="C40" s="101">
        <v>10</v>
      </c>
      <c r="D40" s="101">
        <v>0</v>
      </c>
      <c r="E40" s="101">
        <v>35</v>
      </c>
      <c r="F40" s="101">
        <v>36</v>
      </c>
      <c r="G40" s="101">
        <v>131</v>
      </c>
      <c r="H40" s="101">
        <v>97</v>
      </c>
      <c r="I40" s="101">
        <v>3</v>
      </c>
    </row>
    <row r="41" spans="1:9" ht="12.75">
      <c r="A41" s="101" t="s">
        <v>96</v>
      </c>
      <c r="B41" s="101">
        <f t="shared" si="0"/>
        <v>259</v>
      </c>
      <c r="C41" s="101">
        <v>14</v>
      </c>
      <c r="D41" s="101">
        <v>0</v>
      </c>
      <c r="E41" s="101">
        <v>31</v>
      </c>
      <c r="F41" s="101">
        <v>26</v>
      </c>
      <c r="G41" s="101">
        <v>82</v>
      </c>
      <c r="H41" s="101">
        <v>88</v>
      </c>
      <c r="I41" s="101">
        <v>18</v>
      </c>
    </row>
    <row r="42" spans="1:9" ht="12.75">
      <c r="A42" s="101" t="s">
        <v>85</v>
      </c>
      <c r="B42" s="101">
        <f t="shared" si="0"/>
        <v>120</v>
      </c>
      <c r="C42" s="101">
        <v>2</v>
      </c>
      <c r="D42" s="101">
        <v>0</v>
      </c>
      <c r="E42" s="101">
        <v>5</v>
      </c>
      <c r="F42" s="101">
        <v>5</v>
      </c>
      <c r="G42" s="101">
        <v>64</v>
      </c>
      <c r="H42" s="101">
        <v>40</v>
      </c>
      <c r="I42" s="101">
        <v>4</v>
      </c>
    </row>
    <row r="43" spans="1:9" ht="12.75">
      <c r="A43" s="101" t="s">
        <v>137</v>
      </c>
      <c r="B43" s="101">
        <f t="shared" si="0"/>
        <v>277</v>
      </c>
      <c r="C43" s="101">
        <v>0</v>
      </c>
      <c r="D43" s="101">
        <v>0</v>
      </c>
      <c r="E43" s="101">
        <v>3</v>
      </c>
      <c r="F43" s="101">
        <v>18</v>
      </c>
      <c r="G43" s="101">
        <v>114</v>
      </c>
      <c r="H43" s="101">
        <v>138</v>
      </c>
      <c r="I43" s="101">
        <v>4</v>
      </c>
    </row>
    <row r="44" spans="1:9" ht="12.75">
      <c r="A44" s="101" t="s">
        <v>86</v>
      </c>
      <c r="B44" s="101">
        <f t="shared" si="0"/>
        <v>90</v>
      </c>
      <c r="C44" s="101">
        <v>0</v>
      </c>
      <c r="D44" s="101">
        <v>0</v>
      </c>
      <c r="E44" s="101">
        <v>1</v>
      </c>
      <c r="F44" s="101">
        <v>3</v>
      </c>
      <c r="G44" s="101">
        <v>36</v>
      </c>
      <c r="H44" s="101">
        <v>48</v>
      </c>
      <c r="I44" s="101">
        <v>2</v>
      </c>
    </row>
    <row r="45" spans="1:9" ht="12.75">
      <c r="A45" s="101" t="s">
        <v>78</v>
      </c>
      <c r="B45" s="101">
        <f t="shared" si="0"/>
        <v>450</v>
      </c>
      <c r="C45" s="101">
        <v>9</v>
      </c>
      <c r="D45" s="101">
        <v>0</v>
      </c>
      <c r="E45" s="101">
        <v>53</v>
      </c>
      <c r="F45" s="101">
        <v>29</v>
      </c>
      <c r="G45" s="101">
        <v>175</v>
      </c>
      <c r="H45" s="101">
        <v>179</v>
      </c>
      <c r="I45" s="101">
        <v>5</v>
      </c>
    </row>
    <row r="46" spans="1:9" ht="12.75">
      <c r="A46" s="101" t="s">
        <v>122</v>
      </c>
      <c r="B46" s="101">
        <f t="shared" si="0"/>
        <v>405</v>
      </c>
      <c r="C46" s="101">
        <v>40</v>
      </c>
      <c r="D46" s="101">
        <v>0</v>
      </c>
      <c r="E46" s="101">
        <v>41</v>
      </c>
      <c r="F46" s="101">
        <v>51</v>
      </c>
      <c r="G46" s="101">
        <v>103</v>
      </c>
      <c r="H46" s="101">
        <v>162</v>
      </c>
      <c r="I46" s="101">
        <v>8</v>
      </c>
    </row>
    <row r="47" spans="1:9" ht="12.75">
      <c r="A47" s="101" t="s">
        <v>145</v>
      </c>
      <c r="B47" s="101">
        <f t="shared" si="0"/>
        <v>328</v>
      </c>
      <c r="C47" s="101">
        <v>9</v>
      </c>
      <c r="D47" s="101">
        <v>0</v>
      </c>
      <c r="E47" s="101">
        <v>23</v>
      </c>
      <c r="F47" s="101">
        <v>18</v>
      </c>
      <c r="G47" s="101">
        <v>128</v>
      </c>
      <c r="H47" s="101">
        <v>142</v>
      </c>
      <c r="I47" s="101">
        <v>8</v>
      </c>
    </row>
    <row r="48" spans="1:9" ht="12.75">
      <c r="A48" s="101" t="s">
        <v>62</v>
      </c>
      <c r="B48" s="101">
        <f t="shared" si="0"/>
        <v>461</v>
      </c>
      <c r="C48" s="101">
        <v>10</v>
      </c>
      <c r="D48" s="101">
        <v>0</v>
      </c>
      <c r="E48" s="101">
        <v>37</v>
      </c>
      <c r="F48" s="101">
        <v>12</v>
      </c>
      <c r="G48" s="101">
        <v>159</v>
      </c>
      <c r="H48" s="101">
        <v>146</v>
      </c>
      <c r="I48" s="101">
        <v>97</v>
      </c>
    </row>
    <row r="49" spans="1:9" ht="12.75">
      <c r="A49" s="101" t="s">
        <v>87</v>
      </c>
      <c r="B49" s="101">
        <f t="shared" si="0"/>
        <v>73</v>
      </c>
      <c r="C49" s="101">
        <v>0</v>
      </c>
      <c r="D49" s="101">
        <v>0</v>
      </c>
      <c r="E49" s="101">
        <v>3</v>
      </c>
      <c r="F49" s="101">
        <v>4</v>
      </c>
      <c r="G49" s="101">
        <v>24</v>
      </c>
      <c r="H49" s="101">
        <v>41</v>
      </c>
      <c r="I49" s="101">
        <v>1</v>
      </c>
    </row>
    <row r="50" spans="1:9" ht="12.75">
      <c r="A50" s="105" t="s">
        <v>79</v>
      </c>
      <c r="B50" s="105">
        <f t="shared" si="0"/>
        <v>121</v>
      </c>
      <c r="C50" s="105">
        <v>2</v>
      </c>
      <c r="D50" s="105">
        <v>0</v>
      </c>
      <c r="E50" s="105">
        <v>11</v>
      </c>
      <c r="F50" s="105">
        <v>10</v>
      </c>
      <c r="G50" s="105">
        <v>39</v>
      </c>
      <c r="H50" s="105">
        <v>59</v>
      </c>
      <c r="I50" s="105">
        <v>0</v>
      </c>
    </row>
    <row r="51" spans="1:9" ht="15" customHeight="1">
      <c r="A51" s="223" t="s">
        <v>167</v>
      </c>
      <c r="B51" s="224">
        <f t="shared" si="0"/>
        <v>1551</v>
      </c>
      <c r="C51" s="224">
        <v>21</v>
      </c>
      <c r="D51" s="224">
        <v>0</v>
      </c>
      <c r="E51" s="224">
        <v>80</v>
      </c>
      <c r="F51" s="224">
        <v>65</v>
      </c>
      <c r="G51" s="224">
        <v>455</v>
      </c>
      <c r="H51" s="224">
        <v>844</v>
      </c>
      <c r="I51" s="225">
        <v>86</v>
      </c>
    </row>
    <row r="52" spans="1:9" ht="15" customHeight="1" thickBot="1">
      <c r="A52" s="221" t="s">
        <v>154</v>
      </c>
      <c r="B52" s="222" t="s">
        <v>155</v>
      </c>
      <c r="C52" s="222" t="s">
        <v>156</v>
      </c>
      <c r="D52" s="222" t="s">
        <v>157</v>
      </c>
      <c r="E52" s="222" t="s">
        <v>158</v>
      </c>
      <c r="F52" s="222" t="s">
        <v>159</v>
      </c>
      <c r="G52" s="222" t="s">
        <v>160</v>
      </c>
      <c r="H52" s="222" t="s">
        <v>161</v>
      </c>
      <c r="I52" s="222" t="s">
        <v>162</v>
      </c>
    </row>
    <row r="53" spans="1:9" ht="12.75">
      <c r="A53" s="101" t="s">
        <v>132</v>
      </c>
      <c r="B53" s="103">
        <f aca="true" t="shared" si="1" ref="B53:B80">SUM(C53:I53)</f>
        <v>242</v>
      </c>
      <c r="C53" s="101">
        <v>3</v>
      </c>
      <c r="D53" s="101">
        <v>0</v>
      </c>
      <c r="E53" s="101">
        <v>12</v>
      </c>
      <c r="F53" s="101">
        <v>7</v>
      </c>
      <c r="G53" s="101">
        <v>107</v>
      </c>
      <c r="H53" s="101">
        <v>100</v>
      </c>
      <c r="I53" s="101">
        <v>13</v>
      </c>
    </row>
    <row r="54" spans="1:9" ht="12.75">
      <c r="A54" s="101" t="s">
        <v>63</v>
      </c>
      <c r="B54" s="101">
        <f t="shared" si="1"/>
        <v>248</v>
      </c>
      <c r="C54" s="101">
        <v>1</v>
      </c>
      <c r="D54" s="101">
        <v>0</v>
      </c>
      <c r="E54" s="101">
        <v>22</v>
      </c>
      <c r="F54" s="101">
        <v>10</v>
      </c>
      <c r="G54" s="101">
        <v>146</v>
      </c>
      <c r="H54" s="101">
        <v>51</v>
      </c>
      <c r="I54" s="101">
        <v>18</v>
      </c>
    </row>
    <row r="55" spans="1:9" ht="12.75">
      <c r="A55" s="101" t="s">
        <v>80</v>
      </c>
      <c r="B55" s="101">
        <f t="shared" si="1"/>
        <v>225</v>
      </c>
      <c r="C55" s="101">
        <v>7</v>
      </c>
      <c r="D55" s="101">
        <v>0</v>
      </c>
      <c r="E55" s="101">
        <v>27</v>
      </c>
      <c r="F55" s="101">
        <v>29</v>
      </c>
      <c r="G55" s="101">
        <v>96</v>
      </c>
      <c r="H55" s="101">
        <v>63</v>
      </c>
      <c r="I55" s="101">
        <v>3</v>
      </c>
    </row>
    <row r="56" spans="1:9" ht="12.75">
      <c r="A56" s="101" t="s">
        <v>107</v>
      </c>
      <c r="B56" s="101">
        <f t="shared" si="1"/>
        <v>400</v>
      </c>
      <c r="C56" s="101">
        <v>3</v>
      </c>
      <c r="D56" s="101">
        <v>0</v>
      </c>
      <c r="E56" s="101">
        <v>32</v>
      </c>
      <c r="F56" s="101">
        <v>11</v>
      </c>
      <c r="G56" s="101">
        <v>142</v>
      </c>
      <c r="H56" s="101">
        <v>139</v>
      </c>
      <c r="I56" s="101">
        <v>73</v>
      </c>
    </row>
    <row r="57" spans="1:9" ht="12.75">
      <c r="A57" s="101" t="s">
        <v>153</v>
      </c>
      <c r="B57" s="101">
        <f t="shared" si="1"/>
        <v>220</v>
      </c>
      <c r="C57" s="101">
        <v>0</v>
      </c>
      <c r="D57" s="101">
        <v>0</v>
      </c>
      <c r="E57" s="101">
        <v>8</v>
      </c>
      <c r="F57" s="101">
        <v>15</v>
      </c>
      <c r="G57" s="101">
        <v>89</v>
      </c>
      <c r="H57" s="101">
        <v>95</v>
      </c>
      <c r="I57" s="101">
        <v>13</v>
      </c>
    </row>
    <row r="58" spans="1:9" ht="12.75">
      <c r="A58" s="101" t="s">
        <v>168</v>
      </c>
      <c r="B58" s="101">
        <f t="shared" si="1"/>
        <v>162</v>
      </c>
      <c r="C58" s="101">
        <v>5</v>
      </c>
      <c r="D58" s="101">
        <v>0</v>
      </c>
      <c r="E58" s="101">
        <v>7</v>
      </c>
      <c r="F58" s="101">
        <v>6</v>
      </c>
      <c r="G58" s="101">
        <v>51</v>
      </c>
      <c r="H58" s="101">
        <v>91</v>
      </c>
      <c r="I58" s="101">
        <v>2</v>
      </c>
    </row>
    <row r="59" spans="1:9" ht="12.75">
      <c r="A59" s="101" t="s">
        <v>68</v>
      </c>
      <c r="B59" s="101">
        <f t="shared" si="1"/>
        <v>175</v>
      </c>
      <c r="C59" s="101">
        <v>8</v>
      </c>
      <c r="D59" s="101">
        <v>2</v>
      </c>
      <c r="E59" s="101">
        <v>13</v>
      </c>
      <c r="F59" s="101">
        <v>19</v>
      </c>
      <c r="G59" s="101">
        <v>71</v>
      </c>
      <c r="H59" s="101">
        <v>54</v>
      </c>
      <c r="I59" s="101">
        <v>8</v>
      </c>
    </row>
    <row r="60" spans="1:9" ht="12.75">
      <c r="A60" s="101" t="s">
        <v>72</v>
      </c>
      <c r="B60" s="101">
        <f t="shared" si="1"/>
        <v>2493</v>
      </c>
      <c r="C60" s="101">
        <v>54</v>
      </c>
      <c r="D60" s="101">
        <v>7</v>
      </c>
      <c r="E60" s="101">
        <v>256</v>
      </c>
      <c r="F60" s="101">
        <v>129</v>
      </c>
      <c r="G60" s="101">
        <v>586</v>
      </c>
      <c r="H60" s="101">
        <v>1355</v>
      </c>
      <c r="I60" s="101">
        <v>106</v>
      </c>
    </row>
    <row r="61" spans="1:9" ht="12.75">
      <c r="A61" s="101" t="s">
        <v>64</v>
      </c>
      <c r="B61" s="101">
        <f t="shared" si="1"/>
        <v>176</v>
      </c>
      <c r="C61" s="101">
        <v>2</v>
      </c>
      <c r="D61" s="101">
        <v>0</v>
      </c>
      <c r="E61" s="101">
        <v>5</v>
      </c>
      <c r="F61" s="101">
        <v>5</v>
      </c>
      <c r="G61" s="101">
        <v>86</v>
      </c>
      <c r="H61" s="101">
        <v>74</v>
      </c>
      <c r="I61" s="101">
        <v>4</v>
      </c>
    </row>
    <row r="62" spans="1:9" ht="12.75">
      <c r="A62" s="101" t="s">
        <v>133</v>
      </c>
      <c r="B62" s="101">
        <f t="shared" si="1"/>
        <v>98</v>
      </c>
      <c r="C62" s="101">
        <v>0</v>
      </c>
      <c r="D62" s="101">
        <v>0</v>
      </c>
      <c r="E62" s="101">
        <v>6</v>
      </c>
      <c r="F62" s="101">
        <v>3</v>
      </c>
      <c r="G62" s="101">
        <v>41</v>
      </c>
      <c r="H62" s="101">
        <v>45</v>
      </c>
      <c r="I62" s="101">
        <v>3</v>
      </c>
    </row>
    <row r="63" spans="1:9" ht="12.75">
      <c r="A63" s="101" t="s">
        <v>146</v>
      </c>
      <c r="B63" s="101">
        <f t="shared" si="1"/>
        <v>511</v>
      </c>
      <c r="C63" s="101">
        <v>10</v>
      </c>
      <c r="D63" s="101">
        <v>1</v>
      </c>
      <c r="E63" s="101">
        <v>84</v>
      </c>
      <c r="F63" s="101">
        <v>49</v>
      </c>
      <c r="G63" s="101">
        <v>131</v>
      </c>
      <c r="H63" s="101">
        <v>210</v>
      </c>
      <c r="I63" s="101">
        <v>26</v>
      </c>
    </row>
    <row r="64" spans="1:9" ht="12.75">
      <c r="A64" s="101" t="s">
        <v>90</v>
      </c>
      <c r="B64" s="101">
        <f t="shared" si="1"/>
        <v>161</v>
      </c>
      <c r="C64" s="101">
        <v>0</v>
      </c>
      <c r="D64" s="101">
        <v>0</v>
      </c>
      <c r="E64" s="101">
        <v>8</v>
      </c>
      <c r="F64" s="101">
        <v>1</v>
      </c>
      <c r="G64" s="101">
        <v>73</v>
      </c>
      <c r="H64" s="101">
        <v>76</v>
      </c>
      <c r="I64" s="101">
        <v>3</v>
      </c>
    </row>
    <row r="65" spans="1:9" ht="12.75">
      <c r="A65" s="101" t="s">
        <v>127</v>
      </c>
      <c r="B65" s="101">
        <f t="shared" si="1"/>
        <v>604</v>
      </c>
      <c r="C65" s="101">
        <v>10</v>
      </c>
      <c r="D65" s="101">
        <v>0</v>
      </c>
      <c r="E65" s="101">
        <v>64</v>
      </c>
      <c r="F65" s="101">
        <v>25</v>
      </c>
      <c r="G65" s="101">
        <v>159</v>
      </c>
      <c r="H65" s="101">
        <v>334</v>
      </c>
      <c r="I65" s="101">
        <v>12</v>
      </c>
    </row>
    <row r="66" spans="1:9" ht="12.75">
      <c r="A66" s="101" t="s">
        <v>91</v>
      </c>
      <c r="B66" s="101">
        <f t="shared" si="1"/>
        <v>231</v>
      </c>
      <c r="C66" s="101">
        <v>3</v>
      </c>
      <c r="D66" s="101">
        <v>0</v>
      </c>
      <c r="E66" s="101">
        <v>17</v>
      </c>
      <c r="F66" s="101">
        <v>7</v>
      </c>
      <c r="G66" s="101">
        <v>92</v>
      </c>
      <c r="H66" s="101">
        <v>101</v>
      </c>
      <c r="I66" s="101">
        <v>11</v>
      </c>
    </row>
    <row r="67" spans="1:9" ht="12.75">
      <c r="A67" s="101" t="s">
        <v>45</v>
      </c>
      <c r="B67" s="101">
        <f t="shared" si="1"/>
        <v>9316</v>
      </c>
      <c r="C67" s="101">
        <v>197</v>
      </c>
      <c r="D67" s="101">
        <v>8</v>
      </c>
      <c r="E67" s="101">
        <v>1371</v>
      </c>
      <c r="F67" s="101">
        <v>284</v>
      </c>
      <c r="G67" s="101">
        <v>1365</v>
      </c>
      <c r="H67" s="101">
        <v>4928</v>
      </c>
      <c r="I67" s="104">
        <v>1163</v>
      </c>
    </row>
    <row r="68" spans="1:9" ht="12.75">
      <c r="A68" s="101" t="s">
        <v>97</v>
      </c>
      <c r="B68" s="101">
        <f t="shared" si="1"/>
        <v>316</v>
      </c>
      <c r="C68" s="101">
        <v>12</v>
      </c>
      <c r="D68" s="101">
        <v>0</v>
      </c>
      <c r="E68" s="101">
        <v>42</v>
      </c>
      <c r="F68" s="101">
        <v>21</v>
      </c>
      <c r="G68" s="101">
        <v>142</v>
      </c>
      <c r="H68" s="101">
        <v>71</v>
      </c>
      <c r="I68" s="104">
        <v>28</v>
      </c>
    </row>
    <row r="69" spans="1:9" ht="12.75">
      <c r="A69" s="101" t="s">
        <v>169</v>
      </c>
      <c r="B69" s="101">
        <f t="shared" si="1"/>
        <v>521</v>
      </c>
      <c r="C69" s="101">
        <v>2</v>
      </c>
      <c r="D69" s="101">
        <v>0</v>
      </c>
      <c r="E69" s="101">
        <v>16</v>
      </c>
      <c r="F69" s="101">
        <v>12</v>
      </c>
      <c r="G69" s="101">
        <v>229</v>
      </c>
      <c r="H69" s="101">
        <v>247</v>
      </c>
      <c r="I69" s="101">
        <v>15</v>
      </c>
    </row>
    <row r="70" spans="1:9" ht="12.75">
      <c r="A70" s="101" t="s">
        <v>170</v>
      </c>
      <c r="B70" s="101">
        <f t="shared" si="1"/>
        <v>314</v>
      </c>
      <c r="C70" s="101">
        <v>13</v>
      </c>
      <c r="D70" s="101">
        <v>1</v>
      </c>
      <c r="E70" s="101">
        <v>18</v>
      </c>
      <c r="F70" s="101">
        <v>41</v>
      </c>
      <c r="G70" s="101">
        <v>106</v>
      </c>
      <c r="H70" s="101">
        <v>119</v>
      </c>
      <c r="I70" s="101">
        <v>16</v>
      </c>
    </row>
    <row r="71" spans="1:9" ht="12.75">
      <c r="A71" s="101" t="s">
        <v>109</v>
      </c>
      <c r="B71" s="101">
        <f t="shared" si="1"/>
        <v>625</v>
      </c>
      <c r="C71" s="101">
        <v>7</v>
      </c>
      <c r="D71" s="101">
        <v>1</v>
      </c>
      <c r="E71" s="101">
        <v>55</v>
      </c>
      <c r="F71" s="101">
        <v>33</v>
      </c>
      <c r="G71" s="101">
        <v>208</v>
      </c>
      <c r="H71" s="101">
        <v>204</v>
      </c>
      <c r="I71" s="101">
        <v>117</v>
      </c>
    </row>
    <row r="72" spans="1:9" ht="12.75">
      <c r="A72" s="101" t="s">
        <v>110</v>
      </c>
      <c r="B72" s="101">
        <f t="shared" si="1"/>
        <v>1306</v>
      </c>
      <c r="C72" s="101">
        <v>27</v>
      </c>
      <c r="D72" s="101">
        <v>0</v>
      </c>
      <c r="E72" s="101">
        <v>138</v>
      </c>
      <c r="F72" s="101">
        <v>65</v>
      </c>
      <c r="G72" s="101">
        <v>358</v>
      </c>
      <c r="H72" s="101">
        <v>523</v>
      </c>
      <c r="I72" s="101">
        <v>195</v>
      </c>
    </row>
    <row r="73" spans="1:9" ht="12.75">
      <c r="A73" s="101" t="s">
        <v>171</v>
      </c>
      <c r="B73" s="101">
        <f t="shared" si="1"/>
        <v>741</v>
      </c>
      <c r="C73" s="101">
        <v>14</v>
      </c>
      <c r="D73" s="101">
        <v>0</v>
      </c>
      <c r="E73" s="101">
        <v>145</v>
      </c>
      <c r="F73" s="101">
        <v>42</v>
      </c>
      <c r="G73" s="101">
        <v>247</v>
      </c>
      <c r="H73" s="101">
        <v>248</v>
      </c>
      <c r="I73" s="101">
        <v>45</v>
      </c>
    </row>
    <row r="74" spans="1:9" ht="12.75">
      <c r="A74" s="101" t="s">
        <v>139</v>
      </c>
      <c r="B74" s="101">
        <f t="shared" si="1"/>
        <v>468</v>
      </c>
      <c r="C74" s="101">
        <v>4</v>
      </c>
      <c r="D74" s="101">
        <v>0</v>
      </c>
      <c r="E74" s="101">
        <v>14</v>
      </c>
      <c r="F74" s="101">
        <v>19</v>
      </c>
      <c r="G74" s="101">
        <v>173</v>
      </c>
      <c r="H74" s="101">
        <v>251</v>
      </c>
      <c r="I74" s="101">
        <v>7</v>
      </c>
    </row>
    <row r="75" spans="1:9" ht="12.75">
      <c r="A75" s="101" t="s">
        <v>112</v>
      </c>
      <c r="B75" s="101">
        <f t="shared" si="1"/>
        <v>517</v>
      </c>
      <c r="C75" s="101">
        <v>10</v>
      </c>
      <c r="D75" s="101">
        <v>0</v>
      </c>
      <c r="E75" s="101">
        <v>53</v>
      </c>
      <c r="F75" s="101">
        <v>24</v>
      </c>
      <c r="G75" s="101">
        <v>109</v>
      </c>
      <c r="H75" s="101">
        <v>182</v>
      </c>
      <c r="I75" s="101">
        <v>139</v>
      </c>
    </row>
    <row r="76" spans="1:9" ht="12.75">
      <c r="A76" s="101" t="s">
        <v>113</v>
      </c>
      <c r="B76" s="101">
        <f t="shared" si="1"/>
        <v>579</v>
      </c>
      <c r="C76" s="101">
        <v>15</v>
      </c>
      <c r="D76" s="101">
        <v>0</v>
      </c>
      <c r="E76" s="101">
        <v>75</v>
      </c>
      <c r="F76" s="101">
        <v>31</v>
      </c>
      <c r="G76" s="101">
        <v>142</v>
      </c>
      <c r="H76" s="101">
        <v>182</v>
      </c>
      <c r="I76" s="101">
        <v>134</v>
      </c>
    </row>
    <row r="77" spans="1:9" ht="12.75">
      <c r="A77" s="101" t="s">
        <v>147</v>
      </c>
      <c r="B77" s="101">
        <f t="shared" si="1"/>
        <v>218</v>
      </c>
      <c r="C77" s="101">
        <v>4</v>
      </c>
      <c r="D77" s="101">
        <v>1</v>
      </c>
      <c r="E77" s="101">
        <v>6</v>
      </c>
      <c r="F77" s="101">
        <v>19</v>
      </c>
      <c r="G77" s="101">
        <v>92</v>
      </c>
      <c r="H77" s="101">
        <v>83</v>
      </c>
      <c r="I77" s="101">
        <v>13</v>
      </c>
    </row>
    <row r="78" spans="1:9" ht="12.75">
      <c r="A78" s="101" t="s">
        <v>70</v>
      </c>
      <c r="B78" s="101">
        <f t="shared" si="1"/>
        <v>120</v>
      </c>
      <c r="C78" s="101">
        <v>1</v>
      </c>
      <c r="D78" s="101">
        <v>0</v>
      </c>
      <c r="E78" s="101">
        <v>10</v>
      </c>
      <c r="F78" s="101">
        <v>22</v>
      </c>
      <c r="G78" s="101">
        <v>51</v>
      </c>
      <c r="H78" s="101">
        <v>31</v>
      </c>
      <c r="I78" s="101">
        <v>5</v>
      </c>
    </row>
    <row r="79" spans="1:9" ht="12.75">
      <c r="A79" s="101" t="s">
        <v>81</v>
      </c>
      <c r="B79" s="101">
        <f t="shared" si="1"/>
        <v>505</v>
      </c>
      <c r="C79" s="101">
        <v>12</v>
      </c>
      <c r="D79" s="101">
        <v>1</v>
      </c>
      <c r="E79" s="101">
        <v>68</v>
      </c>
      <c r="F79" s="101">
        <v>72</v>
      </c>
      <c r="G79" s="101">
        <v>195</v>
      </c>
      <c r="H79" s="101">
        <v>157</v>
      </c>
      <c r="I79" s="101">
        <v>0</v>
      </c>
    </row>
    <row r="80" spans="1:9" ht="13.5" thickBot="1">
      <c r="A80" s="105" t="s">
        <v>71</v>
      </c>
      <c r="B80" s="105">
        <f t="shared" si="1"/>
        <v>297</v>
      </c>
      <c r="C80" s="105">
        <v>7</v>
      </c>
      <c r="D80" s="105">
        <v>0</v>
      </c>
      <c r="E80" s="105">
        <v>13</v>
      </c>
      <c r="F80" s="105">
        <v>23</v>
      </c>
      <c r="G80" s="105">
        <v>117</v>
      </c>
      <c r="H80" s="105">
        <v>125</v>
      </c>
      <c r="I80" s="105">
        <v>12</v>
      </c>
    </row>
    <row r="81" spans="1:9" ht="16.5" thickBot="1">
      <c r="A81" s="106" t="s">
        <v>54</v>
      </c>
      <c r="B81" s="107">
        <f aca="true" t="shared" si="2" ref="B81:I81">SUM(B2:B80)</f>
        <v>51546</v>
      </c>
      <c r="C81" s="107">
        <f t="shared" si="2"/>
        <v>954</v>
      </c>
      <c r="D81" s="107">
        <f t="shared" si="2"/>
        <v>38</v>
      </c>
      <c r="E81" s="107">
        <f t="shared" si="2"/>
        <v>5424</v>
      </c>
      <c r="F81" s="107">
        <f t="shared" si="2"/>
        <v>2456</v>
      </c>
      <c r="G81" s="107">
        <f t="shared" si="2"/>
        <v>13851</v>
      </c>
      <c r="H81" s="107">
        <f t="shared" si="2"/>
        <v>24069</v>
      </c>
      <c r="I81" s="107">
        <f t="shared" si="2"/>
        <v>4754</v>
      </c>
    </row>
  </sheetData>
  <sheetProtection/>
  <printOptions gridLines="1"/>
  <pageMargins left="0.75" right="0.75" top="1" bottom="1" header="0.5" footer="0.5"/>
  <pageSetup horizontalDpi="600" verticalDpi="600" orientation="portrait" r:id="rId1"/>
  <headerFooter alignWithMargins="0">
    <oddHeader>&amp;C&amp;"Arial,Negrita"DELITOS TIPO I INFORMADOS EN PUERTO RICO
POR MUNICIPIOS
1RO DE ENERO AL 31 DE OCTUBRE DE 2011</oddHeader>
    <oddFooter>&amp;CPage &amp;P</oddFooter>
  </headerFooter>
</worksheet>
</file>

<file path=xl/worksheets/sheet5.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108"/>
      <c r="B1" s="109"/>
      <c r="C1" s="109"/>
      <c r="D1" s="109"/>
    </row>
    <row r="2" spans="1:4" ht="12.75">
      <c r="A2" s="110" t="s">
        <v>172</v>
      </c>
      <c r="B2" s="111" t="s">
        <v>173</v>
      </c>
      <c r="C2" s="112" t="s">
        <v>174</v>
      </c>
      <c r="D2" s="113" t="s">
        <v>175</v>
      </c>
    </row>
    <row r="3" spans="1:4" ht="12.75">
      <c r="A3" s="114" t="s">
        <v>176</v>
      </c>
      <c r="B3" s="230" t="s">
        <v>177</v>
      </c>
      <c r="C3" s="230"/>
      <c r="D3" s="231"/>
    </row>
    <row r="4" spans="1:4" ht="12.75">
      <c r="A4" s="114" t="s">
        <v>178</v>
      </c>
      <c r="B4" s="230" t="s">
        <v>179</v>
      </c>
      <c r="C4" s="230"/>
      <c r="D4" s="231"/>
    </row>
    <row r="5" spans="1:4" ht="12.75">
      <c r="A5" s="114" t="s">
        <v>180</v>
      </c>
      <c r="B5" s="115" t="s">
        <v>181</v>
      </c>
      <c r="C5" s="117" t="s">
        <v>182</v>
      </c>
      <c r="D5" s="117" t="s">
        <v>183</v>
      </c>
    </row>
    <row r="6" spans="1:4" ht="12.75">
      <c r="A6" s="114" t="s">
        <v>184</v>
      </c>
      <c r="B6" s="230" t="s">
        <v>185</v>
      </c>
      <c r="C6" s="230"/>
      <c r="D6" s="231"/>
    </row>
    <row r="7" spans="1:4" ht="12.75">
      <c r="A7" s="114"/>
      <c r="B7" s="109"/>
      <c r="C7" s="109"/>
      <c r="D7" s="118"/>
    </row>
    <row r="8" spans="1:4" ht="12.75">
      <c r="A8" s="114" t="s">
        <v>186</v>
      </c>
      <c r="B8" s="109" t="s">
        <v>292</v>
      </c>
      <c r="C8" s="109"/>
      <c r="D8" s="118"/>
    </row>
    <row r="9" spans="1:4" ht="12.75">
      <c r="A9" s="114" t="s">
        <v>187</v>
      </c>
      <c r="B9" s="119"/>
      <c r="C9" s="115"/>
      <c r="D9" s="116"/>
    </row>
    <row r="10" spans="1:4" ht="12.75">
      <c r="A10" s="114" t="s">
        <v>188</v>
      </c>
      <c r="B10" s="232" t="s">
        <v>293</v>
      </c>
      <c r="C10" s="226"/>
      <c r="D10" s="227"/>
    </row>
    <row r="11" spans="1:4" ht="12.75">
      <c r="A11" s="114"/>
      <c r="B11" s="109"/>
      <c r="C11" s="109"/>
      <c r="D11" s="118"/>
    </row>
    <row r="12" spans="1:5" ht="24">
      <c r="A12" s="114" t="s">
        <v>189</v>
      </c>
      <c r="B12" s="109" t="s">
        <v>190</v>
      </c>
      <c r="C12" s="120" t="s">
        <v>191</v>
      </c>
      <c r="D12" s="118" t="s">
        <v>192</v>
      </c>
      <c r="E12" s="121"/>
    </row>
    <row r="13" spans="1:4" ht="12.75">
      <c r="A13" s="114"/>
      <c r="B13" s="109" t="s">
        <v>193</v>
      </c>
      <c r="C13" s="109"/>
      <c r="D13" s="118"/>
    </row>
    <row r="14" spans="1:4" ht="12.75">
      <c r="A14" s="114"/>
      <c r="B14" s="122" t="s">
        <v>194</v>
      </c>
      <c r="C14" s="123"/>
      <c r="D14" s="118"/>
    </row>
    <row r="15" spans="1:4" ht="12.75">
      <c r="A15" s="114"/>
      <c r="B15" s="109" t="s">
        <v>195</v>
      </c>
      <c r="C15" s="124"/>
      <c r="D15" s="125"/>
    </row>
    <row r="16" spans="1:4" ht="12.75">
      <c r="A16" s="114"/>
      <c r="B16" s="122" t="s">
        <v>196</v>
      </c>
      <c r="C16" s="109"/>
      <c r="D16" s="118"/>
    </row>
    <row r="17" spans="1:4" ht="12.75">
      <c r="A17" s="114"/>
      <c r="B17" s="233" t="s">
        <v>197</v>
      </c>
      <c r="C17" s="234"/>
      <c r="D17" s="235"/>
    </row>
    <row r="18" spans="1:4" ht="12.75">
      <c r="A18" s="114"/>
      <c r="B18" s="233"/>
      <c r="C18" s="234"/>
      <c r="D18" s="235"/>
    </row>
    <row r="19" spans="1:4" ht="12.75">
      <c r="A19" s="114"/>
      <c r="B19" s="126"/>
      <c r="C19" s="126"/>
      <c r="D19" s="127"/>
    </row>
    <row r="20" spans="1:4" ht="12.75">
      <c r="A20" s="128"/>
      <c r="B20" s="109" t="s">
        <v>198</v>
      </c>
      <c r="C20" s="109"/>
      <c r="D20" s="118"/>
    </row>
    <row r="21" spans="1:4" ht="12.75">
      <c r="A21" s="128"/>
      <c r="B21" s="109" t="s">
        <v>199</v>
      </c>
      <c r="C21" s="109"/>
      <c r="D21" s="118"/>
    </row>
    <row r="22" spans="1:4" ht="12.75">
      <c r="A22" s="114"/>
      <c r="B22" s="109" t="s">
        <v>200</v>
      </c>
      <c r="C22" s="109"/>
      <c r="D22" s="118"/>
    </row>
    <row r="23" spans="1:4" ht="12.75">
      <c r="A23" s="114" t="s">
        <v>201</v>
      </c>
      <c r="B23" s="226" t="s">
        <v>202</v>
      </c>
      <c r="C23" s="226"/>
      <c r="D23" s="227"/>
    </row>
    <row r="24" spans="1:4" ht="12.75">
      <c r="A24" s="128"/>
      <c r="B24" s="226"/>
      <c r="C24" s="226"/>
      <c r="D24" s="227"/>
    </row>
    <row r="25" spans="1:4" ht="12.75">
      <c r="A25" s="114" t="s">
        <v>203</v>
      </c>
      <c r="B25" s="226" t="s">
        <v>204</v>
      </c>
      <c r="C25" s="226"/>
      <c r="D25" s="227"/>
    </row>
    <row r="26" spans="1:4" ht="12.75">
      <c r="A26" s="129"/>
      <c r="B26" s="228"/>
      <c r="C26" s="228"/>
      <c r="D26" s="229"/>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176" customWidth="1"/>
    <col min="2" max="8" width="9.140625" style="176" customWidth="1"/>
    <col min="9" max="9" width="27.00390625" style="176" customWidth="1"/>
    <col min="10" max="10" width="11.28125" style="176" customWidth="1"/>
    <col min="11" max="16384" width="9.140625" style="176" customWidth="1"/>
  </cols>
  <sheetData>
    <row r="1" ht="17.25" customHeight="1"/>
    <row r="2" spans="1:9" ht="17.25" customHeight="1">
      <c r="A2" s="237" t="s">
        <v>288</v>
      </c>
      <c r="B2" s="237"/>
      <c r="C2" s="237"/>
      <c r="D2" s="237"/>
      <c r="E2" s="175"/>
      <c r="F2" s="175"/>
      <c r="G2" s="175"/>
      <c r="H2" s="175"/>
      <c r="I2" s="175"/>
    </row>
    <row r="3" spans="1:9" ht="17.25" customHeight="1">
      <c r="A3" s="175"/>
      <c r="B3" s="237" t="s">
        <v>252</v>
      </c>
      <c r="C3" s="237"/>
      <c r="D3" s="237"/>
      <c r="E3" s="237"/>
      <c r="F3" s="237"/>
      <c r="G3" s="237"/>
      <c r="H3" s="237"/>
      <c r="I3" s="237"/>
    </row>
    <row r="4" spans="1:9" ht="17.25" customHeight="1">
      <c r="A4" s="175"/>
      <c r="B4" s="177"/>
      <c r="C4" s="177"/>
      <c r="D4" s="177"/>
      <c r="E4" s="177"/>
      <c r="F4" s="177"/>
      <c r="G4" s="177"/>
      <c r="H4" s="177"/>
      <c r="I4" s="177"/>
    </row>
    <row r="5" ht="17.25" customHeight="1"/>
    <row r="6" spans="1:3" ht="17.25" customHeight="1">
      <c r="A6" s="237" t="s">
        <v>287</v>
      </c>
      <c r="B6" s="237"/>
      <c r="C6" s="237"/>
    </row>
    <row r="7" spans="1:10" ht="17.25" customHeight="1">
      <c r="A7" s="177"/>
      <c r="B7" s="237" t="s">
        <v>254</v>
      </c>
      <c r="C7" s="237"/>
      <c r="D7" s="237"/>
      <c r="E7" s="237"/>
      <c r="F7" s="237"/>
      <c r="G7" s="237"/>
      <c r="H7" s="237"/>
      <c r="I7" s="237"/>
      <c r="J7" s="237"/>
    </row>
    <row r="8" spans="1:10" ht="17.25" customHeight="1">
      <c r="A8" s="177"/>
      <c r="B8" s="236" t="s">
        <v>255</v>
      </c>
      <c r="C8" s="236"/>
      <c r="D8" s="236"/>
      <c r="E8" s="236"/>
      <c r="F8" s="236"/>
      <c r="G8" s="236"/>
      <c r="H8" s="236"/>
      <c r="I8" s="236"/>
      <c r="J8" s="236"/>
    </row>
    <row r="9" spans="1:10" ht="17.25" customHeight="1">
      <c r="A9" s="177"/>
      <c r="B9" s="236" t="s">
        <v>256</v>
      </c>
      <c r="C9" s="236"/>
      <c r="D9" s="236"/>
      <c r="E9" s="236"/>
      <c r="F9" s="236"/>
      <c r="G9" s="236"/>
      <c r="H9" s="236"/>
      <c r="I9" s="236"/>
      <c r="J9" s="236"/>
    </row>
    <row r="10" spans="1:9" ht="17.25" customHeight="1">
      <c r="A10" s="175"/>
      <c r="B10" s="178"/>
      <c r="C10" s="178"/>
      <c r="D10" s="178"/>
      <c r="E10" s="178"/>
      <c r="F10" s="178"/>
      <c r="G10" s="178"/>
      <c r="H10" s="178"/>
      <c r="I10" s="178"/>
    </row>
    <row r="11" spans="1:9" ht="17.25" customHeight="1">
      <c r="A11" s="175"/>
      <c r="B11" s="178"/>
      <c r="C11" s="178"/>
      <c r="D11" s="178"/>
      <c r="E11" s="178"/>
      <c r="F11" s="178"/>
      <c r="G11" s="178"/>
      <c r="H11" s="178"/>
      <c r="I11" s="178"/>
    </row>
    <row r="12" spans="1:9" ht="17.25" customHeight="1">
      <c r="A12" s="237" t="s">
        <v>245</v>
      </c>
      <c r="B12" s="237"/>
      <c r="C12" s="178"/>
      <c r="D12" s="178"/>
      <c r="E12" s="178"/>
      <c r="F12" s="178"/>
      <c r="G12" s="178"/>
      <c r="H12" s="178"/>
      <c r="I12" s="178"/>
    </row>
    <row r="13" spans="1:10" ht="17.25" customHeight="1">
      <c r="A13" s="177"/>
      <c r="B13" s="237" t="s">
        <v>257</v>
      </c>
      <c r="C13" s="237"/>
      <c r="D13" s="237"/>
      <c r="E13" s="237"/>
      <c r="F13" s="237"/>
      <c r="G13" s="237"/>
      <c r="H13" s="237"/>
      <c r="I13" s="237"/>
      <c r="J13" s="237"/>
    </row>
    <row r="14" spans="1:10" ht="17.25" customHeight="1">
      <c r="A14" s="177"/>
      <c r="B14" s="236" t="s">
        <v>258</v>
      </c>
      <c r="C14" s="236"/>
      <c r="D14" s="236"/>
      <c r="E14" s="236"/>
      <c r="F14" s="236"/>
      <c r="G14" s="236"/>
      <c r="H14" s="236"/>
      <c r="I14" s="236"/>
      <c r="J14" s="236"/>
    </row>
    <row r="15" spans="1:10" ht="17.25" customHeight="1">
      <c r="A15" s="177"/>
      <c r="B15" s="236" t="s">
        <v>259</v>
      </c>
      <c r="C15" s="236"/>
      <c r="D15" s="236"/>
      <c r="E15" s="236"/>
      <c r="F15" s="236"/>
      <c r="G15" s="236"/>
      <c r="H15" s="236"/>
      <c r="I15" s="236"/>
      <c r="J15" s="236"/>
    </row>
    <row r="16" spans="1:9" ht="17.25" customHeight="1">
      <c r="A16" s="175"/>
      <c r="B16" s="178"/>
      <c r="C16" s="178"/>
      <c r="D16" s="178"/>
      <c r="E16" s="178"/>
      <c r="F16" s="178"/>
      <c r="G16" s="178"/>
      <c r="H16" s="178"/>
      <c r="I16" s="178"/>
    </row>
    <row r="17" spans="1:9" ht="17.25" customHeight="1">
      <c r="A17" s="175"/>
      <c r="B17" s="178"/>
      <c r="C17" s="178"/>
      <c r="D17" s="178"/>
      <c r="E17" s="178"/>
      <c r="F17" s="178"/>
      <c r="G17" s="178"/>
      <c r="H17" s="178"/>
      <c r="I17" s="178"/>
    </row>
    <row r="18" spans="1:9" ht="17.25" customHeight="1">
      <c r="A18" s="237" t="s">
        <v>246</v>
      </c>
      <c r="B18" s="237"/>
      <c r="C18" s="237"/>
      <c r="D18" s="178"/>
      <c r="E18" s="178"/>
      <c r="F18" s="178"/>
      <c r="G18" s="178"/>
      <c r="H18" s="178"/>
      <c r="I18" s="178"/>
    </row>
    <row r="19" spans="1:10" ht="17.25" customHeight="1">
      <c r="A19" s="177"/>
      <c r="B19" s="237" t="s">
        <v>260</v>
      </c>
      <c r="C19" s="237"/>
      <c r="D19" s="237"/>
      <c r="E19" s="237"/>
      <c r="F19" s="237"/>
      <c r="G19" s="237"/>
      <c r="H19" s="237"/>
      <c r="I19" s="237"/>
      <c r="J19" s="237"/>
    </row>
    <row r="20" spans="1:10" ht="17.25" customHeight="1">
      <c r="A20" s="177"/>
      <c r="B20" s="236" t="s">
        <v>261</v>
      </c>
      <c r="C20" s="236"/>
      <c r="D20" s="236"/>
      <c r="E20" s="236"/>
      <c r="F20" s="236"/>
      <c r="G20" s="236"/>
      <c r="H20" s="236"/>
      <c r="I20" s="236"/>
      <c r="J20" s="236"/>
    </row>
    <row r="21" spans="1:10" ht="17.25" customHeight="1">
      <c r="A21" s="177"/>
      <c r="B21" s="236" t="s">
        <v>262</v>
      </c>
      <c r="C21" s="236"/>
      <c r="D21" s="236"/>
      <c r="E21" s="236"/>
      <c r="F21" s="236"/>
      <c r="G21" s="236"/>
      <c r="H21" s="236"/>
      <c r="I21" s="236"/>
      <c r="J21" s="236"/>
    </row>
    <row r="22" spans="2:10" ht="17.25" customHeight="1">
      <c r="B22" s="239" t="s">
        <v>263</v>
      </c>
      <c r="C22" s="239"/>
      <c r="D22" s="239"/>
      <c r="E22" s="239"/>
      <c r="F22" s="239"/>
      <c r="G22" s="239"/>
      <c r="H22" s="239"/>
      <c r="I22" s="239"/>
      <c r="J22" s="239"/>
    </row>
    <row r="23" spans="1:9" ht="17.25" customHeight="1">
      <c r="A23" s="175"/>
      <c r="B23" s="178"/>
      <c r="C23" s="178"/>
      <c r="D23" s="178"/>
      <c r="E23" s="178"/>
      <c r="F23" s="178"/>
      <c r="G23" s="178"/>
      <c r="H23" s="178"/>
      <c r="I23" s="178"/>
    </row>
    <row r="24" spans="1:9" ht="17.25" customHeight="1">
      <c r="A24" s="175"/>
      <c r="B24" s="178"/>
      <c r="C24" s="178"/>
      <c r="D24" s="178"/>
      <c r="E24" s="178"/>
      <c r="F24" s="178"/>
      <c r="G24" s="178"/>
      <c r="H24" s="178"/>
      <c r="I24" s="178"/>
    </row>
    <row r="25" spans="1:9" ht="17.25" customHeight="1">
      <c r="A25" s="181" t="s">
        <v>247</v>
      </c>
      <c r="B25" s="181"/>
      <c r="C25" s="181"/>
      <c r="D25" s="181"/>
      <c r="E25" s="175"/>
      <c r="F25" s="175"/>
      <c r="G25" s="175"/>
      <c r="H25" s="175"/>
      <c r="I25" s="175"/>
    </row>
    <row r="26" spans="1:10" ht="17.25" customHeight="1">
      <c r="A26" s="175"/>
      <c r="B26" s="241" t="s">
        <v>264</v>
      </c>
      <c r="C26" s="241"/>
      <c r="D26" s="241"/>
      <c r="E26" s="241"/>
      <c r="F26" s="241"/>
      <c r="G26" s="241"/>
      <c r="H26" s="241"/>
      <c r="I26" s="241"/>
      <c r="J26" s="241"/>
    </row>
    <row r="27" spans="1:10" ht="17.25" customHeight="1">
      <c r="A27" s="175"/>
      <c r="B27" s="242" t="s">
        <v>265</v>
      </c>
      <c r="C27" s="242"/>
      <c r="D27" s="242"/>
      <c r="E27" s="242"/>
      <c r="F27" s="242"/>
      <c r="G27" s="242"/>
      <c r="H27" s="242"/>
      <c r="I27" s="242"/>
      <c r="J27" s="242"/>
    </row>
    <row r="28" spans="1:9" ht="17.25" customHeight="1">
      <c r="A28" s="175"/>
      <c r="B28" s="179"/>
      <c r="C28" s="179"/>
      <c r="D28" s="175"/>
      <c r="E28" s="175"/>
      <c r="F28" s="175"/>
      <c r="G28" s="175"/>
      <c r="H28" s="175"/>
      <c r="I28" s="175"/>
    </row>
    <row r="29" ht="17.25" customHeight="1"/>
    <row r="30" spans="1:9" ht="17.25" customHeight="1">
      <c r="A30" s="237" t="s">
        <v>248</v>
      </c>
      <c r="B30" s="237"/>
      <c r="C30" s="237"/>
      <c r="D30" s="175"/>
      <c r="E30" s="175"/>
      <c r="F30" s="175"/>
      <c r="G30" s="175"/>
      <c r="H30" s="175"/>
      <c r="I30" s="175"/>
    </row>
    <row r="31" spans="1:10" ht="17.25" customHeight="1">
      <c r="A31" s="175"/>
      <c r="B31" s="238" t="s">
        <v>266</v>
      </c>
      <c r="C31" s="238"/>
      <c r="D31" s="238"/>
      <c r="E31" s="238"/>
      <c r="F31" s="238"/>
      <c r="G31" s="238"/>
      <c r="H31" s="238"/>
      <c r="I31" s="238"/>
      <c r="J31" s="238"/>
    </row>
    <row r="32" spans="1:10" ht="17.25" customHeight="1">
      <c r="A32" s="175"/>
      <c r="B32" s="236" t="s">
        <v>249</v>
      </c>
      <c r="C32" s="236"/>
      <c r="D32" s="236"/>
      <c r="E32" s="236"/>
      <c r="F32" s="236"/>
      <c r="G32" s="236"/>
      <c r="H32" s="236"/>
      <c r="I32" s="236"/>
      <c r="J32" s="236"/>
    </row>
    <row r="33" spans="1:9" ht="17.25" customHeight="1">
      <c r="A33" s="175"/>
      <c r="B33" s="180"/>
      <c r="C33" s="180"/>
      <c r="D33" s="180"/>
      <c r="E33" s="180"/>
      <c r="F33" s="175"/>
      <c r="G33" s="175"/>
      <c r="H33" s="175"/>
      <c r="I33" s="175"/>
    </row>
    <row r="34" ht="17.25" customHeight="1"/>
    <row r="35" spans="1:9" ht="17.25" customHeight="1">
      <c r="A35" s="237" t="s">
        <v>286</v>
      </c>
      <c r="B35" s="237"/>
      <c r="C35" s="175"/>
      <c r="D35" s="175"/>
      <c r="E35" s="175"/>
      <c r="F35" s="175"/>
      <c r="G35" s="175"/>
      <c r="H35" s="175"/>
      <c r="I35" s="175"/>
    </row>
    <row r="36" spans="1:9" ht="17.25" customHeight="1">
      <c r="A36" s="175"/>
      <c r="B36" s="237" t="s">
        <v>253</v>
      </c>
      <c r="C36" s="237"/>
      <c r="D36" s="237"/>
      <c r="E36" s="237"/>
      <c r="F36" s="237"/>
      <c r="G36" s="237"/>
      <c r="H36" s="175"/>
      <c r="I36" s="175"/>
    </row>
    <row r="37" spans="1:9" ht="17.25" customHeight="1">
      <c r="A37" s="175"/>
      <c r="B37" s="177"/>
      <c r="C37" s="177"/>
      <c r="D37" s="177"/>
      <c r="E37" s="177"/>
      <c r="F37" s="175"/>
      <c r="G37" s="175"/>
      <c r="H37" s="175"/>
      <c r="I37" s="175"/>
    </row>
    <row r="38" spans="1:10" ht="17.25" customHeight="1">
      <c r="A38" s="175"/>
      <c r="B38" s="236" t="s">
        <v>267</v>
      </c>
      <c r="C38" s="236"/>
      <c r="D38" s="236"/>
      <c r="E38" s="236"/>
      <c r="F38" s="236"/>
      <c r="G38" s="236"/>
      <c r="H38" s="236"/>
      <c r="I38" s="236"/>
      <c r="J38" s="236"/>
    </row>
    <row r="39" spans="1:10" ht="17.25" customHeight="1">
      <c r="A39" s="175"/>
      <c r="B39" s="236" t="s">
        <v>268</v>
      </c>
      <c r="C39" s="236"/>
      <c r="D39" s="236"/>
      <c r="E39" s="236"/>
      <c r="F39" s="236"/>
      <c r="G39" s="236"/>
      <c r="H39" s="236"/>
      <c r="I39" s="236"/>
      <c r="J39" s="236"/>
    </row>
    <row r="40" spans="1:10" ht="17.25" customHeight="1">
      <c r="A40" s="175"/>
      <c r="B40" s="236" t="s">
        <v>250</v>
      </c>
      <c r="C40" s="236"/>
      <c r="D40" s="236"/>
      <c r="E40" s="236"/>
      <c r="F40" s="236"/>
      <c r="G40" s="236"/>
      <c r="H40" s="236"/>
      <c r="I40" s="236"/>
      <c r="J40" s="236"/>
    </row>
    <row r="41" spans="2:10" ht="17.25" customHeight="1">
      <c r="B41" s="240"/>
      <c r="C41" s="240"/>
      <c r="D41" s="240"/>
      <c r="E41" s="240"/>
      <c r="F41" s="240"/>
      <c r="G41" s="240"/>
      <c r="H41" s="240"/>
      <c r="I41" s="240"/>
      <c r="J41" s="240"/>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A35:B35"/>
    <mergeCell ref="B36:G36"/>
    <mergeCell ref="B26:J26"/>
    <mergeCell ref="B27:J27"/>
    <mergeCell ref="B38:J38"/>
    <mergeCell ref="B39:J39"/>
    <mergeCell ref="B40:J40"/>
    <mergeCell ref="B41:J41"/>
    <mergeCell ref="A2:D2"/>
    <mergeCell ref="B3:I3"/>
    <mergeCell ref="A6:C6"/>
    <mergeCell ref="A18:C18"/>
    <mergeCell ref="A12:B12"/>
    <mergeCell ref="A30:C30"/>
    <mergeCell ref="B7:J7"/>
    <mergeCell ref="B8:J8"/>
    <mergeCell ref="B9:J9"/>
    <mergeCell ref="B13:J13"/>
    <mergeCell ref="B31:J31"/>
    <mergeCell ref="B32:J32"/>
    <mergeCell ref="B14:J14"/>
    <mergeCell ref="B15:J15"/>
    <mergeCell ref="B19:J19"/>
    <mergeCell ref="B20:J20"/>
    <mergeCell ref="B21:J21"/>
    <mergeCell ref="B22:J22"/>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francisco.pesante</cp:lastModifiedBy>
  <cp:lastPrinted>2011-11-03T20:36:03Z</cp:lastPrinted>
  <dcterms:created xsi:type="dcterms:W3CDTF">2003-09-16T19:36:09Z</dcterms:created>
  <dcterms:modified xsi:type="dcterms:W3CDTF">2011-11-04T17:41:43Z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