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rancisco.pesante\Documents\2017\01_programas\01_www.estadisticas.pr\turismo\monthly\"/>
    </mc:Choice>
  </mc:AlternateContent>
  <bookViews>
    <workbookView xWindow="0" yWindow="0" windowWidth="23040" windowHeight="9408" activeTab="2"/>
  </bookViews>
  <sheets>
    <sheet name="Month Report" sheetId="31" r:id="rId1"/>
    <sheet name="CY Report" sheetId="37" r:id="rId2"/>
    <sheet name="FY Report" sheetId="39" r:id="rId3"/>
    <sheet name="Contact" sheetId="33" r:id="rId4"/>
    <sheet name="Glossary" sheetId="35" r:id="rId5"/>
  </sheets>
  <definedNames>
    <definedName name="_xlnm.Print_Area" localSheetId="3">Contact!$A$1:$S$25</definedName>
    <definedName name="_xlnm.Print_Area" localSheetId="1">'CY Report'!$A$1:$Y$38</definedName>
    <definedName name="_xlnm.Print_Area" localSheetId="2">'FY Report'!$A$1:$Y$38</definedName>
    <definedName name="_xlnm.Print_Area" localSheetId="4">Glossary!$B$1:$D$35</definedName>
    <definedName name="_xlnm.Print_Area" localSheetId="0">'Month Report'!$A$1:$Y$37</definedName>
  </definedNames>
  <calcPr calcId="171027"/>
</workbook>
</file>

<file path=xl/calcChain.xml><?xml version="1.0" encoding="utf-8"?>
<calcChain xmlns="http://schemas.openxmlformats.org/spreadsheetml/2006/main">
  <c r="S31" i="39" l="1"/>
  <c r="P31" i="39"/>
  <c r="L31" i="39"/>
  <c r="K31" i="39"/>
  <c r="J31" i="39"/>
  <c r="G31" i="39"/>
  <c r="C31" i="39"/>
  <c r="B31" i="39"/>
  <c r="U27" i="39"/>
  <c r="U35" i="39" s="1"/>
  <c r="T27" i="39"/>
  <c r="T35" i="39" s="1"/>
  <c r="R27" i="39"/>
  <c r="R35" i="39" s="1"/>
  <c r="Q27" i="39"/>
  <c r="Q35" i="39" s="1"/>
  <c r="O27" i="39"/>
  <c r="O35" i="39" s="1"/>
  <c r="N27" i="39"/>
  <c r="K27" i="39" s="1"/>
  <c r="I27" i="39"/>
  <c r="I35" i="39" s="1"/>
  <c r="H27" i="39"/>
  <c r="H35" i="39" s="1"/>
  <c r="F27" i="39"/>
  <c r="E27" i="39"/>
  <c r="E35" i="39" s="1"/>
  <c r="S25" i="39"/>
  <c r="P25" i="39"/>
  <c r="L25" i="39"/>
  <c r="K25" i="39"/>
  <c r="J25" i="39"/>
  <c r="G25" i="39"/>
  <c r="C25" i="39"/>
  <c r="B25" i="39"/>
  <c r="S23" i="39"/>
  <c r="P23" i="39"/>
  <c r="L23" i="39"/>
  <c r="M23" i="39" s="1"/>
  <c r="K23" i="39"/>
  <c r="J23" i="39"/>
  <c r="G23" i="39"/>
  <c r="C23" i="39"/>
  <c r="B23" i="39"/>
  <c r="D23" i="39" s="1"/>
  <c r="S21" i="39"/>
  <c r="P21" i="39"/>
  <c r="L21" i="39"/>
  <c r="K21" i="39"/>
  <c r="M21" i="39" s="1"/>
  <c r="J21" i="39"/>
  <c r="G21" i="39"/>
  <c r="C21" i="39"/>
  <c r="B21" i="39"/>
  <c r="U17" i="39"/>
  <c r="T17" i="39"/>
  <c r="R17" i="39"/>
  <c r="Q17" i="39"/>
  <c r="O17" i="39"/>
  <c r="N17" i="39"/>
  <c r="I17" i="39"/>
  <c r="H17" i="39"/>
  <c r="F17" i="39"/>
  <c r="E17" i="39"/>
  <c r="G17" i="39" s="1"/>
  <c r="C17" i="39"/>
  <c r="S15" i="39"/>
  <c r="P15" i="39"/>
  <c r="L15" i="39"/>
  <c r="K15" i="39"/>
  <c r="M15" i="39" s="1"/>
  <c r="J15" i="39"/>
  <c r="G15" i="39"/>
  <c r="C15" i="39"/>
  <c r="B15" i="39"/>
  <c r="S13" i="39"/>
  <c r="P13" i="39"/>
  <c r="L13" i="39"/>
  <c r="K13" i="39"/>
  <c r="M13" i="39" s="1"/>
  <c r="J13" i="39"/>
  <c r="G13" i="39"/>
  <c r="C13" i="39"/>
  <c r="D13" i="39" s="1"/>
  <c r="B13" i="39"/>
  <c r="S11" i="39"/>
  <c r="P11" i="39"/>
  <c r="L11" i="39"/>
  <c r="M11" i="39" s="1"/>
  <c r="K11" i="39"/>
  <c r="J11" i="39"/>
  <c r="G11" i="39"/>
  <c r="C11" i="39"/>
  <c r="B11" i="39"/>
  <c r="D11" i="39" s="1"/>
  <c r="S31" i="37"/>
  <c r="P31" i="37"/>
  <c r="L31" i="37"/>
  <c r="K31" i="37"/>
  <c r="J31" i="37"/>
  <c r="G31" i="37"/>
  <c r="C31" i="37"/>
  <c r="B31" i="37"/>
  <c r="D31" i="37" s="1"/>
  <c r="U27" i="37"/>
  <c r="U35" i="37" s="1"/>
  <c r="T27" i="37"/>
  <c r="T35" i="37" s="1"/>
  <c r="R27" i="37"/>
  <c r="R35" i="37" s="1"/>
  <c r="Q27" i="37"/>
  <c r="Q35" i="37" s="1"/>
  <c r="O27" i="37"/>
  <c r="O35" i="37" s="1"/>
  <c r="N27" i="37"/>
  <c r="I27" i="37"/>
  <c r="I35" i="37" s="1"/>
  <c r="H27" i="37"/>
  <c r="F27" i="37"/>
  <c r="E27" i="37"/>
  <c r="E35" i="37" s="1"/>
  <c r="S25" i="37"/>
  <c r="P25" i="37"/>
  <c r="L25" i="37"/>
  <c r="K25" i="37"/>
  <c r="J25" i="37"/>
  <c r="G25" i="37"/>
  <c r="C25" i="37"/>
  <c r="B25" i="37"/>
  <c r="S23" i="37"/>
  <c r="P23" i="37"/>
  <c r="L23" i="37"/>
  <c r="K23" i="37"/>
  <c r="J23" i="37"/>
  <c r="G23" i="37"/>
  <c r="C23" i="37"/>
  <c r="B23" i="37"/>
  <c r="S21" i="37"/>
  <c r="P21" i="37"/>
  <c r="L21" i="37"/>
  <c r="K21" i="37"/>
  <c r="J21" i="37"/>
  <c r="G21" i="37"/>
  <c r="C21" i="37"/>
  <c r="B21" i="37"/>
  <c r="U17" i="37"/>
  <c r="T17" i="37"/>
  <c r="R17" i="37"/>
  <c r="Q17" i="37"/>
  <c r="O17" i="37"/>
  <c r="N17" i="37"/>
  <c r="I17" i="37"/>
  <c r="H17" i="37"/>
  <c r="F17" i="37"/>
  <c r="G17" i="37" s="1"/>
  <c r="E17" i="37"/>
  <c r="S15" i="37"/>
  <c r="P15" i="37"/>
  <c r="L15" i="37"/>
  <c r="K15" i="37"/>
  <c r="J15" i="37"/>
  <c r="G15" i="37"/>
  <c r="C15" i="37"/>
  <c r="B15" i="37"/>
  <c r="S13" i="37"/>
  <c r="P13" i="37"/>
  <c r="L13" i="37"/>
  <c r="K13" i="37"/>
  <c r="J13" i="37"/>
  <c r="G13" i="37"/>
  <c r="C13" i="37"/>
  <c r="D13" i="37" s="1"/>
  <c r="B13" i="37"/>
  <c r="S11" i="37"/>
  <c r="P11" i="37"/>
  <c r="L11" i="37"/>
  <c r="K11" i="37"/>
  <c r="J11" i="37"/>
  <c r="G11" i="37"/>
  <c r="C11" i="37"/>
  <c r="B11" i="37"/>
  <c r="R38" i="39" l="1"/>
  <c r="M31" i="39"/>
  <c r="M25" i="39"/>
  <c r="L35" i="39"/>
  <c r="C27" i="39"/>
  <c r="D15" i="39"/>
  <c r="D31" i="39"/>
  <c r="T38" i="39"/>
  <c r="Q38" i="39"/>
  <c r="S38" i="39" s="1"/>
  <c r="K17" i="39"/>
  <c r="S17" i="39"/>
  <c r="P17" i="39"/>
  <c r="H38" i="39"/>
  <c r="D21" i="39"/>
  <c r="D25" i="39"/>
  <c r="U38" i="37"/>
  <c r="L17" i="37"/>
  <c r="S17" i="37"/>
  <c r="M25" i="37"/>
  <c r="D25" i="37"/>
  <c r="D11" i="37"/>
  <c r="K27" i="37"/>
  <c r="K17" i="37"/>
  <c r="M17" i="37" s="1"/>
  <c r="M31" i="37"/>
  <c r="B27" i="37"/>
  <c r="J35" i="39"/>
  <c r="B35" i="39"/>
  <c r="E38" i="39"/>
  <c r="I38" i="39"/>
  <c r="U38" i="39"/>
  <c r="S35" i="39"/>
  <c r="B17" i="39"/>
  <c r="D17" i="39" s="1"/>
  <c r="J17" i="39"/>
  <c r="L27" i="39"/>
  <c r="M27" i="39" s="1"/>
  <c r="P27" i="39"/>
  <c r="F35" i="39"/>
  <c r="C35" i="39" s="1"/>
  <c r="N35" i="39"/>
  <c r="O38" i="39"/>
  <c r="L38" i="39" s="1"/>
  <c r="L17" i="39"/>
  <c r="M17" i="39" s="1"/>
  <c r="B27" i="39"/>
  <c r="D27" i="39" s="1"/>
  <c r="J27" i="39"/>
  <c r="G27" i="39"/>
  <c r="S27" i="39"/>
  <c r="T38" i="37"/>
  <c r="S35" i="37"/>
  <c r="M23" i="37"/>
  <c r="O38" i="37"/>
  <c r="L35" i="37"/>
  <c r="M21" i="37"/>
  <c r="M11" i="37"/>
  <c r="M13" i="37"/>
  <c r="M15" i="37"/>
  <c r="D21" i="37"/>
  <c r="H35" i="37"/>
  <c r="J35" i="37" s="1"/>
  <c r="J27" i="37"/>
  <c r="C27" i="37"/>
  <c r="D23" i="37"/>
  <c r="D15" i="37"/>
  <c r="I38" i="37"/>
  <c r="Q38" i="37"/>
  <c r="E38" i="37"/>
  <c r="R38" i="37"/>
  <c r="L27" i="37"/>
  <c r="M27" i="37" s="1"/>
  <c r="P27" i="37"/>
  <c r="F35" i="37"/>
  <c r="C35" i="37" s="1"/>
  <c r="N35" i="37"/>
  <c r="P17" i="37"/>
  <c r="B17" i="37"/>
  <c r="J17" i="37"/>
  <c r="C17" i="37"/>
  <c r="G27" i="37"/>
  <c r="S27" i="37"/>
  <c r="J38" i="39" l="1"/>
  <c r="L38" i="37"/>
  <c r="D17" i="37"/>
  <c r="B35" i="37"/>
  <c r="D35" i="37" s="1"/>
  <c r="D27" i="37"/>
  <c r="P35" i="39"/>
  <c r="K35" i="39"/>
  <c r="M35" i="39" s="1"/>
  <c r="D35" i="39"/>
  <c r="N38" i="39"/>
  <c r="B38" i="39"/>
  <c r="G35" i="39"/>
  <c r="F38" i="39"/>
  <c r="C38" i="39" s="1"/>
  <c r="H38" i="37"/>
  <c r="J38" i="37" s="1"/>
  <c r="F38" i="37"/>
  <c r="C38" i="37" s="1"/>
  <c r="S38" i="37"/>
  <c r="P35" i="37"/>
  <c r="K35" i="37"/>
  <c r="M35" i="37" s="1"/>
  <c r="N38" i="37"/>
  <c r="G35" i="37"/>
  <c r="D38" i="39" l="1"/>
  <c r="G38" i="39"/>
  <c r="B38" i="37"/>
  <c r="D38" i="37" s="1"/>
  <c r="P38" i="39"/>
  <c r="K38" i="39"/>
  <c r="M38" i="39" s="1"/>
  <c r="G38" i="37"/>
  <c r="P38" i="37"/>
  <c r="K38" i="37"/>
  <c r="M38" i="37" s="1"/>
  <c r="S30" i="31" l="1"/>
  <c r="P30" i="31"/>
  <c r="L30" i="31"/>
  <c r="K30" i="31"/>
  <c r="J30" i="31"/>
  <c r="G30" i="31"/>
  <c r="C30" i="31"/>
  <c r="B30" i="31"/>
  <c r="U26" i="31"/>
  <c r="U34" i="31" s="1"/>
  <c r="T26" i="31"/>
  <c r="T34" i="31" s="1"/>
  <c r="R26" i="31"/>
  <c r="R34" i="31" s="1"/>
  <c r="Q26" i="31"/>
  <c r="Q34" i="31" s="1"/>
  <c r="O26" i="31"/>
  <c r="O34" i="31" s="1"/>
  <c r="N26" i="31"/>
  <c r="I26" i="31"/>
  <c r="I34" i="31" s="1"/>
  <c r="H26" i="31"/>
  <c r="H34" i="31" s="1"/>
  <c r="F26" i="31"/>
  <c r="E26" i="31"/>
  <c r="E34" i="31" s="1"/>
  <c r="S24" i="31"/>
  <c r="P24" i="31"/>
  <c r="L24" i="31"/>
  <c r="K24" i="31"/>
  <c r="J24" i="31"/>
  <c r="G24" i="31"/>
  <c r="C24" i="31"/>
  <c r="B24" i="31"/>
  <c r="S22" i="31"/>
  <c r="P22" i="31"/>
  <c r="L22" i="31"/>
  <c r="K22" i="31"/>
  <c r="J22" i="31"/>
  <c r="G22" i="31"/>
  <c r="C22" i="31"/>
  <c r="B22" i="31"/>
  <c r="S20" i="31"/>
  <c r="P20" i="31"/>
  <c r="L20" i="31"/>
  <c r="K20" i="31"/>
  <c r="J20" i="31"/>
  <c r="G20" i="31"/>
  <c r="C20" i="31"/>
  <c r="B20" i="31"/>
  <c r="U16" i="31"/>
  <c r="T16" i="31"/>
  <c r="R16" i="31"/>
  <c r="Q16" i="31"/>
  <c r="O16" i="31"/>
  <c r="N16" i="31"/>
  <c r="I16" i="31"/>
  <c r="H16" i="31"/>
  <c r="F16" i="31"/>
  <c r="E16" i="31"/>
  <c r="S14" i="31"/>
  <c r="P14" i="31"/>
  <c r="L14" i="31"/>
  <c r="K14" i="31"/>
  <c r="J14" i="31"/>
  <c r="G14" i="31"/>
  <c r="C14" i="31"/>
  <c r="B14" i="31"/>
  <c r="S12" i="31"/>
  <c r="P12" i="31"/>
  <c r="L12" i="31"/>
  <c r="K12" i="31"/>
  <c r="J12" i="31"/>
  <c r="G12" i="31"/>
  <c r="C12" i="31"/>
  <c r="B12" i="31"/>
  <c r="S10" i="31"/>
  <c r="P10" i="31"/>
  <c r="L10" i="31"/>
  <c r="K10" i="31"/>
  <c r="J10" i="31"/>
  <c r="G10" i="31"/>
  <c r="C10" i="31"/>
  <c r="B10" i="31"/>
  <c r="D10" i="31" l="1"/>
  <c r="M12" i="31"/>
  <c r="M14" i="31"/>
  <c r="M20" i="31"/>
  <c r="D22" i="31"/>
  <c r="M22" i="31"/>
  <c r="M24" i="31"/>
  <c r="L16" i="31"/>
  <c r="M10" i="31"/>
  <c r="C16" i="31"/>
  <c r="G16" i="31"/>
  <c r="T37" i="31"/>
  <c r="M30" i="31"/>
  <c r="Q37" i="31"/>
  <c r="K26" i="31"/>
  <c r="R37" i="31"/>
  <c r="S16" i="31"/>
  <c r="K16" i="31"/>
  <c r="H37" i="31"/>
  <c r="D24" i="31"/>
  <c r="C26" i="31"/>
  <c r="D12" i="31"/>
  <c r="D30" i="31"/>
  <c r="D20" i="31"/>
  <c r="D14" i="31"/>
  <c r="J34" i="31"/>
  <c r="B34" i="31"/>
  <c r="L34" i="31"/>
  <c r="E37" i="31"/>
  <c r="I37" i="31"/>
  <c r="U37" i="31"/>
  <c r="S34" i="31"/>
  <c r="P16" i="31"/>
  <c r="B16" i="31"/>
  <c r="D16" i="31" s="1"/>
  <c r="J16" i="31"/>
  <c r="L26" i="31"/>
  <c r="P26" i="31"/>
  <c r="F34" i="31"/>
  <c r="C34" i="31" s="1"/>
  <c r="N34" i="31"/>
  <c r="O37" i="31"/>
  <c r="L37" i="31" s="1"/>
  <c r="B26" i="31"/>
  <c r="D26" i="31" s="1"/>
  <c r="J26" i="31"/>
  <c r="G26" i="31"/>
  <c r="S26" i="31"/>
  <c r="M16" i="31" l="1"/>
  <c r="S37" i="31"/>
  <c r="M26" i="31"/>
  <c r="J37" i="31"/>
  <c r="G34" i="31"/>
  <c r="D34" i="31"/>
  <c r="P34" i="31"/>
  <c r="K34" i="31"/>
  <c r="M34" i="31" s="1"/>
  <c r="B37" i="31"/>
  <c r="N37" i="31"/>
  <c r="F37" i="31"/>
  <c r="C37" i="31" s="1"/>
  <c r="D37" i="31" l="1"/>
  <c r="P37" i="31"/>
  <c r="K37" i="31"/>
  <c r="M37" i="31" s="1"/>
  <c r="G37" i="31"/>
</calcChain>
</file>

<file path=xl/sharedStrings.xml><?xml version="1.0" encoding="utf-8"?>
<sst xmlns="http://schemas.openxmlformats.org/spreadsheetml/2006/main" count="172" uniqueCount="69">
  <si>
    <t>%</t>
  </si>
  <si>
    <t>81 to 200</t>
  </si>
  <si>
    <t>80 or less</t>
  </si>
  <si>
    <t>over 200</t>
  </si>
  <si>
    <t xml:space="preserve">Total </t>
  </si>
  <si>
    <t>Registrations</t>
  </si>
  <si>
    <t>change</t>
  </si>
  <si>
    <t>Non</t>
  </si>
  <si>
    <t>Residents</t>
  </si>
  <si>
    <t>Occupancy</t>
  </si>
  <si>
    <t>Rooms Night</t>
  </si>
  <si>
    <t>Rented</t>
  </si>
  <si>
    <t>Available</t>
  </si>
  <si>
    <t>Average</t>
  </si>
  <si>
    <t>Length of Stay</t>
  </si>
  <si>
    <t>Guests</t>
  </si>
  <si>
    <t>Change</t>
  </si>
  <si>
    <t>ADR</t>
  </si>
  <si>
    <t>(average daily rate)</t>
  </si>
  <si>
    <t>Metropolitan Area Lodgings by Rooms Classification</t>
  </si>
  <si>
    <t>Total</t>
  </si>
  <si>
    <t>Non Metropolitan Area Lodgings by Rooms Classification</t>
  </si>
  <si>
    <t>Paradores</t>
  </si>
  <si>
    <t>Total Non Metropolitan Area (Lodgings and Paradores)</t>
  </si>
  <si>
    <t>ALL LODGINGS</t>
  </si>
  <si>
    <t>Nombre:</t>
  </si>
  <si>
    <t>Dirección postal:</t>
  </si>
  <si>
    <t>Dirección física:</t>
  </si>
  <si>
    <t>Teléfono (o tel. directo):</t>
  </si>
  <si>
    <t>Correo electrónico:</t>
  </si>
  <si>
    <t>El informe está disponible en papel y en el siguiente formato electrónico:  Excel, PDF-scan y Papel.</t>
  </si>
  <si>
    <t>Este inforrme es de distribucición gratuita.</t>
  </si>
  <si>
    <t>Las estadísticas presentadas en este informe provienen de la información provista por los hoteles endosados por la Compañía de Turismo.  En específico, se obtiene la información de los sistemas de registro de huespedes en los hoteles.</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</si>
  <si>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</si>
  <si>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Fecha de publicación:</t>
  </si>
  <si>
    <r>
      <rPr>
        <b/>
        <sz val="10"/>
        <rFont val="Calibri"/>
        <family val="2"/>
      </rPr>
      <t xml:space="preserve">(2) </t>
    </r>
    <r>
      <rPr>
        <sz val="10"/>
        <rFont val="Calibri"/>
        <family val="2"/>
      </rPr>
      <t xml:space="preserve">envíe su solicitud por correo electrónico: lucia.molina@tourism.pr.gov, </t>
    </r>
    <r>
      <rPr>
        <b/>
        <sz val="10"/>
        <rFont val="Calibri"/>
        <family val="2"/>
      </rPr>
      <t>(3)</t>
    </r>
    <r>
      <rPr>
        <sz val="10"/>
        <rFont val="Calibri"/>
        <family val="2"/>
      </rPr>
      <t xml:space="preserve"> llame al (787) 721-2400 x-2147, </t>
    </r>
    <r>
      <rPr>
        <b/>
        <sz val="10"/>
        <rFont val="Calibri"/>
        <family val="2"/>
      </rPr>
      <t>(4)</t>
    </r>
    <r>
      <rPr>
        <sz val="10"/>
        <rFont val="Calibri"/>
        <family val="2"/>
      </rPr>
      <t xml:space="preserve"> envíe su solicitud por fax al (787) 721-6561,</t>
    </r>
    <r>
      <rPr>
        <b/>
        <sz val="10"/>
        <rFont val="Calibri"/>
        <family val="2"/>
      </rPr>
      <t xml:space="preserve"> (5)</t>
    </r>
    <r>
      <rPr>
        <sz val="10"/>
        <rFont val="Calibri"/>
        <family val="2"/>
      </rPr>
      <t xml:space="preserve"> envíe su solicitud por correo a P.O. Box 9023960 San Juan, PR 00919, o </t>
    </r>
    <r>
      <rPr>
        <b/>
        <sz val="10"/>
        <rFont val="Calibri"/>
        <family val="2"/>
      </rPr>
      <t xml:space="preserve">(6) </t>
    </r>
    <r>
      <rPr>
        <sz val="10"/>
        <rFont val="Calibri"/>
        <family val="2"/>
      </rPr>
      <t xml:space="preserve">visite la oficina de Estudios del Mercado, Compañía de Turismo de Puerto Rico (CTPR), Edif.La Princesa #2 Paseo La Princesa San Juan PR 00901,  Lunes a Viernes de 8:00 am a 12:00 am y 1:00 pm a 4:30 pm. </t>
    </r>
  </si>
  <si>
    <t>15 de mayo de 2017</t>
  </si>
  <si>
    <t>Fechas estimada de publicación próximo informe:</t>
  </si>
  <si>
    <r>
      <t xml:space="preserve">(1) visite </t>
    </r>
    <r>
      <rPr>
        <b/>
        <u/>
        <sz val="10"/>
        <rFont val="Calibri"/>
        <family val="2"/>
      </rPr>
      <t>http://www.estadisticas.gobierno.pr/iepr/Inventario/tabid/186/ctl/view_detail/mid/775/report_id/305d4ed8-9913-4b0a-8ff8-a09e36ea92a3/Default.aspx</t>
    </r>
  </si>
  <si>
    <t>Para obtener una copia de este informe:</t>
  </si>
  <si>
    <t>Fuentes de información:</t>
  </si>
  <si>
    <t>Marco legal o administrativo:</t>
  </si>
  <si>
    <t xml:space="preserve"> Lucía A. Molina</t>
  </si>
  <si>
    <t xml:space="preserve"> P.O. Box 9023960 San Juan, PR 00919</t>
  </si>
  <si>
    <t xml:space="preserve"> Edif.La Princesa #2 Paseo La Princesa San Juan PR 00901</t>
  </si>
  <si>
    <t xml:space="preserve"> lucia.molina@tourism.pr.gov</t>
  </si>
  <si>
    <t xml:space="preserve"> Puesto:</t>
  </si>
  <si>
    <t xml:space="preserve"> Supervisora Interina / Oficina de Estadísticas</t>
  </si>
  <si>
    <t xml:space="preserve"> Fax:</t>
  </si>
  <si>
    <t xml:space="preserve"> (787) 721-6561</t>
  </si>
  <si>
    <t xml:space="preserve"> (1) Mensual / 31 de mayo de 2017</t>
  </si>
  <si>
    <t>Persona responsable:</t>
  </si>
  <si>
    <t xml:space="preserve"> (787) 721-2400 x- 2065</t>
  </si>
  <si>
    <r>
      <rPr>
        <b/>
        <sz val="12"/>
        <rFont val="Arial"/>
        <family val="2"/>
      </rPr>
      <t>3.</t>
    </r>
    <r>
      <rPr>
        <b/>
        <sz val="7"/>
        <rFont val="Times New Roman"/>
        <family val="1"/>
      </rPr>
      <t> </t>
    </r>
    <r>
      <rPr>
        <sz val="7"/>
        <rFont val="Times New Roman"/>
        <family val="1"/>
      </rPr>
      <t>  </t>
    </r>
    <r>
      <rPr>
        <b/>
        <sz val="12"/>
        <rFont val="Arial"/>
        <family val="2"/>
      </rPr>
      <t>Total Rooms Available</t>
    </r>
    <r>
      <rPr>
        <sz val="12"/>
        <rFont val="Arial"/>
        <family val="2"/>
      </rPr>
      <t xml:space="preserve"> (room-nights available) - stands for the number of nights each room is available for occupancy during a specified period of time, usually a month.</t>
    </r>
  </si>
  <si>
    <r>
      <rPr>
        <b/>
        <sz val="12"/>
        <rFont val="Arial"/>
        <family val="2"/>
      </rPr>
      <t>4.</t>
    </r>
    <r>
      <rPr>
        <b/>
        <sz val="7"/>
        <rFont val="Times New Roman"/>
        <family val="1"/>
      </rPr>
      <t> </t>
    </r>
    <r>
      <rPr>
        <sz val="7"/>
        <rFont val="Times New Roman"/>
        <family val="1"/>
      </rPr>
      <t>  </t>
    </r>
    <r>
      <rPr>
        <b/>
        <sz val="12"/>
        <rFont val="Arial"/>
        <family val="2"/>
      </rPr>
      <t>Total Rooms Rented</t>
    </r>
    <r>
      <rPr>
        <sz val="12"/>
        <rFont val="Arial"/>
        <family val="2"/>
      </rPr>
      <t xml:space="preserve"> (room-nights occupied) – refers to the number of nights each room is occupied, including the complimentary rooms, during a specified period of time, usually a month.</t>
    </r>
  </si>
  <si>
    <r>
      <rPr>
        <b/>
        <sz val="12"/>
        <rFont val="Arial"/>
        <family val="2"/>
      </rPr>
      <t>5.</t>
    </r>
    <r>
      <rPr>
        <b/>
        <sz val="7"/>
        <rFont val="Times New Roman"/>
        <family val="1"/>
      </rPr>
      <t> </t>
    </r>
    <r>
      <rPr>
        <sz val="7"/>
        <rFont val="Times New Roman"/>
        <family val="1"/>
      </rPr>
      <t> </t>
    </r>
    <r>
      <rPr>
        <b/>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</si>
  <si>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rPr>
        <b/>
        <sz val="12"/>
        <rFont val="Arial"/>
        <family val="2"/>
      </rPr>
      <t>6.</t>
    </r>
    <r>
      <rPr>
        <b/>
        <sz val="7"/>
        <rFont val="Times New Roman"/>
        <family val="1"/>
      </rPr>
      <t>  </t>
    </r>
    <r>
      <rPr>
        <sz val="7"/>
        <rFont val="Times New Roman"/>
        <family val="1"/>
      </rPr>
      <t xml:space="preserve">  </t>
    </r>
    <r>
      <rPr>
        <b/>
        <sz val="12"/>
        <rFont val="Arial"/>
        <family val="2"/>
      </rPr>
      <t xml:space="preserve">Occupancy % </t>
    </r>
    <r>
      <rPr>
        <sz val="12"/>
        <rFont val="Arial"/>
        <family val="2"/>
      </rPr>
      <t xml:space="preserve">(Occupancy Rate) – the percentage of available rooms occupied for a given period.  It is computed by dividing the number of rooms occupied for a period by the number of rooms available for the same period.  </t>
    </r>
  </si>
  <si>
    <r>
      <rPr>
        <b/>
        <sz val="12"/>
        <rFont val="Arial"/>
        <family val="2"/>
      </rPr>
      <t>a.</t>
    </r>
    <r>
      <rPr>
        <sz val="7"/>
        <rFont val="Times New Roman"/>
        <family val="1"/>
      </rPr>
      <t xml:space="preserve">      </t>
    </r>
    <r>
      <rPr>
        <b/>
        <sz val="12"/>
        <rFont val="Arial"/>
        <family val="2"/>
      </rPr>
      <t>Non residents registrations</t>
    </r>
    <r>
      <rPr>
        <sz val="12"/>
        <rFont val="Arial"/>
        <family val="2"/>
      </rPr>
      <t xml:space="preserve"> - refers to those guests registered in lodgings endorsed by the Puerto Rico Tourism Company, who have their residence in a country other than the one he is visiting.</t>
    </r>
  </si>
  <si>
    <r>
      <rPr>
        <b/>
        <sz val="12"/>
        <rFont val="Arial"/>
        <family val="2"/>
      </rPr>
      <t>b.</t>
    </r>
    <r>
      <rPr>
        <sz val="7"/>
        <rFont val="Times New Roman"/>
        <family val="1"/>
      </rPr>
      <t xml:space="preserve">   </t>
    </r>
    <r>
      <rPr>
        <b/>
        <sz val="12"/>
        <rFont val="Arial"/>
        <family val="2"/>
      </rPr>
      <t>Residents registrations</t>
    </r>
    <r>
      <rPr>
        <sz val="12"/>
        <rFont val="Arial"/>
        <family val="2"/>
      </rPr>
      <t xml:space="preserve"> - refers to guests, residents of Puerto Rico, registered in lodgings endorsed by the Puerto Rico Tourism Company.</t>
    </r>
  </si>
  <si>
    <r>
      <t>7.  Average Daily Rate (ADR)</t>
    </r>
    <r>
      <rPr>
        <sz val="12"/>
        <color rgb="FF000000"/>
        <rFont val="Arial"/>
        <family val="2"/>
      </rPr>
      <t xml:space="preserve"> – an average of the monetary value for a room night stay in a lodging during a specified period of time.  </t>
    </r>
  </si>
  <si>
    <r>
      <rPr>
        <b/>
        <sz val="12"/>
        <rFont val="Arial"/>
        <family val="2"/>
      </rPr>
      <t>1.</t>
    </r>
    <r>
      <rPr>
        <sz val="7"/>
        <rFont val="Times New Roman"/>
        <family val="1"/>
      </rPr>
      <t>   </t>
    </r>
    <r>
      <rPr>
        <b/>
        <sz val="12"/>
        <rFont val="Arial"/>
        <family val="2"/>
      </rPr>
      <t>Total Registrations or Arrivals</t>
    </r>
    <r>
      <rPr>
        <sz val="12"/>
        <rFont val="Arial"/>
        <family val="2"/>
      </rPr>
      <t xml:space="preserve"> - refers to those visitors that stay or are registered at least one night in a lodging endorsed by the Puerto Rico Tourism Company. This figure must include both residents and non-resident registrations and it is completed in a monthly basis. (Children are accounted for statistical purposes). </t>
    </r>
  </si>
  <si>
    <r>
      <rPr>
        <b/>
        <sz val="12"/>
        <rFont val="Arial"/>
        <family val="2"/>
      </rPr>
      <t>2.</t>
    </r>
    <r>
      <rPr>
        <b/>
        <sz val="7"/>
        <rFont val="Times New Roman"/>
        <family val="1"/>
      </rPr>
      <t> </t>
    </r>
    <r>
      <rPr>
        <sz val="7"/>
        <rFont val="Times New Roman"/>
        <family val="1"/>
      </rPr>
      <t>  </t>
    </r>
    <r>
      <rPr>
        <b/>
        <sz val="12"/>
        <rFont val="Arial"/>
        <family val="2"/>
      </rPr>
      <t>Total Guests</t>
    </r>
    <r>
      <rPr>
        <sz val="12"/>
        <rFont val="Arial"/>
        <family val="2"/>
      </rPr>
      <t xml:space="preserve"> - record the total number of daily guests, staying on the accommodation on a particular day.  The monthly total is calculated on the basis of daily total guests.</t>
    </r>
  </si>
  <si>
    <t>Tourism Statistical Terms</t>
  </si>
  <si>
    <t>PRTC Registrations and Occupancy Monthly Statistics Report</t>
  </si>
  <si>
    <r>
      <rPr>
        <b/>
        <sz val="12"/>
        <color rgb="FF000000"/>
        <rFont val="Arial"/>
        <family val="2"/>
      </rPr>
      <t xml:space="preserve">For the month of: December 2016 </t>
    </r>
    <r>
      <rPr>
        <b/>
        <sz val="10"/>
        <color rgb="FF000000"/>
        <rFont val="Arial"/>
        <family val="2"/>
      </rPr>
      <t>vs</t>
    </r>
    <r>
      <rPr>
        <b/>
        <sz val="12"/>
        <color rgb="FF000000"/>
        <rFont val="Arial"/>
        <family val="2"/>
      </rPr>
      <t xml:space="preserve"> 2015</t>
    </r>
  </si>
  <si>
    <t>Cummulative Figures for Calendar Year 2016</t>
  </si>
  <si>
    <t>(January thru December)</t>
  </si>
  <si>
    <t>Cummulative Figures for Fiscal Year 2016 - 2017</t>
  </si>
  <si>
    <t>(July thru December)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</si>
</sst>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dd\-mmm\-yy_)"/>
    <numFmt numFmtId="165" formatCode="0.0"/>
    <numFmt numFmtId="166" formatCode="0.0%"/>
    <numFmt numFmtId="167" formatCode="0.0%;\-0.0%"/>
    <numFmt numFmtId="168" formatCode="&quot;$&quot;#,##0.00"/>
    <numFmt numFmtId="169" formatCode="0.00%;\-0.00%"/>
  </numFmts>
  <fonts count="64">
    <font>
      <sz val="10"/>
      <name val="Arial"/>
    </font>
    <font>
      <sz val="20"/>
      <name val="Arial MT"/>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000000"/>
      <name val="Arial"/>
      <family val="2"/>
    </font>
    <font>
      <b/>
      <sz val="10"/>
      <color rgb="FF000000"/>
      <name val="Arial"/>
      <family val="2"/>
    </font>
    <font>
      <sz val="18"/>
      <color theme="3"/>
      <name val="Cambria"/>
      <family val="2"/>
      <scheme val="major"/>
    </font>
    <font>
      <sz val="11"/>
      <color rgb="FF9C5700"/>
      <name val="Calibri"/>
      <family val="2"/>
      <scheme val="minor"/>
    </font>
    <font>
      <sz val="11"/>
      <color indexed="8"/>
      <name val="Calibri"/>
      <family val="2"/>
    </font>
    <font>
      <b/>
      <sz val="11"/>
      <color indexed="8"/>
      <name val="Calibri"/>
      <family val="2"/>
    </font>
    <font>
      <b/>
      <sz val="11"/>
      <color indexed="10"/>
      <name val="Calibri"/>
      <family val="2"/>
    </font>
    <font>
      <u/>
      <sz val="10"/>
      <color indexed="12"/>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sz val="10"/>
      <name val="Mangal"/>
      <family val="2"/>
    </font>
    <font>
      <b/>
      <sz val="11"/>
      <color indexed="63"/>
      <name val="Calibri"/>
      <family val="2"/>
    </font>
    <font>
      <b/>
      <sz val="18"/>
      <color indexed="62"/>
      <name val="Cambria"/>
      <family val="2"/>
    </font>
    <font>
      <sz val="8"/>
      <color rgb="FF000000"/>
      <name val="Arial"/>
      <family val="2"/>
    </font>
    <font>
      <b/>
      <sz val="8"/>
      <color rgb="FF000000"/>
      <name val="Arial"/>
      <family val="2"/>
    </font>
    <font>
      <b/>
      <sz val="9"/>
      <color rgb="FF000000"/>
      <name val="Arial"/>
      <family val="2"/>
    </font>
    <font>
      <b/>
      <sz val="7"/>
      <color rgb="FF000000"/>
      <name val="Arial"/>
      <family val="2"/>
    </font>
    <font>
      <b/>
      <sz val="11"/>
      <name val="Calibri"/>
      <family val="2"/>
    </font>
    <font>
      <sz val="10"/>
      <name val="Calibri"/>
      <family val="2"/>
      <scheme val="minor"/>
    </font>
    <font>
      <sz val="10"/>
      <color rgb="FF000000"/>
      <name val="Calibri"/>
      <family val="2"/>
      <scheme val="minor"/>
    </font>
    <font>
      <sz val="10"/>
      <name val="Calibri"/>
      <family val="2"/>
    </font>
    <font>
      <b/>
      <sz val="10"/>
      <name val="Calibri"/>
      <family val="2"/>
    </font>
    <font>
      <b/>
      <sz val="10"/>
      <name val="Calibri"/>
      <family val="2"/>
      <scheme val="minor"/>
    </font>
    <font>
      <b/>
      <u/>
      <sz val="10"/>
      <name val="Calibri"/>
      <family val="2"/>
    </font>
    <font>
      <b/>
      <sz val="10"/>
      <name val="Arial"/>
      <family val="2"/>
    </font>
    <font>
      <b/>
      <sz val="12"/>
      <name val="Arial"/>
      <family val="2"/>
    </font>
    <font>
      <sz val="12"/>
      <name val="Arial"/>
      <family val="2"/>
    </font>
    <font>
      <sz val="7"/>
      <name val="Times New Roman"/>
      <family val="1"/>
    </font>
    <font>
      <sz val="12"/>
      <color rgb="FF000000"/>
      <name val="Arial"/>
      <family val="2"/>
    </font>
    <font>
      <b/>
      <sz val="7"/>
      <name val="Times New Roman"/>
      <family val="1"/>
    </font>
    <font>
      <b/>
      <sz val="12"/>
      <color rgb="FF000000"/>
      <name val="Arial"/>
      <family val="2"/>
    </font>
    <font>
      <b/>
      <sz val="20"/>
      <color theme="0"/>
      <name val="Arial"/>
      <family val="2"/>
    </font>
    <font>
      <b/>
      <sz val="16"/>
      <color rgb="FF000000"/>
      <name val="Arial"/>
      <family val="2"/>
    </font>
    <font>
      <b/>
      <sz val="18"/>
      <color rgb="FF000000"/>
      <name val="Arial"/>
      <family val="2"/>
    </font>
    <font>
      <sz val="18"/>
      <color rgb="FF000000"/>
      <name val="Arial"/>
      <family val="2"/>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indexed="44"/>
        <bgColor indexed="31"/>
      </patternFill>
    </fill>
    <fill>
      <patternFill patternType="solid">
        <fgColor indexed="29"/>
        <bgColor indexed="45"/>
      </patternFill>
    </fill>
    <fill>
      <patternFill patternType="solid">
        <fgColor indexed="26"/>
        <bgColor indexed="43"/>
      </patternFill>
    </fill>
    <fill>
      <patternFill patternType="solid">
        <fgColor indexed="22"/>
        <bgColor indexed="31"/>
      </patternFill>
    </fill>
    <fill>
      <patternFill patternType="solid">
        <fgColor indexed="27"/>
        <bgColor indexed="44"/>
      </patternFill>
    </fill>
    <fill>
      <patternFill patternType="solid">
        <fgColor indexed="43"/>
        <bgColor indexed="26"/>
      </patternFill>
    </fill>
    <fill>
      <patternFill patternType="solid">
        <fgColor indexed="45"/>
        <bgColor indexed="46"/>
      </patternFill>
    </fill>
    <fill>
      <patternFill patternType="solid">
        <fgColor indexed="53"/>
        <bgColor indexed="52"/>
      </patternFill>
    </fill>
    <fill>
      <patternFill patternType="solid">
        <fgColor indexed="51"/>
        <bgColor indexed="19"/>
      </patternFill>
    </fill>
    <fill>
      <patternFill patternType="solid">
        <fgColor indexed="56"/>
        <bgColor indexed="62"/>
      </patternFill>
    </fill>
    <fill>
      <patternFill patternType="solid">
        <fgColor indexed="54"/>
        <bgColor indexed="23"/>
      </patternFill>
    </fill>
    <fill>
      <patternFill patternType="solid">
        <fgColor indexed="49"/>
        <bgColor indexed="40"/>
      </patternFill>
    </fill>
    <fill>
      <patternFill patternType="solid">
        <fgColor indexed="10"/>
        <bgColor indexed="16"/>
      </patternFill>
    </fill>
    <fill>
      <patternFill patternType="solid">
        <fgColor indexed="46"/>
        <bgColor indexed="45"/>
      </patternFill>
    </fill>
    <fill>
      <patternFill patternType="solid">
        <fgColor indexed="9"/>
        <bgColor indexed="42"/>
      </patternFill>
    </fill>
    <fill>
      <patternFill patternType="solid">
        <fgColor indexed="55"/>
        <bgColor indexed="23"/>
      </patternFill>
    </fill>
    <fill>
      <patternFill patternType="solid">
        <fgColor rgb="FFDBE1D2"/>
        <bgColor rgb="FF000000"/>
      </patternFill>
    </fill>
    <fill>
      <patternFill patternType="solid">
        <fgColor rgb="FFCBD8E7"/>
        <bgColor rgb="FF000000"/>
      </patternFill>
    </fill>
    <fill>
      <patternFill patternType="solid">
        <fgColor rgb="FFE6EBF2"/>
        <bgColor rgb="FF000000"/>
      </patternFill>
    </fill>
    <fill>
      <patternFill patternType="solid">
        <fgColor rgb="FFF0D77D"/>
        <bgColor rgb="FF000000"/>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9" tint="-0.499984740745262"/>
        <bgColor indexed="64"/>
      </patternFill>
    </fill>
  </fills>
  <borders count="42">
    <border>
      <left/>
      <right/>
      <top/>
      <bottom/>
      <diagonal/>
    </border>
    <border>
      <left/>
      <right style="thick">
        <color auto="1"/>
      </right>
      <top/>
      <bottom/>
      <diagonal/>
    </border>
    <border>
      <left style="thick">
        <color auto="1"/>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indexed="64"/>
      </bottom>
      <diagonal/>
    </border>
    <border>
      <left/>
      <right style="thick">
        <color auto="1"/>
      </right>
      <top/>
      <bottom style="thick">
        <color indexed="64"/>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0">
    <xf numFmtId="0" fontId="0" fillId="0" borderId="0"/>
    <xf numFmtId="164" fontId="1" fillId="0" borderId="0"/>
    <xf numFmtId="9" fontId="2" fillId="0" borderId="0" applyFont="0" applyFill="0" applyBorder="0" applyAlignment="0" applyProtection="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5" fillId="3" borderId="0" applyNumberFormat="0" applyBorder="0" applyAlignment="0" applyProtection="0"/>
    <xf numFmtId="0" fontId="6" fillId="6" borderId="6" applyNumberFormat="0" applyAlignment="0" applyProtection="0"/>
    <xf numFmtId="0" fontId="7" fillId="7" borderId="9" applyNumberFormat="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5" borderId="6" applyNumberFormat="0" applyAlignment="0" applyProtection="0"/>
    <xf numFmtId="0" fontId="14" fillId="0" borderId="8" applyNumberFormat="0" applyFill="0" applyAlignment="0" applyProtection="0"/>
    <xf numFmtId="0" fontId="15" fillId="4" borderId="0" applyNumberFormat="0" applyBorder="0" applyAlignment="0" applyProtection="0"/>
    <xf numFmtId="0" fontId="2" fillId="0" borderId="0"/>
    <xf numFmtId="0" fontId="3" fillId="8" borderId="10" applyNumberFormat="0" applyFont="0" applyAlignment="0" applyProtection="0"/>
    <xf numFmtId="0" fontId="16" fillId="6" borderId="7" applyNumberForma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0" borderId="0" applyNumberFormat="0" applyFill="0" applyBorder="0" applyAlignment="0" applyProtection="0"/>
    <xf numFmtId="0" fontId="2" fillId="0" borderId="0">
      <alignment wrapText="1"/>
    </xf>
    <xf numFmtId="0" fontId="2" fillId="0" borderId="0">
      <alignment wrapText="1"/>
    </xf>
    <xf numFmtId="0" fontId="2" fillId="0" borderId="0">
      <alignment wrapText="1"/>
    </xf>
    <xf numFmtId="0" fontId="22" fillId="0" borderId="0" applyNumberFormat="0" applyFill="0" applyBorder="0" applyAlignment="0" applyProtection="0"/>
    <xf numFmtId="0" fontId="23" fillId="4"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7" fillId="0" borderId="0" applyNumberFormat="0" applyFill="0" applyBorder="0" applyAlignment="0" applyProtection="0">
      <alignment vertical="top"/>
      <protection locked="0"/>
    </xf>
    <xf numFmtId="0" fontId="2" fillId="0" borderId="0"/>
    <xf numFmtId="0" fontId="24"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6" borderId="0" applyNumberFormat="0" applyBorder="0" applyAlignment="0" applyProtection="0"/>
    <xf numFmtId="0" fontId="24" fillId="38" borderId="0" applyNumberFormat="0" applyBorder="0" applyAlignment="0" applyProtection="0"/>
    <xf numFmtId="0" fontId="24" fillId="35"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38" borderId="0" applyNumberFormat="0" applyBorder="0" applyAlignment="0" applyProtection="0"/>
    <xf numFmtId="0" fontId="24" fillId="36" borderId="0" applyNumberFormat="0" applyBorder="0" applyAlignment="0" applyProtection="0"/>
    <xf numFmtId="0" fontId="28" fillId="38"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0" borderId="0" applyNumberFormat="0" applyBorder="0" applyAlignment="0" applyProtection="0"/>
    <xf numFmtId="0" fontId="28" fillId="38" borderId="0" applyNumberFormat="0" applyBorder="0" applyAlignment="0" applyProtection="0"/>
    <xf numFmtId="0" fontId="28" fillId="35" borderId="0" applyNumberFormat="0" applyBorder="0" applyAlignment="0" applyProtection="0"/>
    <xf numFmtId="0" fontId="28" fillId="43"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28" fillId="46" borderId="0" applyNumberFormat="0" applyBorder="0" applyAlignment="0" applyProtection="0"/>
    <xf numFmtId="0" fontId="29" fillId="47" borderId="0" applyNumberFormat="0" applyBorder="0" applyAlignment="0" applyProtection="0"/>
    <xf numFmtId="0" fontId="26" fillId="48" borderId="12" applyNumberFormat="0" applyAlignment="0" applyProtection="0"/>
    <xf numFmtId="0" fontId="30" fillId="49" borderId="13" applyNumberFormat="0" applyAlignment="0" applyProtection="0"/>
    <xf numFmtId="0" fontId="24" fillId="0" borderId="0"/>
    <xf numFmtId="0" fontId="24" fillId="0" borderId="0"/>
    <xf numFmtId="0" fontId="31" fillId="0" borderId="0" applyNumberFormat="0" applyFill="0" applyBorder="0" applyAlignment="0" applyProtection="0"/>
    <xf numFmtId="0" fontId="32" fillId="38" borderId="0" applyNumberFormat="0" applyBorder="0" applyAlignment="0" applyProtection="0"/>
    <xf numFmtId="0" fontId="33" fillId="0" borderId="14" applyNumberFormat="0" applyFill="0" applyAlignment="0" applyProtection="0"/>
    <xf numFmtId="0" fontId="34" fillId="0" borderId="15" applyNumberFormat="0" applyFill="0" applyAlignment="0" applyProtection="0"/>
    <xf numFmtId="0" fontId="35" fillId="0" borderId="16" applyNumberFormat="0" applyFill="0" applyAlignment="0" applyProtection="0"/>
    <xf numFmtId="0" fontId="35" fillId="0" borderId="0" applyNumberFormat="0" applyFill="0" applyBorder="0" applyAlignment="0" applyProtection="0"/>
    <xf numFmtId="0" fontId="36" fillId="39" borderId="12" applyNumberFormat="0" applyAlignment="0" applyProtection="0"/>
    <xf numFmtId="0" fontId="37" fillId="0" borderId="17" applyNumberFormat="0" applyFill="0" applyAlignment="0" applyProtection="0"/>
    <xf numFmtId="0" fontId="38" fillId="39" borderId="0" applyNumberFormat="0" applyBorder="0" applyAlignment="0" applyProtection="0"/>
    <xf numFmtId="0" fontId="39" fillId="36" borderId="18" applyNumberFormat="0" applyAlignment="0" applyProtection="0"/>
    <xf numFmtId="0" fontId="40" fillId="48" borderId="19" applyNumberFormat="0" applyAlignment="0" applyProtection="0"/>
    <xf numFmtId="0" fontId="41" fillId="0" borderId="0" applyNumberFormat="0" applyFill="0" applyBorder="0" applyAlignment="0" applyProtection="0"/>
    <xf numFmtId="0" fontId="25" fillId="0" borderId="20" applyNumberFormat="0" applyFill="0" applyAlignment="0" applyProtection="0"/>
    <xf numFmtId="0" fontId="37" fillId="0" borderId="0" applyNumberFormat="0" applyFill="0" applyBorder="0" applyAlignment="0" applyProtection="0"/>
    <xf numFmtId="0" fontId="2"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9" fontId="3" fillId="0" borderId="0" applyFont="0" applyFill="0" applyBorder="0" applyAlignment="0" applyProtection="0"/>
  </cellStyleXfs>
  <cellXfs count="237">
    <xf numFmtId="0" fontId="0" fillId="0" borderId="0" xfId="0"/>
    <xf numFmtId="1" fontId="20" fillId="0" borderId="0" xfId="1" applyNumberFormat="1" applyFont="1" applyFill="1" applyBorder="1"/>
    <xf numFmtId="1" fontId="42" fillId="0" borderId="0" xfId="1" applyNumberFormat="1" applyFont="1" applyFill="1" applyBorder="1"/>
    <xf numFmtId="1" fontId="42" fillId="0" borderId="0" xfId="1" applyNumberFormat="1" applyFont="1" applyFill="1" applyBorder="1" applyAlignment="1">
      <alignment horizontal="right"/>
    </xf>
    <xf numFmtId="1" fontId="20" fillId="0" borderId="0" xfId="1" applyNumberFormat="1" applyFont="1" applyFill="1" applyBorder="1" applyAlignment="1" applyProtection="1">
      <alignment horizontal="right"/>
    </xf>
    <xf numFmtId="1" fontId="20" fillId="0" borderId="0" xfId="1" applyNumberFormat="1" applyFont="1" applyFill="1" applyBorder="1" applyAlignment="1">
      <alignment horizontal="right"/>
    </xf>
    <xf numFmtId="1" fontId="42" fillId="0" borderId="0" xfId="1" applyNumberFormat="1" applyFont="1" applyFill="1" applyBorder="1" applyAlignment="1">
      <alignment horizontal="center"/>
    </xf>
    <xf numFmtId="1" fontId="21" fillId="0" borderId="0" xfId="1" applyNumberFormat="1" applyFont="1" applyFill="1" applyBorder="1" applyAlignment="1">
      <alignment horizontal="right"/>
    </xf>
    <xf numFmtId="1" fontId="43" fillId="0" borderId="0" xfId="1" applyNumberFormat="1" applyFont="1" applyFill="1" applyBorder="1" applyAlignment="1">
      <alignment horizontal="right"/>
    </xf>
    <xf numFmtId="164" fontId="43" fillId="0" borderId="21" xfId="1" applyFont="1" applyFill="1" applyBorder="1" applyAlignment="1">
      <alignment horizontal="right"/>
    </xf>
    <xf numFmtId="164" fontId="21" fillId="0" borderId="22" xfId="1" applyFont="1" applyFill="1" applyBorder="1" applyAlignment="1">
      <alignment horizontal="centerContinuous"/>
    </xf>
    <xf numFmtId="164" fontId="43" fillId="0" borderId="22" xfId="1" applyFont="1" applyFill="1" applyBorder="1" applyAlignment="1">
      <alignment horizontal="centerContinuous"/>
    </xf>
    <xf numFmtId="164" fontId="43" fillId="0" borderId="23" xfId="1" applyFont="1" applyFill="1" applyBorder="1"/>
    <xf numFmtId="37" fontId="21" fillId="0" borderId="22" xfId="1" applyNumberFormat="1" applyFont="1" applyFill="1" applyBorder="1" applyAlignment="1" applyProtection="1">
      <alignment horizontal="centerContinuous"/>
    </xf>
    <xf numFmtId="164" fontId="43" fillId="0" borderId="22" xfId="1" applyFont="1" applyFill="1" applyBorder="1"/>
    <xf numFmtId="164" fontId="21" fillId="0" borderId="22" xfId="1" applyFont="1" applyFill="1" applyBorder="1" applyAlignment="1">
      <alignment horizontal="right"/>
    </xf>
    <xf numFmtId="164" fontId="43" fillId="0" borderId="23" xfId="1" applyFont="1" applyFill="1" applyBorder="1" applyAlignment="1">
      <alignment horizontal="center"/>
    </xf>
    <xf numFmtId="164" fontId="44" fillId="0" borderId="22" xfId="1" applyFont="1" applyFill="1" applyBorder="1" applyAlignment="1">
      <alignment horizontal="centerContinuous"/>
    </xf>
    <xf numFmtId="164" fontId="43" fillId="0" borderId="23" xfId="1" applyFont="1" applyFill="1" applyBorder="1" applyAlignment="1">
      <alignment horizontal="centerContinuous"/>
    </xf>
    <xf numFmtId="0" fontId="21" fillId="0" borderId="0" xfId="1" applyNumberFormat="1" applyFont="1" applyFill="1" applyBorder="1"/>
    <xf numFmtId="164" fontId="21" fillId="0" borderId="0" xfId="1" applyFont="1" applyFill="1" applyBorder="1"/>
    <xf numFmtId="164" fontId="43" fillId="0" borderId="2" xfId="1" applyFont="1" applyFill="1" applyBorder="1" applyAlignment="1">
      <alignment horizontal="right"/>
    </xf>
    <xf numFmtId="164" fontId="21" fillId="0" borderId="0" xfId="1" applyFont="1" applyFill="1" applyBorder="1" applyAlignment="1">
      <alignment horizontal="centerContinuous"/>
    </xf>
    <xf numFmtId="164" fontId="43" fillId="0" borderId="0" xfId="1" applyFont="1" applyFill="1" applyBorder="1" applyAlignment="1">
      <alignment horizontal="centerContinuous"/>
    </xf>
    <xf numFmtId="167" fontId="43" fillId="0" borderId="1" xfId="1" applyNumberFormat="1" applyFont="1" applyFill="1" applyBorder="1" applyAlignment="1" applyProtection="1">
      <alignment horizontal="center"/>
    </xf>
    <xf numFmtId="37" fontId="21" fillId="0" borderId="0" xfId="1" applyNumberFormat="1" applyFont="1" applyFill="1" applyBorder="1" applyAlignment="1" applyProtection="1">
      <alignment horizontal="centerContinuous"/>
    </xf>
    <xf numFmtId="164" fontId="43" fillId="0" borderId="1" xfId="1" applyFont="1" applyFill="1" applyBorder="1"/>
    <xf numFmtId="164" fontId="43" fillId="0" borderId="1" xfId="1" applyFont="1" applyFill="1" applyBorder="1" applyAlignment="1">
      <alignment horizontal="centerContinuous"/>
    </xf>
    <xf numFmtId="164" fontId="44" fillId="0" borderId="0" xfId="1" applyFont="1" applyFill="1" applyBorder="1" applyAlignment="1">
      <alignment horizontal="centerContinuous"/>
    </xf>
    <xf numFmtId="164" fontId="45" fillId="0" borderId="0" xfId="1" applyFont="1" applyFill="1" applyBorder="1" applyAlignment="1">
      <alignment horizontal="centerContinuous"/>
    </xf>
    <xf numFmtId="17" fontId="43" fillId="0" borderId="2" xfId="1" applyNumberFormat="1" applyFont="1" applyFill="1" applyBorder="1" applyAlignment="1" applyProtection="1">
      <alignment horizontal="right"/>
    </xf>
    <xf numFmtId="17" fontId="21" fillId="0" borderId="0" xfId="1" applyNumberFormat="1" applyFont="1" applyFill="1" applyBorder="1"/>
    <xf numFmtId="17" fontId="21" fillId="0" borderId="0" xfId="1" applyNumberFormat="1" applyFont="1" applyFill="1" applyBorder="1" applyAlignment="1" applyProtection="1">
      <alignment horizontal="center"/>
    </xf>
    <xf numFmtId="17" fontId="43" fillId="0" borderId="0" xfId="1" applyNumberFormat="1" applyFont="1" applyFill="1" applyBorder="1" applyAlignment="1" applyProtection="1">
      <alignment horizontal="center"/>
    </xf>
    <xf numFmtId="167" fontId="43" fillId="0" borderId="0" xfId="1" applyNumberFormat="1" applyFont="1" applyFill="1" applyBorder="1" applyAlignment="1" applyProtection="1">
      <alignment horizontal="center"/>
    </xf>
    <xf numFmtId="167" fontId="43" fillId="0" borderId="23" xfId="1" applyNumberFormat="1" applyFont="1" applyFill="1" applyBorder="1" applyAlignment="1" applyProtection="1">
      <alignment horizontal="center"/>
    </xf>
    <xf numFmtId="17" fontId="43" fillId="0" borderId="23" xfId="1" applyNumberFormat="1" applyFont="1" applyFill="1" applyBorder="1" applyAlignment="1" applyProtection="1">
      <alignment horizontal="center"/>
    </xf>
    <xf numFmtId="17" fontId="43" fillId="0" borderId="1" xfId="1" applyNumberFormat="1" applyFont="1" applyFill="1" applyBorder="1" applyAlignment="1" applyProtection="1">
      <alignment horizontal="center"/>
    </xf>
    <xf numFmtId="17" fontId="21" fillId="50" borderId="2" xfId="1" applyNumberFormat="1" applyFont="1" applyFill="1" applyBorder="1" applyAlignment="1" applyProtection="1">
      <alignment horizontal="left"/>
    </xf>
    <xf numFmtId="17" fontId="21" fillId="50" borderId="0" xfId="1" applyNumberFormat="1" applyFont="1" applyFill="1" applyBorder="1" applyAlignment="1" applyProtection="1">
      <alignment horizontal="center"/>
    </xf>
    <xf numFmtId="17" fontId="43" fillId="50" borderId="0" xfId="1" applyNumberFormat="1" applyFont="1" applyFill="1" applyBorder="1" applyAlignment="1" applyProtection="1">
      <alignment horizontal="center"/>
    </xf>
    <xf numFmtId="167" fontId="43" fillId="50" borderId="0" xfId="1" applyNumberFormat="1" applyFont="1" applyFill="1" applyBorder="1" applyAlignment="1" applyProtection="1">
      <alignment horizontal="center"/>
    </xf>
    <xf numFmtId="164" fontId="43" fillId="0" borderId="1" xfId="1" applyFont="1" applyFill="1" applyBorder="1" applyAlignment="1">
      <alignment horizontal="center"/>
    </xf>
    <xf numFmtId="168" fontId="21" fillId="0" borderId="0" xfId="1" applyNumberFormat="1" applyFont="1" applyFill="1" applyBorder="1" applyAlignment="1" applyProtection="1">
      <alignment horizontal="center"/>
    </xf>
    <xf numFmtId="168" fontId="43" fillId="0" borderId="1" xfId="1" applyNumberFormat="1" applyFont="1" applyFill="1" applyBorder="1" applyAlignment="1" applyProtection="1">
      <alignment horizontal="center"/>
    </xf>
    <xf numFmtId="164" fontId="45" fillId="0" borderId="2" xfId="1" applyFont="1" applyFill="1" applyBorder="1" applyAlignment="1">
      <alignment horizontal="right"/>
    </xf>
    <xf numFmtId="37" fontId="21" fillId="0" borderId="0" xfId="1" applyNumberFormat="1" applyFont="1" applyFill="1" applyBorder="1" applyAlignment="1" applyProtection="1">
      <alignment horizontal="right"/>
    </xf>
    <xf numFmtId="37" fontId="43" fillId="0" borderId="0" xfId="1" applyNumberFormat="1" applyFont="1" applyFill="1" applyBorder="1" applyAlignment="1" applyProtection="1">
      <alignment horizontal="right"/>
    </xf>
    <xf numFmtId="167" fontId="43" fillId="0" borderId="1" xfId="1" applyNumberFormat="1" applyFont="1" applyFill="1" applyBorder="1" applyAlignment="1" applyProtection="1">
      <alignment horizontal="right"/>
    </xf>
    <xf numFmtId="166" fontId="21" fillId="0" borderId="0" xfId="1" applyNumberFormat="1" applyFont="1" applyFill="1" applyBorder="1" applyAlignment="1" applyProtection="1">
      <alignment horizontal="right"/>
    </xf>
    <xf numFmtId="166" fontId="43" fillId="0" borderId="0" xfId="1" applyNumberFormat="1" applyFont="1" applyFill="1" applyBorder="1" applyAlignment="1" applyProtection="1">
      <alignment horizontal="center"/>
    </xf>
    <xf numFmtId="165" fontId="43" fillId="0" borderId="1" xfId="1" applyNumberFormat="1" applyFont="1" applyFill="1" applyBorder="1" applyAlignment="1" applyProtection="1">
      <alignment horizontal="center"/>
    </xf>
    <xf numFmtId="37" fontId="43" fillId="0" borderId="1" xfId="1" applyNumberFormat="1" applyFont="1" applyFill="1" applyBorder="1" applyAlignment="1" applyProtection="1">
      <alignment horizontal="right"/>
    </xf>
    <xf numFmtId="165" fontId="21" fillId="0" borderId="0" xfId="1" applyNumberFormat="1" applyFont="1" applyFill="1" applyBorder="1" applyAlignment="1" applyProtection="1">
      <alignment horizontal="right"/>
    </xf>
    <xf numFmtId="168" fontId="21" fillId="0" borderId="0" xfId="1" applyNumberFormat="1" applyFont="1" applyFill="1" applyBorder="1" applyAlignment="1" applyProtection="1">
      <alignment horizontal="right"/>
    </xf>
    <xf numFmtId="0" fontId="20" fillId="0" borderId="0" xfId="1" applyNumberFormat="1" applyFont="1" applyFill="1" applyBorder="1"/>
    <xf numFmtId="164" fontId="20" fillId="0" borderId="0" xfId="1" applyFont="1" applyFill="1" applyBorder="1"/>
    <xf numFmtId="37" fontId="20" fillId="0" borderId="0" xfId="1" applyNumberFormat="1" applyFont="1" applyFill="1" applyBorder="1" applyAlignment="1" applyProtection="1">
      <alignment horizontal="right"/>
    </xf>
    <xf numFmtId="37" fontId="42" fillId="0" borderId="0" xfId="1" applyNumberFormat="1" applyFont="1" applyFill="1" applyBorder="1" applyAlignment="1" applyProtection="1">
      <alignment horizontal="right"/>
    </xf>
    <xf numFmtId="167" fontId="42" fillId="0" borderId="1" xfId="1" applyNumberFormat="1" applyFont="1" applyFill="1" applyBorder="1" applyAlignment="1" applyProtection="1">
      <alignment horizontal="right"/>
    </xf>
    <xf numFmtId="37" fontId="20" fillId="0" borderId="0" xfId="0" applyNumberFormat="1" applyFont="1" applyFill="1" applyBorder="1" applyAlignment="1" applyProtection="1">
      <alignment horizontal="right"/>
    </xf>
    <xf numFmtId="37" fontId="42" fillId="0" borderId="0" xfId="0" applyNumberFormat="1" applyFont="1" applyFill="1" applyBorder="1" applyAlignment="1" applyProtection="1">
      <alignment horizontal="right"/>
    </xf>
    <xf numFmtId="166" fontId="20" fillId="0" borderId="0" xfId="1" applyNumberFormat="1" applyFont="1" applyFill="1" applyBorder="1" applyAlignment="1" applyProtection="1">
      <alignment horizontal="right"/>
    </xf>
    <xf numFmtId="166" fontId="42" fillId="0" borderId="0" xfId="1" applyNumberFormat="1" applyFont="1" applyFill="1" applyBorder="1" applyAlignment="1" applyProtection="1">
      <alignment horizontal="center"/>
    </xf>
    <xf numFmtId="165" fontId="42" fillId="0" borderId="1" xfId="1" applyNumberFormat="1" applyFont="1" applyFill="1" applyBorder="1" applyAlignment="1" applyProtection="1">
      <alignment horizontal="center"/>
    </xf>
    <xf numFmtId="37" fontId="42" fillId="0" borderId="0" xfId="0" applyNumberFormat="1" applyFont="1" applyFill="1" applyBorder="1" applyProtection="1"/>
    <xf numFmtId="37" fontId="42" fillId="0" borderId="1" xfId="0" applyNumberFormat="1" applyFont="1" applyFill="1" applyBorder="1" applyProtection="1"/>
    <xf numFmtId="165" fontId="20" fillId="0" borderId="0" xfId="1" applyNumberFormat="1" applyFont="1" applyFill="1" applyBorder="1" applyAlignment="1" applyProtection="1">
      <alignment horizontal="right"/>
    </xf>
    <xf numFmtId="164" fontId="21" fillId="50" borderId="2" xfId="1" applyFont="1" applyFill="1" applyBorder="1" applyAlignment="1">
      <alignment horizontal="left"/>
    </xf>
    <xf numFmtId="37" fontId="21" fillId="50" borderId="0" xfId="1" applyNumberFormat="1" applyFont="1" applyFill="1" applyBorder="1" applyAlignment="1" applyProtection="1">
      <alignment horizontal="right"/>
    </xf>
    <xf numFmtId="37" fontId="43" fillId="50" borderId="0" xfId="1" applyNumberFormat="1" applyFont="1" applyFill="1" applyBorder="1" applyAlignment="1" applyProtection="1">
      <alignment horizontal="right"/>
    </xf>
    <xf numFmtId="167" fontId="43" fillId="50" borderId="1" xfId="1" applyNumberFormat="1" applyFont="1" applyFill="1" applyBorder="1" applyAlignment="1" applyProtection="1">
      <alignment horizontal="right"/>
    </xf>
    <xf numFmtId="37" fontId="21" fillId="50" borderId="0" xfId="0" applyNumberFormat="1" applyFont="1" applyFill="1" applyBorder="1" applyAlignment="1" applyProtection="1">
      <alignment horizontal="right"/>
    </xf>
    <xf numFmtId="37" fontId="43" fillId="50" borderId="0" xfId="0" applyNumberFormat="1" applyFont="1" applyFill="1" applyBorder="1" applyAlignment="1" applyProtection="1">
      <alignment horizontal="right"/>
    </xf>
    <xf numFmtId="166" fontId="21" fillId="50" borderId="0" xfId="1" applyNumberFormat="1" applyFont="1" applyFill="1" applyBorder="1" applyAlignment="1" applyProtection="1">
      <alignment horizontal="right"/>
    </xf>
    <xf numFmtId="166" fontId="43" fillId="50" borderId="0" xfId="1" applyNumberFormat="1" applyFont="1" applyFill="1" applyBorder="1" applyAlignment="1" applyProtection="1">
      <alignment horizontal="center"/>
    </xf>
    <xf numFmtId="165" fontId="43" fillId="50" borderId="1" xfId="1" applyNumberFormat="1" applyFont="1" applyFill="1" applyBorder="1" applyAlignment="1" applyProtection="1">
      <alignment horizontal="center"/>
    </xf>
    <xf numFmtId="37" fontId="43" fillId="50" borderId="1" xfId="0" applyNumberFormat="1" applyFont="1" applyFill="1" applyBorder="1" applyAlignment="1" applyProtection="1">
      <alignment horizontal="right"/>
    </xf>
    <xf numFmtId="165" fontId="21" fillId="50" borderId="0" xfId="1" applyNumberFormat="1" applyFont="1" applyFill="1" applyBorder="1" applyAlignment="1" applyProtection="1">
      <alignment horizontal="right"/>
    </xf>
    <xf numFmtId="168" fontId="21" fillId="50" borderId="0" xfId="1" applyNumberFormat="1" applyFont="1" applyFill="1" applyBorder="1" applyAlignment="1" applyProtection="1">
      <alignment horizontal="right"/>
    </xf>
    <xf numFmtId="168" fontId="43" fillId="50" borderId="1" xfId="1" applyNumberFormat="1" applyFont="1" applyFill="1" applyBorder="1" applyAlignment="1" applyProtection="1">
      <alignment horizontal="center"/>
    </xf>
    <xf numFmtId="1" fontId="42" fillId="0" borderId="1" xfId="1" applyNumberFormat="1" applyFont="1" applyFill="1" applyBorder="1" applyAlignment="1">
      <alignment horizontal="right"/>
    </xf>
    <xf numFmtId="168" fontId="21" fillId="0" borderId="0" xfId="1" applyNumberFormat="1" applyFont="1" applyFill="1" applyBorder="1" applyAlignment="1">
      <alignment horizontal="right"/>
    </xf>
    <xf numFmtId="168" fontId="43" fillId="0" borderId="1" xfId="1" applyNumberFormat="1" applyFont="1" applyFill="1" applyBorder="1" applyAlignment="1">
      <alignment horizontal="right"/>
    </xf>
    <xf numFmtId="17" fontId="21" fillId="51" borderId="2" xfId="1" applyNumberFormat="1" applyFont="1" applyFill="1" applyBorder="1" applyAlignment="1" applyProtection="1">
      <alignment horizontal="left"/>
    </xf>
    <xf numFmtId="17" fontId="21" fillId="51" borderId="0" xfId="1" applyNumberFormat="1" applyFont="1" applyFill="1" applyBorder="1" applyAlignment="1" applyProtection="1">
      <alignment horizontal="center"/>
    </xf>
    <xf numFmtId="17" fontId="43" fillId="51" borderId="0" xfId="1" applyNumberFormat="1" applyFont="1" applyFill="1" applyBorder="1" applyAlignment="1" applyProtection="1">
      <alignment horizontal="center"/>
    </xf>
    <xf numFmtId="167" fontId="43" fillId="51" borderId="0" xfId="1" applyNumberFormat="1" applyFont="1" applyFill="1" applyBorder="1" applyAlignment="1" applyProtection="1">
      <alignment horizontal="center"/>
    </xf>
    <xf numFmtId="164" fontId="21" fillId="51" borderId="2" xfId="1" applyFont="1" applyFill="1" applyBorder="1" applyAlignment="1">
      <alignment horizontal="left"/>
    </xf>
    <xf numFmtId="37" fontId="21" fillId="51" borderId="0" xfId="1" applyNumberFormat="1" applyFont="1" applyFill="1" applyBorder="1" applyAlignment="1" applyProtection="1">
      <alignment horizontal="right"/>
    </xf>
    <xf numFmtId="37" fontId="43" fillId="51" borderId="0" xfId="1" applyNumberFormat="1" applyFont="1" applyFill="1" applyBorder="1" applyAlignment="1" applyProtection="1">
      <alignment horizontal="right"/>
    </xf>
    <xf numFmtId="167" fontId="43" fillId="51" borderId="1" xfId="1" applyNumberFormat="1" applyFont="1" applyFill="1" applyBorder="1" applyAlignment="1" applyProtection="1">
      <alignment horizontal="right"/>
    </xf>
    <xf numFmtId="37" fontId="21" fillId="51" borderId="0" xfId="0" applyNumberFormat="1" applyFont="1" applyFill="1" applyBorder="1" applyAlignment="1" applyProtection="1">
      <alignment horizontal="right"/>
    </xf>
    <xf numFmtId="37" fontId="43" fillId="51" borderId="0" xfId="0" applyNumberFormat="1" applyFont="1" applyFill="1" applyBorder="1" applyAlignment="1" applyProtection="1">
      <alignment horizontal="right"/>
    </xf>
    <xf numFmtId="166" fontId="21" fillId="51" borderId="0" xfId="1" applyNumberFormat="1" applyFont="1" applyFill="1" applyBorder="1" applyAlignment="1" applyProtection="1">
      <alignment horizontal="right"/>
    </xf>
    <xf numFmtId="166" fontId="43" fillId="51" borderId="0" xfId="1" applyNumberFormat="1" applyFont="1" applyFill="1" applyBorder="1" applyAlignment="1" applyProtection="1">
      <alignment horizontal="center"/>
    </xf>
    <xf numFmtId="165" fontId="43" fillId="51" borderId="1" xfId="1" applyNumberFormat="1" applyFont="1" applyFill="1" applyBorder="1" applyAlignment="1" applyProtection="1">
      <alignment horizontal="center"/>
    </xf>
    <xf numFmtId="37" fontId="43" fillId="51" borderId="1" xfId="0" applyNumberFormat="1" applyFont="1" applyFill="1" applyBorder="1" applyAlignment="1" applyProtection="1">
      <alignment horizontal="right"/>
    </xf>
    <xf numFmtId="165" fontId="21" fillId="51" borderId="0" xfId="1" applyNumberFormat="1" applyFont="1" applyFill="1" applyBorder="1" applyAlignment="1" applyProtection="1">
      <alignment horizontal="right"/>
    </xf>
    <xf numFmtId="168" fontId="21" fillId="51" borderId="0" xfId="1" applyNumberFormat="1" applyFont="1" applyFill="1" applyBorder="1" applyAlignment="1" applyProtection="1">
      <alignment horizontal="right"/>
    </xf>
    <xf numFmtId="168" fontId="43" fillId="51" borderId="1" xfId="1" applyNumberFormat="1" applyFont="1" applyFill="1" applyBorder="1" applyAlignment="1" applyProtection="1">
      <alignment horizontal="center"/>
    </xf>
    <xf numFmtId="164" fontId="21" fillId="0" borderId="2" xfId="1" applyFont="1" applyFill="1" applyBorder="1" applyAlignment="1">
      <alignment horizontal="left"/>
    </xf>
    <xf numFmtId="37" fontId="21" fillId="0" borderId="0" xfId="0" applyNumberFormat="1" applyFont="1" applyFill="1" applyBorder="1" applyAlignment="1" applyProtection="1">
      <alignment horizontal="right"/>
    </xf>
    <xf numFmtId="37" fontId="43" fillId="0" borderId="0" xfId="0" applyNumberFormat="1" applyFont="1" applyFill="1" applyBorder="1" applyAlignment="1" applyProtection="1">
      <alignment horizontal="right"/>
    </xf>
    <xf numFmtId="37" fontId="43" fillId="0" borderId="1" xfId="0" applyNumberFormat="1" applyFont="1" applyFill="1" applyBorder="1" applyAlignment="1" applyProtection="1">
      <alignment horizontal="right"/>
    </xf>
    <xf numFmtId="164" fontId="21" fillId="52" borderId="2" xfId="1" applyFont="1" applyFill="1" applyBorder="1" applyAlignment="1">
      <alignment horizontal="left"/>
    </xf>
    <xf numFmtId="37" fontId="21" fillId="52" borderId="0" xfId="1" applyNumberFormat="1" applyFont="1" applyFill="1" applyBorder="1" applyAlignment="1" applyProtection="1">
      <alignment horizontal="right"/>
    </xf>
    <xf numFmtId="37" fontId="43" fillId="52" borderId="0" xfId="1" applyNumberFormat="1" applyFont="1" applyFill="1" applyBorder="1" applyAlignment="1" applyProtection="1">
      <alignment horizontal="right"/>
    </xf>
    <xf numFmtId="167" fontId="43" fillId="52" borderId="1" xfId="1" applyNumberFormat="1" applyFont="1" applyFill="1" applyBorder="1" applyAlignment="1" applyProtection="1">
      <alignment horizontal="right"/>
    </xf>
    <xf numFmtId="166" fontId="21" fillId="52" borderId="0" xfId="1" applyNumberFormat="1" applyFont="1" applyFill="1" applyBorder="1" applyAlignment="1" applyProtection="1">
      <alignment horizontal="right"/>
    </xf>
    <xf numFmtId="166" fontId="43" fillId="52" borderId="0" xfId="1" applyNumberFormat="1" applyFont="1" applyFill="1" applyBorder="1" applyAlignment="1" applyProtection="1">
      <alignment horizontal="center"/>
    </xf>
    <xf numFmtId="165" fontId="43" fillId="52" borderId="1" xfId="1" applyNumberFormat="1" applyFont="1" applyFill="1" applyBorder="1" applyAlignment="1" applyProtection="1">
      <alignment horizontal="center"/>
    </xf>
    <xf numFmtId="37" fontId="43" fillId="52" borderId="1" xfId="1" applyNumberFormat="1" applyFont="1" applyFill="1" applyBorder="1" applyAlignment="1" applyProtection="1">
      <alignment horizontal="right"/>
    </xf>
    <xf numFmtId="165" fontId="21" fillId="52" borderId="0" xfId="1" applyNumberFormat="1" applyFont="1" applyFill="1" applyBorder="1" applyAlignment="1" applyProtection="1">
      <alignment horizontal="right"/>
    </xf>
    <xf numFmtId="168" fontId="21" fillId="52" borderId="0" xfId="1" applyNumberFormat="1" applyFont="1" applyFill="1" applyBorder="1" applyAlignment="1" applyProtection="1">
      <alignment horizontal="right"/>
    </xf>
    <xf numFmtId="168" fontId="43" fillId="52" borderId="1" xfId="1" applyNumberFormat="1" applyFont="1" applyFill="1" applyBorder="1" applyAlignment="1" applyProtection="1">
      <alignment horizontal="center"/>
    </xf>
    <xf numFmtId="168" fontId="43" fillId="0" borderId="1" xfId="1" applyNumberFormat="1" applyFont="1" applyFill="1" applyBorder="1" applyAlignment="1" applyProtection="1">
      <alignment horizontal="right"/>
    </xf>
    <xf numFmtId="167" fontId="43" fillId="51" borderId="0" xfId="1" applyNumberFormat="1" applyFont="1" applyFill="1" applyBorder="1" applyAlignment="1" applyProtection="1">
      <alignment horizontal="right"/>
    </xf>
    <xf numFmtId="164" fontId="21" fillId="53" borderId="2" xfId="1" applyFont="1" applyFill="1" applyBorder="1" applyAlignment="1">
      <alignment horizontal="left"/>
    </xf>
    <xf numFmtId="37" fontId="21" fillId="53" borderId="0" xfId="1" applyNumberFormat="1" applyFont="1" applyFill="1" applyBorder="1" applyAlignment="1" applyProtection="1">
      <alignment horizontal="right"/>
    </xf>
    <xf numFmtId="37" fontId="43" fillId="53" borderId="0" xfId="1" applyNumberFormat="1" applyFont="1" applyFill="1" applyBorder="1" applyAlignment="1" applyProtection="1">
      <alignment horizontal="right"/>
    </xf>
    <xf numFmtId="167" fontId="43" fillId="53" borderId="1" xfId="1" applyNumberFormat="1" applyFont="1" applyFill="1" applyBorder="1" applyAlignment="1" applyProtection="1">
      <alignment horizontal="right"/>
    </xf>
    <xf numFmtId="166" fontId="21" fillId="53" borderId="0" xfId="1" applyNumberFormat="1" applyFont="1" applyFill="1" applyBorder="1" applyAlignment="1" applyProtection="1">
      <alignment horizontal="right"/>
    </xf>
    <xf numFmtId="166" fontId="43" fillId="53" borderId="0" xfId="1" applyNumberFormat="1" applyFont="1" applyFill="1" applyBorder="1" applyAlignment="1" applyProtection="1">
      <alignment horizontal="center"/>
    </xf>
    <xf numFmtId="165" fontId="21" fillId="53" borderId="0" xfId="1" applyNumberFormat="1" applyFont="1" applyFill="1" applyBorder="1" applyAlignment="1" applyProtection="1">
      <alignment horizontal="right"/>
    </xf>
    <xf numFmtId="168" fontId="21" fillId="53" borderId="0" xfId="1" applyNumberFormat="1" applyFont="1" applyFill="1" applyBorder="1" applyAlignment="1" applyProtection="1">
      <alignment horizontal="right"/>
    </xf>
    <xf numFmtId="168" fontId="43" fillId="53" borderId="1" xfId="1" applyNumberFormat="1" applyFont="1" applyFill="1" applyBorder="1" applyAlignment="1" applyProtection="1">
      <alignment horizontal="right"/>
    </xf>
    <xf numFmtId="164" fontId="21" fillId="53" borderId="24" xfId="1" applyFont="1" applyFill="1" applyBorder="1" applyAlignment="1">
      <alignment horizontal="left"/>
    </xf>
    <xf numFmtId="164" fontId="43" fillId="0" borderId="0" xfId="1" applyFont="1" applyFill="1" applyBorder="1" applyAlignment="1">
      <alignment horizontal="right"/>
    </xf>
    <xf numFmtId="167" fontId="43" fillId="0" borderId="0" xfId="1" applyNumberFormat="1" applyFont="1" applyFill="1" applyBorder="1" applyAlignment="1" applyProtection="1">
      <alignment horizontal="right"/>
    </xf>
    <xf numFmtId="169" fontId="43" fillId="0" borderId="0" xfId="1" applyNumberFormat="1" applyFont="1" applyFill="1" applyBorder="1" applyAlignment="1" applyProtection="1">
      <alignment horizontal="right"/>
    </xf>
    <xf numFmtId="165" fontId="43" fillId="0" borderId="0" xfId="1" applyNumberFormat="1" applyFont="1" applyFill="1" applyBorder="1" applyAlignment="1" applyProtection="1">
      <alignment horizontal="center"/>
    </xf>
    <xf numFmtId="17" fontId="43" fillId="0" borderId="24" xfId="1" applyNumberFormat="1" applyFont="1" applyFill="1" applyBorder="1" applyAlignment="1" applyProtection="1">
      <alignment horizontal="right"/>
    </xf>
    <xf numFmtId="17" fontId="21" fillId="0" borderId="25" xfId="1" applyNumberFormat="1" applyFont="1" applyFill="1" applyBorder="1" applyAlignment="1" applyProtection="1">
      <alignment horizontal="center"/>
    </xf>
    <xf numFmtId="17" fontId="43" fillId="0" borderId="25" xfId="1" applyNumberFormat="1" applyFont="1" applyFill="1" applyBorder="1" applyAlignment="1" applyProtection="1">
      <alignment horizontal="center"/>
    </xf>
    <xf numFmtId="167" fontId="43" fillId="0" borderId="26" xfId="1" applyNumberFormat="1" applyFont="1" applyFill="1" applyBorder="1" applyAlignment="1" applyProtection="1">
      <alignment horizontal="center"/>
    </xf>
    <xf numFmtId="17" fontId="44" fillId="0" borderId="25" xfId="1" applyNumberFormat="1" applyFont="1" applyFill="1" applyBorder="1" applyAlignment="1" applyProtection="1">
      <alignment horizontal="center"/>
    </xf>
    <xf numFmtId="164" fontId="43" fillId="0" borderId="26" xfId="1" applyFont="1" applyFill="1" applyBorder="1" applyAlignment="1">
      <alignment horizontal="center"/>
    </xf>
    <xf numFmtId="17" fontId="43" fillId="0" borderId="26" xfId="1" applyNumberFormat="1" applyFont="1" applyFill="1" applyBorder="1" applyAlignment="1" applyProtection="1">
      <alignment horizontal="center"/>
    </xf>
    <xf numFmtId="17" fontId="43" fillId="54" borderId="0" xfId="1" applyNumberFormat="1" applyFont="1" applyFill="1" applyBorder="1" applyAlignment="1" applyProtection="1">
      <alignment horizontal="center"/>
    </xf>
    <xf numFmtId="1" fontId="42" fillId="55" borderId="1" xfId="1" applyNumberFormat="1" applyFont="1" applyFill="1" applyBorder="1" applyAlignment="1">
      <alignment horizontal="right"/>
    </xf>
    <xf numFmtId="37" fontId="21" fillId="55" borderId="0" xfId="1" applyNumberFormat="1" applyFont="1" applyFill="1" applyBorder="1" applyAlignment="1" applyProtection="1">
      <alignment horizontal="right"/>
    </xf>
    <xf numFmtId="37" fontId="43" fillId="55" borderId="0" xfId="1" applyNumberFormat="1" applyFont="1" applyFill="1" applyBorder="1" applyAlignment="1" applyProtection="1">
      <alignment horizontal="right"/>
    </xf>
    <xf numFmtId="165" fontId="43" fillId="54" borderId="1" xfId="1" applyNumberFormat="1" applyFont="1" applyFill="1" applyBorder="1" applyAlignment="1" applyProtection="1">
      <alignment horizontal="center"/>
    </xf>
    <xf numFmtId="37" fontId="21" fillId="33" borderId="0" xfId="1" applyNumberFormat="1" applyFont="1" applyFill="1" applyBorder="1" applyAlignment="1" applyProtection="1">
      <alignment horizontal="right"/>
    </xf>
    <xf numFmtId="37" fontId="43" fillId="33" borderId="0" xfId="1" applyNumberFormat="1" applyFont="1" applyFill="1" applyBorder="1" applyAlignment="1" applyProtection="1">
      <alignment horizontal="right"/>
    </xf>
    <xf numFmtId="37" fontId="21" fillId="53" borderId="25" xfId="1" applyNumberFormat="1" applyFont="1" applyFill="1" applyBorder="1" applyAlignment="1" applyProtection="1">
      <alignment horizontal="right"/>
    </xf>
    <xf numFmtId="37" fontId="43" fillId="53" borderId="25" xfId="1" applyNumberFormat="1" applyFont="1" applyFill="1" applyBorder="1" applyAlignment="1" applyProtection="1">
      <alignment horizontal="right"/>
    </xf>
    <xf numFmtId="167" fontId="43" fillId="53" borderId="26" xfId="1" applyNumberFormat="1" applyFont="1" applyFill="1" applyBorder="1" applyAlignment="1" applyProtection="1">
      <alignment horizontal="right"/>
    </xf>
    <xf numFmtId="169" fontId="43" fillId="53" borderId="26" xfId="1" applyNumberFormat="1" applyFont="1" applyFill="1" applyBorder="1" applyAlignment="1" applyProtection="1">
      <alignment horizontal="right"/>
    </xf>
    <xf numFmtId="166" fontId="21" fillId="53" borderId="25" xfId="1" applyNumberFormat="1" applyFont="1" applyFill="1" applyBorder="1" applyAlignment="1" applyProtection="1">
      <alignment horizontal="right"/>
    </xf>
    <xf numFmtId="166" fontId="43" fillId="53" borderId="25" xfId="1" applyNumberFormat="1" applyFont="1" applyFill="1" applyBorder="1" applyAlignment="1" applyProtection="1">
      <alignment horizontal="center"/>
    </xf>
    <xf numFmtId="165" fontId="43" fillId="53" borderId="26" xfId="1" applyNumberFormat="1" applyFont="1" applyFill="1" applyBorder="1" applyAlignment="1" applyProtection="1">
      <alignment horizontal="center"/>
    </xf>
    <xf numFmtId="37" fontId="43" fillId="53" borderId="26" xfId="1" applyNumberFormat="1" applyFont="1" applyFill="1" applyBorder="1" applyAlignment="1" applyProtection="1">
      <alignment horizontal="right"/>
    </xf>
    <xf numFmtId="165" fontId="21" fillId="53" borderId="25" xfId="1" applyNumberFormat="1" applyFont="1" applyFill="1" applyBorder="1" applyAlignment="1" applyProtection="1">
      <alignment horizontal="right"/>
    </xf>
    <xf numFmtId="168" fontId="21" fillId="53" borderId="25" xfId="1" applyNumberFormat="1" applyFont="1" applyFill="1" applyBorder="1" applyAlignment="1" applyProtection="1">
      <alignment horizontal="right"/>
    </xf>
    <xf numFmtId="168" fontId="43" fillId="53" borderId="26" xfId="1" applyNumberFormat="1" applyFont="1" applyFill="1" applyBorder="1" applyAlignment="1" applyProtection="1">
      <alignment horizontal="center"/>
    </xf>
    <xf numFmtId="0" fontId="0" fillId="0" borderId="0" xfId="0" applyFill="1" applyBorder="1" applyAlignment="1"/>
    <xf numFmtId="0" fontId="46" fillId="0" borderId="0" xfId="104" applyFont="1" applyFill="1" applyBorder="1" applyAlignment="1"/>
    <xf numFmtId="0" fontId="2" fillId="0" borderId="0" xfId="40" applyFill="1" applyBorder="1" applyAlignment="1"/>
    <xf numFmtId="0" fontId="2" fillId="0" borderId="0" xfId="104" applyFill="1" applyBorder="1" applyAlignment="1">
      <alignment horizontal="left"/>
    </xf>
    <xf numFmtId="0" fontId="2" fillId="0" borderId="0" xfId="104" applyFill="1" applyBorder="1" applyAlignment="1">
      <alignment vertical="center"/>
    </xf>
    <xf numFmtId="0" fontId="49" fillId="0" borderId="0" xfId="104" applyFont="1" applyFill="1" applyBorder="1" applyAlignment="1">
      <alignment horizontal="left" vertical="center"/>
    </xf>
    <xf numFmtId="0" fontId="47" fillId="0" borderId="0" xfId="104" applyFont="1" applyFill="1" applyBorder="1" applyAlignment="1">
      <alignment horizontal="left" vertical="center"/>
    </xf>
    <xf numFmtId="0" fontId="2" fillId="0" borderId="0" xfId="104" applyFill="1" applyBorder="1" applyAlignment="1"/>
    <xf numFmtId="0" fontId="47" fillId="0" borderId="27" xfId="104" applyFont="1" applyFill="1" applyBorder="1" applyAlignment="1">
      <alignment horizontal="left"/>
    </xf>
    <xf numFmtId="0" fontId="47" fillId="0" borderId="27" xfId="104" applyFont="1" applyFill="1" applyBorder="1" applyAlignment="1">
      <alignment horizontal="center"/>
    </xf>
    <xf numFmtId="0" fontId="2" fillId="0" borderId="27" xfId="104" applyFill="1" applyBorder="1" applyAlignment="1">
      <alignment horizontal="left"/>
    </xf>
    <xf numFmtId="0" fontId="2" fillId="0" borderId="30" xfId="40" applyFill="1" applyBorder="1" applyAlignment="1"/>
    <xf numFmtId="0" fontId="47" fillId="0" borderId="29" xfId="104" applyFont="1" applyFill="1" applyBorder="1" applyAlignment="1">
      <alignment horizontal="left"/>
    </xf>
    <xf numFmtId="0" fontId="47" fillId="0" borderId="29" xfId="104" applyFont="1" applyFill="1" applyBorder="1" applyAlignment="1"/>
    <xf numFmtId="0" fontId="48" fillId="0" borderId="27" xfId="104" applyFont="1" applyFill="1" applyBorder="1" applyAlignment="1"/>
    <xf numFmtId="0" fontId="47" fillId="0" borderId="27" xfId="104" applyFont="1" applyFill="1" applyBorder="1" applyAlignment="1"/>
    <xf numFmtId="0" fontId="0" fillId="0" borderId="30" xfId="0" applyFill="1" applyBorder="1" applyAlignment="1"/>
    <xf numFmtId="0" fontId="51" fillId="0" borderId="28" xfId="104" applyFont="1" applyFill="1" applyBorder="1" applyAlignment="1">
      <alignment horizontal="left"/>
    </xf>
    <xf numFmtId="0" fontId="2" fillId="0" borderId="27" xfId="104" applyFill="1" applyBorder="1" applyAlignment="1">
      <alignment vertical="center"/>
    </xf>
    <xf numFmtId="0" fontId="49" fillId="0" borderId="28" xfId="104" applyFont="1" applyFill="1" applyBorder="1" applyAlignment="1">
      <alignment horizontal="left" vertical="center"/>
    </xf>
    <xf numFmtId="0" fontId="47" fillId="0" borderId="27" xfId="104" applyFont="1" applyFill="1" applyBorder="1" applyAlignment="1">
      <alignment horizontal="left" vertical="center"/>
    </xf>
    <xf numFmtId="0" fontId="49" fillId="0" borderId="29" xfId="104" applyFont="1" applyFill="1" applyBorder="1" applyAlignment="1">
      <alignment horizontal="left" vertical="center"/>
    </xf>
    <xf numFmtId="0" fontId="46" fillId="0" borderId="0" xfId="104" applyFont="1" applyFill="1" applyBorder="1" applyAlignment="1">
      <alignment vertical="center"/>
    </xf>
    <xf numFmtId="0" fontId="53" fillId="0" borderId="0" xfId="0" applyFont="1" applyFill="1" applyBorder="1" applyAlignment="1"/>
    <xf numFmtId="0" fontId="50" fillId="0" borderId="0" xfId="104" applyFont="1" applyFill="1" applyBorder="1" applyAlignment="1">
      <alignment horizontal="left" vertical="center"/>
    </xf>
    <xf numFmtId="0" fontId="46" fillId="0" borderId="0" xfId="104" applyFont="1" applyFill="1" applyBorder="1" applyAlignment="1">
      <alignment horizontal="left"/>
    </xf>
    <xf numFmtId="0" fontId="2" fillId="0" borderId="29" xfId="0" applyFont="1" applyFill="1" applyBorder="1"/>
    <xf numFmtId="0" fontId="0" fillId="0" borderId="38" xfId="0" applyFill="1" applyBorder="1" applyAlignment="1"/>
    <xf numFmtId="0" fontId="49" fillId="0" borderId="35" xfId="104" applyFont="1" applyFill="1" applyBorder="1" applyAlignment="1">
      <alignment horizontal="left" vertical="center"/>
    </xf>
    <xf numFmtId="0" fontId="2" fillId="0" borderId="35" xfId="104" applyFill="1" applyBorder="1" applyAlignment="1"/>
    <xf numFmtId="0" fontId="0" fillId="0" borderId="35" xfId="0" applyFill="1" applyBorder="1" applyAlignment="1"/>
    <xf numFmtId="0" fontId="0" fillId="0" borderId="36" xfId="0" applyFill="1" applyBorder="1" applyAlignment="1"/>
    <xf numFmtId="0" fontId="51" fillId="0" borderId="30" xfId="104" applyFont="1" applyFill="1" applyBorder="1" applyAlignment="1">
      <alignment horizontal="left"/>
    </xf>
    <xf numFmtId="0" fontId="51" fillId="0" borderId="30" xfId="104" applyFont="1" applyFill="1" applyBorder="1" applyAlignment="1"/>
    <xf numFmtId="0" fontId="46" fillId="0" borderId="27" xfId="104" applyFont="1" applyFill="1" applyBorder="1" applyAlignment="1">
      <alignment vertical="center"/>
    </xf>
    <xf numFmtId="0" fontId="50" fillId="0" borderId="35" xfId="104" applyFont="1" applyFill="1" applyBorder="1" applyAlignment="1">
      <alignment horizontal="left" vertical="center"/>
    </xf>
    <xf numFmtId="0" fontId="0" fillId="0" borderId="37" xfId="0" applyFill="1" applyBorder="1" applyAlignment="1"/>
    <xf numFmtId="0" fontId="0" fillId="0" borderId="29" xfId="0" applyFill="1" applyBorder="1" applyAlignment="1"/>
    <xf numFmtId="0" fontId="51" fillId="0" borderId="27" xfId="104" applyFont="1" applyFill="1" applyBorder="1" applyAlignment="1"/>
    <xf numFmtId="0" fontId="2" fillId="0" borderId="30" xfId="104" applyFill="1" applyBorder="1" applyAlignment="1">
      <alignment vertical="center"/>
    </xf>
    <xf numFmtId="0" fontId="0" fillId="0" borderId="31" xfId="0" applyFill="1" applyBorder="1" applyAlignment="1"/>
    <xf numFmtId="0" fontId="0" fillId="0" borderId="34" xfId="0" applyFill="1" applyBorder="1" applyAlignment="1"/>
    <xf numFmtId="0" fontId="0" fillId="0" borderId="33" xfId="0" applyFill="1" applyBorder="1" applyAlignment="1"/>
    <xf numFmtId="0" fontId="2" fillId="0" borderId="0" xfId="40" applyBorder="1"/>
    <xf numFmtId="0" fontId="54" fillId="0" borderId="0" xfId="40" applyFont="1" applyBorder="1" applyAlignment="1">
      <alignment horizontal="justify" vertical="center"/>
    </xf>
    <xf numFmtId="0" fontId="55" fillId="0" borderId="0" xfId="40" applyFont="1" applyBorder="1" applyAlignment="1">
      <alignment horizontal="justify" vertical="center"/>
    </xf>
    <xf numFmtId="0" fontId="55" fillId="0" borderId="0" xfId="40" applyFont="1" applyBorder="1" applyAlignment="1">
      <alignment horizontal="left" vertical="center" wrapText="1" indent="7"/>
    </xf>
    <xf numFmtId="0" fontId="59" fillId="0" borderId="0" xfId="40" applyFont="1" applyBorder="1" applyAlignment="1">
      <alignment horizontal="left" vertical="center" wrapText="1" readingOrder="1"/>
    </xf>
    <xf numFmtId="0" fontId="2" fillId="0" borderId="0" xfId="40" applyFont="1" applyBorder="1" applyAlignment="1">
      <alignment vertical="center"/>
    </xf>
    <xf numFmtId="0" fontId="2" fillId="0" borderId="31" xfId="40" applyBorder="1"/>
    <xf numFmtId="0" fontId="54" fillId="0" borderId="32" xfId="40" applyFont="1" applyBorder="1" applyAlignment="1">
      <alignment horizontal="justify" vertical="center"/>
    </xf>
    <xf numFmtId="0" fontId="2" fillId="0" borderId="33" xfId="40" applyBorder="1"/>
    <xf numFmtId="0" fontId="2" fillId="0" borderId="37" xfId="40" applyBorder="1"/>
    <xf numFmtId="0" fontId="2" fillId="0" borderId="38" xfId="40" applyBorder="1"/>
    <xf numFmtId="0" fontId="2" fillId="0" borderId="39" xfId="40" applyBorder="1"/>
    <xf numFmtId="0" fontId="55" fillId="0" borderId="40" xfId="40" applyFont="1" applyBorder="1" applyAlignment="1">
      <alignment horizontal="left" vertical="center" wrapText="1" indent="7"/>
    </xf>
    <xf numFmtId="0" fontId="2" fillId="0" borderId="41" xfId="40" applyBorder="1"/>
    <xf numFmtId="0" fontId="55" fillId="0" borderId="32" xfId="40" applyFont="1" applyBorder="1" applyAlignment="1">
      <alignment horizontal="left" vertical="center" wrapText="1" indent="7"/>
    </xf>
    <xf numFmtId="0" fontId="54" fillId="0" borderId="40" xfId="40" applyFont="1" applyBorder="1" applyAlignment="1">
      <alignment horizontal="justify" vertical="center"/>
    </xf>
    <xf numFmtId="0" fontId="60" fillId="56" borderId="0" xfId="40" applyFont="1" applyFill="1" applyBorder="1"/>
    <xf numFmtId="0" fontId="60" fillId="56" borderId="0" xfId="40" applyFont="1" applyFill="1" applyBorder="1" applyAlignment="1">
      <alignment horizontal="center" vertical="center"/>
    </xf>
    <xf numFmtId="1" fontId="20" fillId="0" borderId="0" xfId="1" applyNumberFormat="1" applyFont="1" applyFill="1" applyBorder="1" applyAlignment="1">
      <alignment horizontal="centerContinuous" vertical="center"/>
    </xf>
    <xf numFmtId="1" fontId="42" fillId="0" borderId="0" xfId="1" applyNumberFormat="1" applyFont="1" applyFill="1" applyBorder="1" applyAlignment="1">
      <alignment horizontal="centerContinuous" vertical="center"/>
    </xf>
    <xf numFmtId="1" fontId="20" fillId="0" borderId="0" xfId="1" applyNumberFormat="1" applyFont="1" applyFill="1" applyBorder="1" applyAlignment="1" applyProtection="1">
      <alignment horizontal="centerContinuous" vertical="center"/>
    </xf>
    <xf numFmtId="1" fontId="21" fillId="0" borderId="0" xfId="1" applyNumberFormat="1" applyFont="1" applyFill="1" applyBorder="1" applyAlignment="1">
      <alignment horizontal="centerContinuous" vertical="center"/>
    </xf>
    <xf numFmtId="1" fontId="43" fillId="0" borderId="0" xfId="1" applyNumberFormat="1" applyFont="1" applyFill="1" applyBorder="1" applyAlignment="1">
      <alignment horizontal="centerContinuous" vertical="center"/>
    </xf>
    <xf numFmtId="164" fontId="61" fillId="0" borderId="0" xfId="1" applyFont="1" applyFill="1" applyBorder="1" applyAlignment="1">
      <alignment horizontal="centerContinuous" vertical="center"/>
    </xf>
    <xf numFmtId="1" fontId="63" fillId="0" borderId="0" xfId="1" applyNumberFormat="1" applyFont="1" applyFill="1" applyBorder="1" applyAlignment="1">
      <alignment horizontal="centerContinuous" vertical="center"/>
    </xf>
    <xf numFmtId="1" fontId="63" fillId="0" borderId="0" xfId="1" applyNumberFormat="1" applyFont="1" applyFill="1" applyBorder="1" applyAlignment="1" applyProtection="1">
      <alignment horizontal="centerContinuous" vertical="center"/>
    </xf>
    <xf numFmtId="1" fontId="62" fillId="0" borderId="0" xfId="1" applyNumberFormat="1" applyFont="1" applyFill="1" applyBorder="1" applyAlignment="1">
      <alignment horizontal="centerContinuous" vertical="center"/>
    </xf>
    <xf numFmtId="164" fontId="43" fillId="0" borderId="0" xfId="1" applyFont="1" applyFill="1" applyBorder="1" applyAlignment="1">
      <alignment horizontal="centerContinuous" vertical="top"/>
    </xf>
    <xf numFmtId="164" fontId="59" fillId="0" borderId="0" xfId="1" applyFont="1" applyFill="1" applyBorder="1" applyAlignment="1">
      <alignment horizontal="centerContinuous" vertical="top"/>
    </xf>
    <xf numFmtId="0" fontId="49" fillId="0" borderId="0" xfId="104" applyNumberFormat="1" applyFont="1" applyFill="1" applyBorder="1" applyAlignment="1">
      <alignment horizontal="justify" vertical="center" wrapText="1"/>
    </xf>
    <xf numFmtId="0" fontId="0" fillId="0" borderId="0" xfId="0" applyBorder="1" applyAlignment="1">
      <alignment horizontal="justify" vertical="center" wrapText="1"/>
    </xf>
    <xf numFmtId="0" fontId="49" fillId="0" borderId="27" xfId="104" applyFont="1" applyFill="1" applyBorder="1" applyAlignment="1">
      <alignment horizontal="justify" vertical="center" wrapText="1"/>
    </xf>
    <xf numFmtId="0" fontId="0" fillId="0" borderId="27" xfId="0" applyBorder="1" applyAlignment="1">
      <alignment horizontal="justify" vertical="center" wrapText="1"/>
    </xf>
    <xf numFmtId="0" fontId="49" fillId="0" borderId="27" xfId="104" applyFont="1" applyFill="1" applyBorder="1" applyAlignment="1">
      <alignment horizontal="justify" vertical="top" wrapText="1"/>
    </xf>
    <xf numFmtId="0" fontId="0" fillId="0" borderId="27" xfId="0" applyBorder="1" applyAlignment="1">
      <alignment horizontal="justify" wrapText="1"/>
    </xf>
    <xf numFmtId="0" fontId="50" fillId="0" borderId="32" xfId="104" applyFont="1" applyFill="1" applyBorder="1" applyAlignment="1">
      <alignment vertical="center" wrapText="1"/>
    </xf>
    <xf numFmtId="0" fontId="0" fillId="0" borderId="32" xfId="0" applyBorder="1" applyAlignment="1">
      <alignment vertical="center" wrapText="1"/>
    </xf>
  </cellXfs>
  <cellStyles count="110">
    <cellStyle name="20% - Accent1 2" xfId="4"/>
    <cellStyle name="20% - Accent1 2 2" xfId="61"/>
    <cellStyle name="20% - Accent2 2" xfId="5"/>
    <cellStyle name="20% - Accent2 2 2" xfId="62"/>
    <cellStyle name="20% - Accent3 2" xfId="6"/>
    <cellStyle name="20% - Accent3 2 2" xfId="63"/>
    <cellStyle name="20% - Accent4 2" xfId="7"/>
    <cellStyle name="20% - Accent4 2 2" xfId="64"/>
    <cellStyle name="20% - Accent5 2" xfId="8"/>
    <cellStyle name="20% - Accent5 2 2" xfId="65"/>
    <cellStyle name="20% - Accent6 2" xfId="9"/>
    <cellStyle name="20% - Accent6 2 2" xfId="66"/>
    <cellStyle name="40% - Accent1 2" xfId="10"/>
    <cellStyle name="40% - Accent1 2 2" xfId="67"/>
    <cellStyle name="40% - Accent2 2" xfId="11"/>
    <cellStyle name="40% - Accent2 2 2" xfId="68"/>
    <cellStyle name="40% - Accent3 2" xfId="12"/>
    <cellStyle name="40% - Accent3 2 2" xfId="69"/>
    <cellStyle name="40% - Accent4 2" xfId="13"/>
    <cellStyle name="40% - Accent4 2 2" xfId="70"/>
    <cellStyle name="40% - Accent5 2" xfId="14"/>
    <cellStyle name="40% - Accent5 2 2" xfId="71"/>
    <cellStyle name="40% - Accent6 2" xfId="15"/>
    <cellStyle name="40% - Accent6 2 2" xfId="72"/>
    <cellStyle name="60% - Accent1 2" xfId="16"/>
    <cellStyle name="60% - Accent1 2 2" xfId="73"/>
    <cellStyle name="60% - Accent1 3" xfId="51"/>
    <cellStyle name="60% - Accent2 2" xfId="17"/>
    <cellStyle name="60% - Accent2 2 2" xfId="74"/>
    <cellStyle name="60% - Accent2 3" xfId="52"/>
    <cellStyle name="60% - Accent3 2" xfId="18"/>
    <cellStyle name="60% - Accent3 2 2" xfId="75"/>
    <cellStyle name="60% - Accent3 3" xfId="53"/>
    <cellStyle name="60% - Accent4 2" xfId="19"/>
    <cellStyle name="60% - Accent4 2 2" xfId="76"/>
    <cellStyle name="60% - Accent4 3" xfId="54"/>
    <cellStyle name="60% - Accent5 2" xfId="20"/>
    <cellStyle name="60% - Accent5 2 2" xfId="77"/>
    <cellStyle name="60% - Accent5 3" xfId="55"/>
    <cellStyle name="60% - Accent6 2" xfId="21"/>
    <cellStyle name="60% - Accent6 2 2" xfId="78"/>
    <cellStyle name="60% - Accent6 3" xfId="56"/>
    <cellStyle name="Accent1 2" xfId="22"/>
    <cellStyle name="Accent1 2 2" xfId="79"/>
    <cellStyle name="Accent2 2" xfId="23"/>
    <cellStyle name="Accent2 2 2" xfId="80"/>
    <cellStyle name="Accent3 2" xfId="24"/>
    <cellStyle name="Accent3 2 2" xfId="81"/>
    <cellStyle name="Accent4 2" xfId="25"/>
    <cellStyle name="Accent4 2 2" xfId="82"/>
    <cellStyle name="Accent5 2" xfId="26"/>
    <cellStyle name="Accent5 2 2" xfId="83"/>
    <cellStyle name="Accent6 2" xfId="27"/>
    <cellStyle name="Accent6 2 2" xfId="84"/>
    <cellStyle name="Bad 2" xfId="28"/>
    <cellStyle name="Bad 2 2" xfId="85"/>
    <cellStyle name="Calculation 2" xfId="29"/>
    <cellStyle name="Calculation 2 2" xfId="86"/>
    <cellStyle name="Check Cell 2" xfId="30"/>
    <cellStyle name="Check Cell 2 2" xfId="87"/>
    <cellStyle name="Comma 2" xfId="58"/>
    <cellStyle name="Comma 2 2" xfId="107"/>
    <cellStyle name="Comma 2 2 2" xfId="105"/>
    <cellStyle name="Currency 2" xfId="57"/>
    <cellStyle name="Excel Built-in Normal" xfId="88"/>
    <cellStyle name="Excel Built-in Normal 1" xfId="89"/>
    <cellStyle name="Explanatory Text 2" xfId="31"/>
    <cellStyle name="Explanatory Text 2 2" xfId="90"/>
    <cellStyle name="Good 2" xfId="32"/>
    <cellStyle name="Good 2 2" xfId="91"/>
    <cellStyle name="Heading 1 2" xfId="33"/>
    <cellStyle name="Heading 1 2 2" xfId="92"/>
    <cellStyle name="Heading 2 2" xfId="34"/>
    <cellStyle name="Heading 2 2 2" xfId="93"/>
    <cellStyle name="Heading 3 2" xfId="35"/>
    <cellStyle name="Heading 3 2 2" xfId="94"/>
    <cellStyle name="Heading 4 2" xfId="36"/>
    <cellStyle name="Heading 4 2 2" xfId="95"/>
    <cellStyle name="Hyperlink 2" xfId="59"/>
    <cellStyle name="Input 2" xfId="37"/>
    <cellStyle name="Input 2 2" xfId="96"/>
    <cellStyle name="Linked Cell 2" xfId="38"/>
    <cellStyle name="Linked Cell 2 2" xfId="97"/>
    <cellStyle name="Neutral 2" xfId="39"/>
    <cellStyle name="Neutral 2 2" xfId="98"/>
    <cellStyle name="Neutral 3" xfId="50"/>
    <cellStyle name="Normal" xfId="0" builtinId="0"/>
    <cellStyle name="Normal 2" xfId="40"/>
    <cellStyle name="Normal 2 2" xfId="48"/>
    <cellStyle name="Normal 2 2 2" xfId="104"/>
    <cellStyle name="Normal 2 3" xfId="47"/>
    <cellStyle name="Normal 2 3 2" xfId="108"/>
    <cellStyle name="Normal 3" xfId="3"/>
    <cellStyle name="Normal 3 2" xfId="60"/>
    <cellStyle name="Normal 4" xfId="46"/>
    <cellStyle name="Normal_AGOSTO 96" xfId="1"/>
    <cellStyle name="Note 2" xfId="41"/>
    <cellStyle name="Note 2 2" xfId="99"/>
    <cellStyle name="Output 2" xfId="42"/>
    <cellStyle name="Output 2 2" xfId="100"/>
    <cellStyle name="Percent 2" xfId="2"/>
    <cellStyle name="Percent 2 2" xfId="109"/>
    <cellStyle name="Percent 2 2 2" xfId="106"/>
    <cellStyle name="Title" xfId="49" builtinId="15" customBuiltin="1"/>
    <cellStyle name="Title 2" xfId="43"/>
    <cellStyle name="Title 2 2" xfId="101"/>
    <cellStyle name="Total 2" xfId="44"/>
    <cellStyle name="Total 2 2" xfId="102"/>
    <cellStyle name="Warning Text 2" xfId="45"/>
    <cellStyle name="Warning Text 2 2" xfId="103"/>
  </cellStyles>
  <dxfs count="13">
    <dxf>
      <border>
        <top style="thin">
          <color rgb="FFFFF2CC"/>
        </top>
        <bottom style="thin">
          <color rgb="FFFFF2CC"/>
        </bottom>
      </border>
    </dxf>
    <dxf>
      <border>
        <top style="thin">
          <color rgb="FFFFF2CC"/>
        </top>
        <bottom style="thin">
          <color rgb="FFFFF2CC"/>
        </bottom>
      </border>
    </dxf>
    <dxf>
      <fill>
        <patternFill patternType="solid">
          <fgColor rgb="FFFFF2CC"/>
          <bgColor rgb="FFFFF2CC"/>
        </patternFill>
      </fill>
      <border>
        <bottom style="thin">
          <color rgb="FFFFC000"/>
        </bottom>
      </border>
    </dxf>
    <dxf>
      <font>
        <color rgb="FFFFFFFF"/>
      </font>
      <fill>
        <patternFill patternType="solid">
          <fgColor rgb="FFFFD966"/>
          <bgColor rgb="FFFFD966"/>
        </patternFill>
      </fill>
      <border>
        <bottom style="thin">
          <color rgb="FFFFF2CC"/>
        </bottom>
        <horizontal style="thin">
          <color rgb="FFFFD966"/>
        </horizontal>
      </border>
    </dxf>
    <dxf>
      <border>
        <bottom style="thin">
          <color rgb="FFFFE699"/>
        </bottom>
      </border>
    </dxf>
    <dxf>
      <font>
        <b/>
        <color rgb="FF000000"/>
      </font>
      <fill>
        <patternFill patternType="solid">
          <fgColor rgb="FFD9D9D9"/>
          <bgColor rgb="FFD9D9D9"/>
        </patternFill>
      </fill>
    </dxf>
    <dxf>
      <font>
        <b/>
        <color rgb="FFFFFFFF"/>
      </font>
      <fill>
        <patternFill patternType="solid">
          <fgColor rgb="FFFFD966"/>
          <bgColor rgb="FFFFD966"/>
        </patternFill>
      </fill>
    </dxf>
    <dxf>
      <font>
        <b/>
        <color rgb="FFFFFFFF"/>
      </font>
    </dxf>
    <dxf>
      <border>
        <left style="thin">
          <color rgb="FFBF8F00"/>
        </left>
        <right style="thin">
          <color rgb="FFBF8F00"/>
        </right>
      </border>
    </dxf>
    <dxf>
      <border>
        <top style="thin">
          <color rgb="FFBF8F00"/>
        </top>
        <bottom style="thin">
          <color rgb="FFBF8F00"/>
        </bottom>
        <horizontal style="thin">
          <color rgb="FFBF8F00"/>
        </horizontal>
      </border>
    </dxf>
    <dxf>
      <font>
        <b/>
        <color rgb="FF000000"/>
      </font>
      <border>
        <top style="double">
          <color rgb="FFBF8F00"/>
        </top>
      </border>
    </dxf>
    <dxf>
      <font>
        <color rgb="FFFFFFFF"/>
      </font>
      <fill>
        <patternFill patternType="solid">
          <fgColor rgb="FFBF8F00"/>
          <bgColor rgb="FFBF8F00"/>
        </patternFill>
      </fill>
      <border>
        <horizontal style="thin">
          <color rgb="FFBF8F00"/>
        </horizontal>
      </border>
    </dxf>
    <dxf>
      <font>
        <color rgb="FF000000"/>
      </font>
      <border>
        <horizontal style="thin">
          <color rgb="FFFFF2CC"/>
        </horizontal>
      </border>
    </dxf>
  </dxfs>
  <tableStyles count="1" defaultTableStyle="TableStyleMedium9" defaultPivotStyle="PivotStyleLight16">
    <tableStyle name="PivotStyleMedium5 2" table="0" count="13">
      <tableStyleElement type="wholeTable" dxfId="12"/>
      <tableStyleElement type="headerRow" dxfId="11"/>
      <tableStyleElement type="totalRow" dxfId="10"/>
      <tableStyleElement type="firstRowStripe" dxfId="9"/>
      <tableStyleElement type="firstColumnStripe" dxfId="8"/>
      <tableStyleElement type="firstHeaderCell" dxfId="7"/>
      <tableStyleElement type="firstSubtotalRow" dxfId="6"/>
      <tableStyleElement type="secondSubtotalRow" dxfId="5"/>
      <tableStyleElement type="firstColumnSubheading" dxfId="4"/>
      <tableStyleElement type="firstRowSubheading" dxfId="3"/>
      <tableStyleElement type="secondRowSubheading" dxfId="2"/>
      <tableStyleElement type="pageFieldLabels" dxfId="1"/>
      <tableStyleElement type="pageFieldValues" dxfId="0"/>
    </tableStyle>
  </tableStyles>
  <colors>
    <mruColors>
      <color rgb="FF6CBC36"/>
      <color rgb="FFE97103"/>
      <color rgb="FF2E09E7"/>
      <color rgb="FF009999"/>
      <color rgb="FFCCCC00"/>
      <color rgb="FFDB2FBE"/>
      <color rgb="FF99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6627</xdr:rowOff>
    </xdr:from>
    <xdr:to>
      <xdr:col>6</xdr:col>
      <xdr:colOff>173774</xdr:colOff>
      <xdr:row>1</xdr:row>
      <xdr:rowOff>124653</xdr:rowOff>
    </xdr:to>
    <xdr:pic>
      <xdr:nvPicPr>
        <xdr:cNvPr id="2" name="Picture 1">
          <a:extLst>
            <a:ext uri="{FF2B5EF4-FFF2-40B4-BE49-F238E27FC236}">
              <a16:creationId xmlns:a16="http://schemas.microsoft.com/office/drawing/2014/main" xmlns="" id="{FF9A4D2D-53B3-472D-A142-6FB56B3C92B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6" t="12222" r="1" b="12222"/>
        <a:stretch/>
      </xdr:blipFill>
      <xdr:spPr>
        <a:xfrm>
          <a:off x="0" y="6627"/>
          <a:ext cx="3539826" cy="561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6627</xdr:rowOff>
    </xdr:from>
    <xdr:to>
      <xdr:col>6</xdr:col>
      <xdr:colOff>21374</xdr:colOff>
      <xdr:row>1</xdr:row>
      <xdr:rowOff>124653</xdr:rowOff>
    </xdr:to>
    <xdr:pic>
      <xdr:nvPicPr>
        <xdr:cNvPr id="2" name="Picture 1">
          <a:extLst>
            <a:ext uri="{FF2B5EF4-FFF2-40B4-BE49-F238E27FC236}">
              <a16:creationId xmlns:a16="http://schemas.microsoft.com/office/drawing/2014/main" xmlns="" id="{F0CAC477-C2FB-4180-BEC6-2E8C9BA6047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6" t="12222" r="1" b="12222"/>
        <a:stretch/>
      </xdr:blipFill>
      <xdr:spPr>
        <a:xfrm>
          <a:off x="0" y="6627"/>
          <a:ext cx="3534194" cy="5599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6627</xdr:rowOff>
    </xdr:from>
    <xdr:to>
      <xdr:col>6</xdr:col>
      <xdr:colOff>21374</xdr:colOff>
      <xdr:row>1</xdr:row>
      <xdr:rowOff>124653</xdr:rowOff>
    </xdr:to>
    <xdr:pic>
      <xdr:nvPicPr>
        <xdr:cNvPr id="2" name="Picture 1">
          <a:extLst>
            <a:ext uri="{FF2B5EF4-FFF2-40B4-BE49-F238E27FC236}">
              <a16:creationId xmlns:a16="http://schemas.microsoft.com/office/drawing/2014/main" xmlns="" id="{333E53F5-8B70-44DB-80E1-DD80BB8D10B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6" t="12222" r="1" b="12222"/>
        <a:stretch/>
      </xdr:blipFill>
      <xdr:spPr>
        <a:xfrm>
          <a:off x="0" y="6627"/>
          <a:ext cx="3534194" cy="5599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100009</xdr:colOff>
      <xdr:row>0</xdr:row>
      <xdr:rowOff>9515</xdr:rowOff>
    </xdr:from>
    <xdr:to>
      <xdr:col>6</xdr:col>
      <xdr:colOff>215597</xdr:colOff>
      <xdr:row>0</xdr:row>
      <xdr:rowOff>571489</xdr:rowOff>
    </xdr:to>
    <xdr:pic>
      <xdr:nvPicPr>
        <xdr:cNvPr id="2" name="Picture 1">
          <a:extLst>
            <a:ext uri="{FF2B5EF4-FFF2-40B4-BE49-F238E27FC236}">
              <a16:creationId xmlns:a16="http://schemas.microsoft.com/office/drawing/2014/main" xmlns="" id="{465DDC5A-E11E-4CB2-B31A-500B1047BB8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6" t="12222" r="1" b="12222"/>
        <a:stretch/>
      </xdr:blipFill>
      <xdr:spPr>
        <a:xfrm>
          <a:off x="100009" y="9515"/>
          <a:ext cx="3539826" cy="5619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122870</xdr:colOff>
      <xdr:row>0</xdr:row>
      <xdr:rowOff>0</xdr:rowOff>
    </xdr:from>
    <xdr:to>
      <xdr:col>2</xdr:col>
      <xdr:colOff>3412805</xdr:colOff>
      <xdr:row>0</xdr:row>
      <xdr:rowOff>561974</xdr:rowOff>
    </xdr:to>
    <xdr:pic>
      <xdr:nvPicPr>
        <xdr:cNvPr id="2" name="Picture 1">
          <a:extLst>
            <a:ext uri="{FF2B5EF4-FFF2-40B4-BE49-F238E27FC236}">
              <a16:creationId xmlns:a16="http://schemas.microsoft.com/office/drawing/2014/main" xmlns="" id="{DE1259A9-F0D5-4253-BEFF-9963D0D216A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6" t="12222" r="1" b="12222"/>
        <a:stretch/>
      </xdr:blipFill>
      <xdr:spPr>
        <a:xfrm>
          <a:off x="122870" y="0"/>
          <a:ext cx="3537585" cy="561974"/>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09E7"/>
    <pageSetUpPr fitToPage="1"/>
  </sheetPr>
  <dimension ref="A1:FI42"/>
  <sheetViews>
    <sheetView showGridLines="0" topLeftCell="A16" zoomScale="130" zoomScaleNormal="130" workbookViewId="0">
      <selection activeCell="E25" sqref="E25"/>
    </sheetView>
  </sheetViews>
  <sheetFormatPr defaultColWidth="9.109375" defaultRowHeight="13.2"/>
  <cols>
    <col min="1" max="1" width="7.6640625" style="128" customWidth="1"/>
    <col min="2" max="2" width="8.6640625" style="1" customWidth="1"/>
    <col min="3" max="3" width="8.6640625" style="2" customWidth="1"/>
    <col min="4" max="4" width="6.6640625" style="3" customWidth="1"/>
    <col min="5" max="5" width="8.6640625" style="4" customWidth="1"/>
    <col min="6" max="6" width="8.6640625" style="2" customWidth="1"/>
    <col min="7" max="7" width="6.6640625" style="3" customWidth="1"/>
    <col min="8" max="8" width="8.6640625" style="4" customWidth="1"/>
    <col min="9" max="9" width="8.6640625" style="2" customWidth="1"/>
    <col min="10" max="10" width="6.6640625" style="3" customWidth="1"/>
    <col min="11" max="11" width="8.6640625" style="5" customWidth="1"/>
    <col min="12" max="12" width="8.6640625" style="2" customWidth="1"/>
    <col min="13" max="13" width="6.6640625" style="6" customWidth="1"/>
    <col min="14" max="14" width="8.6640625" style="4" customWidth="1"/>
    <col min="15" max="15" width="8.6640625" style="2" customWidth="1"/>
    <col min="16" max="16" width="6.6640625" style="3" customWidth="1"/>
    <col min="17" max="17" width="8.6640625" style="4" customWidth="1"/>
    <col min="18" max="18" width="8.6640625" style="2" customWidth="1"/>
    <col min="19" max="19" width="6.6640625" style="3" customWidth="1"/>
    <col min="20" max="20" width="8.6640625" style="4" customWidth="1"/>
    <col min="21" max="21" width="8.6640625" style="2" customWidth="1"/>
    <col min="22" max="22" width="7.6640625" style="5" customWidth="1"/>
    <col min="23" max="23" width="7.6640625" style="3" customWidth="1"/>
    <col min="24" max="24" width="7.6640625" style="7" customWidth="1"/>
    <col min="25" max="25" width="7.6640625" style="8" customWidth="1"/>
    <col min="26" max="35" width="20.5546875" style="1" customWidth="1"/>
    <col min="36" max="16384" width="9.109375" style="1"/>
  </cols>
  <sheetData>
    <row r="1" spans="1:165" ht="34.950000000000003" customHeight="1">
      <c r="A1" s="223" t="s">
        <v>63</v>
      </c>
      <c r="B1" s="224"/>
      <c r="C1" s="224"/>
      <c r="D1" s="224"/>
      <c r="E1" s="225"/>
      <c r="F1" s="224"/>
      <c r="G1" s="224"/>
      <c r="H1" s="225"/>
      <c r="I1" s="224"/>
      <c r="J1" s="224"/>
      <c r="K1" s="224"/>
      <c r="L1" s="224"/>
      <c r="M1" s="224"/>
      <c r="N1" s="225"/>
      <c r="O1" s="224"/>
      <c r="P1" s="224"/>
      <c r="Q1" s="225"/>
      <c r="R1" s="224"/>
      <c r="S1" s="224"/>
      <c r="T1" s="225"/>
      <c r="U1" s="224"/>
      <c r="V1" s="224"/>
      <c r="W1" s="224"/>
      <c r="X1" s="226"/>
      <c r="Y1" s="226"/>
    </row>
    <row r="2" spans="1:165" ht="24" customHeight="1">
      <c r="A2" s="227" t="s">
        <v>64</v>
      </c>
      <c r="B2" s="218"/>
      <c r="C2" s="219"/>
      <c r="D2" s="219"/>
      <c r="E2" s="220"/>
      <c r="F2" s="219"/>
      <c r="G2" s="219"/>
      <c r="H2" s="220"/>
      <c r="I2" s="219"/>
      <c r="J2" s="219"/>
      <c r="K2" s="218"/>
      <c r="L2" s="219"/>
      <c r="M2" s="219"/>
      <c r="N2" s="220"/>
      <c r="O2" s="219"/>
      <c r="P2" s="219"/>
      <c r="Q2" s="220"/>
      <c r="R2" s="219"/>
      <c r="S2" s="219"/>
      <c r="T2" s="220"/>
      <c r="U2" s="219"/>
      <c r="V2" s="218"/>
      <c r="W2" s="219"/>
      <c r="X2" s="221"/>
      <c r="Y2" s="222"/>
    </row>
    <row r="3" spans="1:165" ht="4.95" customHeight="1" thickBot="1"/>
    <row r="4" spans="1:165" s="20" customFormat="1" ht="13.8" thickTop="1">
      <c r="A4" s="9"/>
      <c r="B4" s="10" t="s">
        <v>4</v>
      </c>
      <c r="C4" s="11"/>
      <c r="D4" s="12"/>
      <c r="E4" s="13" t="s">
        <v>7</v>
      </c>
      <c r="F4" s="11"/>
      <c r="G4" s="12"/>
      <c r="H4" s="13"/>
      <c r="I4" s="14"/>
      <c r="J4" s="12"/>
      <c r="K4" s="15"/>
      <c r="L4" s="14"/>
      <c r="M4" s="16"/>
      <c r="N4" s="13" t="s">
        <v>10</v>
      </c>
      <c r="O4" s="11"/>
      <c r="P4" s="12"/>
      <c r="Q4" s="13" t="s">
        <v>10</v>
      </c>
      <c r="R4" s="11"/>
      <c r="S4" s="12"/>
      <c r="T4" s="13"/>
      <c r="U4" s="12"/>
      <c r="V4" s="17" t="s">
        <v>13</v>
      </c>
      <c r="W4" s="18"/>
      <c r="X4" s="10" t="s">
        <v>17</v>
      </c>
      <c r="Y4" s="18"/>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row>
    <row r="5" spans="1:165" s="20" customFormat="1">
      <c r="A5" s="21"/>
      <c r="B5" s="22" t="s">
        <v>5</v>
      </c>
      <c r="C5" s="23"/>
      <c r="D5" s="24" t="s">
        <v>0</v>
      </c>
      <c r="E5" s="25" t="s">
        <v>8</v>
      </c>
      <c r="F5" s="23"/>
      <c r="G5" s="24" t="s">
        <v>0</v>
      </c>
      <c r="H5" s="25" t="s">
        <v>8</v>
      </c>
      <c r="I5" s="23"/>
      <c r="J5" s="24" t="s">
        <v>0</v>
      </c>
      <c r="K5" s="22" t="s">
        <v>9</v>
      </c>
      <c r="L5" s="23"/>
      <c r="M5" s="26"/>
      <c r="N5" s="25" t="s">
        <v>11</v>
      </c>
      <c r="O5" s="23"/>
      <c r="P5" s="24" t="s">
        <v>0</v>
      </c>
      <c r="Q5" s="25" t="s">
        <v>12</v>
      </c>
      <c r="R5" s="23"/>
      <c r="S5" s="24" t="s">
        <v>0</v>
      </c>
      <c r="T5" s="25" t="s">
        <v>15</v>
      </c>
      <c r="U5" s="27"/>
      <c r="V5" s="28" t="s">
        <v>14</v>
      </c>
      <c r="W5" s="27"/>
      <c r="X5" s="29" t="s">
        <v>18</v>
      </c>
      <c r="Y5" s="27"/>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row>
    <row r="6" spans="1:165" s="31" customFormat="1" ht="13.8" thickBot="1">
      <c r="A6" s="132"/>
      <c r="B6" s="133">
        <v>42705</v>
      </c>
      <c r="C6" s="134">
        <v>42339</v>
      </c>
      <c r="D6" s="135" t="s">
        <v>6</v>
      </c>
      <c r="E6" s="133">
        <v>42705</v>
      </c>
      <c r="F6" s="134">
        <v>42339</v>
      </c>
      <c r="G6" s="135" t="s">
        <v>6</v>
      </c>
      <c r="H6" s="136">
        <v>42705</v>
      </c>
      <c r="I6" s="134">
        <v>42339</v>
      </c>
      <c r="J6" s="135" t="s">
        <v>6</v>
      </c>
      <c r="K6" s="136">
        <v>42705</v>
      </c>
      <c r="L6" s="134">
        <v>42339</v>
      </c>
      <c r="M6" s="137" t="s">
        <v>16</v>
      </c>
      <c r="N6" s="136">
        <v>42705</v>
      </c>
      <c r="O6" s="134">
        <v>42339</v>
      </c>
      <c r="P6" s="135" t="s">
        <v>6</v>
      </c>
      <c r="Q6" s="136">
        <v>42705</v>
      </c>
      <c r="R6" s="134">
        <v>42339</v>
      </c>
      <c r="S6" s="135" t="s">
        <v>6</v>
      </c>
      <c r="T6" s="136">
        <v>42705</v>
      </c>
      <c r="U6" s="138">
        <v>42339</v>
      </c>
      <c r="V6" s="136">
        <v>42705</v>
      </c>
      <c r="W6" s="138">
        <v>42339</v>
      </c>
      <c r="X6" s="136">
        <v>42705</v>
      </c>
      <c r="Y6" s="138">
        <v>42339</v>
      </c>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row>
    <row r="7" spans="1:165" s="31" customFormat="1" ht="5.0999999999999996" customHeight="1" thickTop="1">
      <c r="A7" s="30"/>
      <c r="B7" s="32"/>
      <c r="C7" s="33"/>
      <c r="D7" s="34"/>
      <c r="E7" s="32"/>
      <c r="F7" s="33"/>
      <c r="G7" s="35"/>
      <c r="H7" s="32"/>
      <c r="I7" s="33"/>
      <c r="J7" s="35"/>
      <c r="K7" s="32"/>
      <c r="L7" s="33"/>
      <c r="M7" s="16"/>
      <c r="N7" s="32"/>
      <c r="O7" s="33"/>
      <c r="P7" s="35"/>
      <c r="Q7" s="32"/>
      <c r="R7" s="33"/>
      <c r="S7" s="35"/>
      <c r="T7" s="32"/>
      <c r="U7" s="36"/>
      <c r="V7" s="32"/>
      <c r="W7" s="37"/>
      <c r="X7" s="32"/>
      <c r="Y7" s="37"/>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row>
    <row r="8" spans="1:165" s="31" customFormat="1" ht="15" customHeight="1">
      <c r="A8" s="38" t="s">
        <v>19</v>
      </c>
      <c r="B8" s="39"/>
      <c r="C8" s="40"/>
      <c r="D8" s="41"/>
      <c r="E8" s="39"/>
      <c r="F8" s="40"/>
      <c r="G8" s="24"/>
      <c r="H8" s="32"/>
      <c r="I8" s="33"/>
      <c r="J8" s="24"/>
      <c r="K8" s="32"/>
      <c r="L8" s="33"/>
      <c r="M8" s="42"/>
      <c r="N8" s="32"/>
      <c r="O8" s="33"/>
      <c r="P8" s="24"/>
      <c r="Q8" s="32"/>
      <c r="R8" s="33"/>
      <c r="S8" s="24"/>
      <c r="T8" s="32"/>
      <c r="U8" s="37"/>
      <c r="V8" s="32"/>
      <c r="W8" s="37"/>
      <c r="X8" s="43"/>
      <c r="Y8" s="44"/>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row>
    <row r="9" spans="1:165" s="31" customFormat="1" ht="5.0999999999999996" customHeight="1">
      <c r="A9" s="30"/>
      <c r="B9" s="32"/>
      <c r="C9" s="33"/>
      <c r="D9" s="24"/>
      <c r="E9" s="32"/>
      <c r="F9" s="33"/>
      <c r="G9" s="24"/>
      <c r="H9" s="32"/>
      <c r="I9" s="33"/>
      <c r="J9" s="24"/>
      <c r="K9" s="32"/>
      <c r="L9" s="33"/>
      <c r="M9" s="42"/>
      <c r="N9" s="32"/>
      <c r="O9" s="33"/>
      <c r="P9" s="24"/>
      <c r="Q9" s="32"/>
      <c r="R9" s="33"/>
      <c r="S9" s="24"/>
      <c r="T9" s="32"/>
      <c r="U9" s="37"/>
      <c r="V9" s="32"/>
      <c r="W9" s="37"/>
      <c r="X9" s="43"/>
      <c r="Y9" s="44"/>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row>
    <row r="10" spans="1:165" s="56" customFormat="1" ht="12.75" customHeight="1">
      <c r="A10" s="45" t="s">
        <v>2</v>
      </c>
      <c r="B10" s="46">
        <f>E10+H10</f>
        <v>15213</v>
      </c>
      <c r="C10" s="47">
        <f>F10+I10</f>
        <v>15151</v>
      </c>
      <c r="D10" s="48">
        <f>(B10-C10)/C10</f>
        <v>4.0921391327305131E-3</v>
      </c>
      <c r="E10" s="46">
        <v>11855</v>
      </c>
      <c r="F10" s="47">
        <v>12051</v>
      </c>
      <c r="G10" s="48">
        <f>(E10-F10)/F10</f>
        <v>-1.6264210438967721E-2</v>
      </c>
      <c r="H10" s="46">
        <v>3358</v>
      </c>
      <c r="I10" s="47">
        <v>3100</v>
      </c>
      <c r="J10" s="48">
        <f>(H10-I10)/I10</f>
        <v>8.3225806451612899E-2</v>
      </c>
      <c r="K10" s="49">
        <f>N10/Q10</f>
        <v>0.64867797155026918</v>
      </c>
      <c r="L10" s="50">
        <f>O10/R10</f>
        <v>0.66027787077335121</v>
      </c>
      <c r="M10" s="51">
        <f>ROUND(+K10-L10,3)*100</f>
        <v>-1.2</v>
      </c>
      <c r="N10" s="46">
        <v>16143</v>
      </c>
      <c r="O10" s="47">
        <v>15778</v>
      </c>
      <c r="P10" s="48">
        <f>(N10-O10)/O10</f>
        <v>2.3133476993281783E-2</v>
      </c>
      <c r="Q10" s="46">
        <v>24886</v>
      </c>
      <c r="R10" s="47">
        <v>23896</v>
      </c>
      <c r="S10" s="48">
        <f>(Q10-R10)/R10</f>
        <v>4.1429527954469365E-2</v>
      </c>
      <c r="T10" s="46">
        <v>31175</v>
      </c>
      <c r="U10" s="52">
        <v>30883</v>
      </c>
      <c r="V10" s="53">
        <v>2</v>
      </c>
      <c r="W10" s="51">
        <v>2</v>
      </c>
      <c r="X10" s="54">
        <v>115.11</v>
      </c>
      <c r="Y10" s="44">
        <v>129.19999999999999</v>
      </c>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row>
    <row r="11" spans="1:165" s="56" customFormat="1">
      <c r="A11" s="45"/>
      <c r="B11" s="57"/>
      <c r="C11" s="58"/>
      <c r="D11" s="59"/>
      <c r="E11" s="60"/>
      <c r="F11" s="61"/>
      <c r="G11" s="59"/>
      <c r="H11" s="60"/>
      <c r="I11" s="61"/>
      <c r="J11" s="59"/>
      <c r="K11" s="62"/>
      <c r="L11" s="63"/>
      <c r="M11" s="64"/>
      <c r="N11" s="60"/>
      <c r="O11" s="65"/>
      <c r="P11" s="59"/>
      <c r="Q11" s="60"/>
      <c r="R11" s="65"/>
      <c r="S11" s="59"/>
      <c r="T11" s="60"/>
      <c r="U11" s="66"/>
      <c r="V11" s="67"/>
      <c r="W11" s="64"/>
      <c r="X11" s="54"/>
      <c r="Y11" s="44"/>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row>
    <row r="12" spans="1:165" s="56" customFormat="1" ht="12.75" customHeight="1">
      <c r="A12" s="45" t="s">
        <v>1</v>
      </c>
      <c r="B12" s="46">
        <f>E12+H12</f>
        <v>33126</v>
      </c>
      <c r="C12" s="47">
        <f>F12+I12</f>
        <v>26451</v>
      </c>
      <c r="D12" s="48">
        <f>(B12-C12)/C12</f>
        <v>0.25235340818872631</v>
      </c>
      <c r="E12" s="46">
        <v>24579</v>
      </c>
      <c r="F12" s="47">
        <v>20272</v>
      </c>
      <c r="G12" s="48">
        <f>(E12-F12)/F12</f>
        <v>0.2124605367008682</v>
      </c>
      <c r="H12" s="46">
        <v>8547</v>
      </c>
      <c r="I12" s="47">
        <v>6179</v>
      </c>
      <c r="J12" s="48">
        <f>(H12-I12)/I12</f>
        <v>0.38323353293413176</v>
      </c>
      <c r="K12" s="49">
        <f>N12/Q12</f>
        <v>0.84777747745534071</v>
      </c>
      <c r="L12" s="50">
        <f>O12/R12</f>
        <v>0.82555662552160847</v>
      </c>
      <c r="M12" s="51">
        <f>ROUND(+K12-L12,3)*100</f>
        <v>2.1999999999999997</v>
      </c>
      <c r="N12" s="46">
        <v>34502</v>
      </c>
      <c r="O12" s="47">
        <v>28291</v>
      </c>
      <c r="P12" s="48">
        <f>(N12-O12)/O12</f>
        <v>0.21953978296984908</v>
      </c>
      <c r="Q12" s="46">
        <v>40697</v>
      </c>
      <c r="R12" s="47">
        <v>34269</v>
      </c>
      <c r="S12" s="48">
        <f>(Q12-R12)/R12</f>
        <v>0.18757477603665121</v>
      </c>
      <c r="T12" s="46">
        <v>68145</v>
      </c>
      <c r="U12" s="52">
        <v>53420</v>
      </c>
      <c r="V12" s="53">
        <v>2.1</v>
      </c>
      <c r="W12" s="51">
        <v>2</v>
      </c>
      <c r="X12" s="54">
        <v>128.5</v>
      </c>
      <c r="Y12" s="44">
        <v>149.27000000000001</v>
      </c>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row>
    <row r="13" spans="1:165" s="56" customFormat="1">
      <c r="A13" s="45"/>
      <c r="B13" s="57"/>
      <c r="C13" s="58"/>
      <c r="D13" s="59"/>
      <c r="E13" s="60"/>
      <c r="F13" s="61"/>
      <c r="G13" s="59"/>
      <c r="H13" s="60"/>
      <c r="I13" s="61"/>
      <c r="J13" s="59"/>
      <c r="K13" s="62"/>
      <c r="L13" s="63"/>
      <c r="M13" s="64"/>
      <c r="N13" s="60"/>
      <c r="O13" s="65"/>
      <c r="P13" s="59"/>
      <c r="Q13" s="60"/>
      <c r="R13" s="65"/>
      <c r="S13" s="59"/>
      <c r="T13" s="60"/>
      <c r="U13" s="66"/>
      <c r="V13" s="67"/>
      <c r="W13" s="64"/>
      <c r="X13" s="54"/>
      <c r="Y13" s="44"/>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row>
    <row r="14" spans="1:165" s="56" customFormat="1" ht="12.75" customHeight="1">
      <c r="A14" s="45" t="s">
        <v>3</v>
      </c>
      <c r="B14" s="46">
        <f>E14+H14</f>
        <v>100408</v>
      </c>
      <c r="C14" s="47">
        <f>F14+I14</f>
        <v>103201</v>
      </c>
      <c r="D14" s="48">
        <f>(B14-C14)/C14</f>
        <v>-2.7063691243301907E-2</v>
      </c>
      <c r="E14" s="46">
        <v>87981</v>
      </c>
      <c r="F14" s="47">
        <v>89310</v>
      </c>
      <c r="G14" s="48">
        <f>(E14-F14)/F14</f>
        <v>-1.4880752435337588E-2</v>
      </c>
      <c r="H14" s="46">
        <v>12427</v>
      </c>
      <c r="I14" s="47">
        <v>13891</v>
      </c>
      <c r="J14" s="48">
        <f>(H14-I14)/I14</f>
        <v>-0.10539198041897632</v>
      </c>
      <c r="K14" s="49">
        <f>N14/Q14</f>
        <v>0.7965202605613565</v>
      </c>
      <c r="L14" s="50">
        <f>O14/R14</f>
        <v>0.82056820253332374</v>
      </c>
      <c r="M14" s="51">
        <f>ROUND(+K14-L14,3)*100</f>
        <v>-2.4</v>
      </c>
      <c r="N14" s="46">
        <v>133038</v>
      </c>
      <c r="O14" s="47">
        <v>148545</v>
      </c>
      <c r="P14" s="48">
        <f>(N14-O14)/O14</f>
        <v>-0.104392608300515</v>
      </c>
      <c r="Q14" s="46">
        <v>167024</v>
      </c>
      <c r="R14" s="47">
        <v>181027</v>
      </c>
      <c r="S14" s="48">
        <f>(Q14-R14)/R14</f>
        <v>-7.7353102023455064E-2</v>
      </c>
      <c r="T14" s="46">
        <v>248914</v>
      </c>
      <c r="U14" s="52">
        <v>277558</v>
      </c>
      <c r="V14" s="53">
        <v>2.5</v>
      </c>
      <c r="W14" s="51">
        <v>2.7</v>
      </c>
      <c r="X14" s="54">
        <v>203.93</v>
      </c>
      <c r="Y14" s="44">
        <v>249.38</v>
      </c>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row>
    <row r="15" spans="1:165" s="56" customFormat="1" ht="6.9" customHeight="1">
      <c r="A15" s="21"/>
      <c r="B15" s="46"/>
      <c r="C15" s="47"/>
      <c r="D15" s="48"/>
      <c r="E15" s="46"/>
      <c r="F15" s="47"/>
      <c r="G15" s="48"/>
      <c r="H15" s="46"/>
      <c r="I15" s="47"/>
      <c r="J15" s="48"/>
      <c r="K15" s="49"/>
      <c r="L15" s="50"/>
      <c r="M15" s="51"/>
      <c r="N15" s="46"/>
      <c r="O15" s="47"/>
      <c r="P15" s="48"/>
      <c r="Q15" s="46"/>
      <c r="R15" s="47"/>
      <c r="S15" s="48"/>
      <c r="T15" s="46"/>
      <c r="U15" s="52"/>
      <c r="V15" s="53"/>
      <c r="W15" s="51"/>
      <c r="X15" s="54"/>
      <c r="Y15" s="44"/>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row>
    <row r="16" spans="1:165" s="20" customFormat="1" ht="17.100000000000001" customHeight="1">
      <c r="A16" s="68" t="s">
        <v>20</v>
      </c>
      <c r="B16" s="69">
        <f>E16+H16</f>
        <v>148747</v>
      </c>
      <c r="C16" s="70">
        <f>F16+I16</f>
        <v>144803</v>
      </c>
      <c r="D16" s="71">
        <f>(B16-C16)/C16</f>
        <v>2.7237004758188712E-2</v>
      </c>
      <c r="E16" s="72">
        <f>SUM(E10:E14)</f>
        <v>124415</v>
      </c>
      <c r="F16" s="70">
        <f>SUM(F10:F14)</f>
        <v>121633</v>
      </c>
      <c r="G16" s="71">
        <f>(E16-F16)/F16</f>
        <v>2.2872082411845469E-2</v>
      </c>
      <c r="H16" s="72">
        <f>SUM(H10:H14)</f>
        <v>24332</v>
      </c>
      <c r="I16" s="73">
        <f>SUM(I10:I14)</f>
        <v>23170</v>
      </c>
      <c r="J16" s="71">
        <f>(H16-I16)/I16</f>
        <v>5.0151057401812686E-2</v>
      </c>
      <c r="K16" s="74">
        <f>N16/Q16</f>
        <v>0.78967099012497477</v>
      </c>
      <c r="L16" s="75">
        <f>O16/R16</f>
        <v>0.80526940700357874</v>
      </c>
      <c r="M16" s="76">
        <f>ROUND(+K16-L16,3)*100</f>
        <v>-1.6</v>
      </c>
      <c r="N16" s="72">
        <f>SUM(N10:N14)</f>
        <v>183683</v>
      </c>
      <c r="O16" s="73">
        <f>SUM(O10:O14)</f>
        <v>192614</v>
      </c>
      <c r="P16" s="71">
        <f>(N16-O16)/O16</f>
        <v>-4.6367346091146025E-2</v>
      </c>
      <c r="Q16" s="72">
        <f>SUM(Q10:Q14)</f>
        <v>232607</v>
      </c>
      <c r="R16" s="73">
        <f>SUM(R10:R14)</f>
        <v>239192</v>
      </c>
      <c r="S16" s="71">
        <f>(Q16-R16)/R16</f>
        <v>-2.7530184956018597E-2</v>
      </c>
      <c r="T16" s="72">
        <f>SUM(T10:T14)</f>
        <v>348234</v>
      </c>
      <c r="U16" s="77">
        <f>SUM(U10:U14)</f>
        <v>361861</v>
      </c>
      <c r="V16" s="78">
        <v>2.2999999999999998</v>
      </c>
      <c r="W16" s="76">
        <v>2.5</v>
      </c>
      <c r="X16" s="79">
        <v>145.05000000000001</v>
      </c>
      <c r="Y16" s="80">
        <v>173.82</v>
      </c>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row>
    <row r="17" spans="1:165" ht="24.9" customHeight="1">
      <c r="A17" s="21"/>
      <c r="D17" s="81"/>
      <c r="G17" s="81"/>
      <c r="J17" s="81"/>
      <c r="M17" s="81"/>
      <c r="P17" s="81"/>
      <c r="S17" s="81"/>
      <c r="U17" s="81"/>
      <c r="W17" s="81"/>
      <c r="X17" s="82"/>
      <c r="Y17" s="83"/>
    </row>
    <row r="18" spans="1:165" s="31" customFormat="1">
      <c r="A18" s="84" t="s">
        <v>21</v>
      </c>
      <c r="B18" s="85"/>
      <c r="C18" s="86"/>
      <c r="D18" s="87"/>
      <c r="E18" s="85"/>
      <c r="F18" s="139"/>
      <c r="G18" s="140"/>
      <c r="H18" s="32"/>
      <c r="I18" s="33"/>
      <c r="J18" s="81"/>
      <c r="K18" s="32"/>
      <c r="L18" s="33"/>
      <c r="M18" s="81"/>
      <c r="N18" s="32"/>
      <c r="O18" s="33"/>
      <c r="P18" s="81"/>
      <c r="Q18" s="32"/>
      <c r="R18" s="33"/>
      <c r="S18" s="81"/>
      <c r="T18" s="32"/>
      <c r="U18" s="81"/>
      <c r="V18" s="32"/>
      <c r="W18" s="81"/>
      <c r="X18" s="43"/>
      <c r="Y18" s="83"/>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row>
    <row r="19" spans="1:165" s="31" customFormat="1" ht="5.0999999999999996" customHeight="1">
      <c r="A19" s="30"/>
      <c r="B19" s="32"/>
      <c r="C19" s="33"/>
      <c r="D19" s="24"/>
      <c r="E19" s="32"/>
      <c r="F19" s="33"/>
      <c r="G19" s="24"/>
      <c r="H19" s="32"/>
      <c r="I19" s="33"/>
      <c r="J19" s="24"/>
      <c r="K19" s="32"/>
      <c r="L19" s="33"/>
      <c r="M19" s="42"/>
      <c r="N19" s="32"/>
      <c r="O19" s="33"/>
      <c r="P19" s="24"/>
      <c r="Q19" s="32"/>
      <c r="R19" s="33"/>
      <c r="S19" s="24"/>
      <c r="T19" s="32"/>
      <c r="U19" s="37"/>
      <c r="V19" s="32"/>
      <c r="W19" s="37"/>
      <c r="X19" s="43"/>
      <c r="Y19" s="44"/>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row>
    <row r="20" spans="1:165" s="56" customFormat="1" ht="12.75" customHeight="1">
      <c r="A20" s="45" t="s">
        <v>2</v>
      </c>
      <c r="B20" s="46">
        <f>E20+H20</f>
        <v>10343</v>
      </c>
      <c r="C20" s="47">
        <f>F20+I20</f>
        <v>12094</v>
      </c>
      <c r="D20" s="48">
        <f>(B20-C20)/C20</f>
        <v>-0.144782536795105</v>
      </c>
      <c r="E20" s="46">
        <v>3705</v>
      </c>
      <c r="F20" s="47">
        <v>3679</v>
      </c>
      <c r="G20" s="48">
        <f>(E20-F20)/F20</f>
        <v>7.0671378091872791E-3</v>
      </c>
      <c r="H20" s="46">
        <v>6638</v>
      </c>
      <c r="I20" s="47">
        <v>8415</v>
      </c>
      <c r="J20" s="48">
        <f>(H20-I20)/I20</f>
        <v>-0.21117052881758763</v>
      </c>
      <c r="K20" s="49">
        <f>N20/Q20</f>
        <v>0.40706195869420386</v>
      </c>
      <c r="L20" s="50">
        <f>O20/R20</f>
        <v>0.39573271822965472</v>
      </c>
      <c r="M20" s="51">
        <f>ROUND(+K20-L20,3)*100</f>
        <v>1.0999999999999999</v>
      </c>
      <c r="N20" s="46">
        <v>9776</v>
      </c>
      <c r="O20" s="47">
        <v>10980</v>
      </c>
      <c r="P20" s="48">
        <f>(N20-O20)/O20</f>
        <v>-0.10965391621129326</v>
      </c>
      <c r="Q20" s="46">
        <v>24016</v>
      </c>
      <c r="R20" s="47">
        <v>27746</v>
      </c>
      <c r="S20" s="48">
        <f>(Q20-R20)/R20</f>
        <v>-0.13443379225834354</v>
      </c>
      <c r="T20" s="46">
        <v>18552</v>
      </c>
      <c r="U20" s="52">
        <v>21564</v>
      </c>
      <c r="V20" s="53">
        <v>1.8</v>
      </c>
      <c r="W20" s="51">
        <v>1.8</v>
      </c>
      <c r="X20" s="54">
        <v>189.49</v>
      </c>
      <c r="Y20" s="44">
        <v>174.7</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row>
    <row r="21" spans="1:165" s="56" customFormat="1" ht="12.75" customHeight="1">
      <c r="A21" s="45"/>
      <c r="B21" s="57"/>
      <c r="C21" s="58"/>
      <c r="D21" s="59"/>
      <c r="E21" s="60"/>
      <c r="F21" s="61"/>
      <c r="G21" s="59"/>
      <c r="H21" s="60"/>
      <c r="I21" s="61"/>
      <c r="J21" s="59"/>
      <c r="K21" s="62"/>
      <c r="L21" s="63"/>
      <c r="M21" s="64"/>
      <c r="N21" s="60"/>
      <c r="O21" s="65"/>
      <c r="P21" s="59"/>
      <c r="Q21" s="60"/>
      <c r="R21" s="65"/>
      <c r="S21" s="59"/>
      <c r="T21" s="60"/>
      <c r="U21" s="66"/>
      <c r="V21" s="67"/>
      <c r="W21" s="64"/>
      <c r="X21" s="54"/>
      <c r="Y21" s="44"/>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row>
    <row r="22" spans="1:165" s="56" customFormat="1" ht="12.75" customHeight="1">
      <c r="A22" s="45" t="s">
        <v>1</v>
      </c>
      <c r="B22" s="46">
        <f>E22+H22</f>
        <v>33175</v>
      </c>
      <c r="C22" s="47">
        <f>F22+I22</f>
        <v>36765</v>
      </c>
      <c r="D22" s="48">
        <f>(B22-C22)/C22</f>
        <v>-9.7647218822249415E-2</v>
      </c>
      <c r="E22" s="46">
        <v>20530</v>
      </c>
      <c r="F22" s="47">
        <v>20039</v>
      </c>
      <c r="G22" s="48">
        <f>(E22-F22)/F22</f>
        <v>2.4502220669694097E-2</v>
      </c>
      <c r="H22" s="46">
        <v>12645</v>
      </c>
      <c r="I22" s="47">
        <v>16726</v>
      </c>
      <c r="J22" s="48">
        <f>(H22-I22)/I22</f>
        <v>-0.24399139064928854</v>
      </c>
      <c r="K22" s="49">
        <f>N22/Q22</f>
        <v>0.57532004710848716</v>
      </c>
      <c r="L22" s="50">
        <f>O22/R22</f>
        <v>0.61394051507356129</v>
      </c>
      <c r="M22" s="51">
        <f>ROUND(+K22-L22,3)*100</f>
        <v>-3.9</v>
      </c>
      <c r="N22" s="46">
        <v>37615</v>
      </c>
      <c r="O22" s="47">
        <v>42481</v>
      </c>
      <c r="P22" s="48">
        <f>(N22-O22)/O22</f>
        <v>-0.11454532614580636</v>
      </c>
      <c r="Q22" s="46">
        <v>65381</v>
      </c>
      <c r="R22" s="47">
        <v>69194</v>
      </c>
      <c r="S22" s="48">
        <f>(Q22-R22)/R22</f>
        <v>-5.5105934040523746E-2</v>
      </c>
      <c r="T22" s="46">
        <v>81341</v>
      </c>
      <c r="U22" s="52">
        <v>95042</v>
      </c>
      <c r="V22" s="53">
        <v>2.5</v>
      </c>
      <c r="W22" s="51">
        <v>2.6</v>
      </c>
      <c r="X22" s="54">
        <v>326.39999999999998</v>
      </c>
      <c r="Y22" s="44">
        <v>362.41</v>
      </c>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row>
    <row r="23" spans="1:165" s="56" customFormat="1">
      <c r="A23" s="45"/>
      <c r="B23" s="57"/>
      <c r="C23" s="58"/>
      <c r="D23" s="59"/>
      <c r="E23" s="60"/>
      <c r="F23" s="61"/>
      <c r="G23" s="59"/>
      <c r="H23" s="60"/>
      <c r="I23" s="61"/>
      <c r="J23" s="59"/>
      <c r="K23" s="62"/>
      <c r="L23" s="63"/>
      <c r="M23" s="64"/>
      <c r="N23" s="60"/>
      <c r="O23" s="65"/>
      <c r="P23" s="59"/>
      <c r="Q23" s="60"/>
      <c r="R23" s="65"/>
      <c r="S23" s="59"/>
      <c r="T23" s="60"/>
      <c r="U23" s="66"/>
      <c r="V23" s="67"/>
      <c r="W23" s="64"/>
      <c r="X23" s="54"/>
      <c r="Y23" s="44"/>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row>
    <row r="24" spans="1:165" s="56" customFormat="1" ht="12.75" customHeight="1">
      <c r="A24" s="45" t="s">
        <v>3</v>
      </c>
      <c r="B24" s="46">
        <f>E24+H24</f>
        <v>30484</v>
      </c>
      <c r="C24" s="47">
        <f>F24+I24</f>
        <v>27688</v>
      </c>
      <c r="D24" s="48">
        <f>(B24-C24)/C24</f>
        <v>0.10098237503611673</v>
      </c>
      <c r="E24" s="46">
        <v>23212</v>
      </c>
      <c r="F24" s="47">
        <v>20659</v>
      </c>
      <c r="G24" s="48">
        <f>(E24-F24)/F24</f>
        <v>0.12357810155380222</v>
      </c>
      <c r="H24" s="46">
        <v>7272</v>
      </c>
      <c r="I24" s="47">
        <v>7029</v>
      </c>
      <c r="J24" s="48">
        <f>(H24-I24)/I24</f>
        <v>3.4571062740076826E-2</v>
      </c>
      <c r="K24" s="49">
        <f>N24/Q24</f>
        <v>0.53904462678827436</v>
      </c>
      <c r="L24" s="50">
        <f>O24/R24</f>
        <v>0.6061369845193183</v>
      </c>
      <c r="M24" s="51">
        <f>ROUND(+K24-L24,3)*100</f>
        <v>-6.7</v>
      </c>
      <c r="N24" s="46">
        <v>35343</v>
      </c>
      <c r="O24" s="47">
        <v>37275</v>
      </c>
      <c r="P24" s="48">
        <f>(N24-O24)/O24</f>
        <v>-5.1830985915492955E-2</v>
      </c>
      <c r="Q24" s="46">
        <v>65566</v>
      </c>
      <c r="R24" s="47">
        <v>61496</v>
      </c>
      <c r="S24" s="48">
        <f>(Q24-R24)/R24</f>
        <v>6.6183166384805522E-2</v>
      </c>
      <c r="T24" s="46">
        <v>85800</v>
      </c>
      <c r="U24" s="52">
        <v>88767</v>
      </c>
      <c r="V24" s="53">
        <v>2.8</v>
      </c>
      <c r="W24" s="51">
        <v>3.2</v>
      </c>
      <c r="X24" s="54">
        <v>161.9</v>
      </c>
      <c r="Y24" s="44">
        <v>251.74</v>
      </c>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row>
    <row r="25" spans="1:165" s="56" customFormat="1" ht="6.9" customHeight="1">
      <c r="A25" s="45"/>
      <c r="B25" s="46"/>
      <c r="C25" s="47"/>
      <c r="D25" s="48"/>
      <c r="E25" s="46"/>
      <c r="F25" s="47"/>
      <c r="G25" s="48"/>
      <c r="H25" s="46"/>
      <c r="I25" s="47"/>
      <c r="J25" s="48"/>
      <c r="K25" s="49"/>
      <c r="L25" s="50"/>
      <c r="M25" s="51"/>
      <c r="N25" s="46"/>
      <c r="O25" s="47"/>
      <c r="P25" s="48"/>
      <c r="Q25" s="46"/>
      <c r="R25" s="47"/>
      <c r="S25" s="48"/>
      <c r="T25" s="46"/>
      <c r="U25" s="52"/>
      <c r="V25" s="53"/>
      <c r="W25" s="51"/>
      <c r="X25" s="54"/>
      <c r="Y25" s="44"/>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row>
    <row r="26" spans="1:165" s="20" customFormat="1" ht="17.100000000000001" customHeight="1">
      <c r="A26" s="88" t="s">
        <v>20</v>
      </c>
      <c r="B26" s="141">
        <f>E26+H26</f>
        <v>74002</v>
      </c>
      <c r="C26" s="142">
        <f>F26+I26</f>
        <v>76547</v>
      </c>
      <c r="D26" s="91">
        <f>(B26-C26)/C26</f>
        <v>-3.3247547258547033E-2</v>
      </c>
      <c r="E26" s="92">
        <f>SUM(E20:E24)</f>
        <v>47447</v>
      </c>
      <c r="F26" s="93">
        <f>F20+F22+F24</f>
        <v>44377</v>
      </c>
      <c r="G26" s="91">
        <f>(E26-F26)/F26</f>
        <v>6.9179980620591747E-2</v>
      </c>
      <c r="H26" s="92">
        <f>SUM(H20:H24)</f>
        <v>26555</v>
      </c>
      <c r="I26" s="93">
        <f>SUM(I20:I24)</f>
        <v>32170</v>
      </c>
      <c r="J26" s="91">
        <f>(H26-I26)/I26</f>
        <v>-0.17454149829033261</v>
      </c>
      <c r="K26" s="94">
        <f>N26/Q26</f>
        <v>0.53389518788355927</v>
      </c>
      <c r="L26" s="95">
        <f>O26/R26</f>
        <v>0.57269812416370014</v>
      </c>
      <c r="M26" s="143">
        <f>ROUND(+K26-L26,3)*100</f>
        <v>-3.9</v>
      </c>
      <c r="N26" s="92">
        <f>SUM(N20:N24)</f>
        <v>82734</v>
      </c>
      <c r="O26" s="93">
        <f>SUM(O20:O24)</f>
        <v>90736</v>
      </c>
      <c r="P26" s="91">
        <f>(N26-O26)/O26</f>
        <v>-8.8189913595485808E-2</v>
      </c>
      <c r="Q26" s="92">
        <f>SUM(Q20:Q24)</f>
        <v>154963</v>
      </c>
      <c r="R26" s="93">
        <f>SUM(R20:R24)</f>
        <v>158436</v>
      </c>
      <c r="S26" s="91">
        <f>(Q26-R26)/R26</f>
        <v>-2.1920523113433815E-2</v>
      </c>
      <c r="T26" s="92">
        <f>SUM(T20:T24)</f>
        <v>185693</v>
      </c>
      <c r="U26" s="97">
        <f>SUM(U20:U25)</f>
        <v>205373</v>
      </c>
      <c r="V26" s="98">
        <v>2.5</v>
      </c>
      <c r="W26" s="96">
        <v>2.7</v>
      </c>
      <c r="X26" s="99">
        <v>239.25</v>
      </c>
      <c r="Y26" s="100">
        <v>253.15</v>
      </c>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row>
    <row r="27" spans="1:165" s="20" customFormat="1" ht="15" customHeight="1">
      <c r="A27" s="101"/>
      <c r="B27" s="46"/>
      <c r="C27" s="47"/>
      <c r="D27" s="48"/>
      <c r="E27" s="102"/>
      <c r="F27" s="103"/>
      <c r="G27" s="48"/>
      <c r="H27" s="102"/>
      <c r="I27" s="103"/>
      <c r="J27" s="48"/>
      <c r="K27" s="49"/>
      <c r="L27" s="50"/>
      <c r="M27" s="51"/>
      <c r="N27" s="102"/>
      <c r="O27" s="103"/>
      <c r="P27" s="48"/>
      <c r="Q27" s="102"/>
      <c r="R27" s="103"/>
      <c r="S27" s="48"/>
      <c r="T27" s="102"/>
      <c r="U27" s="104"/>
      <c r="V27" s="53"/>
      <c r="W27" s="51"/>
      <c r="X27" s="54"/>
      <c r="Y27" s="44"/>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row>
    <row r="28" spans="1:165" s="56" customFormat="1">
      <c r="A28" s="105" t="s">
        <v>22</v>
      </c>
      <c r="B28" s="106"/>
      <c r="C28" s="47"/>
      <c r="D28" s="48"/>
      <c r="E28" s="46"/>
      <c r="F28" s="47"/>
      <c r="G28" s="48"/>
      <c r="H28" s="46"/>
      <c r="I28" s="47"/>
      <c r="J28" s="48"/>
      <c r="K28" s="49"/>
      <c r="L28" s="50"/>
      <c r="M28" s="51"/>
      <c r="N28" s="46"/>
      <c r="O28" s="47"/>
      <c r="P28" s="48"/>
      <c r="Q28" s="46"/>
      <c r="R28" s="47"/>
      <c r="S28" s="48"/>
      <c r="T28" s="46"/>
      <c r="U28" s="52"/>
      <c r="V28" s="53"/>
      <c r="W28" s="51"/>
      <c r="X28" s="54"/>
      <c r="Y28" s="44"/>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row>
    <row r="29" spans="1:165" s="56" customFormat="1" ht="5.0999999999999996" customHeight="1">
      <c r="A29" s="21"/>
      <c r="B29" s="46"/>
      <c r="C29" s="47"/>
      <c r="D29" s="48"/>
      <c r="E29" s="46"/>
      <c r="F29" s="47"/>
      <c r="G29" s="48"/>
      <c r="H29" s="46"/>
      <c r="I29" s="47"/>
      <c r="J29" s="48"/>
      <c r="K29" s="49"/>
      <c r="L29" s="50"/>
      <c r="M29" s="51"/>
      <c r="N29" s="46"/>
      <c r="O29" s="47"/>
      <c r="P29" s="48"/>
      <c r="Q29" s="46"/>
      <c r="R29" s="47"/>
      <c r="S29" s="48"/>
      <c r="T29" s="46"/>
      <c r="U29" s="52"/>
      <c r="V29" s="53"/>
      <c r="W29" s="51"/>
      <c r="X29" s="54"/>
      <c r="Y29" s="44"/>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row>
    <row r="30" spans="1:165" s="20" customFormat="1" ht="12.75" customHeight="1">
      <c r="A30" s="105" t="s">
        <v>20</v>
      </c>
      <c r="B30" s="144">
        <f>E30+H30</f>
        <v>8857</v>
      </c>
      <c r="C30" s="145">
        <f>F30+I30</f>
        <v>8955</v>
      </c>
      <c r="D30" s="108">
        <f>(B30-C30)/C30</f>
        <v>-1.094360692350642E-2</v>
      </c>
      <c r="E30" s="106">
        <v>2512</v>
      </c>
      <c r="F30" s="107">
        <v>2339</v>
      </c>
      <c r="G30" s="108">
        <f>(E30-F30)/F30</f>
        <v>7.3963232150491665E-2</v>
      </c>
      <c r="H30" s="106">
        <v>6345</v>
      </c>
      <c r="I30" s="107">
        <v>6616</v>
      </c>
      <c r="J30" s="108">
        <f>(H30-I30)/I30</f>
        <v>-4.0961305925030229E-2</v>
      </c>
      <c r="K30" s="109">
        <f>N30/Q30</f>
        <v>0.31885367928541047</v>
      </c>
      <c r="L30" s="110">
        <f>O30/R30</f>
        <v>0.3601970343286614</v>
      </c>
      <c r="M30" s="111">
        <f>ROUND(+K30-L30,3)*100</f>
        <v>-4.1000000000000005</v>
      </c>
      <c r="N30" s="106">
        <v>5997</v>
      </c>
      <c r="O30" s="107">
        <v>7093</v>
      </c>
      <c r="P30" s="108">
        <f>(N30-O30)/O30</f>
        <v>-0.15451853940504723</v>
      </c>
      <c r="Q30" s="106">
        <v>18808</v>
      </c>
      <c r="R30" s="107">
        <v>19692</v>
      </c>
      <c r="S30" s="108">
        <f>(Q30-R30)/R30</f>
        <v>-4.4891326426975423E-2</v>
      </c>
      <c r="T30" s="106">
        <v>16378</v>
      </c>
      <c r="U30" s="112">
        <v>16775</v>
      </c>
      <c r="V30" s="113">
        <v>1.8</v>
      </c>
      <c r="W30" s="111">
        <v>1.9</v>
      </c>
      <c r="X30" s="114">
        <v>98.03</v>
      </c>
      <c r="Y30" s="115">
        <v>99.98</v>
      </c>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row>
    <row r="31" spans="1:165" s="20" customFormat="1" ht="15" customHeight="1">
      <c r="A31" s="45"/>
      <c r="B31" s="46"/>
      <c r="C31" s="47"/>
      <c r="D31" s="48"/>
      <c r="E31" s="46"/>
      <c r="F31" s="47"/>
      <c r="G31" s="48"/>
      <c r="H31" s="46"/>
      <c r="I31" s="47"/>
      <c r="J31" s="48"/>
      <c r="K31" s="49"/>
      <c r="L31" s="50"/>
      <c r="M31" s="48"/>
      <c r="N31" s="46"/>
      <c r="O31" s="47"/>
      <c r="P31" s="48"/>
      <c r="Q31" s="46"/>
      <c r="R31" s="47"/>
      <c r="S31" s="48"/>
      <c r="T31" s="46"/>
      <c r="U31" s="48"/>
      <c r="V31" s="53"/>
      <c r="W31" s="48"/>
      <c r="X31" s="54"/>
      <c r="Y31" s="116"/>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row>
    <row r="32" spans="1:165" s="20" customFormat="1" ht="12.75" customHeight="1">
      <c r="A32" s="88" t="s">
        <v>23</v>
      </c>
      <c r="B32" s="89"/>
      <c r="C32" s="90"/>
      <c r="D32" s="117"/>
      <c r="E32" s="89"/>
      <c r="F32" s="90"/>
      <c r="G32" s="48"/>
      <c r="H32" s="46"/>
      <c r="I32" s="47"/>
      <c r="J32" s="48"/>
      <c r="K32" s="49"/>
      <c r="L32" s="50"/>
      <c r="M32" s="48"/>
      <c r="N32" s="46"/>
      <c r="O32" s="47"/>
      <c r="P32" s="48"/>
      <c r="Q32" s="46"/>
      <c r="R32" s="47"/>
      <c r="S32" s="48"/>
      <c r="T32" s="46"/>
      <c r="U32" s="48"/>
      <c r="V32" s="53"/>
      <c r="W32" s="48"/>
      <c r="X32" s="54"/>
      <c r="Y32" s="116"/>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row>
    <row r="33" spans="1:165" s="56" customFormat="1" ht="5.0999999999999996" customHeight="1">
      <c r="A33" s="21"/>
      <c r="B33" s="46"/>
      <c r="C33" s="47"/>
      <c r="D33" s="48"/>
      <c r="E33" s="46"/>
      <c r="F33" s="47"/>
      <c r="G33" s="48"/>
      <c r="H33" s="46"/>
      <c r="I33" s="47"/>
      <c r="J33" s="48"/>
      <c r="K33" s="49"/>
      <c r="L33" s="50"/>
      <c r="M33" s="48"/>
      <c r="N33" s="46"/>
      <c r="O33" s="47"/>
      <c r="P33" s="48"/>
      <c r="Q33" s="46"/>
      <c r="R33" s="47"/>
      <c r="S33" s="48"/>
      <c r="T33" s="46"/>
      <c r="U33" s="48"/>
      <c r="V33" s="53"/>
      <c r="W33" s="48"/>
      <c r="X33" s="54"/>
      <c r="Y33" s="116"/>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row>
    <row r="34" spans="1:165" s="20" customFormat="1" ht="17.100000000000001" customHeight="1">
      <c r="A34" s="88" t="s">
        <v>20</v>
      </c>
      <c r="B34" s="141">
        <f>E34+H34</f>
        <v>82859</v>
      </c>
      <c r="C34" s="142">
        <f>F34+I34</f>
        <v>85502</v>
      </c>
      <c r="D34" s="91">
        <f>(B34-C34)/C34</f>
        <v>-3.0911557624383055E-2</v>
      </c>
      <c r="E34" s="89">
        <f>E26+E30</f>
        <v>49959</v>
      </c>
      <c r="F34" s="90">
        <f>F30+F26</f>
        <v>46716</v>
      </c>
      <c r="G34" s="91">
        <f>(E34-F34)/F34</f>
        <v>6.9419470845106607E-2</v>
      </c>
      <c r="H34" s="89">
        <f>H26+H30</f>
        <v>32900</v>
      </c>
      <c r="I34" s="90">
        <f>I30+I26</f>
        <v>38786</v>
      </c>
      <c r="J34" s="91">
        <f>(H34-I34)/I34</f>
        <v>-0.15175578817098953</v>
      </c>
      <c r="K34" s="94">
        <f>N34/Q34</f>
        <v>0.51062029912931384</v>
      </c>
      <c r="L34" s="95">
        <f>O34/R34</f>
        <v>0.54920618880804817</v>
      </c>
      <c r="M34" s="96">
        <f>ROUND(+K34-L34,3)*100</f>
        <v>-3.9</v>
      </c>
      <c r="N34" s="89">
        <f>N26+N30</f>
        <v>88731</v>
      </c>
      <c r="O34" s="90">
        <f>O30+O26</f>
        <v>97829</v>
      </c>
      <c r="P34" s="91">
        <f>(N34-O34)/O34</f>
        <v>-9.2999008473969885E-2</v>
      </c>
      <c r="Q34" s="89">
        <f>Q26+Q30</f>
        <v>173771</v>
      </c>
      <c r="R34" s="90">
        <f>R30+R26</f>
        <v>178128</v>
      </c>
      <c r="S34" s="91">
        <f>(Q34-R34)/R34</f>
        <v>-2.4459938920326958E-2</v>
      </c>
      <c r="T34" s="89">
        <f>T26+T30</f>
        <v>202071</v>
      </c>
      <c r="U34" s="97">
        <f>U26+U30</f>
        <v>222148</v>
      </c>
      <c r="V34" s="98">
        <v>2.4</v>
      </c>
      <c r="W34" s="96">
        <v>2.6</v>
      </c>
      <c r="X34" s="99">
        <v>205.16</v>
      </c>
      <c r="Y34" s="100">
        <v>216.09</v>
      </c>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row>
    <row r="35" spans="1:165" s="20" customFormat="1" ht="24.9" customHeight="1">
      <c r="A35" s="45"/>
      <c r="B35" s="46"/>
      <c r="C35" s="47"/>
      <c r="D35" s="48"/>
      <c r="E35" s="46"/>
      <c r="F35" s="47"/>
      <c r="G35" s="48"/>
      <c r="H35" s="46"/>
      <c r="I35" s="47"/>
      <c r="J35" s="48"/>
      <c r="K35" s="49"/>
      <c r="L35" s="50"/>
      <c r="M35" s="48"/>
      <c r="N35" s="46"/>
      <c r="O35" s="47"/>
      <c r="P35" s="48"/>
      <c r="Q35" s="46"/>
      <c r="R35" s="47"/>
      <c r="S35" s="48"/>
      <c r="T35" s="46"/>
      <c r="U35" s="48"/>
      <c r="V35" s="53"/>
      <c r="W35" s="48"/>
      <c r="X35" s="54"/>
      <c r="Y35" s="116"/>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row>
    <row r="36" spans="1:165" s="56" customFormat="1" ht="15" customHeight="1">
      <c r="A36" s="118" t="s">
        <v>24</v>
      </c>
      <c r="B36" s="119"/>
      <c r="C36" s="120"/>
      <c r="D36" s="121"/>
      <c r="E36" s="119"/>
      <c r="F36" s="120"/>
      <c r="G36" s="121"/>
      <c r="H36" s="119"/>
      <c r="I36" s="120"/>
      <c r="J36" s="121"/>
      <c r="K36" s="122"/>
      <c r="L36" s="123"/>
      <c r="M36" s="121"/>
      <c r="N36" s="119"/>
      <c r="O36" s="120"/>
      <c r="P36" s="121"/>
      <c r="Q36" s="119"/>
      <c r="R36" s="120"/>
      <c r="S36" s="121"/>
      <c r="T36" s="119"/>
      <c r="U36" s="121"/>
      <c r="V36" s="124"/>
      <c r="W36" s="121"/>
      <c r="X36" s="125"/>
      <c r="Y36" s="126"/>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c r="EO36" s="55"/>
      <c r="EP36" s="55"/>
      <c r="EQ36" s="55"/>
      <c r="ER36" s="55"/>
      <c r="ES36" s="55"/>
      <c r="ET36" s="55"/>
      <c r="EU36" s="55"/>
      <c r="EV36" s="55"/>
      <c r="EW36" s="55"/>
      <c r="EX36" s="55"/>
      <c r="EY36" s="55"/>
      <c r="EZ36" s="55"/>
      <c r="FA36" s="55"/>
      <c r="FB36" s="55"/>
      <c r="FC36" s="55"/>
      <c r="FD36" s="55"/>
      <c r="FE36" s="55"/>
      <c r="FF36" s="55"/>
      <c r="FG36" s="55"/>
      <c r="FH36" s="55"/>
      <c r="FI36" s="55"/>
    </row>
    <row r="37" spans="1:165" ht="13.8" thickBot="1">
      <c r="A37" s="127" t="s">
        <v>20</v>
      </c>
      <c r="B37" s="146">
        <f>E37+H37</f>
        <v>231606</v>
      </c>
      <c r="C37" s="147">
        <f>F37+I37</f>
        <v>230305</v>
      </c>
      <c r="D37" s="148">
        <f>(B37-C37)/C37</f>
        <v>5.6490306332906363E-3</v>
      </c>
      <c r="E37" s="146">
        <f>E16+E34</f>
        <v>174374</v>
      </c>
      <c r="F37" s="147">
        <f>F16+F34</f>
        <v>168349</v>
      </c>
      <c r="G37" s="148">
        <f>(E37-F37)/F37</f>
        <v>3.5788748373913715E-2</v>
      </c>
      <c r="H37" s="146">
        <f>H16+H34</f>
        <v>57232</v>
      </c>
      <c r="I37" s="147">
        <f>I16+I34</f>
        <v>61956</v>
      </c>
      <c r="J37" s="149">
        <f>(H37-I37)/I37</f>
        <v>-7.6247659629414419E-2</v>
      </c>
      <c r="K37" s="150">
        <f>N37/Q37</f>
        <v>0.67034632780317838</v>
      </c>
      <c r="L37" s="151">
        <f>O37/R37</f>
        <v>0.69597191603565611</v>
      </c>
      <c r="M37" s="152">
        <f>ROUND(+K37-L37,3)*100</f>
        <v>-2.6</v>
      </c>
      <c r="N37" s="146">
        <f>N16+N34</f>
        <v>272414</v>
      </c>
      <c r="O37" s="147">
        <f>O16+O34</f>
        <v>290443</v>
      </c>
      <c r="P37" s="148">
        <f>(N37-O37)/O37</f>
        <v>-6.2074141914248232E-2</v>
      </c>
      <c r="Q37" s="146">
        <f>Q16+Q34</f>
        <v>406378</v>
      </c>
      <c r="R37" s="147">
        <f>R16+R34</f>
        <v>417320</v>
      </c>
      <c r="S37" s="148">
        <f>(Q37-R37)/R37</f>
        <v>-2.6219687529953035E-2</v>
      </c>
      <c r="T37" s="146">
        <f>T16+T34</f>
        <v>550305</v>
      </c>
      <c r="U37" s="153">
        <f>U16+U34</f>
        <v>584009</v>
      </c>
      <c r="V37" s="154">
        <v>2.4</v>
      </c>
      <c r="W37" s="152">
        <v>2.5</v>
      </c>
      <c r="X37" s="155">
        <v>178.58</v>
      </c>
      <c r="Y37" s="156">
        <v>198.55</v>
      </c>
    </row>
    <row r="38" spans="1:165" ht="13.8" thickTop="1">
      <c r="B38" s="46"/>
      <c r="C38" s="47"/>
      <c r="D38" s="129"/>
      <c r="E38" s="46"/>
      <c r="F38" s="47"/>
      <c r="G38" s="129"/>
      <c r="H38" s="46"/>
      <c r="I38" s="47"/>
      <c r="J38" s="130"/>
      <c r="K38" s="49"/>
      <c r="L38" s="50"/>
      <c r="M38" s="131"/>
      <c r="N38" s="46"/>
      <c r="O38" s="47"/>
      <c r="P38" s="129"/>
      <c r="Q38" s="46"/>
      <c r="R38" s="47"/>
      <c r="S38" s="129"/>
      <c r="T38" s="46"/>
      <c r="U38" s="47"/>
      <c r="V38" s="53"/>
      <c r="W38" s="131"/>
      <c r="X38" s="53"/>
      <c r="Y38" s="131"/>
    </row>
    <row r="39" spans="1:165">
      <c r="B39" s="46"/>
      <c r="C39" s="47"/>
      <c r="D39" s="129"/>
      <c r="E39" s="46"/>
      <c r="F39" s="47"/>
      <c r="G39" s="129"/>
      <c r="H39" s="46"/>
      <c r="I39" s="47"/>
      <c r="J39" s="130"/>
      <c r="K39" s="49"/>
      <c r="L39" s="50"/>
      <c r="M39" s="131"/>
      <c r="N39" s="46"/>
      <c r="O39" s="47"/>
      <c r="P39" s="129"/>
      <c r="Q39" s="46"/>
      <c r="R39" s="47"/>
      <c r="S39" s="129"/>
      <c r="T39" s="46"/>
      <c r="U39" s="47"/>
      <c r="V39" s="53"/>
      <c r="W39" s="131"/>
      <c r="X39" s="131"/>
      <c r="Y39" s="131"/>
    </row>
    <row r="40" spans="1:165">
      <c r="X40" s="131"/>
      <c r="Y40" s="131"/>
    </row>
    <row r="41" spans="1:165">
      <c r="X41" s="131"/>
      <c r="Y41" s="131"/>
    </row>
    <row r="42" spans="1:165">
      <c r="X42" s="131"/>
      <c r="Y42" s="131"/>
    </row>
  </sheetData>
  <printOptions horizontalCentered="1"/>
  <pageMargins left="0.25" right="0.25" top="0.5" bottom="0.25" header="0.3" footer="0.3"/>
  <pageSetup paperSize="5" scale="88" orientation="landscape" r:id="rId1"/>
  <ignoredErrors>
    <ignoredError sqref="G3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00"/>
    <pageSetUpPr fitToPage="1"/>
  </sheetPr>
  <dimension ref="A1:FI43"/>
  <sheetViews>
    <sheetView showGridLines="0" topLeftCell="A16" zoomScale="130" zoomScaleNormal="130" workbookViewId="0">
      <selection activeCell="B27" sqref="B27"/>
    </sheetView>
  </sheetViews>
  <sheetFormatPr defaultColWidth="9.109375" defaultRowHeight="13.2"/>
  <cols>
    <col min="1" max="1" width="7.6640625" style="128" customWidth="1"/>
    <col min="2" max="2" width="9.77734375" style="1" customWidth="1"/>
    <col min="3" max="3" width="8.6640625" style="2" customWidth="1"/>
    <col min="4" max="4" width="6.6640625" style="3" customWidth="1"/>
    <col min="5" max="5" width="9.77734375" style="4" customWidth="1"/>
    <col min="6" max="6" width="8.6640625" style="2" customWidth="1"/>
    <col min="7" max="7" width="6.6640625" style="3" customWidth="1"/>
    <col min="8" max="8" width="9.77734375" style="4" customWidth="1"/>
    <col min="9" max="9" width="8.6640625" style="2" customWidth="1"/>
    <col min="10" max="10" width="6.6640625" style="3" customWidth="1"/>
    <col min="11" max="11" width="8.6640625" style="5" customWidth="1"/>
    <col min="12" max="12" width="8.6640625" style="2" customWidth="1"/>
    <col min="13" max="13" width="6.6640625" style="6" customWidth="1"/>
    <col min="14" max="14" width="9.77734375" style="4" customWidth="1"/>
    <col min="15" max="15" width="8.6640625" style="2" customWidth="1"/>
    <col min="16" max="16" width="6.6640625" style="3" customWidth="1"/>
    <col min="17" max="17" width="9.77734375" style="4" customWidth="1"/>
    <col min="18" max="18" width="8.6640625" style="2" customWidth="1"/>
    <col min="19" max="19" width="6.6640625" style="3" customWidth="1"/>
    <col min="20" max="20" width="9.77734375" style="4" customWidth="1"/>
    <col min="21" max="21" width="8.6640625" style="2" customWidth="1"/>
    <col min="22" max="22" width="7.6640625" style="5" customWidth="1"/>
    <col min="23" max="23" width="7.6640625" style="3" customWidth="1"/>
    <col min="24" max="24" width="7.6640625" style="7" customWidth="1"/>
    <col min="25" max="25" width="7.6640625" style="8" customWidth="1"/>
    <col min="26" max="35" width="20.5546875" style="1" customWidth="1"/>
    <col min="36" max="16384" width="9.109375" style="1"/>
  </cols>
  <sheetData>
    <row r="1" spans="1:165" ht="34.950000000000003" customHeight="1">
      <c r="A1" s="223" t="s">
        <v>63</v>
      </c>
      <c r="B1" s="224"/>
      <c r="C1" s="224"/>
      <c r="D1" s="224"/>
      <c r="E1" s="225"/>
      <c r="F1" s="224"/>
      <c r="G1" s="224"/>
      <c r="H1" s="225"/>
      <c r="I1" s="224"/>
      <c r="J1" s="224"/>
      <c r="K1" s="224"/>
      <c r="L1" s="224"/>
      <c r="M1" s="224"/>
      <c r="N1" s="225"/>
      <c r="O1" s="224"/>
      <c r="P1" s="224"/>
      <c r="Q1" s="225"/>
      <c r="R1" s="224"/>
      <c r="S1" s="224"/>
      <c r="T1" s="225"/>
      <c r="U1" s="224"/>
      <c r="V1" s="224"/>
      <c r="W1" s="224"/>
      <c r="X1" s="226"/>
      <c r="Y1" s="226"/>
    </row>
    <row r="2" spans="1:165" ht="24" customHeight="1">
      <c r="A2" s="228" t="s">
        <v>65</v>
      </c>
      <c r="B2" s="218"/>
      <c r="C2" s="219"/>
      <c r="D2" s="219"/>
      <c r="E2" s="220"/>
      <c r="F2" s="219"/>
      <c r="G2" s="219"/>
      <c r="H2" s="220"/>
      <c r="I2" s="219"/>
      <c r="J2" s="219"/>
      <c r="K2" s="218"/>
      <c r="L2" s="219"/>
      <c r="M2" s="219"/>
      <c r="N2" s="220"/>
      <c r="O2" s="219"/>
      <c r="P2" s="219"/>
      <c r="Q2" s="220"/>
      <c r="R2" s="219"/>
      <c r="S2" s="219"/>
      <c r="T2" s="220"/>
      <c r="U2" s="219"/>
      <c r="V2" s="218"/>
      <c r="W2" s="219"/>
      <c r="X2" s="221"/>
      <c r="Y2" s="222"/>
    </row>
    <row r="3" spans="1:165" ht="24" customHeight="1">
      <c r="A3" s="228" t="s">
        <v>66</v>
      </c>
      <c r="B3" s="218"/>
      <c r="C3" s="219"/>
      <c r="D3" s="219"/>
      <c r="E3" s="220"/>
      <c r="F3" s="219"/>
      <c r="G3" s="219"/>
      <c r="H3" s="220"/>
      <c r="I3" s="219"/>
      <c r="J3" s="219"/>
      <c r="K3" s="218"/>
      <c r="L3" s="219"/>
      <c r="M3" s="219"/>
      <c r="N3" s="220"/>
      <c r="O3" s="219"/>
      <c r="P3" s="219"/>
      <c r="Q3" s="220"/>
      <c r="R3" s="219"/>
      <c r="S3" s="219"/>
      <c r="T3" s="220"/>
      <c r="U3" s="219"/>
      <c r="V3" s="218"/>
      <c r="W3" s="219"/>
      <c r="X3" s="221"/>
      <c r="Y3" s="222"/>
    </row>
    <row r="4" spans="1:165" ht="4.95" customHeight="1" thickBot="1"/>
    <row r="5" spans="1:165" s="20" customFormat="1" ht="13.8" thickTop="1">
      <c r="A5" s="9"/>
      <c r="B5" s="10" t="s">
        <v>4</v>
      </c>
      <c r="C5" s="11"/>
      <c r="D5" s="12"/>
      <c r="E5" s="13" t="s">
        <v>7</v>
      </c>
      <c r="F5" s="11"/>
      <c r="G5" s="12"/>
      <c r="H5" s="13"/>
      <c r="I5" s="14"/>
      <c r="J5" s="12"/>
      <c r="K5" s="15"/>
      <c r="L5" s="14"/>
      <c r="M5" s="16"/>
      <c r="N5" s="13" t="s">
        <v>10</v>
      </c>
      <c r="O5" s="11"/>
      <c r="P5" s="12"/>
      <c r="Q5" s="13" t="s">
        <v>10</v>
      </c>
      <c r="R5" s="11"/>
      <c r="S5" s="12"/>
      <c r="T5" s="13"/>
      <c r="U5" s="12"/>
      <c r="V5" s="17" t="s">
        <v>13</v>
      </c>
      <c r="W5" s="18"/>
      <c r="X5" s="10" t="s">
        <v>17</v>
      </c>
      <c r="Y5" s="18"/>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row>
    <row r="6" spans="1:165" s="20" customFormat="1">
      <c r="A6" s="21"/>
      <c r="B6" s="22" t="s">
        <v>5</v>
      </c>
      <c r="C6" s="23"/>
      <c r="D6" s="24" t="s">
        <v>0</v>
      </c>
      <c r="E6" s="25" t="s">
        <v>8</v>
      </c>
      <c r="F6" s="23"/>
      <c r="G6" s="24" t="s">
        <v>0</v>
      </c>
      <c r="H6" s="25" t="s">
        <v>8</v>
      </c>
      <c r="I6" s="23"/>
      <c r="J6" s="24" t="s">
        <v>0</v>
      </c>
      <c r="K6" s="22" t="s">
        <v>9</v>
      </c>
      <c r="L6" s="23"/>
      <c r="M6" s="26"/>
      <c r="N6" s="25" t="s">
        <v>11</v>
      </c>
      <c r="O6" s="23"/>
      <c r="P6" s="24" t="s">
        <v>0</v>
      </c>
      <c r="Q6" s="25" t="s">
        <v>12</v>
      </c>
      <c r="R6" s="23"/>
      <c r="S6" s="24" t="s">
        <v>0</v>
      </c>
      <c r="T6" s="25" t="s">
        <v>15</v>
      </c>
      <c r="U6" s="27"/>
      <c r="V6" s="28" t="s">
        <v>14</v>
      </c>
      <c r="W6" s="27"/>
      <c r="X6" s="29" t="s">
        <v>18</v>
      </c>
      <c r="Y6" s="27"/>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row>
    <row r="7" spans="1:165" s="31" customFormat="1" ht="13.8" thickBot="1">
      <c r="A7" s="132"/>
      <c r="B7" s="133">
        <v>42705</v>
      </c>
      <c r="C7" s="134">
        <v>42339</v>
      </c>
      <c r="D7" s="135" t="s">
        <v>6</v>
      </c>
      <c r="E7" s="133">
        <v>42705</v>
      </c>
      <c r="F7" s="134">
        <v>42339</v>
      </c>
      <c r="G7" s="135" t="s">
        <v>6</v>
      </c>
      <c r="H7" s="136">
        <v>42705</v>
      </c>
      <c r="I7" s="134">
        <v>42339</v>
      </c>
      <c r="J7" s="135" t="s">
        <v>6</v>
      </c>
      <c r="K7" s="136">
        <v>42705</v>
      </c>
      <c r="L7" s="134">
        <v>42339</v>
      </c>
      <c r="M7" s="137" t="s">
        <v>16</v>
      </c>
      <c r="N7" s="136">
        <v>42705</v>
      </c>
      <c r="O7" s="134">
        <v>42339</v>
      </c>
      <c r="P7" s="135" t="s">
        <v>6</v>
      </c>
      <c r="Q7" s="136">
        <v>42705</v>
      </c>
      <c r="R7" s="134">
        <v>42339</v>
      </c>
      <c r="S7" s="135" t="s">
        <v>6</v>
      </c>
      <c r="T7" s="136">
        <v>42705</v>
      </c>
      <c r="U7" s="138">
        <v>42339</v>
      </c>
      <c r="V7" s="136">
        <v>42705</v>
      </c>
      <c r="W7" s="138">
        <v>42339</v>
      </c>
      <c r="X7" s="136">
        <v>42705</v>
      </c>
      <c r="Y7" s="138">
        <v>42339</v>
      </c>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row>
    <row r="8" spans="1:165" s="31" customFormat="1" ht="5.0999999999999996" customHeight="1" thickTop="1">
      <c r="A8" s="30"/>
      <c r="B8" s="32"/>
      <c r="C8" s="33"/>
      <c r="D8" s="34"/>
      <c r="E8" s="32"/>
      <c r="F8" s="33"/>
      <c r="G8" s="35"/>
      <c r="H8" s="32"/>
      <c r="I8" s="33"/>
      <c r="J8" s="35"/>
      <c r="K8" s="32"/>
      <c r="L8" s="33"/>
      <c r="M8" s="16"/>
      <c r="N8" s="32"/>
      <c r="O8" s="33"/>
      <c r="P8" s="35"/>
      <c r="Q8" s="32"/>
      <c r="R8" s="33"/>
      <c r="S8" s="35"/>
      <c r="T8" s="32"/>
      <c r="U8" s="36"/>
      <c r="V8" s="32"/>
      <c r="W8" s="37"/>
      <c r="X8" s="32"/>
      <c r="Y8" s="37"/>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row>
    <row r="9" spans="1:165" s="31" customFormat="1" ht="15" customHeight="1">
      <c r="A9" s="38" t="s">
        <v>19</v>
      </c>
      <c r="B9" s="39"/>
      <c r="C9" s="40"/>
      <c r="D9" s="41"/>
      <c r="E9" s="39"/>
      <c r="F9" s="40"/>
      <c r="G9" s="24"/>
      <c r="H9" s="32"/>
      <c r="I9" s="33"/>
      <c r="J9" s="24"/>
      <c r="K9" s="32"/>
      <c r="L9" s="33"/>
      <c r="M9" s="42"/>
      <c r="N9" s="32"/>
      <c r="O9" s="33"/>
      <c r="P9" s="24"/>
      <c r="Q9" s="32"/>
      <c r="R9" s="33"/>
      <c r="S9" s="24"/>
      <c r="T9" s="32"/>
      <c r="U9" s="37"/>
      <c r="V9" s="32"/>
      <c r="W9" s="37"/>
      <c r="X9" s="43"/>
      <c r="Y9" s="44"/>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row>
    <row r="10" spans="1:165" s="31" customFormat="1" ht="5.0999999999999996" customHeight="1">
      <c r="A10" s="30"/>
      <c r="B10" s="32"/>
      <c r="C10" s="33"/>
      <c r="D10" s="24"/>
      <c r="E10" s="32"/>
      <c r="F10" s="33"/>
      <c r="G10" s="24"/>
      <c r="H10" s="32"/>
      <c r="I10" s="33"/>
      <c r="J10" s="24"/>
      <c r="K10" s="32"/>
      <c r="L10" s="33"/>
      <c r="M10" s="42"/>
      <c r="N10" s="32"/>
      <c r="O10" s="33"/>
      <c r="P10" s="24"/>
      <c r="Q10" s="32"/>
      <c r="R10" s="33"/>
      <c r="S10" s="24"/>
      <c r="T10" s="32"/>
      <c r="U10" s="37"/>
      <c r="V10" s="32"/>
      <c r="W10" s="37"/>
      <c r="X10" s="43"/>
      <c r="Y10" s="44"/>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row>
    <row r="11" spans="1:165" s="56" customFormat="1" ht="12.75" customHeight="1">
      <c r="A11" s="45" t="s">
        <v>2</v>
      </c>
      <c r="B11" s="46">
        <f>E11+H11</f>
        <v>155260</v>
      </c>
      <c r="C11" s="47">
        <f>F11+I11</f>
        <v>156994</v>
      </c>
      <c r="D11" s="48">
        <f>(B11-C11)/C11</f>
        <v>-1.1045008089481126E-2</v>
      </c>
      <c r="E11" s="46">
        <v>119129</v>
      </c>
      <c r="F11" s="47">
        <v>122338</v>
      </c>
      <c r="G11" s="48">
        <f>(E11-F11)/F11</f>
        <v>-2.6230607006817178E-2</v>
      </c>
      <c r="H11" s="46">
        <v>36131</v>
      </c>
      <c r="I11" s="47">
        <v>34656</v>
      </c>
      <c r="J11" s="48">
        <f>(H11-I11)/I11</f>
        <v>4.2561172668513392E-2</v>
      </c>
      <c r="K11" s="49">
        <f>N11/Q11</f>
        <v>0.58832826580260389</v>
      </c>
      <c r="L11" s="50">
        <f>O11/R11</f>
        <v>0.62733633462026284</v>
      </c>
      <c r="M11" s="51">
        <f>ROUND(+K11-L11,3)*100</f>
        <v>-3.9</v>
      </c>
      <c r="N11" s="46">
        <v>170857</v>
      </c>
      <c r="O11" s="47">
        <v>180038</v>
      </c>
      <c r="P11" s="48">
        <f>(N11-O11)/O11</f>
        <v>-5.0994789988780147E-2</v>
      </c>
      <c r="Q11" s="46">
        <v>290411</v>
      </c>
      <c r="R11" s="47">
        <v>286988</v>
      </c>
      <c r="S11" s="48">
        <f>(Q11-R11)/R11</f>
        <v>1.1927327971901264E-2</v>
      </c>
      <c r="T11" s="46">
        <v>328375</v>
      </c>
      <c r="U11" s="52">
        <v>343027</v>
      </c>
      <c r="V11" s="53">
        <v>2.1</v>
      </c>
      <c r="W11" s="51">
        <v>2.2000000000000002</v>
      </c>
      <c r="X11" s="54">
        <v>114.66</v>
      </c>
      <c r="Y11" s="44">
        <v>115.36</v>
      </c>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row>
    <row r="12" spans="1:165" s="56" customFormat="1">
      <c r="A12" s="45"/>
      <c r="B12" s="57"/>
      <c r="C12" s="58"/>
      <c r="D12" s="59"/>
      <c r="E12" s="60"/>
      <c r="F12" s="61"/>
      <c r="G12" s="59"/>
      <c r="H12" s="60"/>
      <c r="I12" s="61"/>
      <c r="J12" s="59"/>
      <c r="K12" s="62"/>
      <c r="L12" s="63"/>
      <c r="M12" s="64"/>
      <c r="N12" s="60"/>
      <c r="O12" s="65"/>
      <c r="P12" s="59"/>
      <c r="Q12" s="60"/>
      <c r="R12" s="65"/>
      <c r="S12" s="59"/>
      <c r="T12" s="60"/>
      <c r="U12" s="66"/>
      <c r="V12" s="67"/>
      <c r="W12" s="64"/>
      <c r="X12" s="54"/>
      <c r="Y12" s="44"/>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row>
    <row r="13" spans="1:165" s="56" customFormat="1" ht="12.75" customHeight="1">
      <c r="A13" s="45" t="s">
        <v>1</v>
      </c>
      <c r="B13" s="46">
        <f>E13+H13</f>
        <v>328481</v>
      </c>
      <c r="C13" s="47">
        <f>F13+I13</f>
        <v>275092</v>
      </c>
      <c r="D13" s="48">
        <f>(B13-C13)/C13</f>
        <v>0.19407689064022218</v>
      </c>
      <c r="E13" s="46">
        <v>237937</v>
      </c>
      <c r="F13" s="47">
        <v>210472</v>
      </c>
      <c r="G13" s="48">
        <f>(E13-F13)/F13</f>
        <v>0.13049241704359724</v>
      </c>
      <c r="H13" s="46">
        <v>90544</v>
      </c>
      <c r="I13" s="47">
        <v>64620</v>
      </c>
      <c r="J13" s="48">
        <f>(H13-I13)/I13</f>
        <v>0.40117610646858559</v>
      </c>
      <c r="K13" s="49">
        <f>N13/Q13</f>
        <v>0.81940242728682944</v>
      </c>
      <c r="L13" s="50">
        <f>O13/R13</f>
        <v>0.81342064569524408</v>
      </c>
      <c r="M13" s="51">
        <f>ROUND(+K13-L13,3)*100</f>
        <v>0.6</v>
      </c>
      <c r="N13" s="46">
        <v>392470</v>
      </c>
      <c r="O13" s="47">
        <v>336129</v>
      </c>
      <c r="P13" s="48">
        <f>(N13-O13)/O13</f>
        <v>0.16761719458898219</v>
      </c>
      <c r="Q13" s="46">
        <v>478971</v>
      </c>
      <c r="R13" s="47">
        <v>413229</v>
      </c>
      <c r="S13" s="48">
        <f>(Q13-R13)/R13</f>
        <v>0.15909338405581408</v>
      </c>
      <c r="T13" s="46">
        <v>733638</v>
      </c>
      <c r="U13" s="52">
        <v>601396</v>
      </c>
      <c r="V13" s="53">
        <v>2.2000000000000002</v>
      </c>
      <c r="W13" s="51">
        <v>2.2000000000000002</v>
      </c>
      <c r="X13" s="54">
        <v>132.75</v>
      </c>
      <c r="Y13" s="44">
        <v>135.68</v>
      </c>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row>
    <row r="14" spans="1:165" s="56" customFormat="1">
      <c r="A14" s="45"/>
      <c r="B14" s="57"/>
      <c r="C14" s="58"/>
      <c r="D14" s="59"/>
      <c r="E14" s="60"/>
      <c r="F14" s="61"/>
      <c r="G14" s="59"/>
      <c r="H14" s="60"/>
      <c r="I14" s="61"/>
      <c r="J14" s="59"/>
      <c r="K14" s="62"/>
      <c r="L14" s="63"/>
      <c r="M14" s="64"/>
      <c r="N14" s="60"/>
      <c r="O14" s="65"/>
      <c r="P14" s="59"/>
      <c r="Q14" s="60"/>
      <c r="R14" s="65"/>
      <c r="S14" s="59"/>
      <c r="T14" s="60"/>
      <c r="U14" s="66"/>
      <c r="V14" s="67"/>
      <c r="W14" s="64"/>
      <c r="X14" s="54"/>
      <c r="Y14" s="44"/>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row>
    <row r="15" spans="1:165" s="56" customFormat="1" ht="12.75" customHeight="1">
      <c r="A15" s="45" t="s">
        <v>3</v>
      </c>
      <c r="B15" s="46">
        <f>E15+H15</f>
        <v>1089738</v>
      </c>
      <c r="C15" s="47">
        <f>F15+I15</f>
        <v>1135939</v>
      </c>
      <c r="D15" s="48">
        <f>(B15-C15)/C15</f>
        <v>-4.0672078342234928E-2</v>
      </c>
      <c r="E15" s="46">
        <v>921666</v>
      </c>
      <c r="F15" s="47">
        <v>957581</v>
      </c>
      <c r="G15" s="48">
        <f>(E15-F15)/F15</f>
        <v>-3.7505965552783523E-2</v>
      </c>
      <c r="H15" s="46">
        <v>168072</v>
      </c>
      <c r="I15" s="47">
        <v>178358</v>
      </c>
      <c r="J15" s="48">
        <f>(H15-I15)/I15</f>
        <v>-5.7670527814844302E-2</v>
      </c>
      <c r="K15" s="49">
        <f>N15/Q15</f>
        <v>0.78437552552634004</v>
      </c>
      <c r="L15" s="50">
        <f>O15/R15</f>
        <v>0.81826628609156882</v>
      </c>
      <c r="M15" s="51">
        <f>ROUND(+K15-L15,3)*100</f>
        <v>-3.4000000000000004</v>
      </c>
      <c r="N15" s="46">
        <v>1590501</v>
      </c>
      <c r="O15" s="47">
        <v>1737550</v>
      </c>
      <c r="P15" s="48">
        <f>(N15-O15)/O15</f>
        <v>-8.4630082587551433E-2</v>
      </c>
      <c r="Q15" s="46">
        <v>2027729</v>
      </c>
      <c r="R15" s="47">
        <v>2123453</v>
      </c>
      <c r="S15" s="48">
        <f>(Q15-R15)/R15</f>
        <v>-4.5079406042893344E-2</v>
      </c>
      <c r="T15" s="46">
        <v>2882350</v>
      </c>
      <c r="U15" s="52">
        <v>3146261</v>
      </c>
      <c r="V15" s="53">
        <v>2.6</v>
      </c>
      <c r="W15" s="51">
        <v>2.8</v>
      </c>
      <c r="X15" s="54">
        <v>197.96</v>
      </c>
      <c r="Y15" s="44">
        <v>203.68</v>
      </c>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row>
    <row r="16" spans="1:165" s="56" customFormat="1" ht="6.9" customHeight="1">
      <c r="A16" s="21"/>
      <c r="B16" s="46"/>
      <c r="C16" s="47"/>
      <c r="D16" s="48"/>
      <c r="E16" s="46"/>
      <c r="F16" s="47"/>
      <c r="G16" s="48"/>
      <c r="H16" s="46"/>
      <c r="I16" s="47"/>
      <c r="J16" s="48"/>
      <c r="K16" s="49"/>
      <c r="L16" s="50"/>
      <c r="M16" s="51"/>
      <c r="N16" s="46"/>
      <c r="O16" s="47"/>
      <c r="P16" s="48"/>
      <c r="Q16" s="46"/>
      <c r="R16" s="47"/>
      <c r="S16" s="48"/>
      <c r="T16" s="46"/>
      <c r="U16" s="52"/>
      <c r="V16" s="53"/>
      <c r="W16" s="51"/>
      <c r="X16" s="54"/>
      <c r="Y16" s="44"/>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row>
    <row r="17" spans="1:165" s="20" customFormat="1" ht="17.100000000000001" customHeight="1">
      <c r="A17" s="68" t="s">
        <v>20</v>
      </c>
      <c r="B17" s="69">
        <f>E17+H17</f>
        <v>1573479</v>
      </c>
      <c r="C17" s="70">
        <f>F17+I17</f>
        <v>1568025</v>
      </c>
      <c r="D17" s="71">
        <f>(B17-C17)/C17</f>
        <v>3.4782608695652175E-3</v>
      </c>
      <c r="E17" s="72">
        <f>SUM(E11:E15)</f>
        <v>1278732</v>
      </c>
      <c r="F17" s="70">
        <f>SUM(F11:F15)</f>
        <v>1290391</v>
      </c>
      <c r="G17" s="71">
        <f>(E17-F17)/F17</f>
        <v>-9.0352459060858304E-3</v>
      </c>
      <c r="H17" s="72">
        <f>SUM(H11:H15)</f>
        <v>294747</v>
      </c>
      <c r="I17" s="73">
        <f>SUM(I11:I15)</f>
        <v>277634</v>
      </c>
      <c r="J17" s="71">
        <f>(H17-I17)/I17</f>
        <v>6.1638704193290449E-2</v>
      </c>
      <c r="K17" s="74">
        <f>N17/Q17</f>
        <v>0.77001878009131564</v>
      </c>
      <c r="L17" s="75">
        <f>O17/R17</f>
        <v>0.79815169619679349</v>
      </c>
      <c r="M17" s="76">
        <f>ROUND(+K17-L17,3)*100</f>
        <v>-2.8000000000000003</v>
      </c>
      <c r="N17" s="72">
        <f>SUM(N11:N15)</f>
        <v>2153828</v>
      </c>
      <c r="O17" s="73">
        <f>SUM(O11:O15)</f>
        <v>2253717</v>
      </c>
      <c r="P17" s="71">
        <f>(N17-O17)/O17</f>
        <v>-4.4321891346606516E-2</v>
      </c>
      <c r="Q17" s="72">
        <f>SUM(Q11:Q15)</f>
        <v>2797111</v>
      </c>
      <c r="R17" s="73">
        <f>SUM(R11:R15)</f>
        <v>2823670</v>
      </c>
      <c r="S17" s="71">
        <f>(Q17-R17)/R17</f>
        <v>-9.405844167342501E-3</v>
      </c>
      <c r="T17" s="72">
        <f>SUM(T11:T15)</f>
        <v>3944363</v>
      </c>
      <c r="U17" s="77">
        <f>SUM(U11:U15)</f>
        <v>4090684</v>
      </c>
      <c r="V17" s="78">
        <v>2.5</v>
      </c>
      <c r="W17" s="76">
        <v>2.6</v>
      </c>
      <c r="X17" s="79">
        <v>145.09</v>
      </c>
      <c r="Y17" s="80">
        <v>149.32</v>
      </c>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row>
    <row r="18" spans="1:165" ht="24.9" customHeight="1">
      <c r="A18" s="21"/>
      <c r="D18" s="81"/>
      <c r="G18" s="81"/>
      <c r="J18" s="81"/>
      <c r="M18" s="81"/>
      <c r="P18" s="81"/>
      <c r="S18" s="81"/>
      <c r="U18" s="81"/>
      <c r="W18" s="81"/>
      <c r="X18" s="82"/>
      <c r="Y18" s="83"/>
    </row>
    <row r="19" spans="1:165" s="31" customFormat="1">
      <c r="A19" s="84" t="s">
        <v>21</v>
      </c>
      <c r="B19" s="85"/>
      <c r="C19" s="86"/>
      <c r="D19" s="87"/>
      <c r="E19" s="85"/>
      <c r="F19" s="139"/>
      <c r="G19" s="140"/>
      <c r="H19" s="32"/>
      <c r="I19" s="33"/>
      <c r="J19" s="81"/>
      <c r="K19" s="32"/>
      <c r="L19" s="33"/>
      <c r="M19" s="81"/>
      <c r="N19" s="32"/>
      <c r="O19" s="33"/>
      <c r="P19" s="81"/>
      <c r="Q19" s="32"/>
      <c r="R19" s="33"/>
      <c r="S19" s="81"/>
      <c r="T19" s="32"/>
      <c r="U19" s="81"/>
      <c r="V19" s="32"/>
      <c r="W19" s="81"/>
      <c r="X19" s="43"/>
      <c r="Y19" s="83"/>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row>
    <row r="20" spans="1:165" s="31" customFormat="1" ht="5.0999999999999996" customHeight="1">
      <c r="A20" s="30"/>
      <c r="B20" s="32"/>
      <c r="C20" s="33"/>
      <c r="D20" s="24"/>
      <c r="E20" s="32"/>
      <c r="F20" s="33"/>
      <c r="G20" s="24"/>
      <c r="H20" s="32"/>
      <c r="I20" s="33"/>
      <c r="J20" s="24"/>
      <c r="K20" s="32"/>
      <c r="L20" s="33"/>
      <c r="M20" s="42"/>
      <c r="N20" s="32"/>
      <c r="O20" s="33"/>
      <c r="P20" s="24"/>
      <c r="Q20" s="32"/>
      <c r="R20" s="33"/>
      <c r="S20" s="24"/>
      <c r="T20" s="32"/>
      <c r="U20" s="37"/>
      <c r="V20" s="32"/>
      <c r="W20" s="37"/>
      <c r="X20" s="43"/>
      <c r="Y20" s="44"/>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row>
    <row r="21" spans="1:165" s="56" customFormat="1" ht="12.75" customHeight="1">
      <c r="A21" s="45" t="s">
        <v>2</v>
      </c>
      <c r="B21" s="46">
        <f>E21+H21</f>
        <v>138280</v>
      </c>
      <c r="C21" s="47">
        <f>F21+I21</f>
        <v>143811</v>
      </c>
      <c r="D21" s="48">
        <f>(B21-C21)/C21</f>
        <v>-3.8460201236344922E-2</v>
      </c>
      <c r="E21" s="46">
        <v>37620</v>
      </c>
      <c r="F21" s="47">
        <v>39721</v>
      </c>
      <c r="G21" s="48">
        <f>(E21-F21)/F21</f>
        <v>-5.2893935198006094E-2</v>
      </c>
      <c r="H21" s="46">
        <v>100660</v>
      </c>
      <c r="I21" s="47">
        <v>104090</v>
      </c>
      <c r="J21" s="48">
        <f>(H21-I21)/I21</f>
        <v>-3.2952252858103562E-2</v>
      </c>
      <c r="K21" s="49">
        <f>N21/Q21</f>
        <v>0.42485137053048783</v>
      </c>
      <c r="L21" s="50">
        <f>O21/R21</f>
        <v>0.4251383010377891</v>
      </c>
      <c r="M21" s="51">
        <f>ROUND(+K21-L21,3)*100</f>
        <v>0</v>
      </c>
      <c r="N21" s="46">
        <v>129917</v>
      </c>
      <c r="O21" s="47">
        <v>140021</v>
      </c>
      <c r="P21" s="48">
        <f>(N21-O21)/O21</f>
        <v>-7.2160604480756452E-2</v>
      </c>
      <c r="Q21" s="46">
        <v>305794</v>
      </c>
      <c r="R21" s="47">
        <v>329354</v>
      </c>
      <c r="S21" s="48">
        <f>(Q21-R21)/R21</f>
        <v>-7.1533972564474704E-2</v>
      </c>
      <c r="T21" s="46">
        <v>263914</v>
      </c>
      <c r="U21" s="52">
        <v>282353</v>
      </c>
      <c r="V21" s="53">
        <v>1.9</v>
      </c>
      <c r="W21" s="51">
        <v>2</v>
      </c>
      <c r="X21" s="54">
        <v>137.24</v>
      </c>
      <c r="Y21" s="44">
        <v>138.5</v>
      </c>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row>
    <row r="22" spans="1:165" s="56" customFormat="1" ht="12.75" customHeight="1">
      <c r="A22" s="45"/>
      <c r="B22" s="57"/>
      <c r="C22" s="58"/>
      <c r="D22" s="59"/>
      <c r="E22" s="60"/>
      <c r="F22" s="61"/>
      <c r="G22" s="59"/>
      <c r="H22" s="60"/>
      <c r="I22" s="61"/>
      <c r="J22" s="59"/>
      <c r="K22" s="62"/>
      <c r="L22" s="63"/>
      <c r="M22" s="64"/>
      <c r="N22" s="60"/>
      <c r="O22" s="65"/>
      <c r="P22" s="59"/>
      <c r="Q22" s="60"/>
      <c r="R22" s="65"/>
      <c r="S22" s="59"/>
      <c r="T22" s="60"/>
      <c r="U22" s="66"/>
      <c r="V22" s="67"/>
      <c r="W22" s="64"/>
      <c r="X22" s="54"/>
      <c r="Y22" s="44"/>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row>
    <row r="23" spans="1:165" s="56" customFormat="1" ht="12.75" customHeight="1">
      <c r="A23" s="45" t="s">
        <v>1</v>
      </c>
      <c r="B23" s="46">
        <f>E23+H23</f>
        <v>413959</v>
      </c>
      <c r="C23" s="47">
        <f>F23+I23</f>
        <v>423939</v>
      </c>
      <c r="D23" s="48">
        <f>(B23-C23)/C23</f>
        <v>-2.3541122661514983E-2</v>
      </c>
      <c r="E23" s="46">
        <v>195161</v>
      </c>
      <c r="F23" s="47">
        <v>193510</v>
      </c>
      <c r="G23" s="48">
        <f>(E23-F23)/F23</f>
        <v>8.5318588186657027E-3</v>
      </c>
      <c r="H23" s="46">
        <v>218798</v>
      </c>
      <c r="I23" s="47">
        <v>230429</v>
      </c>
      <c r="J23" s="48">
        <f>(H23-I23)/I23</f>
        <v>-5.0475417590667843E-2</v>
      </c>
      <c r="K23" s="49">
        <f>N23/Q23</f>
        <v>0.611121498298833</v>
      </c>
      <c r="L23" s="50">
        <f>O23/R23</f>
        <v>0.63690770643596495</v>
      </c>
      <c r="M23" s="51">
        <f>ROUND(+K23-L23,3)*100</f>
        <v>-2.6</v>
      </c>
      <c r="N23" s="46">
        <v>480479</v>
      </c>
      <c r="O23" s="47">
        <v>511142</v>
      </c>
      <c r="P23" s="48">
        <f>(N23-O23)/O23</f>
        <v>-5.9989200652656206E-2</v>
      </c>
      <c r="Q23" s="46">
        <v>786225</v>
      </c>
      <c r="R23" s="47">
        <v>802537</v>
      </c>
      <c r="S23" s="48">
        <f>(Q23-R23)/R23</f>
        <v>-2.0325542622956948E-2</v>
      </c>
      <c r="T23" s="46">
        <v>1037437</v>
      </c>
      <c r="U23" s="52">
        <v>1098493</v>
      </c>
      <c r="V23" s="53">
        <v>2.5</v>
      </c>
      <c r="W23" s="51">
        <v>2.6</v>
      </c>
      <c r="X23" s="54">
        <v>226.45</v>
      </c>
      <c r="Y23" s="44">
        <v>242.38</v>
      </c>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row>
    <row r="24" spans="1:165" s="56" customFormat="1">
      <c r="A24" s="45"/>
      <c r="B24" s="57"/>
      <c r="C24" s="58"/>
      <c r="D24" s="59"/>
      <c r="E24" s="60"/>
      <c r="F24" s="61"/>
      <c r="G24" s="59"/>
      <c r="H24" s="60"/>
      <c r="I24" s="61"/>
      <c r="J24" s="59"/>
      <c r="K24" s="62"/>
      <c r="L24" s="63"/>
      <c r="M24" s="64"/>
      <c r="N24" s="60"/>
      <c r="O24" s="65"/>
      <c r="P24" s="59"/>
      <c r="Q24" s="60"/>
      <c r="R24" s="65"/>
      <c r="S24" s="59"/>
      <c r="T24" s="60"/>
      <c r="U24" s="66"/>
      <c r="V24" s="67"/>
      <c r="W24" s="64"/>
      <c r="X24" s="54"/>
      <c r="Y24" s="44"/>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row>
    <row r="25" spans="1:165" s="56" customFormat="1" ht="12.75" customHeight="1">
      <c r="A25" s="45" t="s">
        <v>3</v>
      </c>
      <c r="B25" s="46">
        <f>E25+H25</f>
        <v>403457</v>
      </c>
      <c r="C25" s="47">
        <f>F25+I25</f>
        <v>389842</v>
      </c>
      <c r="D25" s="48">
        <f>(B25-C25)/C25</f>
        <v>3.4924405271879379E-2</v>
      </c>
      <c r="E25" s="46">
        <v>254461</v>
      </c>
      <c r="F25" s="47">
        <v>248715</v>
      </c>
      <c r="G25" s="48">
        <f>(E25-F25)/F25</f>
        <v>2.3102748125364374E-2</v>
      </c>
      <c r="H25" s="46">
        <v>148996</v>
      </c>
      <c r="I25" s="47">
        <v>141127</v>
      </c>
      <c r="J25" s="48">
        <f>(H25-I25)/I25</f>
        <v>5.5758288633642038E-2</v>
      </c>
      <c r="K25" s="49">
        <f>N25/Q25</f>
        <v>0.65126212246605975</v>
      </c>
      <c r="L25" s="50">
        <f>O25/R25</f>
        <v>0.71542808445293327</v>
      </c>
      <c r="M25" s="51">
        <f>ROUND(+K25-L25,3)*100</f>
        <v>-6.4</v>
      </c>
      <c r="N25" s="46">
        <v>488683</v>
      </c>
      <c r="O25" s="47">
        <v>525527</v>
      </c>
      <c r="P25" s="48">
        <f>(N25-O25)/O25</f>
        <v>-7.0108671866526362E-2</v>
      </c>
      <c r="Q25" s="46">
        <v>750363</v>
      </c>
      <c r="R25" s="47">
        <v>734563</v>
      </c>
      <c r="S25" s="48">
        <f>(Q25-R25)/R25</f>
        <v>2.1509387213894518E-2</v>
      </c>
      <c r="T25" s="46">
        <v>1152333</v>
      </c>
      <c r="U25" s="52">
        <v>1194518</v>
      </c>
      <c r="V25" s="53">
        <v>2.9</v>
      </c>
      <c r="W25" s="51">
        <v>3.1</v>
      </c>
      <c r="X25" s="54">
        <v>170.42</v>
      </c>
      <c r="Y25" s="44">
        <v>192.9</v>
      </c>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row>
    <row r="26" spans="1:165" s="56" customFormat="1" ht="6.9" customHeight="1">
      <c r="A26" s="45"/>
      <c r="B26" s="46"/>
      <c r="C26" s="47"/>
      <c r="D26" s="48"/>
      <c r="E26" s="46"/>
      <c r="F26" s="47"/>
      <c r="G26" s="48"/>
      <c r="H26" s="46"/>
      <c r="I26" s="47"/>
      <c r="J26" s="48"/>
      <c r="K26" s="49"/>
      <c r="L26" s="50"/>
      <c r="M26" s="51"/>
      <c r="N26" s="46"/>
      <c r="O26" s="47"/>
      <c r="P26" s="48"/>
      <c r="Q26" s="46"/>
      <c r="R26" s="47"/>
      <c r="S26" s="48"/>
      <c r="T26" s="46"/>
      <c r="U26" s="52"/>
      <c r="V26" s="53"/>
      <c r="W26" s="51"/>
      <c r="X26" s="54"/>
      <c r="Y26" s="44"/>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row>
    <row r="27" spans="1:165" s="20" customFormat="1" ht="17.100000000000001" customHeight="1">
      <c r="A27" s="88" t="s">
        <v>20</v>
      </c>
      <c r="B27" s="141">
        <f>E27+H27</f>
        <v>955696</v>
      </c>
      <c r="C27" s="142">
        <f>F27+I27</f>
        <v>957592</v>
      </c>
      <c r="D27" s="91">
        <f>(B27-C27)/C27</f>
        <v>-1.9799664157595302E-3</v>
      </c>
      <c r="E27" s="92">
        <f>SUM(E21:E25)</f>
        <v>487242</v>
      </c>
      <c r="F27" s="93">
        <f>F21+F23+F25</f>
        <v>481946</v>
      </c>
      <c r="G27" s="91">
        <f>(E27-F27)/F27</f>
        <v>1.0988782975686073E-2</v>
      </c>
      <c r="H27" s="92">
        <f>SUM(H21:H25)</f>
        <v>468454</v>
      </c>
      <c r="I27" s="93">
        <f>SUM(I21:I25)</f>
        <v>475646</v>
      </c>
      <c r="J27" s="91">
        <f>(H27-I27)/I27</f>
        <v>-1.5120488766856023E-2</v>
      </c>
      <c r="K27" s="94">
        <f>N27/Q27</f>
        <v>0.59655326636929795</v>
      </c>
      <c r="L27" s="95">
        <f>O27/R27</f>
        <v>0.63044146815297886</v>
      </c>
      <c r="M27" s="143">
        <f>ROUND(+K27-L27,3)*100</f>
        <v>-3.4000000000000004</v>
      </c>
      <c r="N27" s="92">
        <f>SUM(N21:N25)</f>
        <v>1099079</v>
      </c>
      <c r="O27" s="93">
        <f>SUM(O21:O25)</f>
        <v>1176690</v>
      </c>
      <c r="P27" s="91">
        <f>(N27-O27)/O27</f>
        <v>-6.5957049010359564E-2</v>
      </c>
      <c r="Q27" s="92">
        <f>SUM(Q21:Q25)</f>
        <v>1842382</v>
      </c>
      <c r="R27" s="93">
        <f>SUM(R21:R25)</f>
        <v>1866454</v>
      </c>
      <c r="S27" s="91">
        <f>(Q27-R27)/R27</f>
        <v>-1.2897183643422233E-2</v>
      </c>
      <c r="T27" s="92">
        <f>SUM(T21:T25)</f>
        <v>2453684</v>
      </c>
      <c r="U27" s="97">
        <f>SUM(U21:U26)</f>
        <v>2575364</v>
      </c>
      <c r="V27" s="98">
        <v>2.6</v>
      </c>
      <c r="W27" s="96">
        <v>2.7</v>
      </c>
      <c r="X27" s="99">
        <v>175.06</v>
      </c>
      <c r="Y27" s="100">
        <v>181.99</v>
      </c>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row>
    <row r="28" spans="1:165" s="20" customFormat="1" ht="15" customHeight="1">
      <c r="A28" s="101"/>
      <c r="B28" s="46"/>
      <c r="C28" s="47"/>
      <c r="D28" s="48"/>
      <c r="E28" s="102"/>
      <c r="F28" s="103"/>
      <c r="G28" s="48"/>
      <c r="H28" s="102"/>
      <c r="I28" s="103"/>
      <c r="J28" s="48"/>
      <c r="K28" s="49"/>
      <c r="L28" s="50"/>
      <c r="M28" s="51"/>
      <c r="N28" s="102"/>
      <c r="O28" s="103"/>
      <c r="P28" s="48"/>
      <c r="Q28" s="102"/>
      <c r="R28" s="103"/>
      <c r="S28" s="48"/>
      <c r="T28" s="102"/>
      <c r="U28" s="104"/>
      <c r="V28" s="53"/>
      <c r="W28" s="51"/>
      <c r="X28" s="54"/>
      <c r="Y28" s="44"/>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row>
    <row r="29" spans="1:165" s="56" customFormat="1">
      <c r="A29" s="105" t="s">
        <v>22</v>
      </c>
      <c r="B29" s="106"/>
      <c r="C29" s="47"/>
      <c r="D29" s="48"/>
      <c r="E29" s="46"/>
      <c r="F29" s="47"/>
      <c r="G29" s="48"/>
      <c r="H29" s="46"/>
      <c r="I29" s="47"/>
      <c r="J29" s="48"/>
      <c r="K29" s="49"/>
      <c r="L29" s="50"/>
      <c r="M29" s="51"/>
      <c r="N29" s="46"/>
      <c r="O29" s="47"/>
      <c r="P29" s="48"/>
      <c r="Q29" s="46"/>
      <c r="R29" s="47"/>
      <c r="S29" s="48"/>
      <c r="T29" s="46"/>
      <c r="U29" s="52"/>
      <c r="V29" s="53"/>
      <c r="W29" s="51"/>
      <c r="X29" s="54"/>
      <c r="Y29" s="44"/>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row>
    <row r="30" spans="1:165" s="56" customFormat="1" ht="5.0999999999999996" customHeight="1">
      <c r="A30" s="21"/>
      <c r="B30" s="46"/>
      <c r="C30" s="47"/>
      <c r="D30" s="48"/>
      <c r="E30" s="46"/>
      <c r="F30" s="47"/>
      <c r="G30" s="48"/>
      <c r="H30" s="46"/>
      <c r="I30" s="47"/>
      <c r="J30" s="48"/>
      <c r="K30" s="49"/>
      <c r="L30" s="50"/>
      <c r="M30" s="51"/>
      <c r="N30" s="46"/>
      <c r="O30" s="47"/>
      <c r="P30" s="48"/>
      <c r="Q30" s="46"/>
      <c r="R30" s="47"/>
      <c r="S30" s="48"/>
      <c r="T30" s="46"/>
      <c r="U30" s="52"/>
      <c r="V30" s="53"/>
      <c r="W30" s="51"/>
      <c r="X30" s="54"/>
      <c r="Y30" s="44"/>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row>
    <row r="31" spans="1:165" s="20" customFormat="1" ht="12.75" customHeight="1">
      <c r="A31" s="105" t="s">
        <v>20</v>
      </c>
      <c r="B31" s="144">
        <f>E31+H31</f>
        <v>118179</v>
      </c>
      <c r="C31" s="145">
        <f>F31+I31</f>
        <v>117171</v>
      </c>
      <c r="D31" s="108">
        <f>(B31-C31)/C31</f>
        <v>8.6028112758276369E-3</v>
      </c>
      <c r="E31" s="106">
        <v>24255</v>
      </c>
      <c r="F31" s="107">
        <v>25529</v>
      </c>
      <c r="G31" s="108">
        <f>(E31-F31)/F31</f>
        <v>-4.9904030710172742E-2</v>
      </c>
      <c r="H31" s="106">
        <v>93924</v>
      </c>
      <c r="I31" s="107">
        <v>91642</v>
      </c>
      <c r="J31" s="108">
        <f>(H31-I31)/I31</f>
        <v>2.4901246153510401E-2</v>
      </c>
      <c r="K31" s="109">
        <f>N31/Q31</f>
        <v>0.42202895433710164</v>
      </c>
      <c r="L31" s="110">
        <f>O31/R31</f>
        <v>0.43006304436896153</v>
      </c>
      <c r="M31" s="111">
        <f>ROUND(+K31-L31,3)*100</f>
        <v>-0.8</v>
      </c>
      <c r="N31" s="106">
        <v>94188</v>
      </c>
      <c r="O31" s="107">
        <v>97617</v>
      </c>
      <c r="P31" s="108">
        <f>(N31-O31)/O31</f>
        <v>-3.5127078275300407E-2</v>
      </c>
      <c r="Q31" s="106">
        <v>223179</v>
      </c>
      <c r="R31" s="107">
        <v>226983</v>
      </c>
      <c r="S31" s="108">
        <f>(Q31-R31)/R31</f>
        <v>-1.6758964327724984E-2</v>
      </c>
      <c r="T31" s="106">
        <v>239193</v>
      </c>
      <c r="U31" s="112">
        <v>238190</v>
      </c>
      <c r="V31" s="113">
        <v>2</v>
      </c>
      <c r="W31" s="111">
        <v>2</v>
      </c>
      <c r="X31" s="114">
        <v>102.06</v>
      </c>
      <c r="Y31" s="115">
        <v>97.63</v>
      </c>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row>
    <row r="32" spans="1:165" s="20" customFormat="1" ht="15" customHeight="1">
      <c r="A32" s="45"/>
      <c r="B32" s="46"/>
      <c r="C32" s="47"/>
      <c r="D32" s="48"/>
      <c r="E32" s="46"/>
      <c r="F32" s="47"/>
      <c r="G32" s="48"/>
      <c r="H32" s="46"/>
      <c r="I32" s="47"/>
      <c r="J32" s="48"/>
      <c r="K32" s="49"/>
      <c r="L32" s="50"/>
      <c r="M32" s="48"/>
      <c r="N32" s="46"/>
      <c r="O32" s="47"/>
      <c r="P32" s="48"/>
      <c r="Q32" s="46"/>
      <c r="R32" s="47"/>
      <c r="S32" s="48"/>
      <c r="T32" s="46"/>
      <c r="U32" s="48"/>
      <c r="V32" s="53"/>
      <c r="W32" s="48"/>
      <c r="X32" s="54"/>
      <c r="Y32" s="116"/>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row>
    <row r="33" spans="1:165" s="20" customFormat="1" ht="12.75" customHeight="1">
      <c r="A33" s="88" t="s">
        <v>23</v>
      </c>
      <c r="B33" s="89"/>
      <c r="C33" s="90"/>
      <c r="D33" s="117"/>
      <c r="E33" s="89"/>
      <c r="F33" s="90"/>
      <c r="G33" s="48"/>
      <c r="H33" s="46"/>
      <c r="I33" s="47"/>
      <c r="J33" s="48"/>
      <c r="K33" s="49"/>
      <c r="L33" s="50"/>
      <c r="M33" s="48"/>
      <c r="N33" s="46"/>
      <c r="O33" s="47"/>
      <c r="P33" s="48"/>
      <c r="Q33" s="46"/>
      <c r="R33" s="47"/>
      <c r="S33" s="48"/>
      <c r="T33" s="46"/>
      <c r="U33" s="48"/>
      <c r="V33" s="53"/>
      <c r="W33" s="48"/>
      <c r="X33" s="54"/>
      <c r="Y33" s="116"/>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row>
    <row r="34" spans="1:165" s="56" customFormat="1" ht="5.0999999999999996" customHeight="1">
      <c r="A34" s="21"/>
      <c r="B34" s="46"/>
      <c r="C34" s="47"/>
      <c r="D34" s="48"/>
      <c r="E34" s="46"/>
      <c r="F34" s="47"/>
      <c r="G34" s="48"/>
      <c r="H34" s="46"/>
      <c r="I34" s="47"/>
      <c r="J34" s="48"/>
      <c r="K34" s="49"/>
      <c r="L34" s="50"/>
      <c r="M34" s="48"/>
      <c r="N34" s="46"/>
      <c r="O34" s="47"/>
      <c r="P34" s="48"/>
      <c r="Q34" s="46"/>
      <c r="R34" s="47"/>
      <c r="S34" s="48"/>
      <c r="T34" s="46"/>
      <c r="U34" s="48"/>
      <c r="V34" s="53"/>
      <c r="W34" s="48"/>
      <c r="X34" s="54"/>
      <c r="Y34" s="116"/>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row>
    <row r="35" spans="1:165" s="20" customFormat="1" ht="17.100000000000001" customHeight="1">
      <c r="A35" s="88" t="s">
        <v>20</v>
      </c>
      <c r="B35" s="141">
        <f>E35+H35</f>
        <v>1073875</v>
      </c>
      <c r="C35" s="142">
        <f>F35+I35</f>
        <v>1074763</v>
      </c>
      <c r="D35" s="91">
        <f>(B35-C35)/C35</f>
        <v>-8.2622866622687979E-4</v>
      </c>
      <c r="E35" s="89">
        <f>E27+E31</f>
        <v>511497</v>
      </c>
      <c r="F35" s="90">
        <f>F31+F27</f>
        <v>507475</v>
      </c>
      <c r="G35" s="91">
        <f>(E35-F35)/F35</f>
        <v>7.9255135720971478E-3</v>
      </c>
      <c r="H35" s="89">
        <f>H27+H31</f>
        <v>562378</v>
      </c>
      <c r="I35" s="90">
        <f>I31+I27</f>
        <v>567288</v>
      </c>
      <c r="J35" s="91">
        <f>(H35-I35)/I35</f>
        <v>-8.655215692910832E-3</v>
      </c>
      <c r="K35" s="94">
        <f>N35/Q35</f>
        <v>0.57769632559871142</v>
      </c>
      <c r="L35" s="95">
        <f>O35/R35</f>
        <v>0.60871523719127918</v>
      </c>
      <c r="M35" s="96">
        <f>ROUND(+K35-L35,3)*100</f>
        <v>-3.1</v>
      </c>
      <c r="N35" s="89">
        <f>N27+N31</f>
        <v>1193267</v>
      </c>
      <c r="O35" s="90">
        <f>O31+O27</f>
        <v>1274307</v>
      </c>
      <c r="P35" s="91">
        <f>(N35-O35)/O35</f>
        <v>-6.3595350257041675E-2</v>
      </c>
      <c r="Q35" s="89">
        <f>Q27+Q31</f>
        <v>2065561</v>
      </c>
      <c r="R35" s="90">
        <f>R31+R27</f>
        <v>2093437</v>
      </c>
      <c r="S35" s="91">
        <f>(Q35-R35)/R35</f>
        <v>-1.3315901075599599E-2</v>
      </c>
      <c r="T35" s="89">
        <f>T27+T31</f>
        <v>2692877</v>
      </c>
      <c r="U35" s="97">
        <f>U27+U31</f>
        <v>2813554</v>
      </c>
      <c r="V35" s="98">
        <v>2.5</v>
      </c>
      <c r="W35" s="96">
        <v>2.6</v>
      </c>
      <c r="X35" s="99">
        <v>157.38999999999999</v>
      </c>
      <c r="Y35" s="100">
        <v>161.9</v>
      </c>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row>
    <row r="36" spans="1:165" s="20" customFormat="1" ht="24.9" customHeight="1">
      <c r="A36" s="45"/>
      <c r="B36" s="46"/>
      <c r="C36" s="47"/>
      <c r="D36" s="48"/>
      <c r="E36" s="46"/>
      <c r="F36" s="47"/>
      <c r="G36" s="48"/>
      <c r="H36" s="46"/>
      <c r="I36" s="47"/>
      <c r="J36" s="48"/>
      <c r="K36" s="49"/>
      <c r="L36" s="50"/>
      <c r="M36" s="48"/>
      <c r="N36" s="46"/>
      <c r="O36" s="47"/>
      <c r="P36" s="48"/>
      <c r="Q36" s="46"/>
      <c r="R36" s="47"/>
      <c r="S36" s="48"/>
      <c r="T36" s="46"/>
      <c r="U36" s="48"/>
      <c r="V36" s="53"/>
      <c r="W36" s="48"/>
      <c r="X36" s="54"/>
      <c r="Y36" s="116"/>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row>
    <row r="37" spans="1:165" s="56" customFormat="1" ht="15" customHeight="1">
      <c r="A37" s="118" t="s">
        <v>24</v>
      </c>
      <c r="B37" s="119"/>
      <c r="C37" s="120"/>
      <c r="D37" s="121"/>
      <c r="E37" s="119"/>
      <c r="F37" s="120"/>
      <c r="G37" s="121"/>
      <c r="H37" s="119"/>
      <c r="I37" s="120"/>
      <c r="J37" s="121"/>
      <c r="K37" s="122"/>
      <c r="L37" s="123"/>
      <c r="M37" s="121"/>
      <c r="N37" s="119"/>
      <c r="O37" s="120"/>
      <c r="P37" s="121"/>
      <c r="Q37" s="119"/>
      <c r="R37" s="120"/>
      <c r="S37" s="121"/>
      <c r="T37" s="119"/>
      <c r="U37" s="121"/>
      <c r="V37" s="124"/>
      <c r="W37" s="121"/>
      <c r="X37" s="125"/>
      <c r="Y37" s="126"/>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c r="EO37" s="55"/>
      <c r="EP37" s="55"/>
      <c r="EQ37" s="55"/>
      <c r="ER37" s="55"/>
      <c r="ES37" s="55"/>
      <c r="ET37" s="55"/>
      <c r="EU37" s="55"/>
      <c r="EV37" s="55"/>
      <c r="EW37" s="55"/>
      <c r="EX37" s="55"/>
      <c r="EY37" s="55"/>
      <c r="EZ37" s="55"/>
      <c r="FA37" s="55"/>
      <c r="FB37" s="55"/>
      <c r="FC37" s="55"/>
      <c r="FD37" s="55"/>
      <c r="FE37" s="55"/>
      <c r="FF37" s="55"/>
      <c r="FG37" s="55"/>
      <c r="FH37" s="55"/>
      <c r="FI37" s="55"/>
    </row>
    <row r="38" spans="1:165" ht="13.8" thickBot="1">
      <c r="A38" s="127" t="s">
        <v>20</v>
      </c>
      <c r="B38" s="146">
        <f>E38+H38</f>
        <v>2647354</v>
      </c>
      <c r="C38" s="147">
        <f>F38+I38</f>
        <v>2642788</v>
      </c>
      <c r="D38" s="148">
        <f>(B38-C38)/C38</f>
        <v>1.7277208765894201E-3</v>
      </c>
      <c r="E38" s="146">
        <f>E17+E35</f>
        <v>1790229</v>
      </c>
      <c r="F38" s="147">
        <f>F17+F35</f>
        <v>1797866</v>
      </c>
      <c r="G38" s="148">
        <f>(E38-F38)/F38</f>
        <v>-4.2478137970238051E-3</v>
      </c>
      <c r="H38" s="146">
        <f>H17+H35</f>
        <v>857125</v>
      </c>
      <c r="I38" s="147">
        <f>I17+I35</f>
        <v>844922</v>
      </c>
      <c r="J38" s="149">
        <f>(H38-I38)/I38</f>
        <v>1.4442753295570479E-2</v>
      </c>
      <c r="K38" s="150">
        <f>N38/Q38</f>
        <v>0.68832423819661293</v>
      </c>
      <c r="L38" s="151">
        <f>O38/R38</f>
        <v>0.71749994458123445</v>
      </c>
      <c r="M38" s="152">
        <f>ROUND(+K38-L38,3)*100</f>
        <v>-2.9000000000000004</v>
      </c>
      <c r="N38" s="146">
        <f>N17+N35</f>
        <v>3347095</v>
      </c>
      <c r="O38" s="147">
        <f>O17+O35</f>
        <v>3528024</v>
      </c>
      <c r="P38" s="148">
        <f>(N38-O38)/O38</f>
        <v>-5.1283381292190754E-2</v>
      </c>
      <c r="Q38" s="146">
        <f>Q17+Q35</f>
        <v>4862672</v>
      </c>
      <c r="R38" s="147">
        <f>R17+R35</f>
        <v>4917107</v>
      </c>
      <c r="S38" s="148">
        <f>(Q38-R38)/R38</f>
        <v>-1.1070533954213322E-2</v>
      </c>
      <c r="T38" s="146">
        <f>T17+T35</f>
        <v>6637240</v>
      </c>
      <c r="U38" s="153">
        <f>U17+U35</f>
        <v>6904238</v>
      </c>
      <c r="V38" s="154">
        <v>2.5</v>
      </c>
      <c r="W38" s="152">
        <v>2.6</v>
      </c>
      <c r="X38" s="155">
        <v>152.09</v>
      </c>
      <c r="Y38" s="156">
        <v>156.53</v>
      </c>
    </row>
    <row r="39" spans="1:165" ht="13.8" thickTop="1">
      <c r="B39" s="46"/>
      <c r="C39" s="47"/>
      <c r="D39" s="129"/>
      <c r="E39" s="46"/>
      <c r="F39" s="47"/>
      <c r="G39" s="129"/>
      <c r="H39" s="46"/>
      <c r="I39" s="47"/>
      <c r="J39" s="130"/>
      <c r="K39" s="49"/>
      <c r="L39" s="50"/>
      <c r="M39" s="131"/>
      <c r="N39" s="46"/>
      <c r="O39" s="47"/>
      <c r="P39" s="129"/>
      <c r="Q39" s="46"/>
      <c r="R39" s="47"/>
      <c r="S39" s="129"/>
      <c r="T39" s="46"/>
      <c r="U39" s="47"/>
      <c r="V39" s="53"/>
      <c r="W39" s="131"/>
      <c r="X39" s="53"/>
      <c r="Y39" s="131"/>
    </row>
    <row r="40" spans="1:165">
      <c r="B40" s="46"/>
      <c r="C40" s="47"/>
      <c r="D40" s="129"/>
      <c r="E40" s="46"/>
      <c r="F40" s="47"/>
      <c r="G40" s="129"/>
      <c r="H40" s="46"/>
      <c r="I40" s="47"/>
      <c r="J40" s="130"/>
      <c r="K40" s="49"/>
      <c r="L40" s="50"/>
      <c r="M40" s="131"/>
      <c r="N40" s="46"/>
      <c r="O40" s="47"/>
      <c r="P40" s="129"/>
      <c r="Q40" s="46"/>
      <c r="R40" s="47"/>
      <c r="S40" s="129"/>
      <c r="T40" s="46"/>
      <c r="U40" s="47"/>
      <c r="V40" s="53"/>
      <c r="W40" s="131"/>
      <c r="X40" s="131"/>
      <c r="Y40" s="131"/>
    </row>
    <row r="41" spans="1:165">
      <c r="X41" s="131"/>
      <c r="Y41" s="131"/>
    </row>
    <row r="42" spans="1:165">
      <c r="X42" s="131"/>
      <c r="Y42" s="131"/>
    </row>
    <row r="43" spans="1:165">
      <c r="X43" s="131"/>
      <c r="Y43" s="131"/>
    </row>
  </sheetData>
  <printOptions horizontalCentered="1"/>
  <pageMargins left="0.25" right="0.25" top="0.5" bottom="0.25" header="0.3" footer="0.3"/>
  <pageSetup paperSize="5"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99"/>
    <pageSetUpPr fitToPage="1"/>
  </sheetPr>
  <dimension ref="A1:FI43"/>
  <sheetViews>
    <sheetView showGridLines="0" tabSelected="1" zoomScale="145" zoomScaleNormal="145" workbookViewId="0"/>
  </sheetViews>
  <sheetFormatPr defaultColWidth="9.109375" defaultRowHeight="13.2"/>
  <cols>
    <col min="1" max="1" width="7.6640625" style="128" customWidth="1"/>
    <col min="2" max="2" width="9.77734375" style="1" customWidth="1"/>
    <col min="3" max="3" width="8.6640625" style="2" customWidth="1"/>
    <col min="4" max="4" width="6.6640625" style="3" customWidth="1"/>
    <col min="5" max="5" width="9.77734375" style="4" customWidth="1"/>
    <col min="6" max="6" width="8.6640625" style="2" customWidth="1"/>
    <col min="7" max="7" width="6.6640625" style="3" customWidth="1"/>
    <col min="8" max="8" width="9.77734375" style="4" customWidth="1"/>
    <col min="9" max="9" width="8.6640625" style="2" customWidth="1"/>
    <col min="10" max="10" width="6.6640625" style="3" customWidth="1"/>
    <col min="11" max="11" width="8.6640625" style="5" customWidth="1"/>
    <col min="12" max="12" width="8.6640625" style="2" customWidth="1"/>
    <col min="13" max="13" width="6.6640625" style="6" customWidth="1"/>
    <col min="14" max="14" width="9.77734375" style="4" customWidth="1"/>
    <col min="15" max="15" width="8.6640625" style="2" customWidth="1"/>
    <col min="16" max="16" width="6.6640625" style="3" customWidth="1"/>
    <col min="17" max="17" width="9.77734375" style="4" customWidth="1"/>
    <col min="18" max="18" width="8.6640625" style="2" customWidth="1"/>
    <col min="19" max="19" width="6.6640625" style="3" customWidth="1"/>
    <col min="20" max="20" width="9.77734375" style="4" customWidth="1"/>
    <col min="21" max="21" width="8.6640625" style="2" customWidth="1"/>
    <col min="22" max="22" width="7.6640625" style="5" customWidth="1"/>
    <col min="23" max="23" width="7.6640625" style="3" customWidth="1"/>
    <col min="24" max="24" width="7.6640625" style="7" customWidth="1"/>
    <col min="25" max="25" width="7.6640625" style="8" customWidth="1"/>
    <col min="26" max="35" width="20.5546875" style="1" customWidth="1"/>
    <col min="36" max="16384" width="9.109375" style="1"/>
  </cols>
  <sheetData>
    <row r="1" spans="1:165" ht="34.950000000000003" customHeight="1">
      <c r="A1" s="223" t="s">
        <v>63</v>
      </c>
      <c r="B1" s="224"/>
      <c r="C1" s="224"/>
      <c r="D1" s="224"/>
      <c r="E1" s="225"/>
      <c r="F1" s="224"/>
      <c r="G1" s="224"/>
      <c r="H1" s="225"/>
      <c r="I1" s="224"/>
      <c r="J1" s="224"/>
      <c r="K1" s="224"/>
      <c r="L1" s="224"/>
      <c r="M1" s="224"/>
      <c r="N1" s="225"/>
      <c r="O1" s="224"/>
      <c r="P1" s="224"/>
      <c r="Q1" s="225"/>
      <c r="R1" s="224"/>
      <c r="S1" s="224"/>
      <c r="T1" s="225"/>
      <c r="U1" s="224"/>
      <c r="V1" s="224"/>
      <c r="W1" s="224"/>
      <c r="X1" s="226"/>
      <c r="Y1" s="226"/>
    </row>
    <row r="2" spans="1:165" ht="24" customHeight="1">
      <c r="A2" s="228" t="s">
        <v>67</v>
      </c>
      <c r="B2" s="218"/>
      <c r="C2" s="219"/>
      <c r="D2" s="219"/>
      <c r="E2" s="220"/>
      <c r="F2" s="219"/>
      <c r="G2" s="219"/>
      <c r="H2" s="220"/>
      <c r="I2" s="219"/>
      <c r="J2" s="219"/>
      <c r="K2" s="218"/>
      <c r="L2" s="219"/>
      <c r="M2" s="219"/>
      <c r="N2" s="220"/>
      <c r="O2" s="219"/>
      <c r="P2" s="219"/>
      <c r="Q2" s="220"/>
      <c r="R2" s="219"/>
      <c r="S2" s="219"/>
      <c r="T2" s="220"/>
      <c r="U2" s="219"/>
      <c r="V2" s="218"/>
      <c r="W2" s="219"/>
      <c r="X2" s="221"/>
      <c r="Y2" s="222"/>
    </row>
    <row r="3" spans="1:165" ht="24" customHeight="1">
      <c r="A3" s="228" t="s">
        <v>68</v>
      </c>
      <c r="B3" s="218"/>
      <c r="C3" s="219"/>
      <c r="D3" s="219"/>
      <c r="E3" s="220"/>
      <c r="F3" s="219"/>
      <c r="G3" s="219"/>
      <c r="H3" s="220"/>
      <c r="I3" s="219"/>
      <c r="J3" s="219"/>
      <c r="K3" s="218"/>
      <c r="L3" s="219"/>
      <c r="M3" s="219"/>
      <c r="N3" s="220"/>
      <c r="O3" s="219"/>
      <c r="P3" s="219"/>
      <c r="Q3" s="220"/>
      <c r="R3" s="219"/>
      <c r="S3" s="219"/>
      <c r="T3" s="220"/>
      <c r="U3" s="219"/>
      <c r="V3" s="218"/>
      <c r="W3" s="219"/>
      <c r="X3" s="221"/>
      <c r="Y3" s="222"/>
    </row>
    <row r="4" spans="1:165" ht="4.95" customHeight="1" thickBot="1"/>
    <row r="5" spans="1:165" s="20" customFormat="1" ht="13.8" thickTop="1">
      <c r="A5" s="9"/>
      <c r="B5" s="10" t="s">
        <v>4</v>
      </c>
      <c r="C5" s="11"/>
      <c r="D5" s="12"/>
      <c r="E5" s="13" t="s">
        <v>7</v>
      </c>
      <c r="F5" s="11"/>
      <c r="G5" s="12"/>
      <c r="H5" s="13"/>
      <c r="I5" s="14"/>
      <c r="J5" s="12"/>
      <c r="K5" s="15"/>
      <c r="L5" s="14"/>
      <c r="M5" s="16"/>
      <c r="N5" s="13" t="s">
        <v>10</v>
      </c>
      <c r="O5" s="11"/>
      <c r="P5" s="12"/>
      <c r="Q5" s="13" t="s">
        <v>10</v>
      </c>
      <c r="R5" s="11"/>
      <c r="S5" s="12"/>
      <c r="T5" s="13"/>
      <c r="U5" s="12"/>
      <c r="V5" s="17" t="s">
        <v>13</v>
      </c>
      <c r="W5" s="18"/>
      <c r="X5" s="10" t="s">
        <v>17</v>
      </c>
      <c r="Y5" s="18"/>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row>
    <row r="6" spans="1:165" s="20" customFormat="1">
      <c r="A6" s="21"/>
      <c r="B6" s="22" t="s">
        <v>5</v>
      </c>
      <c r="C6" s="23"/>
      <c r="D6" s="24" t="s">
        <v>0</v>
      </c>
      <c r="E6" s="25" t="s">
        <v>8</v>
      </c>
      <c r="F6" s="23"/>
      <c r="G6" s="24" t="s">
        <v>0</v>
      </c>
      <c r="H6" s="25" t="s">
        <v>8</v>
      </c>
      <c r="I6" s="23"/>
      <c r="J6" s="24" t="s">
        <v>0</v>
      </c>
      <c r="K6" s="22" t="s">
        <v>9</v>
      </c>
      <c r="L6" s="23"/>
      <c r="M6" s="26"/>
      <c r="N6" s="25" t="s">
        <v>11</v>
      </c>
      <c r="O6" s="23"/>
      <c r="P6" s="24" t="s">
        <v>0</v>
      </c>
      <c r="Q6" s="25" t="s">
        <v>12</v>
      </c>
      <c r="R6" s="23"/>
      <c r="S6" s="24" t="s">
        <v>0</v>
      </c>
      <c r="T6" s="25" t="s">
        <v>15</v>
      </c>
      <c r="U6" s="27"/>
      <c r="V6" s="28" t="s">
        <v>14</v>
      </c>
      <c r="W6" s="27"/>
      <c r="X6" s="29" t="s">
        <v>18</v>
      </c>
      <c r="Y6" s="27"/>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row>
    <row r="7" spans="1:165" s="31" customFormat="1" ht="13.8" thickBot="1">
      <c r="A7" s="132"/>
      <c r="B7" s="133">
        <v>42705</v>
      </c>
      <c r="C7" s="134">
        <v>42339</v>
      </c>
      <c r="D7" s="135" t="s">
        <v>6</v>
      </c>
      <c r="E7" s="133">
        <v>42705</v>
      </c>
      <c r="F7" s="134">
        <v>42339</v>
      </c>
      <c r="G7" s="135" t="s">
        <v>6</v>
      </c>
      <c r="H7" s="136">
        <v>42705</v>
      </c>
      <c r="I7" s="134">
        <v>42339</v>
      </c>
      <c r="J7" s="135" t="s">
        <v>6</v>
      </c>
      <c r="K7" s="136">
        <v>42705</v>
      </c>
      <c r="L7" s="134">
        <v>42339</v>
      </c>
      <c r="M7" s="137" t="s">
        <v>16</v>
      </c>
      <c r="N7" s="136">
        <v>42705</v>
      </c>
      <c r="O7" s="134">
        <v>42339</v>
      </c>
      <c r="P7" s="135" t="s">
        <v>6</v>
      </c>
      <c r="Q7" s="136">
        <v>42705</v>
      </c>
      <c r="R7" s="134">
        <v>42339</v>
      </c>
      <c r="S7" s="135" t="s">
        <v>6</v>
      </c>
      <c r="T7" s="136">
        <v>42705</v>
      </c>
      <c r="U7" s="138">
        <v>42339</v>
      </c>
      <c r="V7" s="136">
        <v>42705</v>
      </c>
      <c r="W7" s="138">
        <v>42339</v>
      </c>
      <c r="X7" s="136">
        <v>42705</v>
      </c>
      <c r="Y7" s="138">
        <v>42339</v>
      </c>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row>
    <row r="8" spans="1:165" s="31" customFormat="1" ht="5.0999999999999996" customHeight="1" thickTop="1">
      <c r="A8" s="30"/>
      <c r="B8" s="32"/>
      <c r="C8" s="33"/>
      <c r="D8" s="34"/>
      <c r="E8" s="32"/>
      <c r="F8" s="33"/>
      <c r="G8" s="35"/>
      <c r="H8" s="32"/>
      <c r="I8" s="33"/>
      <c r="J8" s="35"/>
      <c r="K8" s="32"/>
      <c r="L8" s="33"/>
      <c r="M8" s="16"/>
      <c r="N8" s="32"/>
      <c r="O8" s="33"/>
      <c r="P8" s="35"/>
      <c r="Q8" s="32"/>
      <c r="R8" s="33"/>
      <c r="S8" s="35"/>
      <c r="T8" s="32"/>
      <c r="U8" s="36"/>
      <c r="V8" s="32"/>
      <c r="W8" s="37"/>
      <c r="X8" s="32"/>
      <c r="Y8" s="37"/>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row>
    <row r="9" spans="1:165" s="31" customFormat="1" ht="15" customHeight="1">
      <c r="A9" s="38" t="s">
        <v>19</v>
      </c>
      <c r="B9" s="39"/>
      <c r="C9" s="40"/>
      <c r="D9" s="41"/>
      <c r="E9" s="39"/>
      <c r="F9" s="40"/>
      <c r="G9" s="24"/>
      <c r="H9" s="32"/>
      <c r="I9" s="33"/>
      <c r="J9" s="24"/>
      <c r="K9" s="32"/>
      <c r="L9" s="33"/>
      <c r="M9" s="42"/>
      <c r="N9" s="32"/>
      <c r="O9" s="33"/>
      <c r="P9" s="24"/>
      <c r="Q9" s="32"/>
      <c r="R9" s="33"/>
      <c r="S9" s="24"/>
      <c r="T9" s="32"/>
      <c r="U9" s="37"/>
      <c r="V9" s="32"/>
      <c r="W9" s="37"/>
      <c r="X9" s="43"/>
      <c r="Y9" s="44"/>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row>
    <row r="10" spans="1:165" s="31" customFormat="1" ht="5.0999999999999996" customHeight="1">
      <c r="A10" s="30"/>
      <c r="B10" s="32"/>
      <c r="C10" s="33"/>
      <c r="D10" s="24"/>
      <c r="E10" s="32"/>
      <c r="F10" s="33"/>
      <c r="G10" s="24"/>
      <c r="H10" s="32"/>
      <c r="I10" s="33"/>
      <c r="J10" s="24"/>
      <c r="K10" s="32"/>
      <c r="L10" s="33"/>
      <c r="M10" s="42"/>
      <c r="N10" s="32"/>
      <c r="O10" s="33"/>
      <c r="P10" s="24"/>
      <c r="Q10" s="32"/>
      <c r="R10" s="33"/>
      <c r="S10" s="24"/>
      <c r="T10" s="32"/>
      <c r="U10" s="37"/>
      <c r="V10" s="32"/>
      <c r="W10" s="37"/>
      <c r="X10" s="43"/>
      <c r="Y10" s="44"/>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row>
    <row r="11" spans="1:165" s="56" customFormat="1" ht="12.75" customHeight="1">
      <c r="A11" s="45" t="s">
        <v>2</v>
      </c>
      <c r="B11" s="46">
        <f>E11+H11</f>
        <v>71680</v>
      </c>
      <c r="C11" s="47">
        <f>F11+I11</f>
        <v>158690</v>
      </c>
      <c r="D11" s="48">
        <f>(B11-C11)/C11</f>
        <v>-0.54830172033524482</v>
      </c>
      <c r="E11" s="46">
        <v>52634</v>
      </c>
      <c r="F11" s="47">
        <v>123803</v>
      </c>
      <c r="G11" s="48">
        <f>(E11-F11)/F11</f>
        <v>-0.5748568289944509</v>
      </c>
      <c r="H11" s="46">
        <v>19046</v>
      </c>
      <c r="I11" s="47">
        <v>34887</v>
      </c>
      <c r="J11" s="48">
        <f>(H11-I11)/I11</f>
        <v>-0.45406598446412705</v>
      </c>
      <c r="K11" s="49">
        <f>N11/Q11</f>
        <v>0.54593402704523641</v>
      </c>
      <c r="L11" s="50">
        <f>O11/R11</f>
        <v>0.6110931789548214</v>
      </c>
      <c r="M11" s="51">
        <f>ROUND(+K11-L11,3)*100</f>
        <v>-6.5</v>
      </c>
      <c r="N11" s="46">
        <v>80219</v>
      </c>
      <c r="O11" s="47">
        <v>176070</v>
      </c>
      <c r="P11" s="48">
        <f>(N11-O11)/O11</f>
        <v>-0.54439143522462652</v>
      </c>
      <c r="Q11" s="46">
        <v>146939</v>
      </c>
      <c r="R11" s="47">
        <v>288123</v>
      </c>
      <c r="S11" s="48">
        <f>(Q11-R11)/R11</f>
        <v>-0.49001294585992788</v>
      </c>
      <c r="T11" s="46">
        <v>154042</v>
      </c>
      <c r="U11" s="52">
        <v>338351</v>
      </c>
      <c r="V11" s="53">
        <v>2.1</v>
      </c>
      <c r="W11" s="51">
        <v>2.1</v>
      </c>
      <c r="X11" s="54">
        <v>103.12</v>
      </c>
      <c r="Y11" s="44">
        <v>116.94</v>
      </c>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row>
    <row r="12" spans="1:165" s="56" customFormat="1">
      <c r="A12" s="45"/>
      <c r="B12" s="57"/>
      <c r="C12" s="58"/>
      <c r="D12" s="59"/>
      <c r="E12" s="60"/>
      <c r="F12" s="61"/>
      <c r="G12" s="59"/>
      <c r="H12" s="60"/>
      <c r="I12" s="61"/>
      <c r="J12" s="59"/>
      <c r="K12" s="62"/>
      <c r="L12" s="63"/>
      <c r="M12" s="64"/>
      <c r="N12" s="60"/>
      <c r="O12" s="65"/>
      <c r="P12" s="59"/>
      <c r="Q12" s="60"/>
      <c r="R12" s="65"/>
      <c r="S12" s="59"/>
      <c r="T12" s="60"/>
      <c r="U12" s="66"/>
      <c r="V12" s="67"/>
      <c r="W12" s="64"/>
      <c r="X12" s="54"/>
      <c r="Y12" s="44"/>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row>
    <row r="13" spans="1:165" s="56" customFormat="1" ht="12.75" customHeight="1">
      <c r="A13" s="45" t="s">
        <v>1</v>
      </c>
      <c r="B13" s="46">
        <f>E13+H13</f>
        <v>164933</v>
      </c>
      <c r="C13" s="47">
        <f>F13+I13</f>
        <v>297540</v>
      </c>
      <c r="D13" s="48">
        <f>(B13-C13)/C13</f>
        <v>-0.44567789204812797</v>
      </c>
      <c r="E13" s="46">
        <v>113590</v>
      </c>
      <c r="F13" s="47">
        <v>223753</v>
      </c>
      <c r="G13" s="48">
        <f>(E13-F13)/F13</f>
        <v>-0.49234200211840734</v>
      </c>
      <c r="H13" s="46">
        <v>51343</v>
      </c>
      <c r="I13" s="47">
        <v>73787</v>
      </c>
      <c r="J13" s="48">
        <f>(H13-I13)/I13</f>
        <v>-0.30417282177077265</v>
      </c>
      <c r="K13" s="49">
        <f>N13/Q13</f>
        <v>0.80253598774885149</v>
      </c>
      <c r="L13" s="50">
        <f>O13/R13</f>
        <v>0.82282226024815353</v>
      </c>
      <c r="M13" s="51">
        <f>ROUND(+K13-L13,3)*100</f>
        <v>-2</v>
      </c>
      <c r="N13" s="46">
        <v>196521</v>
      </c>
      <c r="O13" s="47">
        <v>360160</v>
      </c>
      <c r="P13" s="48">
        <f>(N13-O13)/O13</f>
        <v>-0.45435084406930254</v>
      </c>
      <c r="Q13" s="46">
        <v>244875</v>
      </c>
      <c r="R13" s="47">
        <v>437713</v>
      </c>
      <c r="S13" s="48">
        <f>(Q13-R13)/R13</f>
        <v>-0.4405580825792243</v>
      </c>
      <c r="T13" s="46">
        <v>377691</v>
      </c>
      <c r="U13" s="52">
        <v>654335</v>
      </c>
      <c r="V13" s="53">
        <v>2.2999999999999998</v>
      </c>
      <c r="W13" s="51">
        <v>2.2000000000000002</v>
      </c>
      <c r="X13" s="54">
        <v>120.18</v>
      </c>
      <c r="Y13" s="44">
        <v>139.13</v>
      </c>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row>
    <row r="14" spans="1:165" s="56" customFormat="1">
      <c r="A14" s="45"/>
      <c r="B14" s="57"/>
      <c r="C14" s="58"/>
      <c r="D14" s="59"/>
      <c r="E14" s="60"/>
      <c r="F14" s="61"/>
      <c r="G14" s="59"/>
      <c r="H14" s="60"/>
      <c r="I14" s="61"/>
      <c r="J14" s="59"/>
      <c r="K14" s="62"/>
      <c r="L14" s="63"/>
      <c r="M14" s="64"/>
      <c r="N14" s="60"/>
      <c r="O14" s="65"/>
      <c r="P14" s="59"/>
      <c r="Q14" s="60"/>
      <c r="R14" s="65"/>
      <c r="S14" s="59"/>
      <c r="T14" s="60"/>
      <c r="U14" s="66"/>
      <c r="V14" s="67"/>
      <c r="W14" s="64"/>
      <c r="X14" s="54"/>
      <c r="Y14" s="44"/>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row>
    <row r="15" spans="1:165" s="56" customFormat="1" ht="12.75" customHeight="1">
      <c r="A15" s="45" t="s">
        <v>3</v>
      </c>
      <c r="B15" s="46">
        <f>E15+H15</f>
        <v>513982</v>
      </c>
      <c r="C15" s="47">
        <f>F15+I15</f>
        <v>1124521</v>
      </c>
      <c r="D15" s="48">
        <f>(B15-C15)/C15</f>
        <v>-0.54293250192748732</v>
      </c>
      <c r="E15" s="46">
        <v>428429</v>
      </c>
      <c r="F15" s="47">
        <v>947702</v>
      </c>
      <c r="G15" s="48">
        <f>(E15-F15)/F15</f>
        <v>-0.54792856826301939</v>
      </c>
      <c r="H15" s="46">
        <v>85553</v>
      </c>
      <c r="I15" s="47">
        <v>176819</v>
      </c>
      <c r="J15" s="48">
        <f>(H15-I15)/I15</f>
        <v>-0.51615493810054347</v>
      </c>
      <c r="K15" s="49">
        <f>N15/Q15</f>
        <v>0.75000229077347713</v>
      </c>
      <c r="L15" s="50">
        <f>O15/R15</f>
        <v>0.80064343743125665</v>
      </c>
      <c r="M15" s="51">
        <f>ROUND(+K15-L15,3)*100</f>
        <v>-5.0999999999999996</v>
      </c>
      <c r="N15" s="46">
        <v>736653</v>
      </c>
      <c r="O15" s="47">
        <v>1688794</v>
      </c>
      <c r="P15" s="48">
        <f>(N15-O15)/O15</f>
        <v>-0.56379937399114399</v>
      </c>
      <c r="Q15" s="46">
        <v>982201</v>
      </c>
      <c r="R15" s="47">
        <v>2109296</v>
      </c>
      <c r="S15" s="48">
        <f>(Q15-R15)/R15</f>
        <v>-0.53434653078562711</v>
      </c>
      <c r="T15" s="46">
        <v>1349161</v>
      </c>
      <c r="U15" s="52">
        <v>3048948</v>
      </c>
      <c r="V15" s="53">
        <v>2.6</v>
      </c>
      <c r="W15" s="51">
        <v>2.7</v>
      </c>
      <c r="X15" s="54">
        <v>166.22</v>
      </c>
      <c r="Y15" s="44">
        <v>207.57</v>
      </c>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row>
    <row r="16" spans="1:165" s="56" customFormat="1" ht="6.9" customHeight="1">
      <c r="A16" s="21"/>
      <c r="B16" s="46"/>
      <c r="C16" s="47"/>
      <c r="D16" s="48"/>
      <c r="E16" s="46"/>
      <c r="F16" s="47"/>
      <c r="G16" s="48"/>
      <c r="H16" s="46"/>
      <c r="I16" s="47"/>
      <c r="J16" s="48"/>
      <c r="K16" s="49"/>
      <c r="L16" s="50"/>
      <c r="M16" s="51"/>
      <c r="N16" s="46"/>
      <c r="O16" s="47"/>
      <c r="P16" s="48"/>
      <c r="Q16" s="46"/>
      <c r="R16" s="47"/>
      <c r="S16" s="48"/>
      <c r="T16" s="46"/>
      <c r="U16" s="52"/>
      <c r="V16" s="53"/>
      <c r="W16" s="51"/>
      <c r="X16" s="54"/>
      <c r="Y16" s="44"/>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row>
    <row r="17" spans="1:165" s="20" customFormat="1" ht="17.100000000000001" customHeight="1">
      <c r="A17" s="68" t="s">
        <v>20</v>
      </c>
      <c r="B17" s="69">
        <f>E17+H17</f>
        <v>750595</v>
      </c>
      <c r="C17" s="70">
        <f>F17+I17</f>
        <v>1580751</v>
      </c>
      <c r="D17" s="71">
        <f>(B17-C17)/C17</f>
        <v>-0.5251655700360145</v>
      </c>
      <c r="E17" s="72">
        <f>SUM(E11:E15)</f>
        <v>594653</v>
      </c>
      <c r="F17" s="70">
        <f>SUM(F11:F15)</f>
        <v>1295258</v>
      </c>
      <c r="G17" s="71">
        <f>(E17-F17)/F17</f>
        <v>-0.54089995969914872</v>
      </c>
      <c r="H17" s="72">
        <f>SUM(H11:H15)</f>
        <v>155942</v>
      </c>
      <c r="I17" s="73">
        <f>SUM(I11:I15)</f>
        <v>285493</v>
      </c>
      <c r="J17" s="71">
        <f>(H17-I17)/I17</f>
        <v>-0.45377995257326798</v>
      </c>
      <c r="K17" s="74">
        <f>N17/Q17</f>
        <v>0.73754143877614142</v>
      </c>
      <c r="L17" s="75">
        <f>O17/R17</f>
        <v>0.7848043759514548</v>
      </c>
      <c r="M17" s="76">
        <f>ROUND(+K17-L17,3)*100</f>
        <v>-4.7</v>
      </c>
      <c r="N17" s="72">
        <f>SUM(N11:N15)</f>
        <v>1013393</v>
      </c>
      <c r="O17" s="73">
        <f>SUM(O11:O15)</f>
        <v>2225024</v>
      </c>
      <c r="P17" s="71">
        <f>(N17-O17)/O17</f>
        <v>-0.54454738465742392</v>
      </c>
      <c r="Q17" s="72">
        <f>SUM(Q11:Q15)</f>
        <v>1374015</v>
      </c>
      <c r="R17" s="73">
        <f>SUM(R11:R15)</f>
        <v>2835132</v>
      </c>
      <c r="S17" s="71">
        <f>(Q17-R17)/R17</f>
        <v>-0.51536118953191601</v>
      </c>
      <c r="T17" s="72">
        <f>SUM(T11:T15)</f>
        <v>1880894</v>
      </c>
      <c r="U17" s="77">
        <f>SUM(U11:U15)</f>
        <v>4041634</v>
      </c>
      <c r="V17" s="78">
        <v>2.5</v>
      </c>
      <c r="W17" s="76">
        <v>2.6</v>
      </c>
      <c r="X17" s="79">
        <v>126.89</v>
      </c>
      <c r="Y17" s="80">
        <v>149.88</v>
      </c>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row>
    <row r="18" spans="1:165" ht="24.9" customHeight="1">
      <c r="A18" s="21"/>
      <c r="D18" s="81"/>
      <c r="G18" s="81"/>
      <c r="J18" s="81"/>
      <c r="M18" s="81"/>
      <c r="P18" s="81"/>
      <c r="S18" s="81"/>
      <c r="U18" s="81"/>
      <c r="W18" s="81"/>
      <c r="X18" s="82"/>
      <c r="Y18" s="83"/>
    </row>
    <row r="19" spans="1:165" s="31" customFormat="1">
      <c r="A19" s="84" t="s">
        <v>21</v>
      </c>
      <c r="B19" s="85"/>
      <c r="C19" s="86"/>
      <c r="D19" s="87"/>
      <c r="E19" s="85"/>
      <c r="F19" s="139"/>
      <c r="G19" s="140"/>
      <c r="H19" s="32"/>
      <c r="I19" s="33"/>
      <c r="J19" s="81"/>
      <c r="K19" s="32"/>
      <c r="L19" s="33"/>
      <c r="M19" s="81"/>
      <c r="N19" s="32"/>
      <c r="O19" s="33"/>
      <c r="P19" s="81"/>
      <c r="Q19" s="32"/>
      <c r="R19" s="33"/>
      <c r="S19" s="81"/>
      <c r="T19" s="32"/>
      <c r="U19" s="81"/>
      <c r="V19" s="32"/>
      <c r="W19" s="81"/>
      <c r="X19" s="43"/>
      <c r="Y19" s="83"/>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row>
    <row r="20" spans="1:165" s="31" customFormat="1" ht="5.0999999999999996" customHeight="1">
      <c r="A20" s="30"/>
      <c r="B20" s="32"/>
      <c r="C20" s="33"/>
      <c r="D20" s="24"/>
      <c r="E20" s="32"/>
      <c r="F20" s="33"/>
      <c r="G20" s="24"/>
      <c r="H20" s="32"/>
      <c r="I20" s="33"/>
      <c r="J20" s="24"/>
      <c r="K20" s="32"/>
      <c r="L20" s="33"/>
      <c r="M20" s="42"/>
      <c r="N20" s="32"/>
      <c r="O20" s="33"/>
      <c r="P20" s="24"/>
      <c r="Q20" s="32"/>
      <c r="R20" s="33"/>
      <c r="S20" s="24"/>
      <c r="T20" s="32"/>
      <c r="U20" s="37"/>
      <c r="V20" s="32"/>
      <c r="W20" s="37"/>
      <c r="X20" s="43"/>
      <c r="Y20" s="44"/>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row>
    <row r="21" spans="1:165" s="56" customFormat="1" ht="12.75" customHeight="1">
      <c r="A21" s="45" t="s">
        <v>2</v>
      </c>
      <c r="B21" s="46">
        <f>E21+H21</f>
        <v>66334</v>
      </c>
      <c r="C21" s="47">
        <f>F21+I21</f>
        <v>144349</v>
      </c>
      <c r="D21" s="48">
        <f>(B21-C21)/C21</f>
        <v>-0.54046096613069716</v>
      </c>
      <c r="E21" s="46">
        <v>16582</v>
      </c>
      <c r="F21" s="47">
        <v>37955</v>
      </c>
      <c r="G21" s="48">
        <f>(E21-F21)/F21</f>
        <v>-0.56311421420102759</v>
      </c>
      <c r="H21" s="46">
        <v>49752</v>
      </c>
      <c r="I21" s="47">
        <v>106394</v>
      </c>
      <c r="J21" s="48">
        <f>(H21-I21)/I21</f>
        <v>-0.5323796454687294</v>
      </c>
      <c r="K21" s="49">
        <f>N21/Q21</f>
        <v>0.4107941340364516</v>
      </c>
      <c r="L21" s="50">
        <f>O21/R21</f>
        <v>0.42571958143536953</v>
      </c>
      <c r="M21" s="51">
        <f>ROUND(+K21-L21,3)*100</f>
        <v>-1.5</v>
      </c>
      <c r="N21" s="46">
        <v>60450</v>
      </c>
      <c r="O21" s="47">
        <v>138040</v>
      </c>
      <c r="P21" s="48">
        <f>(N21-O21)/O21</f>
        <v>-0.56208345407128368</v>
      </c>
      <c r="Q21" s="46">
        <v>147154</v>
      </c>
      <c r="R21" s="47">
        <v>324251</v>
      </c>
      <c r="S21" s="48">
        <f>(Q21-R21)/R21</f>
        <v>-0.54617256384714308</v>
      </c>
      <c r="T21" s="46">
        <v>124058</v>
      </c>
      <c r="U21" s="52">
        <v>280431</v>
      </c>
      <c r="V21" s="53">
        <v>1.9</v>
      </c>
      <c r="W21" s="51">
        <v>1.9</v>
      </c>
      <c r="X21" s="54">
        <v>134.81</v>
      </c>
      <c r="Y21" s="44">
        <v>141.11000000000001</v>
      </c>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row>
    <row r="22" spans="1:165" s="56" customFormat="1" ht="12.75" customHeight="1">
      <c r="A22" s="45"/>
      <c r="B22" s="57"/>
      <c r="C22" s="58"/>
      <c r="D22" s="59"/>
      <c r="E22" s="60"/>
      <c r="F22" s="61"/>
      <c r="G22" s="59"/>
      <c r="H22" s="60"/>
      <c r="I22" s="61"/>
      <c r="J22" s="59"/>
      <c r="K22" s="62"/>
      <c r="L22" s="63"/>
      <c r="M22" s="64"/>
      <c r="N22" s="60"/>
      <c r="O22" s="65"/>
      <c r="P22" s="59"/>
      <c r="Q22" s="60"/>
      <c r="R22" s="65"/>
      <c r="S22" s="59"/>
      <c r="T22" s="60"/>
      <c r="U22" s="66"/>
      <c r="V22" s="67"/>
      <c r="W22" s="64"/>
      <c r="X22" s="54"/>
      <c r="Y22" s="44"/>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row>
    <row r="23" spans="1:165" s="56" customFormat="1" ht="12.75" customHeight="1">
      <c r="A23" s="45" t="s">
        <v>1</v>
      </c>
      <c r="B23" s="46">
        <f>E23+H23</f>
        <v>203245</v>
      </c>
      <c r="C23" s="47">
        <f>F23+I23</f>
        <v>420381</v>
      </c>
      <c r="D23" s="48">
        <f>(B23-C23)/C23</f>
        <v>-0.51652191702289119</v>
      </c>
      <c r="E23" s="46">
        <v>87082</v>
      </c>
      <c r="F23" s="47">
        <v>197981</v>
      </c>
      <c r="G23" s="48">
        <f>(E23-F23)/F23</f>
        <v>-0.56014971133593627</v>
      </c>
      <c r="H23" s="46">
        <v>116163</v>
      </c>
      <c r="I23" s="47">
        <v>222400</v>
      </c>
      <c r="J23" s="48">
        <f>(H23-I23)/I23</f>
        <v>-0.47768435251798563</v>
      </c>
      <c r="K23" s="49">
        <f>N23/Q23</f>
        <v>0.57956919060052214</v>
      </c>
      <c r="L23" s="50">
        <f>O23/R23</f>
        <v>0.62389854032540393</v>
      </c>
      <c r="M23" s="51">
        <f>ROUND(+K23-L23,3)*100</f>
        <v>-4.3999999999999995</v>
      </c>
      <c r="N23" s="46">
        <v>221975</v>
      </c>
      <c r="O23" s="47">
        <v>502564</v>
      </c>
      <c r="P23" s="48">
        <f>(N23-O23)/O23</f>
        <v>-0.55831496088060428</v>
      </c>
      <c r="Q23" s="46">
        <v>383000</v>
      </c>
      <c r="R23" s="47">
        <v>805522</v>
      </c>
      <c r="S23" s="48">
        <f>(Q23-R23)/R23</f>
        <v>-0.52453191843301605</v>
      </c>
      <c r="T23" s="46">
        <v>489312</v>
      </c>
      <c r="U23" s="52">
        <v>1083048</v>
      </c>
      <c r="V23" s="53">
        <v>2.4</v>
      </c>
      <c r="W23" s="51">
        <v>2.6</v>
      </c>
      <c r="X23" s="54">
        <v>212.44</v>
      </c>
      <c r="Y23" s="44">
        <v>237.45</v>
      </c>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row>
    <row r="24" spans="1:165" s="56" customFormat="1">
      <c r="A24" s="45"/>
      <c r="B24" s="57"/>
      <c r="C24" s="58"/>
      <c r="D24" s="59"/>
      <c r="E24" s="60"/>
      <c r="F24" s="61"/>
      <c r="G24" s="59"/>
      <c r="H24" s="60"/>
      <c r="I24" s="61"/>
      <c r="J24" s="59"/>
      <c r="K24" s="62"/>
      <c r="L24" s="63"/>
      <c r="M24" s="64"/>
      <c r="N24" s="60"/>
      <c r="O24" s="65"/>
      <c r="P24" s="59"/>
      <c r="Q24" s="60"/>
      <c r="R24" s="65"/>
      <c r="S24" s="59"/>
      <c r="T24" s="60"/>
      <c r="U24" s="66"/>
      <c r="V24" s="67"/>
      <c r="W24" s="64"/>
      <c r="X24" s="54"/>
      <c r="Y24" s="44"/>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row>
    <row r="25" spans="1:165" s="56" customFormat="1" ht="12.75" customHeight="1">
      <c r="A25" s="45" t="s">
        <v>3</v>
      </c>
      <c r="B25" s="46">
        <f>E25+H25</f>
        <v>213514</v>
      </c>
      <c r="C25" s="47">
        <f>F25+I25</f>
        <v>381173</v>
      </c>
      <c r="D25" s="48">
        <f>(B25-C25)/C25</f>
        <v>-0.43985014678374385</v>
      </c>
      <c r="E25" s="46">
        <v>118261</v>
      </c>
      <c r="F25" s="47">
        <v>240875</v>
      </c>
      <c r="G25" s="48">
        <f>(E25-F25)/F25</f>
        <v>-0.50903580695381423</v>
      </c>
      <c r="H25" s="46">
        <v>95253</v>
      </c>
      <c r="I25" s="47">
        <v>140298</v>
      </c>
      <c r="J25" s="48">
        <f>(H25-I25)/I25</f>
        <v>-0.32106658683659067</v>
      </c>
      <c r="K25" s="49">
        <f>N25/Q25</f>
        <v>0.58718148671148862</v>
      </c>
      <c r="L25" s="50">
        <f>O25/R25</f>
        <v>0.68460158712903574</v>
      </c>
      <c r="M25" s="51">
        <f>ROUND(+K25-L25,3)*100</f>
        <v>-9.7000000000000011</v>
      </c>
      <c r="N25" s="46">
        <v>222880</v>
      </c>
      <c r="O25" s="47">
        <v>503812</v>
      </c>
      <c r="P25" s="48">
        <f>(N25-O25)/O25</f>
        <v>-0.55761276031535578</v>
      </c>
      <c r="Q25" s="46">
        <v>379576</v>
      </c>
      <c r="R25" s="47">
        <v>735920</v>
      </c>
      <c r="S25" s="48">
        <f>(Q25-R25)/R25</f>
        <v>-0.48421567561691486</v>
      </c>
      <c r="T25" s="46">
        <v>555728</v>
      </c>
      <c r="U25" s="52">
        <v>1151882</v>
      </c>
      <c r="V25" s="53">
        <v>2.6</v>
      </c>
      <c r="W25" s="51">
        <v>3</v>
      </c>
      <c r="X25" s="54">
        <v>151.94</v>
      </c>
      <c r="Y25" s="44">
        <v>182.05</v>
      </c>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row>
    <row r="26" spans="1:165" s="56" customFormat="1" ht="6.9" customHeight="1">
      <c r="A26" s="45"/>
      <c r="B26" s="46"/>
      <c r="C26" s="47"/>
      <c r="D26" s="48"/>
      <c r="E26" s="46"/>
      <c r="F26" s="47"/>
      <c r="G26" s="48"/>
      <c r="H26" s="46"/>
      <c r="I26" s="47"/>
      <c r="J26" s="48"/>
      <c r="K26" s="49"/>
      <c r="L26" s="50"/>
      <c r="M26" s="51"/>
      <c r="N26" s="46"/>
      <c r="O26" s="47"/>
      <c r="P26" s="48"/>
      <c r="Q26" s="46"/>
      <c r="R26" s="47"/>
      <c r="S26" s="48"/>
      <c r="T26" s="46"/>
      <c r="U26" s="52"/>
      <c r="V26" s="53"/>
      <c r="W26" s="51"/>
      <c r="X26" s="54"/>
      <c r="Y26" s="44"/>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row>
    <row r="27" spans="1:165" s="20" customFormat="1" ht="17.100000000000001" customHeight="1">
      <c r="A27" s="88" t="s">
        <v>20</v>
      </c>
      <c r="B27" s="141">
        <f>E27+H27</f>
        <v>483093</v>
      </c>
      <c r="C27" s="142">
        <f>F27+I27</f>
        <v>945903</v>
      </c>
      <c r="D27" s="91">
        <f>(B27-C27)/C27</f>
        <v>-0.48927849895813841</v>
      </c>
      <c r="E27" s="92">
        <f>SUM(E21:E25)</f>
        <v>221925</v>
      </c>
      <c r="F27" s="93">
        <f>F21+F23+F25</f>
        <v>476811</v>
      </c>
      <c r="G27" s="91">
        <f>(E27-F27)/F27</f>
        <v>-0.53456400963903938</v>
      </c>
      <c r="H27" s="92">
        <f>SUM(H21:H25)</f>
        <v>261168</v>
      </c>
      <c r="I27" s="93">
        <f>SUM(I21:I25)</f>
        <v>469092</v>
      </c>
      <c r="J27" s="91">
        <f>(H27-I27)/I27</f>
        <v>-0.44324780640045025</v>
      </c>
      <c r="K27" s="94">
        <f>N27/Q27</f>
        <v>0.55544502214942892</v>
      </c>
      <c r="L27" s="95">
        <f>O27/R27</f>
        <v>0.61339995379732892</v>
      </c>
      <c r="M27" s="143">
        <f>ROUND(+K27-L27,3)*100</f>
        <v>-5.8000000000000007</v>
      </c>
      <c r="N27" s="92">
        <f>SUM(N21:N25)</f>
        <v>505305</v>
      </c>
      <c r="O27" s="93">
        <f>SUM(O21:O25)</f>
        <v>1144416</v>
      </c>
      <c r="P27" s="91">
        <f>(N27-O27)/O27</f>
        <v>-0.55846038503481255</v>
      </c>
      <c r="Q27" s="92">
        <f>SUM(Q21:Q25)</f>
        <v>909730</v>
      </c>
      <c r="R27" s="93">
        <f>SUM(R21:R25)</f>
        <v>1865693</v>
      </c>
      <c r="S27" s="91">
        <f>(Q27-R27)/R27</f>
        <v>-0.51239030215582093</v>
      </c>
      <c r="T27" s="92">
        <f>SUM(T21:T25)</f>
        <v>1169098</v>
      </c>
      <c r="U27" s="97">
        <f>SUM(U21:U26)</f>
        <v>2515361</v>
      </c>
      <c r="V27" s="98">
        <v>2.4</v>
      </c>
      <c r="W27" s="96">
        <v>2.7</v>
      </c>
      <c r="X27" s="99">
        <v>165.36</v>
      </c>
      <c r="Y27" s="100">
        <v>182.35</v>
      </c>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row>
    <row r="28" spans="1:165" s="20" customFormat="1" ht="15" customHeight="1">
      <c r="A28" s="101"/>
      <c r="B28" s="46"/>
      <c r="C28" s="47"/>
      <c r="D28" s="48"/>
      <c r="E28" s="102"/>
      <c r="F28" s="103"/>
      <c r="G28" s="48"/>
      <c r="H28" s="102"/>
      <c r="I28" s="103"/>
      <c r="J28" s="48"/>
      <c r="K28" s="49"/>
      <c r="L28" s="50"/>
      <c r="M28" s="51"/>
      <c r="N28" s="102"/>
      <c r="O28" s="103"/>
      <c r="P28" s="48"/>
      <c r="Q28" s="102"/>
      <c r="R28" s="103"/>
      <c r="S28" s="48"/>
      <c r="T28" s="102"/>
      <c r="U28" s="104"/>
      <c r="V28" s="53"/>
      <c r="W28" s="51"/>
      <c r="X28" s="54"/>
      <c r="Y28" s="44"/>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row>
    <row r="29" spans="1:165" s="56" customFormat="1">
      <c r="A29" s="105" t="s">
        <v>22</v>
      </c>
      <c r="B29" s="106"/>
      <c r="C29" s="47"/>
      <c r="D29" s="48"/>
      <c r="E29" s="46"/>
      <c r="F29" s="47"/>
      <c r="G29" s="48"/>
      <c r="H29" s="46"/>
      <c r="I29" s="47"/>
      <c r="J29" s="48"/>
      <c r="K29" s="49"/>
      <c r="L29" s="50"/>
      <c r="M29" s="51"/>
      <c r="N29" s="46"/>
      <c r="O29" s="47"/>
      <c r="P29" s="48"/>
      <c r="Q29" s="46"/>
      <c r="R29" s="47"/>
      <c r="S29" s="48"/>
      <c r="T29" s="46"/>
      <c r="U29" s="52"/>
      <c r="V29" s="53"/>
      <c r="W29" s="51"/>
      <c r="X29" s="54"/>
      <c r="Y29" s="44"/>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row>
    <row r="30" spans="1:165" s="56" customFormat="1" ht="5.0999999999999996" customHeight="1">
      <c r="A30" s="21"/>
      <c r="B30" s="46"/>
      <c r="C30" s="47"/>
      <c r="D30" s="48"/>
      <c r="E30" s="46"/>
      <c r="F30" s="47"/>
      <c r="G30" s="48"/>
      <c r="H30" s="46"/>
      <c r="I30" s="47"/>
      <c r="J30" s="48"/>
      <c r="K30" s="49"/>
      <c r="L30" s="50"/>
      <c r="M30" s="51"/>
      <c r="N30" s="46"/>
      <c r="O30" s="47"/>
      <c r="P30" s="48"/>
      <c r="Q30" s="46"/>
      <c r="R30" s="47"/>
      <c r="S30" s="48"/>
      <c r="T30" s="46"/>
      <c r="U30" s="52"/>
      <c r="V30" s="53"/>
      <c r="W30" s="51"/>
      <c r="X30" s="54"/>
      <c r="Y30" s="44"/>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row>
    <row r="31" spans="1:165" s="20" customFormat="1" ht="12.75" customHeight="1">
      <c r="A31" s="105" t="s">
        <v>20</v>
      </c>
      <c r="B31" s="144">
        <f>E31+H31</f>
        <v>56258</v>
      </c>
      <c r="C31" s="145">
        <f>F31+I31</f>
        <v>121201</v>
      </c>
      <c r="D31" s="108">
        <f>(B31-C31)/C31</f>
        <v>-0.5358289123027038</v>
      </c>
      <c r="E31" s="106">
        <v>10188</v>
      </c>
      <c r="F31" s="107">
        <v>25080</v>
      </c>
      <c r="G31" s="108">
        <f>(E31-F31)/F31</f>
        <v>-0.59377990430622007</v>
      </c>
      <c r="H31" s="106">
        <v>46070</v>
      </c>
      <c r="I31" s="107">
        <v>96121</v>
      </c>
      <c r="J31" s="108">
        <f>(H31-I31)/I31</f>
        <v>-0.52070827394638008</v>
      </c>
      <c r="K31" s="109">
        <f>N31/Q31</f>
        <v>0.38857947753241096</v>
      </c>
      <c r="L31" s="110">
        <f>O31/R31</f>
        <v>0.43483972788643727</v>
      </c>
      <c r="M31" s="111">
        <f>ROUND(+K31-L31,3)*100</f>
        <v>-4.5999999999999996</v>
      </c>
      <c r="N31" s="106">
        <v>41932</v>
      </c>
      <c r="O31" s="107">
        <v>100291</v>
      </c>
      <c r="P31" s="108">
        <f>(N31-O31)/O31</f>
        <v>-0.58189668065928146</v>
      </c>
      <c r="Q31" s="106">
        <v>107911</v>
      </c>
      <c r="R31" s="107">
        <v>230639</v>
      </c>
      <c r="S31" s="108">
        <f>(Q31-R31)/R31</f>
        <v>-0.53212162730500912</v>
      </c>
      <c r="T31" s="106">
        <v>110895</v>
      </c>
      <c r="U31" s="112">
        <v>248192</v>
      </c>
      <c r="V31" s="113">
        <v>2</v>
      </c>
      <c r="W31" s="111">
        <v>2</v>
      </c>
      <c r="X31" s="114">
        <v>102.46</v>
      </c>
      <c r="Y31" s="115">
        <v>99.94</v>
      </c>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row>
    <row r="32" spans="1:165" s="20" customFormat="1" ht="15" customHeight="1">
      <c r="A32" s="45"/>
      <c r="B32" s="46"/>
      <c r="C32" s="47"/>
      <c r="D32" s="48"/>
      <c r="E32" s="46"/>
      <c r="F32" s="47"/>
      <c r="G32" s="48"/>
      <c r="H32" s="46"/>
      <c r="I32" s="47"/>
      <c r="J32" s="48"/>
      <c r="K32" s="49"/>
      <c r="L32" s="50"/>
      <c r="M32" s="48"/>
      <c r="N32" s="46"/>
      <c r="O32" s="47"/>
      <c r="P32" s="48"/>
      <c r="Q32" s="46"/>
      <c r="R32" s="47"/>
      <c r="S32" s="48"/>
      <c r="T32" s="46"/>
      <c r="U32" s="48"/>
      <c r="V32" s="53"/>
      <c r="W32" s="48"/>
      <c r="X32" s="54"/>
      <c r="Y32" s="116"/>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row>
    <row r="33" spans="1:165" s="20" customFormat="1" ht="12.75" customHeight="1">
      <c r="A33" s="88" t="s">
        <v>23</v>
      </c>
      <c r="B33" s="89"/>
      <c r="C33" s="90"/>
      <c r="D33" s="117"/>
      <c r="E33" s="89"/>
      <c r="F33" s="90"/>
      <c r="G33" s="48"/>
      <c r="H33" s="46"/>
      <c r="I33" s="47"/>
      <c r="J33" s="48"/>
      <c r="K33" s="49"/>
      <c r="L33" s="50"/>
      <c r="M33" s="48"/>
      <c r="N33" s="46"/>
      <c r="O33" s="47"/>
      <c r="P33" s="48"/>
      <c r="Q33" s="46"/>
      <c r="R33" s="47"/>
      <c r="S33" s="48"/>
      <c r="T33" s="46"/>
      <c r="U33" s="48"/>
      <c r="V33" s="53"/>
      <c r="W33" s="48"/>
      <c r="X33" s="54"/>
      <c r="Y33" s="116"/>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row>
    <row r="34" spans="1:165" s="56" customFormat="1" ht="5.0999999999999996" customHeight="1">
      <c r="A34" s="21"/>
      <c r="B34" s="46"/>
      <c r="C34" s="47"/>
      <c r="D34" s="48"/>
      <c r="E34" s="46"/>
      <c r="F34" s="47"/>
      <c r="G34" s="48"/>
      <c r="H34" s="46"/>
      <c r="I34" s="47"/>
      <c r="J34" s="48"/>
      <c r="K34" s="49"/>
      <c r="L34" s="50"/>
      <c r="M34" s="48"/>
      <c r="N34" s="46"/>
      <c r="O34" s="47"/>
      <c r="P34" s="48"/>
      <c r="Q34" s="46"/>
      <c r="R34" s="47"/>
      <c r="S34" s="48"/>
      <c r="T34" s="46"/>
      <c r="U34" s="48"/>
      <c r="V34" s="53"/>
      <c r="W34" s="48"/>
      <c r="X34" s="54"/>
      <c r="Y34" s="116"/>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row>
    <row r="35" spans="1:165" s="20" customFormat="1" ht="17.100000000000001" customHeight="1">
      <c r="A35" s="88" t="s">
        <v>20</v>
      </c>
      <c r="B35" s="141">
        <f>E35+H35</f>
        <v>539351</v>
      </c>
      <c r="C35" s="142">
        <f>F35+I35</f>
        <v>1067104</v>
      </c>
      <c r="D35" s="91">
        <f>(B35-C35)/C35</f>
        <v>-0.4945656655771134</v>
      </c>
      <c r="E35" s="89">
        <f>E27+E31</f>
        <v>232113</v>
      </c>
      <c r="F35" s="90">
        <f>F31+F27</f>
        <v>501891</v>
      </c>
      <c r="G35" s="91">
        <f>(E35-F35)/F35</f>
        <v>-0.53752308768238521</v>
      </c>
      <c r="H35" s="89">
        <f>H27+H31</f>
        <v>307238</v>
      </c>
      <c r="I35" s="90">
        <f>I31+I27</f>
        <v>565213</v>
      </c>
      <c r="J35" s="91">
        <f>(H35-I35)/I35</f>
        <v>-0.45642085373124824</v>
      </c>
      <c r="K35" s="94">
        <f>N35/Q35</f>
        <v>0.53775054267664135</v>
      </c>
      <c r="L35" s="95">
        <f>O35/R35</f>
        <v>0.59375471060881579</v>
      </c>
      <c r="M35" s="96">
        <f>ROUND(+K35-L35,3)*100</f>
        <v>-5.6000000000000005</v>
      </c>
      <c r="N35" s="89">
        <f>N27+N31</f>
        <v>547237</v>
      </c>
      <c r="O35" s="90">
        <f>O31+O27</f>
        <v>1244707</v>
      </c>
      <c r="P35" s="91">
        <f>(N35-O35)/O35</f>
        <v>-0.5603487407076525</v>
      </c>
      <c r="Q35" s="89">
        <f>Q27+Q31</f>
        <v>1017641</v>
      </c>
      <c r="R35" s="90">
        <f>R31+R27</f>
        <v>2096332</v>
      </c>
      <c r="S35" s="91">
        <f>(Q35-R35)/R35</f>
        <v>-0.51456114775713002</v>
      </c>
      <c r="T35" s="89">
        <f>T27+T31</f>
        <v>1279993</v>
      </c>
      <c r="U35" s="97">
        <f>U27+U31</f>
        <v>2763553</v>
      </c>
      <c r="V35" s="98">
        <v>2.4</v>
      </c>
      <c r="W35" s="96">
        <v>2.6</v>
      </c>
      <c r="X35" s="99">
        <v>149.9</v>
      </c>
      <c r="Y35" s="100">
        <v>162.41</v>
      </c>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row>
    <row r="36" spans="1:165" s="20" customFormat="1" ht="24.9" customHeight="1">
      <c r="A36" s="45"/>
      <c r="B36" s="46"/>
      <c r="C36" s="47"/>
      <c r="D36" s="48"/>
      <c r="E36" s="46"/>
      <c r="F36" s="47"/>
      <c r="G36" s="48"/>
      <c r="H36" s="46"/>
      <c r="I36" s="47"/>
      <c r="J36" s="48"/>
      <c r="K36" s="49"/>
      <c r="L36" s="50"/>
      <c r="M36" s="48"/>
      <c r="N36" s="46"/>
      <c r="O36" s="47"/>
      <c r="P36" s="48"/>
      <c r="Q36" s="46"/>
      <c r="R36" s="47"/>
      <c r="S36" s="48"/>
      <c r="T36" s="46"/>
      <c r="U36" s="48"/>
      <c r="V36" s="53"/>
      <c r="W36" s="48"/>
      <c r="X36" s="54"/>
      <c r="Y36" s="116"/>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row>
    <row r="37" spans="1:165" s="56" customFormat="1" ht="15" customHeight="1">
      <c r="A37" s="118" t="s">
        <v>24</v>
      </c>
      <c r="B37" s="119"/>
      <c r="C37" s="120"/>
      <c r="D37" s="121"/>
      <c r="E37" s="119"/>
      <c r="F37" s="120"/>
      <c r="G37" s="121"/>
      <c r="H37" s="119"/>
      <c r="I37" s="120"/>
      <c r="J37" s="121"/>
      <c r="K37" s="122"/>
      <c r="L37" s="123"/>
      <c r="M37" s="121"/>
      <c r="N37" s="119"/>
      <c r="O37" s="120"/>
      <c r="P37" s="121"/>
      <c r="Q37" s="119"/>
      <c r="R37" s="120"/>
      <c r="S37" s="121"/>
      <c r="T37" s="119"/>
      <c r="U37" s="121"/>
      <c r="V37" s="124"/>
      <c r="W37" s="121"/>
      <c r="X37" s="125"/>
      <c r="Y37" s="126"/>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c r="EO37" s="55"/>
      <c r="EP37" s="55"/>
      <c r="EQ37" s="55"/>
      <c r="ER37" s="55"/>
      <c r="ES37" s="55"/>
      <c r="ET37" s="55"/>
      <c r="EU37" s="55"/>
      <c r="EV37" s="55"/>
      <c r="EW37" s="55"/>
      <c r="EX37" s="55"/>
      <c r="EY37" s="55"/>
      <c r="EZ37" s="55"/>
      <c r="FA37" s="55"/>
      <c r="FB37" s="55"/>
      <c r="FC37" s="55"/>
      <c r="FD37" s="55"/>
      <c r="FE37" s="55"/>
      <c r="FF37" s="55"/>
      <c r="FG37" s="55"/>
      <c r="FH37" s="55"/>
      <c r="FI37" s="55"/>
    </row>
    <row r="38" spans="1:165" ht="13.8" thickBot="1">
      <c r="A38" s="127" t="s">
        <v>20</v>
      </c>
      <c r="B38" s="146">
        <f>E38+H38</f>
        <v>1289946</v>
      </c>
      <c r="C38" s="147">
        <f>F38+I38</f>
        <v>2647855</v>
      </c>
      <c r="D38" s="148">
        <f>(B38-C38)/C38</f>
        <v>-0.51283359549522156</v>
      </c>
      <c r="E38" s="146">
        <f>E17+E35</f>
        <v>826766</v>
      </c>
      <c r="F38" s="147">
        <f>F17+F35</f>
        <v>1797149</v>
      </c>
      <c r="G38" s="148">
        <f>(E38-F38)/F38</f>
        <v>-0.53995689839851901</v>
      </c>
      <c r="H38" s="146">
        <f>H17+H35</f>
        <v>463180</v>
      </c>
      <c r="I38" s="147">
        <f>I17+I35</f>
        <v>850706</v>
      </c>
      <c r="J38" s="149">
        <f>(H38-I38)/I38</f>
        <v>-0.45553457951395665</v>
      </c>
      <c r="K38" s="150">
        <f>N38/Q38</f>
        <v>0.65253113323989742</v>
      </c>
      <c r="L38" s="151">
        <f>O38/R38</f>
        <v>0.70359045508595419</v>
      </c>
      <c r="M38" s="152">
        <f>ROUND(+K38-L38,3)*100</f>
        <v>-5.0999999999999996</v>
      </c>
      <c r="N38" s="146">
        <f>N17+N35</f>
        <v>1560630</v>
      </c>
      <c r="O38" s="147">
        <f>O17+O35</f>
        <v>3469731</v>
      </c>
      <c r="P38" s="148">
        <f>(N38-O38)/O38</f>
        <v>-0.55021585246810201</v>
      </c>
      <c r="Q38" s="146">
        <f>Q17+Q35</f>
        <v>2391656</v>
      </c>
      <c r="R38" s="147">
        <f>R17+R35</f>
        <v>4931464</v>
      </c>
      <c r="S38" s="148">
        <f>(Q38-R38)/R38</f>
        <v>-0.51502109718331113</v>
      </c>
      <c r="T38" s="146">
        <f>T17+T35</f>
        <v>3160887</v>
      </c>
      <c r="U38" s="153">
        <f>U17+U35</f>
        <v>6805187</v>
      </c>
      <c r="V38" s="154">
        <v>2.5</v>
      </c>
      <c r="W38" s="152">
        <v>2.6</v>
      </c>
      <c r="X38" s="155">
        <v>139.88999999999999</v>
      </c>
      <c r="Y38" s="156">
        <v>156.94999999999999</v>
      </c>
    </row>
    <row r="39" spans="1:165" ht="13.8" thickTop="1">
      <c r="B39" s="46"/>
      <c r="C39" s="47"/>
      <c r="D39" s="129"/>
      <c r="E39" s="46"/>
      <c r="F39" s="47"/>
      <c r="G39" s="129"/>
      <c r="H39" s="46"/>
      <c r="I39" s="47"/>
      <c r="J39" s="130"/>
      <c r="K39" s="49"/>
      <c r="L39" s="50"/>
      <c r="M39" s="131"/>
      <c r="N39" s="46"/>
      <c r="O39" s="47"/>
      <c r="P39" s="129"/>
      <c r="Q39" s="46"/>
      <c r="R39" s="47"/>
      <c r="S39" s="129"/>
      <c r="T39" s="46"/>
      <c r="U39" s="47"/>
      <c r="V39" s="53"/>
      <c r="W39" s="131"/>
      <c r="X39" s="53"/>
      <c r="Y39" s="131"/>
    </row>
    <row r="40" spans="1:165">
      <c r="B40" s="46"/>
      <c r="C40" s="47"/>
      <c r="D40" s="129"/>
      <c r="E40" s="46"/>
      <c r="F40" s="47"/>
      <c r="G40" s="129"/>
      <c r="H40" s="46"/>
      <c r="I40" s="47"/>
      <c r="J40" s="130"/>
      <c r="K40" s="49"/>
      <c r="L40" s="50"/>
      <c r="M40" s="131"/>
      <c r="N40" s="46"/>
      <c r="O40" s="47"/>
      <c r="P40" s="129"/>
      <c r="Q40" s="46"/>
      <c r="R40" s="47"/>
      <c r="S40" s="129"/>
      <c r="T40" s="46"/>
      <c r="U40" s="47"/>
      <c r="V40" s="53"/>
      <c r="W40" s="131"/>
      <c r="X40" s="131"/>
      <c r="Y40" s="131"/>
    </row>
    <row r="41" spans="1:165">
      <c r="X41" s="131"/>
      <c r="Y41" s="131"/>
    </row>
    <row r="42" spans="1:165">
      <c r="X42" s="131"/>
      <c r="Y42" s="131"/>
    </row>
    <row r="43" spans="1:165">
      <c r="X43" s="131"/>
      <c r="Y43" s="131"/>
    </row>
  </sheetData>
  <printOptions horizontalCentered="1"/>
  <pageMargins left="0.25" right="0.25" top="0.5" bottom="0.25" header="0.3" footer="0.3"/>
  <pageSetup paperSize="5"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97103"/>
    <pageSetUpPr fitToPage="1"/>
  </sheetPr>
  <dimension ref="B1:S24"/>
  <sheetViews>
    <sheetView showGridLines="0" zoomScale="160" zoomScaleNormal="160" workbookViewId="0">
      <selection activeCell="C2" sqref="C2"/>
    </sheetView>
  </sheetViews>
  <sheetFormatPr defaultRowHeight="13.2"/>
  <cols>
    <col min="1" max="1" width="1.77734375" style="157" customWidth="1"/>
    <col min="2" max="2" width="0.88671875" style="157" customWidth="1"/>
    <col min="3" max="3" width="10.77734375" style="180" customWidth="1"/>
    <col min="4" max="4" width="8.88671875" style="157"/>
    <col min="5" max="5" width="18.6640625" style="157" customWidth="1"/>
    <col min="6" max="18" width="8.88671875" style="157"/>
    <col min="19" max="19" width="0.88671875" style="157" customWidth="1"/>
    <col min="20" max="16384" width="8.88671875" style="157"/>
  </cols>
  <sheetData>
    <row r="1" spans="2:19" ht="49.95" customHeight="1"/>
    <row r="2" spans="2:19" ht="15" thickBot="1">
      <c r="C2" s="158" t="s">
        <v>51</v>
      </c>
      <c r="D2" s="159"/>
      <c r="E2" s="159"/>
      <c r="F2" s="159"/>
      <c r="G2" s="159"/>
      <c r="H2" s="159"/>
      <c r="I2" s="160"/>
      <c r="J2" s="159"/>
    </row>
    <row r="3" spans="2:19" ht="16.95" customHeight="1" thickBot="1">
      <c r="B3" s="194"/>
      <c r="C3" s="189" t="s">
        <v>25</v>
      </c>
      <c r="D3" s="171" t="s">
        <v>42</v>
      </c>
      <c r="E3" s="173"/>
      <c r="F3" s="174" t="s">
        <v>46</v>
      </c>
      <c r="G3" s="165" t="s">
        <v>47</v>
      </c>
      <c r="H3" s="166"/>
      <c r="I3" s="167"/>
      <c r="J3" s="168"/>
    </row>
    <row r="4" spans="2:19" ht="16.95" customHeight="1" thickBot="1">
      <c r="B4" s="194"/>
      <c r="C4" s="195" t="s">
        <v>26</v>
      </c>
      <c r="D4" s="190"/>
      <c r="E4" s="169" t="s">
        <v>43</v>
      </c>
      <c r="F4" s="165"/>
      <c r="G4" s="165"/>
      <c r="H4" s="165"/>
      <c r="I4" s="167"/>
      <c r="J4" s="168"/>
    </row>
    <row r="5" spans="2:19" ht="16.95" customHeight="1" thickBot="1">
      <c r="B5" s="194"/>
      <c r="C5" s="195" t="s">
        <v>27</v>
      </c>
      <c r="D5" s="190"/>
      <c r="E5" s="169" t="s">
        <v>44</v>
      </c>
      <c r="F5" s="165"/>
      <c r="G5" s="165"/>
      <c r="H5" s="165"/>
      <c r="I5" s="167"/>
      <c r="J5" s="168"/>
    </row>
    <row r="6" spans="2:19" ht="16.95" customHeight="1" thickBot="1">
      <c r="B6" s="194"/>
      <c r="C6" s="195" t="s">
        <v>28</v>
      </c>
      <c r="D6" s="190"/>
      <c r="E6" s="170" t="s">
        <v>52</v>
      </c>
      <c r="H6" s="174" t="s">
        <v>48</v>
      </c>
      <c r="I6" s="171" t="s">
        <v>49</v>
      </c>
      <c r="J6" s="168"/>
    </row>
    <row r="7" spans="2:19" ht="16.95" customHeight="1" thickBot="1">
      <c r="B7" s="194"/>
      <c r="C7" s="195" t="s">
        <v>29</v>
      </c>
      <c r="D7" s="190"/>
      <c r="E7" s="183" t="s">
        <v>45</v>
      </c>
      <c r="F7" s="172"/>
      <c r="G7" s="172"/>
      <c r="H7" s="172"/>
      <c r="I7" s="167"/>
      <c r="J7" s="168"/>
    </row>
    <row r="8" spans="2:19" ht="15" thickBot="1">
      <c r="C8" s="179"/>
      <c r="D8" s="161"/>
      <c r="E8" s="161"/>
      <c r="F8" s="161"/>
      <c r="G8" s="159"/>
      <c r="H8" s="159"/>
      <c r="I8" s="160"/>
      <c r="J8" s="159"/>
    </row>
    <row r="9" spans="2:19" ht="15" customHeight="1" thickBot="1">
      <c r="B9" s="194"/>
      <c r="C9" s="191" t="s">
        <v>34</v>
      </c>
      <c r="D9" s="196"/>
      <c r="E9" s="176" t="s">
        <v>36</v>
      </c>
      <c r="F9" s="161"/>
      <c r="G9" s="159"/>
      <c r="H9" s="159"/>
      <c r="I9" s="160"/>
      <c r="J9" s="159"/>
    </row>
    <row r="10" spans="2:19" ht="15" customHeight="1" thickBot="1">
      <c r="D10" s="162"/>
      <c r="E10" s="162"/>
      <c r="F10" s="162"/>
      <c r="G10" s="159"/>
      <c r="H10" s="159"/>
      <c r="I10" s="160"/>
      <c r="J10" s="159"/>
    </row>
    <row r="11" spans="2:19" ht="15" thickBot="1">
      <c r="B11" s="194"/>
      <c r="C11" s="191" t="s">
        <v>37</v>
      </c>
      <c r="D11" s="175"/>
      <c r="E11" s="175"/>
      <c r="F11" s="196"/>
      <c r="G11" s="178" t="s">
        <v>50</v>
      </c>
      <c r="H11" s="177"/>
      <c r="I11" s="177"/>
      <c r="J11" s="168"/>
    </row>
    <row r="12" spans="2:19" ht="13.8">
      <c r="F12" s="163"/>
      <c r="G12" s="163"/>
      <c r="H12" s="163"/>
      <c r="I12" s="163"/>
      <c r="J12" s="163"/>
    </row>
    <row r="13" spans="2:19" ht="14.4">
      <c r="C13" s="158"/>
      <c r="D13" s="159"/>
      <c r="E13" s="159"/>
      <c r="F13" s="159"/>
      <c r="G13" s="159"/>
      <c r="H13" s="159"/>
      <c r="I13" s="160"/>
      <c r="J13" s="159"/>
    </row>
    <row r="14" spans="2:19" ht="15" customHeight="1" thickBot="1">
      <c r="C14" s="158" t="s">
        <v>39</v>
      </c>
      <c r="D14" s="159"/>
      <c r="E14" s="159"/>
      <c r="F14" s="159"/>
      <c r="G14" s="159"/>
      <c r="H14" s="159"/>
      <c r="I14" s="160"/>
      <c r="J14" s="159"/>
    </row>
    <row r="15" spans="2:19" ht="27" customHeight="1">
      <c r="B15" s="197"/>
      <c r="C15" s="235" t="s">
        <v>38</v>
      </c>
      <c r="D15" s="236"/>
      <c r="E15" s="236"/>
      <c r="F15" s="236"/>
      <c r="G15" s="236"/>
      <c r="H15" s="236"/>
      <c r="I15" s="236"/>
      <c r="J15" s="236"/>
      <c r="K15" s="236"/>
      <c r="L15" s="236"/>
      <c r="M15" s="236"/>
      <c r="N15" s="236"/>
      <c r="O15" s="236"/>
      <c r="P15" s="236"/>
      <c r="Q15" s="236"/>
      <c r="R15" s="236"/>
      <c r="S15" s="199"/>
    </row>
    <row r="16" spans="2:19" ht="49.95" customHeight="1">
      <c r="B16" s="193"/>
      <c r="C16" s="229" t="s">
        <v>35</v>
      </c>
      <c r="D16" s="230"/>
      <c r="E16" s="230"/>
      <c r="F16" s="230"/>
      <c r="G16" s="230"/>
      <c r="H16" s="230"/>
      <c r="I16" s="230"/>
      <c r="J16" s="230"/>
      <c r="K16" s="230"/>
      <c r="L16" s="230"/>
      <c r="M16" s="230"/>
      <c r="N16" s="230"/>
      <c r="O16" s="230"/>
      <c r="P16" s="230"/>
      <c r="Q16" s="230"/>
      <c r="R16" s="230"/>
      <c r="S16" s="184"/>
    </row>
    <row r="17" spans="2:19" ht="19.05" customHeight="1">
      <c r="B17" s="193"/>
      <c r="C17" s="181" t="s">
        <v>30</v>
      </c>
      <c r="D17" s="162"/>
      <c r="E17" s="162"/>
      <c r="F17" s="162"/>
      <c r="G17" s="162"/>
      <c r="H17" s="162"/>
      <c r="I17" s="162"/>
      <c r="J17" s="164"/>
      <c r="S17" s="184"/>
    </row>
    <row r="18" spans="2:19" ht="19.05" customHeight="1" thickBot="1">
      <c r="B18" s="198"/>
      <c r="C18" s="192" t="s">
        <v>31</v>
      </c>
      <c r="D18" s="185"/>
      <c r="E18" s="185"/>
      <c r="F18" s="185"/>
      <c r="G18" s="185"/>
      <c r="H18" s="185"/>
      <c r="I18" s="185"/>
      <c r="J18" s="186"/>
      <c r="K18" s="187"/>
      <c r="L18" s="187"/>
      <c r="M18" s="187"/>
      <c r="N18" s="187"/>
      <c r="O18" s="187"/>
      <c r="P18" s="187"/>
      <c r="Q18" s="187"/>
      <c r="R18" s="187"/>
      <c r="S18" s="188"/>
    </row>
    <row r="19" spans="2:19" ht="14.4">
      <c r="C19" s="158"/>
      <c r="D19" s="159"/>
      <c r="E19" s="159"/>
      <c r="F19" s="159"/>
      <c r="G19" s="159"/>
      <c r="H19" s="159"/>
      <c r="I19" s="160"/>
      <c r="J19" s="159"/>
    </row>
    <row r="20" spans="2:19" ht="15" thickBot="1">
      <c r="C20" s="158" t="s">
        <v>40</v>
      </c>
      <c r="D20" s="159"/>
      <c r="E20" s="159"/>
      <c r="F20" s="159"/>
      <c r="G20" s="159"/>
      <c r="H20" s="159"/>
      <c r="I20" s="160"/>
      <c r="J20" s="159"/>
    </row>
    <row r="21" spans="2:19" ht="38.4" customHeight="1" thickBot="1">
      <c r="B21" s="194"/>
      <c r="C21" s="231" t="s">
        <v>32</v>
      </c>
      <c r="D21" s="232"/>
      <c r="E21" s="232"/>
      <c r="F21" s="232"/>
      <c r="G21" s="232"/>
      <c r="H21" s="232"/>
      <c r="I21" s="232"/>
      <c r="J21" s="232"/>
      <c r="K21" s="232"/>
      <c r="L21" s="232"/>
      <c r="M21" s="232"/>
      <c r="N21" s="232"/>
      <c r="O21" s="232"/>
      <c r="P21" s="232"/>
      <c r="Q21" s="232"/>
      <c r="R21" s="232"/>
      <c r="S21" s="173"/>
    </row>
    <row r="22" spans="2:19" ht="14.4">
      <c r="C22" s="182"/>
      <c r="D22" s="159"/>
      <c r="E22" s="159"/>
      <c r="F22" s="159"/>
      <c r="G22" s="159"/>
      <c r="H22" s="159"/>
      <c r="I22" s="160"/>
      <c r="J22" s="159"/>
    </row>
    <row r="23" spans="2:19" ht="15" thickBot="1">
      <c r="C23" s="158" t="s">
        <v>41</v>
      </c>
      <c r="D23" s="159"/>
      <c r="E23" s="159"/>
      <c r="F23" s="159"/>
      <c r="G23" s="159"/>
      <c r="H23" s="159"/>
      <c r="I23" s="160"/>
      <c r="J23" s="159"/>
    </row>
    <row r="24" spans="2:19" ht="173.4" customHeight="1" thickBot="1">
      <c r="B24" s="194"/>
      <c r="C24" s="233" t="s">
        <v>33</v>
      </c>
      <c r="D24" s="234"/>
      <c r="E24" s="234"/>
      <c r="F24" s="234"/>
      <c r="G24" s="234"/>
      <c r="H24" s="234"/>
      <c r="I24" s="234"/>
      <c r="J24" s="234"/>
      <c r="K24" s="234"/>
      <c r="L24" s="234"/>
      <c r="M24" s="234"/>
      <c r="N24" s="234"/>
      <c r="O24" s="234"/>
      <c r="P24" s="234"/>
      <c r="Q24" s="234"/>
      <c r="R24" s="234"/>
      <c r="S24" s="173"/>
    </row>
  </sheetData>
  <mergeCells count="4">
    <mergeCell ref="C16:R16"/>
    <mergeCell ref="C21:R21"/>
    <mergeCell ref="C24:R24"/>
    <mergeCell ref="C15:R15"/>
  </mergeCells>
  <printOptions horizontalCentered="1"/>
  <pageMargins left="0.5" right="0.5" top="0.5" bottom="0.25" header="0.3" footer="0.3"/>
  <pageSetup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BC36"/>
  </sheetPr>
  <dimension ref="B1:D35"/>
  <sheetViews>
    <sheetView showGridLines="0" zoomScale="160" zoomScaleNormal="160" workbookViewId="0">
      <selection activeCell="C2" sqref="C2"/>
    </sheetView>
  </sheetViews>
  <sheetFormatPr defaultColWidth="9.109375" defaultRowHeight="13.2"/>
  <cols>
    <col min="1" max="2" width="1.77734375" style="200" customWidth="1"/>
    <col min="3" max="3" width="97.77734375" style="205" customWidth="1"/>
    <col min="4" max="5" width="1.77734375" style="200" customWidth="1"/>
    <col min="6" max="16384" width="9.109375" style="200"/>
  </cols>
  <sheetData>
    <row r="1" spans="2:4" ht="48" customHeight="1"/>
    <row r="2" spans="2:4" ht="34.950000000000003" customHeight="1">
      <c r="B2" s="216"/>
      <c r="C2" s="217" t="s">
        <v>62</v>
      </c>
      <c r="D2" s="216"/>
    </row>
    <row r="3" spans="2:4" ht="4.95" customHeight="1" thickBot="1">
      <c r="C3" s="201"/>
    </row>
    <row r="4" spans="2:4" ht="4.95" customHeight="1">
      <c r="B4" s="206"/>
      <c r="C4" s="207"/>
      <c r="D4" s="208"/>
    </row>
    <row r="5" spans="2:4" ht="70.05" customHeight="1">
      <c r="B5" s="209"/>
      <c r="C5" s="202" t="s">
        <v>60</v>
      </c>
      <c r="D5" s="210"/>
    </row>
    <row r="6" spans="2:4" ht="4.95" customHeight="1">
      <c r="B6" s="209"/>
      <c r="C6" s="202"/>
      <c r="D6" s="210"/>
    </row>
    <row r="7" spans="2:4" ht="60" customHeight="1">
      <c r="B7" s="209"/>
      <c r="C7" s="203" t="s">
        <v>57</v>
      </c>
      <c r="D7" s="210"/>
    </row>
    <row r="8" spans="2:4" ht="4.95" customHeight="1">
      <c r="B8" s="209"/>
      <c r="C8" s="203"/>
      <c r="D8" s="210"/>
    </row>
    <row r="9" spans="2:4" ht="55.05" customHeight="1">
      <c r="B9" s="209"/>
      <c r="C9" s="203" t="s">
        <v>58</v>
      </c>
      <c r="D9" s="210"/>
    </row>
    <row r="10" spans="2:4" ht="4.95" customHeight="1" thickBot="1">
      <c r="B10" s="211"/>
      <c r="C10" s="212"/>
      <c r="D10" s="213"/>
    </row>
    <row r="11" spans="2:4" ht="4.95" customHeight="1" thickBot="1">
      <c r="C11" s="203"/>
    </row>
    <row r="12" spans="2:4" ht="4.95" customHeight="1">
      <c r="B12" s="206"/>
      <c r="C12" s="214"/>
      <c r="D12" s="208"/>
    </row>
    <row r="13" spans="2:4" ht="49.95" customHeight="1">
      <c r="B13" s="209"/>
      <c r="C13" s="202" t="s">
        <v>61</v>
      </c>
      <c r="D13" s="210"/>
    </row>
    <row r="14" spans="2:4" ht="4.95" customHeight="1" thickBot="1">
      <c r="B14" s="211"/>
      <c r="C14" s="215"/>
      <c r="D14" s="213"/>
    </row>
    <row r="15" spans="2:4" ht="4.95" customHeight="1" thickBot="1">
      <c r="C15" s="201"/>
    </row>
    <row r="16" spans="2:4" ht="4.95" customHeight="1">
      <c r="B16" s="206"/>
      <c r="C16" s="207"/>
      <c r="D16" s="208"/>
    </row>
    <row r="17" spans="2:4" ht="49.95" customHeight="1">
      <c r="B17" s="209"/>
      <c r="C17" s="202" t="s">
        <v>53</v>
      </c>
      <c r="D17" s="210"/>
    </row>
    <row r="18" spans="2:4" ht="4.95" customHeight="1" thickBot="1">
      <c r="B18" s="211"/>
      <c r="C18" s="215"/>
      <c r="D18" s="213"/>
    </row>
    <row r="19" spans="2:4" ht="4.95" customHeight="1" thickBot="1">
      <c r="C19" s="201"/>
    </row>
    <row r="20" spans="2:4" ht="4.95" customHeight="1">
      <c r="B20" s="206"/>
      <c r="C20" s="207"/>
      <c r="D20" s="208"/>
    </row>
    <row r="21" spans="2:4" ht="49.95" customHeight="1">
      <c r="B21" s="209"/>
      <c r="C21" s="202" t="s">
        <v>54</v>
      </c>
      <c r="D21" s="210"/>
    </row>
    <row r="22" spans="2:4" ht="4.95" customHeight="1" thickBot="1">
      <c r="B22" s="211"/>
      <c r="C22" s="215"/>
      <c r="D22" s="213"/>
    </row>
    <row r="23" spans="2:4" ht="4.95" customHeight="1" thickBot="1">
      <c r="C23" s="201"/>
    </row>
    <row r="24" spans="2:4" ht="4.95" customHeight="1">
      <c r="B24" s="206"/>
      <c r="C24" s="207"/>
      <c r="D24" s="208"/>
    </row>
    <row r="25" spans="2:4" ht="60" customHeight="1">
      <c r="B25" s="209"/>
      <c r="C25" s="202" t="s">
        <v>55</v>
      </c>
      <c r="D25" s="210"/>
    </row>
    <row r="26" spans="2:4" ht="4.95" customHeight="1" thickBot="1">
      <c r="B26" s="211"/>
      <c r="C26" s="215"/>
      <c r="D26" s="213"/>
    </row>
    <row r="27" spans="2:4" ht="4.95" customHeight="1" thickBot="1">
      <c r="C27" s="201"/>
    </row>
    <row r="28" spans="2:4" ht="4.95" customHeight="1">
      <c r="B28" s="206"/>
      <c r="C28" s="207"/>
      <c r="D28" s="208"/>
    </row>
    <row r="29" spans="2:4" ht="60" customHeight="1">
      <c r="B29" s="209"/>
      <c r="C29" s="202" t="s">
        <v>56</v>
      </c>
      <c r="D29" s="210"/>
    </row>
    <row r="30" spans="2:4" ht="4.95" customHeight="1" thickBot="1">
      <c r="B30" s="211"/>
      <c r="C30" s="215"/>
      <c r="D30" s="213"/>
    </row>
    <row r="31" spans="2:4" ht="4.95" customHeight="1" thickBot="1">
      <c r="C31" s="201"/>
    </row>
    <row r="32" spans="2:4" ht="4.95" customHeight="1">
      <c r="B32" s="206"/>
      <c r="C32" s="207"/>
      <c r="D32" s="208"/>
    </row>
    <row r="33" spans="2:4" ht="49.95" customHeight="1">
      <c r="B33" s="209"/>
      <c r="C33" s="204" t="s">
        <v>59</v>
      </c>
      <c r="D33" s="210"/>
    </row>
    <row r="34" spans="2:4" ht="4.95" customHeight="1" thickBot="1">
      <c r="B34" s="211"/>
      <c r="C34" s="215"/>
      <c r="D34" s="213"/>
    </row>
    <row r="35" spans="2:4" ht="4.95" customHeight="1">
      <c r="C35" s="201"/>
    </row>
  </sheetData>
  <printOptions horizontalCentered="1"/>
  <pageMargins left="0.25" right="0.25" top="0.5" bottom="0.2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Month Report</vt:lpstr>
      <vt:lpstr>CY Report</vt:lpstr>
      <vt:lpstr>FY Report</vt:lpstr>
      <vt:lpstr>Contact</vt:lpstr>
      <vt:lpstr>Glossary</vt:lpstr>
      <vt:lpstr>Contact!Print_Area</vt:lpstr>
      <vt:lpstr>'CY Report'!Print_Area</vt:lpstr>
      <vt:lpstr>'FY Report'!Print_Area</vt:lpstr>
      <vt:lpstr>Glossary!Print_Area</vt:lpstr>
      <vt:lpstr>'Month Report'!Print_Area</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cp:lastPrinted>2017-05-17T15:13:05Z</cp:lastPrinted>
  <dcterms:created xsi:type="dcterms:W3CDTF">2014-06-20T18:55:54Z</dcterms:created>
  <dcterms:modified xsi:type="dcterms:W3CDTF">2017-05-24T19:50:06Z</dcterms:modified>
</cp:coreProperties>
</file>