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4.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5.xml" ContentType="application/vnd.openxmlformats-officedocument.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rawings/drawing6.xml" ContentType="application/vnd.openxmlformats-officedocument.drawing+xml"/>
  <Override PartName="/xl/diagrams/data4.xml" ContentType="application/vnd.openxmlformats-officedocument.drawingml.diagramData+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xl/drawings/drawing7.xml" ContentType="application/vnd.openxmlformats-officedocument.drawing+xml"/>
  <Override PartName="/xl/diagrams/data5.xml" ContentType="application/vnd.openxmlformats-officedocument.drawingml.diagramData+xml"/>
  <Override PartName="/xl/diagrams/layout5.xml" ContentType="application/vnd.openxmlformats-officedocument.drawingml.diagramLayout+xml"/>
  <Override PartName="/xl/diagrams/quickStyle5.xml" ContentType="application/vnd.openxmlformats-officedocument.drawingml.diagramStyle+xml"/>
  <Override PartName="/xl/diagrams/colors5.xml" ContentType="application/vnd.openxmlformats-officedocument.drawingml.diagramColors+xml"/>
  <Override PartName="/xl/diagrams/drawing5.xml" ContentType="application/vnd.ms-office.drawingml.diagramDrawing+xml"/>
  <Override PartName="/xl/drawings/drawing8.xml" ContentType="application/vnd.openxmlformats-officedocument.drawing+xml"/>
  <Override PartName="/xl/diagrams/data6.xml" ContentType="application/vnd.openxmlformats-officedocument.drawingml.diagramData+xml"/>
  <Override PartName="/xl/diagrams/layout6.xml" ContentType="application/vnd.openxmlformats-officedocument.drawingml.diagramLayout+xml"/>
  <Override PartName="/xl/diagrams/quickStyle6.xml" ContentType="application/vnd.openxmlformats-officedocument.drawingml.diagramStyle+xml"/>
  <Override PartName="/xl/diagrams/colors6.xml" ContentType="application/vnd.openxmlformats-officedocument.drawingml.diagramColors+xml"/>
  <Override PartName="/xl/diagrams/drawing6.xml" ContentType="application/vnd.ms-office.drawingml.diagramDrawing+xml"/>
  <Override PartName="/xl/drawings/drawing9.xml" ContentType="application/vnd.openxmlformats-officedocument.drawing+xml"/>
  <Override PartName="/xl/diagrams/data7.xml" ContentType="application/vnd.openxmlformats-officedocument.drawingml.diagramData+xml"/>
  <Override PartName="/xl/diagrams/layout7.xml" ContentType="application/vnd.openxmlformats-officedocument.drawingml.diagramLayout+xml"/>
  <Override PartName="/xl/diagrams/quickStyle7.xml" ContentType="application/vnd.openxmlformats-officedocument.drawingml.diagramStyle+xml"/>
  <Override PartName="/xl/diagrams/colors7.xml" ContentType="application/vnd.openxmlformats-officedocument.drawingml.diagramColors+xml"/>
  <Override PartName="/xl/diagrams/drawing7.xml" ContentType="application/vnd.ms-office.drawingml.diagramDrawing+xml"/>
  <Override PartName="/xl/drawings/drawing10.xml" ContentType="application/vnd.openxmlformats-officedocument.drawing+xml"/>
  <Override PartName="/xl/diagrams/data8.xml" ContentType="application/vnd.openxmlformats-officedocument.drawingml.diagramData+xml"/>
  <Override PartName="/xl/diagrams/layout8.xml" ContentType="application/vnd.openxmlformats-officedocument.drawingml.diagramLayout+xml"/>
  <Override PartName="/xl/diagrams/quickStyle8.xml" ContentType="application/vnd.openxmlformats-officedocument.drawingml.diagramStyle+xml"/>
  <Override PartName="/xl/diagrams/colors8.xml" ContentType="application/vnd.openxmlformats-officedocument.drawingml.diagramColors+xml"/>
  <Override PartName="/xl/diagrams/drawing8.xml" ContentType="application/vnd.ms-office.drawingml.diagramDrawing+xml"/>
  <Override PartName="/xl/drawings/drawing11.xml" ContentType="application/vnd.openxmlformats-officedocument.drawing+xml"/>
  <Override PartName="/xl/diagrams/data9.xml" ContentType="application/vnd.openxmlformats-officedocument.drawingml.diagramData+xml"/>
  <Override PartName="/xl/diagrams/layout9.xml" ContentType="application/vnd.openxmlformats-officedocument.drawingml.diagramLayout+xml"/>
  <Override PartName="/xl/diagrams/quickStyle9.xml" ContentType="application/vnd.openxmlformats-officedocument.drawingml.diagramStyle+xml"/>
  <Override PartName="/xl/diagrams/colors9.xml" ContentType="application/vnd.openxmlformats-officedocument.drawingml.diagramColors+xml"/>
  <Override PartName="/xl/diagrams/drawing9.xml" ContentType="application/vnd.ms-office.drawingml.diagramDrawing+xml"/>
  <Override PartName="/xl/drawings/drawing12.xml" ContentType="application/vnd.openxmlformats-officedocument.drawing+xml"/>
  <Override PartName="/xl/diagrams/data10.xml" ContentType="application/vnd.openxmlformats-officedocument.drawingml.diagramData+xml"/>
  <Override PartName="/xl/diagrams/layout10.xml" ContentType="application/vnd.openxmlformats-officedocument.drawingml.diagramLayout+xml"/>
  <Override PartName="/xl/diagrams/quickStyle10.xml" ContentType="application/vnd.openxmlformats-officedocument.drawingml.diagramStyle+xml"/>
  <Override PartName="/xl/diagrams/colors10.xml" ContentType="application/vnd.openxmlformats-officedocument.drawingml.diagramColors+xml"/>
  <Override PartName="/xl/diagrams/drawing10.xml" ContentType="application/vnd.ms-office.drawingml.diagramDrawing+xml"/>
  <Override PartName="/xl/drawings/drawing13.xml" ContentType="application/vnd.openxmlformats-officedocument.drawing+xml"/>
  <Override PartName="/xl/diagrams/data11.xml" ContentType="application/vnd.openxmlformats-officedocument.drawingml.diagramData+xml"/>
  <Override PartName="/xl/diagrams/layout11.xml" ContentType="application/vnd.openxmlformats-officedocument.drawingml.diagramLayout+xml"/>
  <Override PartName="/xl/diagrams/quickStyle11.xml" ContentType="application/vnd.openxmlformats-officedocument.drawingml.diagramStyle+xml"/>
  <Override PartName="/xl/diagrams/colors11.xml" ContentType="application/vnd.openxmlformats-officedocument.drawingml.diagramColors+xml"/>
  <Override PartName="/xl/diagrams/drawing1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60" windowWidth="15195" windowHeight="8415" tabRatio="759"/>
  </bookViews>
  <sheets>
    <sheet name="Datos de Publicación" sheetId="13" r:id="rId1"/>
    <sheet name="Tabla de Contenido" sheetId="14" r:id="rId2"/>
    <sheet name="gen y demanda" sheetId="23" r:id="rId3"/>
    <sheet name="consumo" sheetId="2" r:id="rId4"/>
    <sheet name="clientes" sheetId="3" r:id="rId5"/>
    <sheet name="ingreso básico" sheetId="4" r:id="rId6"/>
    <sheet name="Ingreso FOA" sheetId="5" r:id="rId7"/>
    <sheet name="Ingreso PP" sheetId="6" r:id="rId8"/>
    <sheet name="Ingresos totales" sheetId="7" r:id="rId9"/>
    <sheet name="¢kWh básico" sheetId="8" r:id="rId10"/>
    <sheet name="¢kWh FOA" sheetId="9" r:id="rId11"/>
    <sheet name="¢kWh PP" sheetId="10" r:id="rId12"/>
    <sheet name="¢kWh total" sheetId="11" r:id="rId13"/>
  </sheets>
  <definedNames>
    <definedName name="_xlnm.Print_Area" localSheetId="9">'¢kWh básico'!$B$2:$I$192</definedName>
    <definedName name="_xlnm.Print_Area" localSheetId="10">'¢kWh FOA'!$B$2:$I$191</definedName>
    <definedName name="_xlnm.Print_Area" localSheetId="11">'¢kWh PP'!$B$2:$I$185</definedName>
    <definedName name="_xlnm.Print_Area" localSheetId="12">'¢kWh total'!$B$2:$I$185</definedName>
    <definedName name="_xlnm.Print_Area" localSheetId="4">clientes!$B$2:$I$192</definedName>
    <definedName name="_xlnm.Print_Area" localSheetId="3">consumo!$B$2:$I$187</definedName>
    <definedName name="_xlnm.Print_Area" localSheetId="2">'gen y demanda'!$B$2:$E$191</definedName>
    <definedName name="_xlnm.Print_Area" localSheetId="5">'ingreso básico'!$B$2:$I$171</definedName>
    <definedName name="_xlnm.Print_Area" localSheetId="6">'Ingreso FOA'!$B$2:$I$147</definedName>
    <definedName name="_xlnm.Print_Area" localSheetId="7">'Ingreso PP'!$B$2:$I$168</definedName>
    <definedName name="_xlnm.Print_Area" localSheetId="8">'Ingresos totales'!$B$2:$I$192</definedName>
  </definedNames>
  <calcPr calcId="145621"/>
</workbook>
</file>

<file path=xl/calcChain.xml><?xml version="1.0" encoding="utf-8"?>
<calcChain xmlns="http://schemas.openxmlformats.org/spreadsheetml/2006/main">
  <c r="O41" i="23" l="1"/>
  <c r="O40" i="23"/>
  <c r="O39" i="23"/>
  <c r="O38" i="23"/>
  <c r="O37" i="23"/>
  <c r="O36" i="23"/>
  <c r="O35" i="23"/>
  <c r="O34" i="23"/>
  <c r="O33" i="23"/>
  <c r="O32" i="23"/>
  <c r="O31" i="23"/>
  <c r="O30" i="23"/>
  <c r="O29" i="23"/>
  <c r="O28" i="23"/>
  <c r="O27" i="23"/>
  <c r="O26" i="23"/>
  <c r="O25" i="23"/>
  <c r="O7" i="23"/>
  <c r="O8" i="23"/>
  <c r="O9" i="23"/>
  <c r="O10" i="23"/>
  <c r="O11" i="23"/>
  <c r="O12" i="23"/>
  <c r="O13" i="23"/>
  <c r="O14" i="23"/>
  <c r="O15" i="23"/>
  <c r="O16" i="23"/>
  <c r="O17" i="23"/>
  <c r="O18" i="23"/>
  <c r="O19" i="23"/>
  <c r="O20" i="23"/>
  <c r="O21" i="23"/>
  <c r="O6" i="23"/>
  <c r="O5" i="23"/>
  <c r="E140" i="11" l="1"/>
  <c r="E120" i="11"/>
  <c r="E100" i="11"/>
  <c r="E80" i="11"/>
  <c r="E60" i="11"/>
  <c r="E40" i="11"/>
  <c r="E20" i="11"/>
  <c r="E140" i="10"/>
  <c r="E120" i="10"/>
  <c r="E100" i="10"/>
  <c r="E80" i="10"/>
  <c r="E60" i="10"/>
  <c r="E40" i="10"/>
  <c r="E20" i="10"/>
  <c r="E140" i="9"/>
  <c r="E120" i="9"/>
  <c r="E100" i="9"/>
  <c r="E80" i="9"/>
  <c r="E60" i="9"/>
  <c r="E40" i="9"/>
  <c r="E20" i="9"/>
  <c r="E141" i="8"/>
  <c r="E121" i="8"/>
  <c r="E101" i="8"/>
  <c r="E81" i="8"/>
  <c r="E61" i="8"/>
  <c r="E41" i="8"/>
  <c r="E20" i="8"/>
  <c r="O4" i="8"/>
  <c r="O5" i="8"/>
  <c r="O6" i="8"/>
  <c r="P6" i="8" s="1"/>
  <c r="O7" i="8"/>
  <c r="P7" i="8" s="1"/>
  <c r="O8" i="8"/>
  <c r="P8" i="8" s="1"/>
  <c r="O9" i="8"/>
  <c r="P9" i="8" s="1"/>
  <c r="O10" i="8"/>
  <c r="P10" i="8" s="1"/>
  <c r="O11" i="8"/>
  <c r="P11" i="8" s="1"/>
  <c r="O12" i="8"/>
  <c r="P12" i="8" s="1"/>
  <c r="O13" i="8"/>
  <c r="P13" i="8" s="1"/>
  <c r="O14" i="8"/>
  <c r="P14" i="8" s="1"/>
  <c r="O15" i="8"/>
  <c r="P15" i="8" s="1"/>
  <c r="O16" i="8"/>
  <c r="P16" i="8" s="1"/>
  <c r="O17" i="8"/>
  <c r="P17" i="8" s="1"/>
  <c r="O18" i="8"/>
  <c r="P18" i="8" s="1"/>
  <c r="O19" i="8"/>
  <c r="P19" i="8" s="1"/>
  <c r="O20" i="8"/>
  <c r="P20" i="8" s="1"/>
  <c r="E140" i="7"/>
  <c r="D140" i="7"/>
  <c r="C140" i="7"/>
  <c r="E120" i="7"/>
  <c r="D120" i="7"/>
  <c r="C120" i="7"/>
  <c r="E100" i="7"/>
  <c r="D100" i="7"/>
  <c r="C100" i="7"/>
  <c r="O100" i="7" s="1"/>
  <c r="E80" i="7"/>
  <c r="D80" i="7"/>
  <c r="C80" i="7"/>
  <c r="E60" i="7"/>
  <c r="D60" i="7"/>
  <c r="C60" i="7"/>
  <c r="E40" i="7"/>
  <c r="D40" i="7"/>
  <c r="C40" i="7"/>
  <c r="E20" i="7"/>
  <c r="D20" i="7"/>
  <c r="C20" i="7"/>
  <c r="O140" i="7"/>
  <c r="P140" i="7" s="1"/>
  <c r="P139" i="7"/>
  <c r="O139" i="7"/>
  <c r="P138" i="7"/>
  <c r="O138" i="7"/>
  <c r="P137" i="7"/>
  <c r="O137" i="7"/>
  <c r="P136" i="7"/>
  <c r="O136" i="7"/>
  <c r="P135" i="7"/>
  <c r="O135" i="7"/>
  <c r="P134" i="7"/>
  <c r="O134" i="7"/>
  <c r="P133" i="7"/>
  <c r="O133" i="7"/>
  <c r="P132" i="7"/>
  <c r="O132" i="7"/>
  <c r="P131" i="7"/>
  <c r="O131" i="7"/>
  <c r="P130" i="7"/>
  <c r="O130" i="7"/>
  <c r="P129" i="7"/>
  <c r="O129" i="7"/>
  <c r="P128" i="7"/>
  <c r="O128" i="7"/>
  <c r="P127" i="7"/>
  <c r="O127" i="7"/>
  <c r="P126" i="7"/>
  <c r="O126" i="7"/>
  <c r="O125" i="7"/>
  <c r="O124" i="7"/>
  <c r="P125" i="7" s="1"/>
  <c r="O120" i="7"/>
  <c r="P120" i="7" s="1"/>
  <c r="P119" i="7"/>
  <c r="O119" i="7"/>
  <c r="P118" i="7"/>
  <c r="O118" i="7"/>
  <c r="P117" i="7"/>
  <c r="O117" i="7"/>
  <c r="P116" i="7"/>
  <c r="O116" i="7"/>
  <c r="P115" i="7"/>
  <c r="O115" i="7"/>
  <c r="P114" i="7"/>
  <c r="O114" i="7"/>
  <c r="P113" i="7"/>
  <c r="O113" i="7"/>
  <c r="P112" i="7"/>
  <c r="O112" i="7"/>
  <c r="P111" i="7"/>
  <c r="O111" i="7"/>
  <c r="P110" i="7"/>
  <c r="O110" i="7"/>
  <c r="P109" i="7"/>
  <c r="O109" i="7"/>
  <c r="P108" i="7"/>
  <c r="O108" i="7"/>
  <c r="P107" i="7"/>
  <c r="O107" i="7"/>
  <c r="P106" i="7"/>
  <c r="O106" i="7"/>
  <c r="O105" i="7"/>
  <c r="O104" i="7"/>
  <c r="P105" i="7" s="1"/>
  <c r="P99" i="7"/>
  <c r="O99" i="7"/>
  <c r="P98" i="7"/>
  <c r="O98" i="7"/>
  <c r="P97" i="7"/>
  <c r="O97" i="7"/>
  <c r="P96" i="7"/>
  <c r="O96" i="7"/>
  <c r="P95" i="7"/>
  <c r="O95" i="7"/>
  <c r="P94" i="7"/>
  <c r="O94" i="7"/>
  <c r="P93" i="7"/>
  <c r="O93" i="7"/>
  <c r="P92" i="7"/>
  <c r="O92" i="7"/>
  <c r="P91" i="7"/>
  <c r="O91" i="7"/>
  <c r="P90" i="7"/>
  <c r="O90" i="7"/>
  <c r="P89" i="7"/>
  <c r="O89" i="7"/>
  <c r="P88" i="7"/>
  <c r="O88" i="7"/>
  <c r="P87" i="7"/>
  <c r="O87" i="7"/>
  <c r="P86" i="7"/>
  <c r="O86" i="7"/>
  <c r="O85" i="7"/>
  <c r="O84" i="7"/>
  <c r="P85" i="7" s="1"/>
  <c r="O80" i="7"/>
  <c r="P79" i="7"/>
  <c r="O79" i="7"/>
  <c r="P80" i="7" s="1"/>
  <c r="P78" i="7"/>
  <c r="O78" i="7"/>
  <c r="P77" i="7"/>
  <c r="O77" i="7"/>
  <c r="P76" i="7"/>
  <c r="O76" i="7"/>
  <c r="P75" i="7"/>
  <c r="O75" i="7"/>
  <c r="P74" i="7"/>
  <c r="O74" i="7"/>
  <c r="P73" i="7"/>
  <c r="O73" i="7"/>
  <c r="P72" i="7"/>
  <c r="O72" i="7"/>
  <c r="P71" i="7"/>
  <c r="O71" i="7"/>
  <c r="P70" i="7"/>
  <c r="O70" i="7"/>
  <c r="P69" i="7"/>
  <c r="O69" i="7"/>
  <c r="P68" i="7"/>
  <c r="O68" i="7"/>
  <c r="P67" i="7"/>
  <c r="O67" i="7"/>
  <c r="P66" i="7"/>
  <c r="O66" i="7"/>
  <c r="O65" i="7"/>
  <c r="O64" i="7"/>
  <c r="P65" i="7" s="1"/>
  <c r="O60" i="7"/>
  <c r="P60" i="7" s="1"/>
  <c r="P59" i="7"/>
  <c r="O59" i="7"/>
  <c r="P58" i="7"/>
  <c r="O58" i="7"/>
  <c r="P57" i="7"/>
  <c r="O57" i="7"/>
  <c r="P56" i="7"/>
  <c r="O56" i="7"/>
  <c r="P55" i="7"/>
  <c r="O55" i="7"/>
  <c r="P54" i="7"/>
  <c r="O54" i="7"/>
  <c r="P53" i="7"/>
  <c r="O53" i="7"/>
  <c r="P52" i="7"/>
  <c r="O52" i="7"/>
  <c r="P51" i="7"/>
  <c r="O51" i="7"/>
  <c r="P50" i="7"/>
  <c r="O50" i="7"/>
  <c r="P49" i="7"/>
  <c r="O49" i="7"/>
  <c r="P48" i="7"/>
  <c r="O48" i="7"/>
  <c r="P47" i="7"/>
  <c r="O47" i="7"/>
  <c r="P46" i="7"/>
  <c r="O46" i="7"/>
  <c r="O45" i="7"/>
  <c r="O44" i="7"/>
  <c r="P45" i="7" s="1"/>
  <c r="O40" i="7"/>
  <c r="P39" i="7"/>
  <c r="O39" i="7"/>
  <c r="P40" i="7" s="1"/>
  <c r="P38" i="7"/>
  <c r="O38" i="7"/>
  <c r="P37" i="7"/>
  <c r="O37" i="7"/>
  <c r="P36" i="7"/>
  <c r="O36" i="7"/>
  <c r="P35" i="7"/>
  <c r="O35" i="7"/>
  <c r="P34" i="7"/>
  <c r="O34" i="7"/>
  <c r="P33" i="7"/>
  <c r="O33" i="7"/>
  <c r="P32" i="7"/>
  <c r="O32" i="7"/>
  <c r="P31" i="7"/>
  <c r="O31" i="7"/>
  <c r="P30" i="7"/>
  <c r="O30" i="7"/>
  <c r="P29" i="7"/>
  <c r="O29" i="7"/>
  <c r="P28" i="7"/>
  <c r="O28" i="7"/>
  <c r="P27" i="7"/>
  <c r="O27" i="7"/>
  <c r="P26" i="7"/>
  <c r="O26" i="7"/>
  <c r="O25" i="7"/>
  <c r="O24" i="7"/>
  <c r="P25" i="7" s="1"/>
  <c r="P19" i="7"/>
  <c r="O19" i="7"/>
  <c r="P18" i="7"/>
  <c r="O18" i="7"/>
  <c r="P17" i="7"/>
  <c r="O17" i="7"/>
  <c r="P16" i="7"/>
  <c r="O16" i="7"/>
  <c r="P15" i="7"/>
  <c r="O15" i="7"/>
  <c r="P14" i="7"/>
  <c r="O14" i="7"/>
  <c r="P13" i="7"/>
  <c r="O13" i="7"/>
  <c r="P12" i="7"/>
  <c r="O12" i="7"/>
  <c r="P11" i="7"/>
  <c r="O11" i="7"/>
  <c r="P10" i="7"/>
  <c r="O10" i="7"/>
  <c r="P9" i="7"/>
  <c r="O9" i="7"/>
  <c r="P8" i="7"/>
  <c r="O8" i="7"/>
  <c r="P7" i="7"/>
  <c r="O7" i="7"/>
  <c r="P6" i="7"/>
  <c r="O6" i="7"/>
  <c r="O5" i="7"/>
  <c r="O4" i="7"/>
  <c r="P5" i="7" s="1"/>
  <c r="E140" i="6"/>
  <c r="O140" i="6" s="1"/>
  <c r="P140" i="6" s="1"/>
  <c r="P139" i="6"/>
  <c r="O139" i="6"/>
  <c r="P138" i="6"/>
  <c r="O138" i="6"/>
  <c r="P137" i="6"/>
  <c r="O137" i="6"/>
  <c r="P136" i="6"/>
  <c r="O136" i="6"/>
  <c r="P135" i="6"/>
  <c r="O135" i="6"/>
  <c r="P134" i="6"/>
  <c r="O134" i="6"/>
  <c r="P133" i="6"/>
  <c r="O133" i="6"/>
  <c r="P132" i="6"/>
  <c r="O132" i="6"/>
  <c r="P131" i="6"/>
  <c r="O131" i="6"/>
  <c r="P130" i="6"/>
  <c r="O130" i="6"/>
  <c r="P129" i="6"/>
  <c r="O129" i="6"/>
  <c r="P128" i="6"/>
  <c r="O128" i="6"/>
  <c r="P127" i="6"/>
  <c r="O127" i="6"/>
  <c r="P126" i="6"/>
  <c r="O126" i="6"/>
  <c r="O125" i="6"/>
  <c r="O124" i="6"/>
  <c r="P125" i="6" s="1"/>
  <c r="O120" i="6"/>
  <c r="P120" i="6" s="1"/>
  <c r="O119" i="6"/>
  <c r="P119" i="6" s="1"/>
  <c r="O118" i="6"/>
  <c r="P118" i="6" s="1"/>
  <c r="O117" i="6"/>
  <c r="P117" i="6" s="1"/>
  <c r="O116" i="6"/>
  <c r="P116" i="6" s="1"/>
  <c r="O115" i="6"/>
  <c r="P115" i="6" s="1"/>
  <c r="O114" i="6"/>
  <c r="P114" i="6" s="1"/>
  <c r="O113" i="6"/>
  <c r="P113" i="6" s="1"/>
  <c r="O112" i="6"/>
  <c r="P112" i="6" s="1"/>
  <c r="O111" i="6"/>
  <c r="P111" i="6" s="1"/>
  <c r="O110" i="6"/>
  <c r="P110" i="6" s="1"/>
  <c r="O109" i="6"/>
  <c r="P109" i="6" s="1"/>
  <c r="O108" i="6"/>
  <c r="P108" i="6" s="1"/>
  <c r="O107" i="6"/>
  <c r="P107" i="6" s="1"/>
  <c r="O106" i="6"/>
  <c r="P106" i="6" s="1"/>
  <c r="O105" i="6"/>
  <c r="P105" i="6" s="1"/>
  <c r="O104" i="6"/>
  <c r="P100" i="6"/>
  <c r="O100" i="6"/>
  <c r="P99" i="6"/>
  <c r="O99" i="6"/>
  <c r="P98" i="6"/>
  <c r="O98" i="6"/>
  <c r="P97" i="6"/>
  <c r="O97" i="6"/>
  <c r="P96" i="6"/>
  <c r="O96" i="6"/>
  <c r="P95" i="6"/>
  <c r="O95" i="6"/>
  <c r="P94" i="6"/>
  <c r="O94" i="6"/>
  <c r="P93" i="6"/>
  <c r="O93" i="6"/>
  <c r="P92" i="6"/>
  <c r="O92" i="6"/>
  <c r="P91" i="6"/>
  <c r="O91" i="6"/>
  <c r="P90" i="6"/>
  <c r="O90" i="6"/>
  <c r="P89" i="6"/>
  <c r="O89" i="6"/>
  <c r="P88" i="6"/>
  <c r="O88" i="6"/>
  <c r="P87" i="6"/>
  <c r="O87" i="6"/>
  <c r="P86" i="6"/>
  <c r="O86" i="6"/>
  <c r="O85" i="6"/>
  <c r="O84" i="6"/>
  <c r="P85" i="6" s="1"/>
  <c r="O80" i="6"/>
  <c r="P80" i="6" s="1"/>
  <c r="P79" i="6"/>
  <c r="O79" i="6"/>
  <c r="P78" i="6"/>
  <c r="O78" i="6"/>
  <c r="P77" i="6"/>
  <c r="O77" i="6"/>
  <c r="P76" i="6"/>
  <c r="O76" i="6"/>
  <c r="P75" i="6"/>
  <c r="O75" i="6"/>
  <c r="P74" i="6"/>
  <c r="O74" i="6"/>
  <c r="P73" i="6"/>
  <c r="O73" i="6"/>
  <c r="P72" i="6"/>
  <c r="O72" i="6"/>
  <c r="P71" i="6"/>
  <c r="O71" i="6"/>
  <c r="P70" i="6"/>
  <c r="O70" i="6"/>
  <c r="P69" i="6"/>
  <c r="O69" i="6"/>
  <c r="P68" i="6"/>
  <c r="O68" i="6"/>
  <c r="P67" i="6"/>
  <c r="O67" i="6"/>
  <c r="P66" i="6"/>
  <c r="O66" i="6"/>
  <c r="O65" i="6"/>
  <c r="O64" i="6"/>
  <c r="P65" i="6" s="1"/>
  <c r="O60" i="6"/>
  <c r="P60" i="6" s="1"/>
  <c r="P59" i="6"/>
  <c r="O59" i="6"/>
  <c r="P58" i="6"/>
  <c r="O58" i="6"/>
  <c r="P57" i="6"/>
  <c r="O57" i="6"/>
  <c r="P56" i="6"/>
  <c r="O56" i="6"/>
  <c r="P55" i="6"/>
  <c r="O55" i="6"/>
  <c r="P54" i="6"/>
  <c r="O54" i="6"/>
  <c r="P53" i="6"/>
  <c r="O53" i="6"/>
  <c r="P52" i="6"/>
  <c r="O52" i="6"/>
  <c r="P51" i="6"/>
  <c r="O51" i="6"/>
  <c r="P50" i="6"/>
  <c r="O50" i="6"/>
  <c r="P49" i="6"/>
  <c r="O49" i="6"/>
  <c r="P48" i="6"/>
  <c r="O48" i="6"/>
  <c r="P47" i="6"/>
  <c r="O47" i="6"/>
  <c r="P46" i="6"/>
  <c r="O46" i="6"/>
  <c r="O45" i="6"/>
  <c r="O44" i="6"/>
  <c r="P45" i="6" s="1"/>
  <c r="P40" i="6"/>
  <c r="O40" i="6"/>
  <c r="P39" i="6"/>
  <c r="O39" i="6"/>
  <c r="P38" i="6"/>
  <c r="O38" i="6"/>
  <c r="P37" i="6"/>
  <c r="O37" i="6"/>
  <c r="P36" i="6"/>
  <c r="O36" i="6"/>
  <c r="P35" i="6"/>
  <c r="O35" i="6"/>
  <c r="P34" i="6"/>
  <c r="O34" i="6"/>
  <c r="P33" i="6"/>
  <c r="O33" i="6"/>
  <c r="P32" i="6"/>
  <c r="O32" i="6"/>
  <c r="P31" i="6"/>
  <c r="O31" i="6"/>
  <c r="P30" i="6"/>
  <c r="O30" i="6"/>
  <c r="P29" i="6"/>
  <c r="O29" i="6"/>
  <c r="P28" i="6"/>
  <c r="O28" i="6"/>
  <c r="P27" i="6"/>
  <c r="O27" i="6"/>
  <c r="P26" i="6"/>
  <c r="O26" i="6"/>
  <c r="O25" i="6"/>
  <c r="O24" i="6"/>
  <c r="P25" i="6" s="1"/>
  <c r="O20" i="6"/>
  <c r="P20" i="6" s="1"/>
  <c r="P19" i="6"/>
  <c r="O19" i="6"/>
  <c r="P18" i="6"/>
  <c r="O18" i="6"/>
  <c r="P17" i="6"/>
  <c r="O17" i="6"/>
  <c r="P16" i="6"/>
  <c r="O16" i="6"/>
  <c r="P15" i="6"/>
  <c r="O15" i="6"/>
  <c r="P14" i="6"/>
  <c r="O14" i="6"/>
  <c r="P13" i="6"/>
  <c r="O13" i="6"/>
  <c r="P12" i="6"/>
  <c r="O12" i="6"/>
  <c r="P11" i="6"/>
  <c r="O11" i="6"/>
  <c r="P10" i="6"/>
  <c r="O10" i="6"/>
  <c r="P9" i="6"/>
  <c r="O9" i="6"/>
  <c r="P8" i="6"/>
  <c r="O8" i="6"/>
  <c r="P7" i="6"/>
  <c r="O7" i="6"/>
  <c r="P6" i="6"/>
  <c r="O6" i="6"/>
  <c r="O5" i="6"/>
  <c r="O4" i="6"/>
  <c r="P5" i="6" s="1"/>
  <c r="E140" i="5"/>
  <c r="O140" i="5"/>
  <c r="P140" i="5" s="1"/>
  <c r="P139" i="5"/>
  <c r="O139" i="5"/>
  <c r="P138" i="5"/>
  <c r="O138" i="5"/>
  <c r="P137" i="5"/>
  <c r="O137" i="5"/>
  <c r="P136" i="5"/>
  <c r="O136" i="5"/>
  <c r="P135" i="5"/>
  <c r="O135" i="5"/>
  <c r="P134" i="5"/>
  <c r="O134" i="5"/>
  <c r="P133" i="5"/>
  <c r="O133" i="5"/>
  <c r="P132" i="5"/>
  <c r="O132" i="5"/>
  <c r="P131" i="5"/>
  <c r="O131" i="5"/>
  <c r="P130" i="5"/>
  <c r="O130" i="5"/>
  <c r="P129" i="5"/>
  <c r="O129" i="5"/>
  <c r="P128" i="5"/>
  <c r="O128" i="5"/>
  <c r="P127" i="5"/>
  <c r="O127" i="5"/>
  <c r="P126" i="5"/>
  <c r="O126" i="5"/>
  <c r="O125" i="5"/>
  <c r="O124" i="5"/>
  <c r="P125" i="5" s="1"/>
  <c r="P120" i="5"/>
  <c r="O120" i="5"/>
  <c r="P119" i="5"/>
  <c r="O119" i="5"/>
  <c r="P118" i="5"/>
  <c r="O118" i="5"/>
  <c r="P117" i="5"/>
  <c r="O117" i="5"/>
  <c r="P116" i="5"/>
  <c r="O116" i="5"/>
  <c r="P115" i="5"/>
  <c r="O115" i="5"/>
  <c r="P114" i="5"/>
  <c r="O114" i="5"/>
  <c r="P113" i="5"/>
  <c r="O113" i="5"/>
  <c r="P112" i="5"/>
  <c r="O112" i="5"/>
  <c r="P111" i="5"/>
  <c r="O111" i="5"/>
  <c r="P110" i="5"/>
  <c r="O110" i="5"/>
  <c r="P109" i="5"/>
  <c r="O109" i="5"/>
  <c r="P108" i="5"/>
  <c r="O108" i="5"/>
  <c r="P107" i="5"/>
  <c r="O107" i="5"/>
  <c r="P106" i="5"/>
  <c r="O106" i="5"/>
  <c r="O105" i="5"/>
  <c r="O104" i="5"/>
  <c r="P105" i="5" s="1"/>
  <c r="O100" i="5"/>
  <c r="P100" i="5" s="1"/>
  <c r="P99" i="5"/>
  <c r="O99" i="5"/>
  <c r="P98" i="5"/>
  <c r="O98" i="5"/>
  <c r="P97" i="5"/>
  <c r="O97" i="5"/>
  <c r="P96" i="5"/>
  <c r="O96" i="5"/>
  <c r="P95" i="5"/>
  <c r="O95" i="5"/>
  <c r="P94" i="5"/>
  <c r="O94" i="5"/>
  <c r="P93" i="5"/>
  <c r="O93" i="5"/>
  <c r="P92" i="5"/>
  <c r="O92" i="5"/>
  <c r="P91" i="5"/>
  <c r="O91" i="5"/>
  <c r="P90" i="5"/>
  <c r="O90" i="5"/>
  <c r="P89" i="5"/>
  <c r="O89" i="5"/>
  <c r="P88" i="5"/>
  <c r="O88" i="5"/>
  <c r="P87" i="5"/>
  <c r="O87" i="5"/>
  <c r="P86" i="5"/>
  <c r="O86" i="5"/>
  <c r="O85" i="5"/>
  <c r="O84" i="5"/>
  <c r="P85" i="5" s="1"/>
  <c r="O80" i="5"/>
  <c r="P80" i="5" s="1"/>
  <c r="P79" i="5"/>
  <c r="O79" i="5"/>
  <c r="P78" i="5"/>
  <c r="O78" i="5"/>
  <c r="P77" i="5"/>
  <c r="O77" i="5"/>
  <c r="P76" i="5"/>
  <c r="O76" i="5"/>
  <c r="P75" i="5"/>
  <c r="O75" i="5"/>
  <c r="P74" i="5"/>
  <c r="O74" i="5"/>
  <c r="P73" i="5"/>
  <c r="O73" i="5"/>
  <c r="P72" i="5"/>
  <c r="O72" i="5"/>
  <c r="P71" i="5"/>
  <c r="O71" i="5"/>
  <c r="P70" i="5"/>
  <c r="O70" i="5"/>
  <c r="P69" i="5"/>
  <c r="O69" i="5"/>
  <c r="P68" i="5"/>
  <c r="O68" i="5"/>
  <c r="P67" i="5"/>
  <c r="O67" i="5"/>
  <c r="P66" i="5"/>
  <c r="O66" i="5"/>
  <c r="O65" i="5"/>
  <c r="O64" i="5"/>
  <c r="P65" i="5" s="1"/>
  <c r="O60" i="5"/>
  <c r="P60" i="5" s="1"/>
  <c r="P59" i="5"/>
  <c r="O59" i="5"/>
  <c r="P58" i="5"/>
  <c r="O58" i="5"/>
  <c r="P57" i="5"/>
  <c r="O57" i="5"/>
  <c r="P56" i="5"/>
  <c r="O56" i="5"/>
  <c r="P55" i="5"/>
  <c r="O55" i="5"/>
  <c r="P54" i="5"/>
  <c r="O54" i="5"/>
  <c r="P53" i="5"/>
  <c r="O53" i="5"/>
  <c r="P52" i="5"/>
  <c r="O52" i="5"/>
  <c r="P51" i="5"/>
  <c r="O51" i="5"/>
  <c r="P50" i="5"/>
  <c r="O50" i="5"/>
  <c r="P49" i="5"/>
  <c r="O49" i="5"/>
  <c r="P48" i="5"/>
  <c r="O48" i="5"/>
  <c r="P47" i="5"/>
  <c r="O47" i="5"/>
  <c r="P46" i="5"/>
  <c r="O46" i="5"/>
  <c r="O45" i="5"/>
  <c r="O44" i="5"/>
  <c r="P45" i="5" s="1"/>
  <c r="O40" i="5"/>
  <c r="P40" i="5" s="1"/>
  <c r="O39" i="5"/>
  <c r="P39" i="5" s="1"/>
  <c r="O38" i="5"/>
  <c r="P38" i="5" s="1"/>
  <c r="O37" i="5"/>
  <c r="P37" i="5" s="1"/>
  <c r="O36" i="5"/>
  <c r="P36" i="5" s="1"/>
  <c r="O35" i="5"/>
  <c r="P35" i="5" s="1"/>
  <c r="O34" i="5"/>
  <c r="P34" i="5" s="1"/>
  <c r="O33" i="5"/>
  <c r="P33" i="5" s="1"/>
  <c r="O32" i="5"/>
  <c r="P32" i="5" s="1"/>
  <c r="O31" i="5"/>
  <c r="P31" i="5" s="1"/>
  <c r="O30" i="5"/>
  <c r="P30" i="5" s="1"/>
  <c r="O29" i="5"/>
  <c r="P29" i="5" s="1"/>
  <c r="O28" i="5"/>
  <c r="P28" i="5" s="1"/>
  <c r="O27" i="5"/>
  <c r="P27" i="5" s="1"/>
  <c r="O26" i="5"/>
  <c r="P26" i="5" s="1"/>
  <c r="O25" i="5"/>
  <c r="P25" i="5" s="1"/>
  <c r="O24" i="5"/>
  <c r="O20" i="5"/>
  <c r="P20" i="5" s="1"/>
  <c r="O19" i="5"/>
  <c r="P19" i="5" s="1"/>
  <c r="O18" i="5"/>
  <c r="P18" i="5" s="1"/>
  <c r="O17" i="5"/>
  <c r="P17" i="5" s="1"/>
  <c r="O16" i="5"/>
  <c r="P16" i="5" s="1"/>
  <c r="O15" i="5"/>
  <c r="P15" i="5" s="1"/>
  <c r="O14" i="5"/>
  <c r="P14" i="5" s="1"/>
  <c r="O13" i="5"/>
  <c r="P13" i="5" s="1"/>
  <c r="O12" i="5"/>
  <c r="P12" i="5" s="1"/>
  <c r="O11" i="5"/>
  <c r="P11" i="5" s="1"/>
  <c r="O10" i="5"/>
  <c r="P10" i="5" s="1"/>
  <c r="O9" i="5"/>
  <c r="P9" i="5" s="1"/>
  <c r="O8" i="5"/>
  <c r="P8" i="5" s="1"/>
  <c r="O7" i="5"/>
  <c r="P7" i="5" s="1"/>
  <c r="O6" i="5"/>
  <c r="P6" i="5" s="1"/>
  <c r="O5" i="5"/>
  <c r="P5" i="5" s="1"/>
  <c r="O4" i="5"/>
  <c r="E140" i="4"/>
  <c r="O140" i="4"/>
  <c r="P140" i="4" s="1"/>
  <c r="P139" i="4"/>
  <c r="O139" i="4"/>
  <c r="P138" i="4"/>
  <c r="O138" i="4"/>
  <c r="P137" i="4"/>
  <c r="O137" i="4"/>
  <c r="P136" i="4"/>
  <c r="O136" i="4"/>
  <c r="P135" i="4"/>
  <c r="O135" i="4"/>
  <c r="P134" i="4"/>
  <c r="O134" i="4"/>
  <c r="P133" i="4"/>
  <c r="O133" i="4"/>
  <c r="P132" i="4"/>
  <c r="O132" i="4"/>
  <c r="P131" i="4"/>
  <c r="O131" i="4"/>
  <c r="P130" i="4"/>
  <c r="O130" i="4"/>
  <c r="P129" i="4"/>
  <c r="O129" i="4"/>
  <c r="P128" i="4"/>
  <c r="O128" i="4"/>
  <c r="P127" i="4"/>
  <c r="O127" i="4"/>
  <c r="P126" i="4"/>
  <c r="O126" i="4"/>
  <c r="O125" i="4"/>
  <c r="O124" i="4"/>
  <c r="P125" i="4" s="1"/>
  <c r="O120" i="4"/>
  <c r="P120" i="4" s="1"/>
  <c r="P119" i="4"/>
  <c r="O119" i="4"/>
  <c r="P118" i="4"/>
  <c r="O118" i="4"/>
  <c r="P117" i="4"/>
  <c r="O117" i="4"/>
  <c r="P116" i="4"/>
  <c r="O116" i="4"/>
  <c r="P115" i="4"/>
  <c r="O115" i="4"/>
  <c r="P114" i="4"/>
  <c r="O114" i="4"/>
  <c r="P113" i="4"/>
  <c r="O113" i="4"/>
  <c r="P112" i="4"/>
  <c r="O112" i="4"/>
  <c r="P111" i="4"/>
  <c r="O111" i="4"/>
  <c r="P110" i="4"/>
  <c r="O110" i="4"/>
  <c r="P109" i="4"/>
  <c r="O109" i="4"/>
  <c r="P108" i="4"/>
  <c r="O108" i="4"/>
  <c r="P107" i="4"/>
  <c r="O107" i="4"/>
  <c r="P106" i="4"/>
  <c r="O106" i="4"/>
  <c r="O105" i="4"/>
  <c r="O104" i="4"/>
  <c r="P105" i="4" s="1"/>
  <c r="O100" i="4"/>
  <c r="P99" i="4"/>
  <c r="O99" i="4"/>
  <c r="P100" i="4" s="1"/>
  <c r="P98" i="4"/>
  <c r="O98" i="4"/>
  <c r="P97" i="4"/>
  <c r="O97" i="4"/>
  <c r="P96" i="4"/>
  <c r="O96" i="4"/>
  <c r="P95" i="4"/>
  <c r="O95" i="4"/>
  <c r="P94" i="4"/>
  <c r="O94" i="4"/>
  <c r="P93" i="4"/>
  <c r="O93" i="4"/>
  <c r="P92" i="4"/>
  <c r="O92" i="4"/>
  <c r="P91" i="4"/>
  <c r="O91" i="4"/>
  <c r="P90" i="4"/>
  <c r="O90" i="4"/>
  <c r="P89" i="4"/>
  <c r="O89" i="4"/>
  <c r="P88" i="4"/>
  <c r="O88" i="4"/>
  <c r="P87" i="4"/>
  <c r="O87" i="4"/>
  <c r="P86" i="4"/>
  <c r="O86" i="4"/>
  <c r="O85" i="4"/>
  <c r="O84" i="4"/>
  <c r="P85" i="4" s="1"/>
  <c r="P80" i="4"/>
  <c r="O80" i="4"/>
  <c r="P79" i="4"/>
  <c r="O79" i="4"/>
  <c r="P78" i="4"/>
  <c r="O78" i="4"/>
  <c r="P77" i="4"/>
  <c r="O77" i="4"/>
  <c r="P76" i="4"/>
  <c r="O76" i="4"/>
  <c r="P75" i="4"/>
  <c r="O75" i="4"/>
  <c r="P74" i="4"/>
  <c r="O74" i="4"/>
  <c r="P73" i="4"/>
  <c r="O73" i="4"/>
  <c r="P72" i="4"/>
  <c r="O72" i="4"/>
  <c r="P71" i="4"/>
  <c r="O71" i="4"/>
  <c r="P70" i="4"/>
  <c r="O70" i="4"/>
  <c r="P69" i="4"/>
  <c r="O69" i="4"/>
  <c r="P68" i="4"/>
  <c r="O68" i="4"/>
  <c r="P67" i="4"/>
  <c r="O67" i="4"/>
  <c r="P66" i="4"/>
  <c r="O66" i="4"/>
  <c r="O65" i="4"/>
  <c r="O64" i="4"/>
  <c r="P65" i="4" s="1"/>
  <c r="O60" i="4"/>
  <c r="P60" i="4" s="1"/>
  <c r="P59" i="4"/>
  <c r="O59" i="4"/>
  <c r="P58" i="4"/>
  <c r="O58" i="4"/>
  <c r="P57" i="4"/>
  <c r="O57" i="4"/>
  <c r="P56" i="4"/>
  <c r="O56" i="4"/>
  <c r="P55" i="4"/>
  <c r="O55" i="4"/>
  <c r="P54" i="4"/>
  <c r="O54" i="4"/>
  <c r="P53" i="4"/>
  <c r="O53" i="4"/>
  <c r="P52" i="4"/>
  <c r="O52" i="4"/>
  <c r="P51" i="4"/>
  <c r="O51" i="4"/>
  <c r="P50" i="4"/>
  <c r="O50" i="4"/>
  <c r="P49" i="4"/>
  <c r="O49" i="4"/>
  <c r="P48" i="4"/>
  <c r="O48" i="4"/>
  <c r="P47" i="4"/>
  <c r="O47" i="4"/>
  <c r="P46" i="4"/>
  <c r="O46" i="4"/>
  <c r="O45" i="4"/>
  <c r="O44" i="4"/>
  <c r="P45" i="4" s="1"/>
  <c r="O40" i="4"/>
  <c r="P40" i="4" s="1"/>
  <c r="P39" i="4"/>
  <c r="O39" i="4"/>
  <c r="P38" i="4"/>
  <c r="O38" i="4"/>
  <c r="P37" i="4"/>
  <c r="O37" i="4"/>
  <c r="P36" i="4"/>
  <c r="O36" i="4"/>
  <c r="P35" i="4"/>
  <c r="O35" i="4"/>
  <c r="P34" i="4"/>
  <c r="O34" i="4"/>
  <c r="P33" i="4"/>
  <c r="O33" i="4"/>
  <c r="P32" i="4"/>
  <c r="O32" i="4"/>
  <c r="P31" i="4"/>
  <c r="O31" i="4"/>
  <c r="P30" i="4"/>
  <c r="O30" i="4"/>
  <c r="P29" i="4"/>
  <c r="O29" i="4"/>
  <c r="P28" i="4"/>
  <c r="O28" i="4"/>
  <c r="P27" i="4"/>
  <c r="O27" i="4"/>
  <c r="P26" i="4"/>
  <c r="O26" i="4"/>
  <c r="O25" i="4"/>
  <c r="O24" i="4"/>
  <c r="P25" i="4" s="1"/>
  <c r="O20" i="4"/>
  <c r="O6" i="4"/>
  <c r="O7" i="4"/>
  <c r="O8" i="4"/>
  <c r="O9" i="4"/>
  <c r="O10" i="4"/>
  <c r="O11" i="4"/>
  <c r="O12" i="4"/>
  <c r="O13" i="4"/>
  <c r="O14" i="4"/>
  <c r="O15" i="4"/>
  <c r="O16" i="4"/>
  <c r="O17" i="4"/>
  <c r="O18" i="4"/>
  <c r="O19" i="4"/>
  <c r="O5" i="4"/>
  <c r="O4" i="4"/>
  <c r="E141" i="3"/>
  <c r="O141" i="3"/>
  <c r="P140" i="3"/>
  <c r="O140" i="3"/>
  <c r="P141" i="3" s="1"/>
  <c r="P139" i="3"/>
  <c r="O139" i="3"/>
  <c r="P138" i="3"/>
  <c r="O138" i="3"/>
  <c r="P137" i="3"/>
  <c r="O137" i="3"/>
  <c r="P136" i="3"/>
  <c r="O136" i="3"/>
  <c r="P135" i="3"/>
  <c r="O135" i="3"/>
  <c r="P134" i="3"/>
  <c r="O134" i="3"/>
  <c r="P133" i="3"/>
  <c r="O133" i="3"/>
  <c r="P132" i="3"/>
  <c r="O132" i="3"/>
  <c r="P131" i="3"/>
  <c r="O131" i="3"/>
  <c r="P130" i="3"/>
  <c r="O130" i="3"/>
  <c r="P129" i="3"/>
  <c r="O129" i="3"/>
  <c r="P128" i="3"/>
  <c r="O128" i="3"/>
  <c r="P127" i="3"/>
  <c r="O127" i="3"/>
  <c r="O126" i="3"/>
  <c r="O125" i="3"/>
  <c r="P126" i="3" s="1"/>
  <c r="O121" i="3"/>
  <c r="P120" i="3"/>
  <c r="O120" i="3"/>
  <c r="P121" i="3" s="1"/>
  <c r="P119" i="3"/>
  <c r="O119" i="3"/>
  <c r="P118" i="3"/>
  <c r="O118" i="3"/>
  <c r="P117" i="3"/>
  <c r="O117" i="3"/>
  <c r="P116" i="3"/>
  <c r="O116" i="3"/>
  <c r="P115" i="3"/>
  <c r="O115" i="3"/>
  <c r="P114" i="3"/>
  <c r="O114" i="3"/>
  <c r="P113" i="3"/>
  <c r="O113" i="3"/>
  <c r="P112" i="3"/>
  <c r="O112" i="3"/>
  <c r="P111" i="3"/>
  <c r="O111" i="3"/>
  <c r="P110" i="3"/>
  <c r="O110" i="3"/>
  <c r="P109" i="3"/>
  <c r="O109" i="3"/>
  <c r="P108" i="3"/>
  <c r="O108" i="3"/>
  <c r="P107" i="3"/>
  <c r="O107" i="3"/>
  <c r="O106" i="3"/>
  <c r="O105" i="3"/>
  <c r="P106" i="3" s="1"/>
  <c r="O101" i="3"/>
  <c r="P101" i="3" s="1"/>
  <c r="O100" i="3"/>
  <c r="P100" i="3" s="1"/>
  <c r="O99" i="3"/>
  <c r="P99" i="3" s="1"/>
  <c r="O98" i="3"/>
  <c r="P98" i="3" s="1"/>
  <c r="O97" i="3"/>
  <c r="P97" i="3" s="1"/>
  <c r="O96" i="3"/>
  <c r="P96" i="3" s="1"/>
  <c r="O95" i="3"/>
  <c r="P95" i="3" s="1"/>
  <c r="O94" i="3"/>
  <c r="P94" i="3" s="1"/>
  <c r="O93" i="3"/>
  <c r="P93" i="3" s="1"/>
  <c r="O92" i="3"/>
  <c r="P92" i="3" s="1"/>
  <c r="O91" i="3"/>
  <c r="P91" i="3" s="1"/>
  <c r="O90" i="3"/>
  <c r="P90" i="3" s="1"/>
  <c r="O89" i="3"/>
  <c r="P89" i="3" s="1"/>
  <c r="O88" i="3"/>
  <c r="P88" i="3" s="1"/>
  <c r="O87" i="3"/>
  <c r="P87" i="3" s="1"/>
  <c r="O86" i="3"/>
  <c r="P86" i="3" s="1"/>
  <c r="O85" i="3"/>
  <c r="O81" i="3"/>
  <c r="P81" i="3" s="1"/>
  <c r="O80" i="3"/>
  <c r="P80" i="3" s="1"/>
  <c r="O79" i="3"/>
  <c r="P79" i="3" s="1"/>
  <c r="O78" i="3"/>
  <c r="P78" i="3" s="1"/>
  <c r="O77" i="3"/>
  <c r="P77" i="3" s="1"/>
  <c r="O76" i="3"/>
  <c r="P76" i="3" s="1"/>
  <c r="O75" i="3"/>
  <c r="P75" i="3" s="1"/>
  <c r="O74" i="3"/>
  <c r="P74" i="3" s="1"/>
  <c r="O73" i="3"/>
  <c r="P73" i="3" s="1"/>
  <c r="O72" i="3"/>
  <c r="P72" i="3" s="1"/>
  <c r="O71" i="3"/>
  <c r="P71" i="3" s="1"/>
  <c r="O70" i="3"/>
  <c r="P70" i="3" s="1"/>
  <c r="O69" i="3"/>
  <c r="P69" i="3" s="1"/>
  <c r="O68" i="3"/>
  <c r="P68" i="3" s="1"/>
  <c r="O67" i="3"/>
  <c r="P67" i="3" s="1"/>
  <c r="O66" i="3"/>
  <c r="P66" i="3" s="1"/>
  <c r="O65" i="3"/>
  <c r="O60" i="3"/>
  <c r="P60" i="3" s="1"/>
  <c r="O59" i="3"/>
  <c r="P59" i="3" s="1"/>
  <c r="O58" i="3"/>
  <c r="P58" i="3" s="1"/>
  <c r="O57" i="3"/>
  <c r="P57" i="3" s="1"/>
  <c r="O56" i="3"/>
  <c r="P56" i="3" s="1"/>
  <c r="O55" i="3"/>
  <c r="P55" i="3" s="1"/>
  <c r="O54" i="3"/>
  <c r="P54" i="3" s="1"/>
  <c r="O53" i="3"/>
  <c r="P53" i="3" s="1"/>
  <c r="O52" i="3"/>
  <c r="P52" i="3" s="1"/>
  <c r="O51" i="3"/>
  <c r="P51" i="3" s="1"/>
  <c r="O50" i="3"/>
  <c r="P50" i="3" s="1"/>
  <c r="O49" i="3"/>
  <c r="P49" i="3" s="1"/>
  <c r="O48" i="3"/>
  <c r="P48" i="3" s="1"/>
  <c r="O47" i="3"/>
  <c r="P47" i="3" s="1"/>
  <c r="O46" i="3"/>
  <c r="P46" i="3" s="1"/>
  <c r="O45" i="3"/>
  <c r="P45" i="3" s="1"/>
  <c r="O44" i="3"/>
  <c r="O40" i="3"/>
  <c r="P40" i="3" s="1"/>
  <c r="P39" i="3"/>
  <c r="O39" i="3"/>
  <c r="P38" i="3"/>
  <c r="O38" i="3"/>
  <c r="P37" i="3"/>
  <c r="O37" i="3"/>
  <c r="P36" i="3"/>
  <c r="O36" i="3"/>
  <c r="P35" i="3"/>
  <c r="O35" i="3"/>
  <c r="P34" i="3"/>
  <c r="O34" i="3"/>
  <c r="P33" i="3"/>
  <c r="O33" i="3"/>
  <c r="P32" i="3"/>
  <c r="O32" i="3"/>
  <c r="P31" i="3"/>
  <c r="O31" i="3"/>
  <c r="P30" i="3"/>
  <c r="O30" i="3"/>
  <c r="P29" i="3"/>
  <c r="O29" i="3"/>
  <c r="P28" i="3"/>
  <c r="O28" i="3"/>
  <c r="P27" i="3"/>
  <c r="O27" i="3"/>
  <c r="P26" i="3"/>
  <c r="O26" i="3"/>
  <c r="O25" i="3"/>
  <c r="O24" i="3"/>
  <c r="P25" i="3" s="1"/>
  <c r="O20" i="3"/>
  <c r="O6" i="3"/>
  <c r="O7" i="3"/>
  <c r="O8" i="3"/>
  <c r="O9" i="3"/>
  <c r="O10" i="3"/>
  <c r="O11" i="3"/>
  <c r="O12" i="3"/>
  <c r="O13" i="3"/>
  <c r="O14" i="3"/>
  <c r="O15" i="3"/>
  <c r="O16" i="3"/>
  <c r="O17" i="3"/>
  <c r="O18" i="3"/>
  <c r="O19" i="3"/>
  <c r="O5" i="3"/>
  <c r="O4" i="3"/>
  <c r="E141" i="2"/>
  <c r="O141" i="2"/>
  <c r="P141" i="2" s="1"/>
  <c r="P140" i="2"/>
  <c r="O140" i="2"/>
  <c r="P139" i="2"/>
  <c r="O139" i="2"/>
  <c r="P138" i="2"/>
  <c r="O138" i="2"/>
  <c r="P137" i="2"/>
  <c r="O137" i="2"/>
  <c r="P136" i="2"/>
  <c r="O136" i="2"/>
  <c r="P135" i="2"/>
  <c r="O135" i="2"/>
  <c r="P134" i="2"/>
  <c r="O134" i="2"/>
  <c r="P133" i="2"/>
  <c r="O133" i="2"/>
  <c r="P132" i="2"/>
  <c r="O132" i="2"/>
  <c r="P131" i="2"/>
  <c r="O131" i="2"/>
  <c r="P130" i="2"/>
  <c r="O130" i="2"/>
  <c r="P129" i="2"/>
  <c r="O129" i="2"/>
  <c r="P128" i="2"/>
  <c r="O128" i="2"/>
  <c r="P127" i="2"/>
  <c r="O127" i="2"/>
  <c r="O126" i="2"/>
  <c r="O125" i="2"/>
  <c r="P126" i="2" s="1"/>
  <c r="O121" i="2"/>
  <c r="P121" i="2" s="1"/>
  <c r="P120" i="2"/>
  <c r="O120" i="2"/>
  <c r="P119" i="2"/>
  <c r="O119" i="2"/>
  <c r="P118" i="2"/>
  <c r="O118" i="2"/>
  <c r="P117" i="2"/>
  <c r="O117" i="2"/>
  <c r="P116" i="2"/>
  <c r="O116" i="2"/>
  <c r="P115" i="2"/>
  <c r="O115" i="2"/>
  <c r="P114" i="2"/>
  <c r="O114" i="2"/>
  <c r="P113" i="2"/>
  <c r="O113" i="2"/>
  <c r="P112" i="2"/>
  <c r="O112" i="2"/>
  <c r="P111" i="2"/>
  <c r="O111" i="2"/>
  <c r="P110" i="2"/>
  <c r="O110" i="2"/>
  <c r="P109" i="2"/>
  <c r="O109" i="2"/>
  <c r="P108" i="2"/>
  <c r="O108" i="2"/>
  <c r="P107" i="2"/>
  <c r="O107" i="2"/>
  <c r="O106" i="2"/>
  <c r="O105" i="2"/>
  <c r="P106" i="2" s="1"/>
  <c r="O101" i="2"/>
  <c r="P101" i="2" s="1"/>
  <c r="P100" i="2"/>
  <c r="O100" i="2"/>
  <c r="P99" i="2"/>
  <c r="O99" i="2"/>
  <c r="P98" i="2"/>
  <c r="O98" i="2"/>
  <c r="P97" i="2"/>
  <c r="O97" i="2"/>
  <c r="P96" i="2"/>
  <c r="O96" i="2"/>
  <c r="P95" i="2"/>
  <c r="O95" i="2"/>
  <c r="P94" i="2"/>
  <c r="O94" i="2"/>
  <c r="P93" i="2"/>
  <c r="O93" i="2"/>
  <c r="P92" i="2"/>
  <c r="O92" i="2"/>
  <c r="P91" i="2"/>
  <c r="O91" i="2"/>
  <c r="P90" i="2"/>
  <c r="O90" i="2"/>
  <c r="P89" i="2"/>
  <c r="O89" i="2"/>
  <c r="P88" i="2"/>
  <c r="O88" i="2"/>
  <c r="P87" i="2"/>
  <c r="O87" i="2"/>
  <c r="O86" i="2"/>
  <c r="O85" i="2"/>
  <c r="P86" i="2" s="1"/>
  <c r="O81" i="2"/>
  <c r="P81" i="2" s="1"/>
  <c r="O80" i="2"/>
  <c r="P80" i="2" s="1"/>
  <c r="O79" i="2"/>
  <c r="P79" i="2" s="1"/>
  <c r="O78" i="2"/>
  <c r="P78" i="2" s="1"/>
  <c r="O77" i="2"/>
  <c r="P77" i="2" s="1"/>
  <c r="O76" i="2"/>
  <c r="P76" i="2" s="1"/>
  <c r="O75" i="2"/>
  <c r="P75" i="2" s="1"/>
  <c r="O74" i="2"/>
  <c r="P74" i="2" s="1"/>
  <c r="O73" i="2"/>
  <c r="P73" i="2" s="1"/>
  <c r="O72" i="2"/>
  <c r="P72" i="2" s="1"/>
  <c r="O71" i="2"/>
  <c r="P71" i="2" s="1"/>
  <c r="O70" i="2"/>
  <c r="P70" i="2" s="1"/>
  <c r="O69" i="2"/>
  <c r="P69" i="2" s="1"/>
  <c r="O68" i="2"/>
  <c r="P68" i="2" s="1"/>
  <c r="O67" i="2"/>
  <c r="P67" i="2" s="1"/>
  <c r="O66" i="2"/>
  <c r="P66" i="2" s="1"/>
  <c r="O65" i="2"/>
  <c r="O61" i="2"/>
  <c r="P61" i="2" s="1"/>
  <c r="P60" i="2"/>
  <c r="O60" i="2"/>
  <c r="P59" i="2"/>
  <c r="O59" i="2"/>
  <c r="P58" i="2"/>
  <c r="O58" i="2"/>
  <c r="P57" i="2"/>
  <c r="O57" i="2"/>
  <c r="P56" i="2"/>
  <c r="O56" i="2"/>
  <c r="P55" i="2"/>
  <c r="O55" i="2"/>
  <c r="P54" i="2"/>
  <c r="O54" i="2"/>
  <c r="P53" i="2"/>
  <c r="O53" i="2"/>
  <c r="P52" i="2"/>
  <c r="O52" i="2"/>
  <c r="P51" i="2"/>
  <c r="O51" i="2"/>
  <c r="P50" i="2"/>
  <c r="O50" i="2"/>
  <c r="P49" i="2"/>
  <c r="O49" i="2"/>
  <c r="P48" i="2"/>
  <c r="O48" i="2"/>
  <c r="P47" i="2"/>
  <c r="O47" i="2"/>
  <c r="O46" i="2"/>
  <c r="O45" i="2"/>
  <c r="P46" i="2" s="1"/>
  <c r="P41" i="2"/>
  <c r="O41" i="2"/>
  <c r="P40" i="2"/>
  <c r="O40" i="2"/>
  <c r="P39" i="2"/>
  <c r="O39" i="2"/>
  <c r="P38" i="2"/>
  <c r="O38" i="2"/>
  <c r="P37" i="2"/>
  <c r="O37" i="2"/>
  <c r="P36" i="2"/>
  <c r="O36" i="2"/>
  <c r="P35" i="2"/>
  <c r="O35" i="2"/>
  <c r="P34" i="2"/>
  <c r="O34" i="2"/>
  <c r="P33" i="2"/>
  <c r="O33" i="2"/>
  <c r="P32" i="2"/>
  <c r="O32" i="2"/>
  <c r="P31" i="2"/>
  <c r="O31" i="2"/>
  <c r="P30" i="2"/>
  <c r="O30" i="2"/>
  <c r="P29" i="2"/>
  <c r="O29" i="2"/>
  <c r="P28" i="2"/>
  <c r="O28" i="2"/>
  <c r="P27" i="2"/>
  <c r="O27" i="2"/>
  <c r="O26" i="2"/>
  <c r="O25" i="2"/>
  <c r="P26" i="2" s="1"/>
  <c r="O6" i="2"/>
  <c r="O7" i="2"/>
  <c r="O8" i="2"/>
  <c r="O9" i="2"/>
  <c r="O10" i="2"/>
  <c r="O11" i="2"/>
  <c r="O12" i="2"/>
  <c r="O13" i="2"/>
  <c r="O14" i="2"/>
  <c r="O15" i="2"/>
  <c r="O16" i="2"/>
  <c r="O17" i="2"/>
  <c r="O18" i="2"/>
  <c r="O19" i="2"/>
  <c r="O20" i="2"/>
  <c r="O5" i="2"/>
  <c r="O21" i="2"/>
  <c r="P100" i="7" l="1"/>
  <c r="O20" i="7"/>
  <c r="P20" i="7" s="1"/>
  <c r="D140" i="11"/>
  <c r="D120" i="11"/>
  <c r="D100" i="11"/>
  <c r="D80" i="11"/>
  <c r="D60" i="11"/>
  <c r="D40" i="11"/>
  <c r="D20" i="11"/>
  <c r="D140" i="10"/>
  <c r="D120" i="10"/>
  <c r="D100" i="10"/>
  <c r="D80" i="10"/>
  <c r="D60" i="10"/>
  <c r="D40" i="10"/>
  <c r="D20" i="10"/>
  <c r="D140" i="9"/>
  <c r="D120" i="9"/>
  <c r="D100" i="9"/>
  <c r="D80" i="9"/>
  <c r="D60" i="9"/>
  <c r="D40" i="9"/>
  <c r="D20" i="9"/>
  <c r="D141" i="8"/>
  <c r="D121" i="8"/>
  <c r="D101" i="8"/>
  <c r="D81" i="8"/>
  <c r="D61" i="8"/>
  <c r="D41" i="8"/>
  <c r="D20" i="8"/>
  <c r="D140" i="6"/>
  <c r="D140" i="5"/>
  <c r="D140" i="4"/>
  <c r="D141" i="3"/>
  <c r="D141" i="2"/>
  <c r="O45" i="23"/>
  <c r="O46" i="23"/>
  <c r="O47" i="23"/>
  <c r="O48" i="23"/>
  <c r="O49" i="23"/>
  <c r="O50" i="23"/>
  <c r="O51" i="23"/>
  <c r="O52" i="23"/>
  <c r="O53" i="23"/>
  <c r="O54" i="23"/>
  <c r="O55" i="23"/>
  <c r="O56" i="23"/>
  <c r="O57" i="23"/>
  <c r="O58" i="23"/>
  <c r="O59" i="23"/>
  <c r="O60" i="23"/>
  <c r="O61" i="23"/>
  <c r="O140" i="11" l="1"/>
  <c r="C140" i="11"/>
  <c r="Q139" i="11"/>
  <c r="O139" i="11"/>
  <c r="N139" i="11"/>
  <c r="M139" i="11"/>
  <c r="L139" i="11"/>
  <c r="K139" i="11"/>
  <c r="J139" i="11"/>
  <c r="I139" i="11"/>
  <c r="H139" i="11"/>
  <c r="G139" i="11"/>
  <c r="F139" i="11"/>
  <c r="E139" i="11"/>
  <c r="D139" i="11"/>
  <c r="C139" i="11"/>
  <c r="S138" i="11"/>
  <c r="Q138" i="11"/>
  <c r="O138" i="11"/>
  <c r="N138" i="11"/>
  <c r="M138" i="11"/>
  <c r="L138" i="11"/>
  <c r="K138" i="11"/>
  <c r="J138" i="11"/>
  <c r="I138" i="11"/>
  <c r="H138" i="11"/>
  <c r="G138" i="11"/>
  <c r="F138" i="11"/>
  <c r="E138" i="11"/>
  <c r="D138" i="11"/>
  <c r="C138" i="11"/>
  <c r="S137" i="11"/>
  <c r="Q137" i="11"/>
  <c r="O137" i="11"/>
  <c r="N137" i="11"/>
  <c r="M137" i="11"/>
  <c r="L137" i="11"/>
  <c r="K137" i="11"/>
  <c r="J137" i="11"/>
  <c r="I137" i="11"/>
  <c r="H137" i="11"/>
  <c r="G137" i="11"/>
  <c r="F137" i="11"/>
  <c r="E137" i="11"/>
  <c r="D137" i="11"/>
  <c r="C137" i="11"/>
  <c r="S136" i="11"/>
  <c r="Q136" i="11"/>
  <c r="O136" i="11"/>
  <c r="N136" i="11"/>
  <c r="M136" i="11"/>
  <c r="L136" i="11"/>
  <c r="K136" i="11"/>
  <c r="J136" i="11"/>
  <c r="I136" i="11"/>
  <c r="H136" i="11"/>
  <c r="G136" i="11"/>
  <c r="F136" i="11"/>
  <c r="E136" i="11"/>
  <c r="D136" i="11"/>
  <c r="C136" i="11"/>
  <c r="S135" i="11"/>
  <c r="Q135" i="11"/>
  <c r="O135" i="11"/>
  <c r="N135" i="11"/>
  <c r="M135" i="11"/>
  <c r="L135" i="11"/>
  <c r="K135" i="11"/>
  <c r="J135" i="11"/>
  <c r="I135" i="11"/>
  <c r="H135" i="11"/>
  <c r="G135" i="11"/>
  <c r="F135" i="11"/>
  <c r="E135" i="11"/>
  <c r="D135" i="11"/>
  <c r="C135" i="11"/>
  <c r="S134" i="11"/>
  <c r="Q134" i="11"/>
  <c r="O134" i="11"/>
  <c r="N134" i="11"/>
  <c r="M134" i="11"/>
  <c r="L134" i="11"/>
  <c r="K134" i="11"/>
  <c r="J134" i="11"/>
  <c r="I134" i="11"/>
  <c r="H134" i="11"/>
  <c r="G134" i="11"/>
  <c r="F134" i="11"/>
  <c r="E134" i="11"/>
  <c r="D134" i="11"/>
  <c r="C134" i="11"/>
  <c r="S133" i="11"/>
  <c r="Q133" i="11"/>
  <c r="O133" i="11"/>
  <c r="N133" i="11"/>
  <c r="M133" i="11"/>
  <c r="L133" i="11"/>
  <c r="K133" i="11"/>
  <c r="J133" i="11"/>
  <c r="I133" i="11"/>
  <c r="H133" i="11"/>
  <c r="G133" i="11"/>
  <c r="F133" i="11"/>
  <c r="E133" i="11"/>
  <c r="D133" i="11"/>
  <c r="C133" i="11"/>
  <c r="S132" i="11"/>
  <c r="Q132" i="11"/>
  <c r="O132" i="11"/>
  <c r="N132" i="11"/>
  <c r="M132" i="11"/>
  <c r="L132" i="11"/>
  <c r="K132" i="11"/>
  <c r="J132" i="11"/>
  <c r="I132" i="11"/>
  <c r="H132" i="11"/>
  <c r="G132" i="11"/>
  <c r="F132" i="11"/>
  <c r="E132" i="11"/>
  <c r="D132" i="11"/>
  <c r="C132" i="11"/>
  <c r="S131" i="11"/>
  <c r="Q131" i="11"/>
  <c r="O131" i="11"/>
  <c r="N131" i="11"/>
  <c r="M131" i="11"/>
  <c r="L131" i="11"/>
  <c r="K131" i="11"/>
  <c r="J131" i="11"/>
  <c r="I131" i="11"/>
  <c r="H131" i="11"/>
  <c r="G131" i="11"/>
  <c r="F131" i="11"/>
  <c r="E131" i="11"/>
  <c r="D131" i="11"/>
  <c r="C131" i="11"/>
  <c r="S130" i="11"/>
  <c r="Q130" i="11"/>
  <c r="O130" i="11"/>
  <c r="N130" i="11"/>
  <c r="M130" i="11"/>
  <c r="L130" i="11"/>
  <c r="K130" i="11"/>
  <c r="J130" i="11"/>
  <c r="I130" i="11"/>
  <c r="H130" i="11"/>
  <c r="G130" i="11"/>
  <c r="F130" i="11"/>
  <c r="E130" i="11"/>
  <c r="D130" i="11"/>
  <c r="C130" i="11"/>
  <c r="S129" i="11"/>
  <c r="Q129" i="11"/>
  <c r="O129" i="11"/>
  <c r="N129" i="11"/>
  <c r="M129" i="11"/>
  <c r="L129" i="11"/>
  <c r="K129" i="11"/>
  <c r="J129" i="11"/>
  <c r="I129" i="11"/>
  <c r="H129" i="11"/>
  <c r="G129" i="11"/>
  <c r="F129" i="11"/>
  <c r="E129" i="11"/>
  <c r="D129" i="11"/>
  <c r="C129" i="11"/>
  <c r="S128" i="11"/>
  <c r="Q128" i="11"/>
  <c r="O128" i="11"/>
  <c r="N128" i="11"/>
  <c r="M128" i="11"/>
  <c r="L128" i="11"/>
  <c r="K128" i="11"/>
  <c r="J128" i="11"/>
  <c r="I128" i="11"/>
  <c r="H128" i="11"/>
  <c r="G128" i="11"/>
  <c r="F128" i="11"/>
  <c r="E128" i="11"/>
  <c r="D128" i="11"/>
  <c r="C128" i="11"/>
  <c r="S127" i="11"/>
  <c r="Q127" i="11"/>
  <c r="O127" i="11"/>
  <c r="N127" i="11"/>
  <c r="M127" i="11"/>
  <c r="L127" i="11"/>
  <c r="K127" i="11"/>
  <c r="J127" i="11"/>
  <c r="I127" i="11"/>
  <c r="H127" i="11"/>
  <c r="G127" i="11"/>
  <c r="F127" i="11"/>
  <c r="E127" i="11"/>
  <c r="D127" i="11"/>
  <c r="C127" i="11"/>
  <c r="S126" i="11"/>
  <c r="Q126" i="11"/>
  <c r="O126" i="11"/>
  <c r="N126" i="11"/>
  <c r="M126" i="11"/>
  <c r="L126" i="11"/>
  <c r="K126" i="11"/>
  <c r="J126" i="11"/>
  <c r="I126" i="11"/>
  <c r="H126" i="11"/>
  <c r="G126" i="11"/>
  <c r="F126" i="11"/>
  <c r="E126" i="11"/>
  <c r="D126" i="11"/>
  <c r="C126" i="11"/>
  <c r="S125" i="11"/>
  <c r="Q125" i="11"/>
  <c r="O125" i="11"/>
  <c r="N125" i="11"/>
  <c r="M125" i="11"/>
  <c r="L125" i="11"/>
  <c r="K125" i="11"/>
  <c r="J125" i="11"/>
  <c r="I125" i="11"/>
  <c r="H125" i="11"/>
  <c r="G125" i="11"/>
  <c r="F125" i="11"/>
  <c r="E125" i="11"/>
  <c r="D125" i="11"/>
  <c r="C125" i="11"/>
  <c r="S124" i="11"/>
  <c r="Q124" i="11"/>
  <c r="O124" i="11"/>
  <c r="N124" i="11"/>
  <c r="M124" i="11"/>
  <c r="L124" i="11"/>
  <c r="K124" i="11"/>
  <c r="J124" i="11"/>
  <c r="I124" i="11"/>
  <c r="H124" i="11"/>
  <c r="G124" i="11"/>
  <c r="F124" i="11"/>
  <c r="E124" i="11"/>
  <c r="D124" i="11"/>
  <c r="C124" i="11"/>
  <c r="O120" i="11"/>
  <c r="C120" i="11"/>
  <c r="Q119" i="11"/>
  <c r="O119" i="11"/>
  <c r="N119" i="11"/>
  <c r="M119" i="11"/>
  <c r="L119" i="11"/>
  <c r="K119" i="11"/>
  <c r="J119" i="11"/>
  <c r="I119" i="11"/>
  <c r="H119" i="11"/>
  <c r="G119" i="11"/>
  <c r="F119" i="11"/>
  <c r="E119" i="11"/>
  <c r="D119" i="11"/>
  <c r="C119" i="11"/>
  <c r="S118" i="11"/>
  <c r="Q118" i="11"/>
  <c r="O118" i="11"/>
  <c r="N118" i="11"/>
  <c r="M118" i="11"/>
  <c r="L118" i="11"/>
  <c r="K118" i="11"/>
  <c r="J118" i="11"/>
  <c r="I118" i="11"/>
  <c r="H118" i="11"/>
  <c r="G118" i="11"/>
  <c r="F118" i="11"/>
  <c r="E118" i="11"/>
  <c r="D118" i="11"/>
  <c r="C118" i="11"/>
  <c r="S117" i="11"/>
  <c r="Q117" i="11"/>
  <c r="O117" i="11"/>
  <c r="N117" i="11"/>
  <c r="M117" i="11"/>
  <c r="L117" i="11"/>
  <c r="K117" i="11"/>
  <c r="J117" i="11"/>
  <c r="I117" i="11"/>
  <c r="H117" i="11"/>
  <c r="G117" i="11"/>
  <c r="F117" i="11"/>
  <c r="E117" i="11"/>
  <c r="D117" i="11"/>
  <c r="C117" i="11"/>
  <c r="S116" i="11"/>
  <c r="Q116" i="11"/>
  <c r="O116" i="11"/>
  <c r="N116" i="11"/>
  <c r="M116" i="11"/>
  <c r="L116" i="11"/>
  <c r="K116" i="11"/>
  <c r="J116" i="11"/>
  <c r="I116" i="11"/>
  <c r="H116" i="11"/>
  <c r="G116" i="11"/>
  <c r="F116" i="11"/>
  <c r="E116" i="11"/>
  <c r="D116" i="11"/>
  <c r="C116" i="11"/>
  <c r="S115" i="11"/>
  <c r="Q115" i="11"/>
  <c r="O115" i="11"/>
  <c r="N115" i="11"/>
  <c r="M115" i="11"/>
  <c r="L115" i="11"/>
  <c r="K115" i="11"/>
  <c r="J115" i="11"/>
  <c r="I115" i="11"/>
  <c r="H115" i="11"/>
  <c r="G115" i="11"/>
  <c r="F115" i="11"/>
  <c r="E115" i="11"/>
  <c r="D115" i="11"/>
  <c r="C115" i="11"/>
  <c r="S114" i="11"/>
  <c r="Q114" i="11"/>
  <c r="O114" i="11"/>
  <c r="N114" i="11"/>
  <c r="M114" i="11"/>
  <c r="L114" i="11"/>
  <c r="K114" i="11"/>
  <c r="J114" i="11"/>
  <c r="I114" i="11"/>
  <c r="H114" i="11"/>
  <c r="G114" i="11"/>
  <c r="F114" i="11"/>
  <c r="E114" i="11"/>
  <c r="D114" i="11"/>
  <c r="C114" i="11"/>
  <c r="S113" i="11"/>
  <c r="Q113" i="11"/>
  <c r="O113" i="11"/>
  <c r="N113" i="11"/>
  <c r="M113" i="11"/>
  <c r="L113" i="11"/>
  <c r="K113" i="11"/>
  <c r="J113" i="11"/>
  <c r="I113" i="11"/>
  <c r="H113" i="11"/>
  <c r="G113" i="11"/>
  <c r="F113" i="11"/>
  <c r="E113" i="11"/>
  <c r="D113" i="11"/>
  <c r="C113" i="11"/>
  <c r="S112" i="11"/>
  <c r="Q112" i="11"/>
  <c r="O112" i="11"/>
  <c r="N112" i="11"/>
  <c r="M112" i="11"/>
  <c r="L112" i="11"/>
  <c r="K112" i="11"/>
  <c r="J112" i="11"/>
  <c r="I112" i="11"/>
  <c r="H112" i="11"/>
  <c r="G112" i="11"/>
  <c r="F112" i="11"/>
  <c r="E112" i="11"/>
  <c r="D112" i="11"/>
  <c r="C112" i="11"/>
  <c r="S111" i="11"/>
  <c r="Q111" i="11"/>
  <c r="O111" i="11"/>
  <c r="N111" i="11"/>
  <c r="M111" i="11"/>
  <c r="L111" i="11"/>
  <c r="K111" i="11"/>
  <c r="J111" i="11"/>
  <c r="I111" i="11"/>
  <c r="H111" i="11"/>
  <c r="G111" i="11"/>
  <c r="F111" i="11"/>
  <c r="E111" i="11"/>
  <c r="D111" i="11"/>
  <c r="C111" i="11"/>
  <c r="S110" i="11"/>
  <c r="Q110" i="11"/>
  <c r="O110" i="11"/>
  <c r="N110" i="11"/>
  <c r="M110" i="11"/>
  <c r="L110" i="11"/>
  <c r="K110" i="11"/>
  <c r="J110" i="11"/>
  <c r="I110" i="11"/>
  <c r="H110" i="11"/>
  <c r="G110" i="11"/>
  <c r="F110" i="11"/>
  <c r="E110" i="11"/>
  <c r="D110" i="11"/>
  <c r="C110" i="11"/>
  <c r="S109" i="11"/>
  <c r="Q109" i="11"/>
  <c r="O109" i="11"/>
  <c r="N109" i="11"/>
  <c r="M109" i="11"/>
  <c r="L109" i="11"/>
  <c r="K109" i="11"/>
  <c r="J109" i="11"/>
  <c r="I109" i="11"/>
  <c r="H109" i="11"/>
  <c r="G109" i="11"/>
  <c r="F109" i="11"/>
  <c r="E109" i="11"/>
  <c r="D109" i="11"/>
  <c r="C109" i="11"/>
  <c r="S108" i="11"/>
  <c r="Q108" i="11"/>
  <c r="O108" i="11"/>
  <c r="N108" i="11"/>
  <c r="M108" i="11"/>
  <c r="L108" i="11"/>
  <c r="K108" i="11"/>
  <c r="J108" i="11"/>
  <c r="I108" i="11"/>
  <c r="H108" i="11"/>
  <c r="G108" i="11"/>
  <c r="F108" i="11"/>
  <c r="E108" i="11"/>
  <c r="D108" i="11"/>
  <c r="C108" i="11"/>
  <c r="S107" i="11"/>
  <c r="Q107" i="11"/>
  <c r="O107" i="11"/>
  <c r="N107" i="11"/>
  <c r="M107" i="11"/>
  <c r="L107" i="11"/>
  <c r="K107" i="11"/>
  <c r="J107" i="11"/>
  <c r="I107" i="11"/>
  <c r="H107" i="11"/>
  <c r="G107" i="11"/>
  <c r="F107" i="11"/>
  <c r="E107" i="11"/>
  <c r="D107" i="11"/>
  <c r="C107" i="11"/>
  <c r="S106" i="11"/>
  <c r="Q106" i="11"/>
  <c r="O106" i="11"/>
  <c r="N106" i="11"/>
  <c r="M106" i="11"/>
  <c r="L106" i="11"/>
  <c r="K106" i="11"/>
  <c r="J106" i="11"/>
  <c r="I106" i="11"/>
  <c r="H106" i="11"/>
  <c r="G106" i="11"/>
  <c r="F106" i="11"/>
  <c r="E106" i="11"/>
  <c r="D106" i="11"/>
  <c r="C106" i="11"/>
  <c r="S105" i="11"/>
  <c r="Q105" i="11"/>
  <c r="O105" i="11"/>
  <c r="N105" i="11"/>
  <c r="M105" i="11"/>
  <c r="L105" i="11"/>
  <c r="K105" i="11"/>
  <c r="J105" i="11"/>
  <c r="I105" i="11"/>
  <c r="H105" i="11"/>
  <c r="G105" i="11"/>
  <c r="F105" i="11"/>
  <c r="E105" i="11"/>
  <c r="D105" i="11"/>
  <c r="C105" i="11"/>
  <c r="S104" i="11"/>
  <c r="Q104" i="11"/>
  <c r="O104" i="11"/>
  <c r="N104" i="11"/>
  <c r="M104" i="11"/>
  <c r="L104" i="11"/>
  <c r="K104" i="11"/>
  <c r="J104" i="11"/>
  <c r="I104" i="11"/>
  <c r="H104" i="11"/>
  <c r="G104" i="11"/>
  <c r="F104" i="11"/>
  <c r="E104" i="11"/>
  <c r="D104" i="11"/>
  <c r="C104" i="11"/>
  <c r="O100" i="11"/>
  <c r="C100" i="11"/>
  <c r="Q99" i="11"/>
  <c r="O99" i="11"/>
  <c r="N99" i="11"/>
  <c r="M99" i="11"/>
  <c r="L99" i="11"/>
  <c r="K99" i="11"/>
  <c r="J99" i="11"/>
  <c r="I99" i="11"/>
  <c r="H99" i="11"/>
  <c r="G99" i="11"/>
  <c r="F99" i="11"/>
  <c r="E99" i="11"/>
  <c r="D99" i="11"/>
  <c r="C99" i="11"/>
  <c r="S98" i="11"/>
  <c r="Q98" i="11"/>
  <c r="O98" i="11"/>
  <c r="N98" i="11"/>
  <c r="M98" i="11"/>
  <c r="L98" i="11"/>
  <c r="K98" i="11"/>
  <c r="J98" i="11"/>
  <c r="I98" i="11"/>
  <c r="H98" i="11"/>
  <c r="G98" i="11"/>
  <c r="F98" i="11"/>
  <c r="E98" i="11"/>
  <c r="D98" i="11"/>
  <c r="C98" i="11"/>
  <c r="S97" i="11"/>
  <c r="Q97" i="11"/>
  <c r="O97" i="11"/>
  <c r="N97" i="11"/>
  <c r="M97" i="11"/>
  <c r="L97" i="11"/>
  <c r="K97" i="11"/>
  <c r="J97" i="11"/>
  <c r="I97" i="11"/>
  <c r="H97" i="11"/>
  <c r="G97" i="11"/>
  <c r="F97" i="11"/>
  <c r="E97" i="11"/>
  <c r="D97" i="11"/>
  <c r="C97" i="11"/>
  <c r="S96" i="11"/>
  <c r="Q96" i="11"/>
  <c r="O96" i="11"/>
  <c r="N96" i="11"/>
  <c r="M96" i="11"/>
  <c r="L96" i="11"/>
  <c r="K96" i="11"/>
  <c r="J96" i="11"/>
  <c r="I96" i="11"/>
  <c r="H96" i="11"/>
  <c r="G96" i="11"/>
  <c r="F96" i="11"/>
  <c r="E96" i="11"/>
  <c r="D96" i="11"/>
  <c r="C96" i="11"/>
  <c r="S95" i="11"/>
  <c r="Q95" i="11"/>
  <c r="O95" i="11"/>
  <c r="N95" i="11"/>
  <c r="M95" i="11"/>
  <c r="L95" i="11"/>
  <c r="K95" i="11"/>
  <c r="J95" i="11"/>
  <c r="I95" i="11"/>
  <c r="H95" i="11"/>
  <c r="G95" i="11"/>
  <c r="F95" i="11"/>
  <c r="E95" i="11"/>
  <c r="D95" i="11"/>
  <c r="C95" i="11"/>
  <c r="S94" i="11"/>
  <c r="Q94" i="11"/>
  <c r="O94" i="11"/>
  <c r="N94" i="11"/>
  <c r="M94" i="11"/>
  <c r="L94" i="11"/>
  <c r="K94" i="11"/>
  <c r="J94" i="11"/>
  <c r="I94" i="11"/>
  <c r="H94" i="11"/>
  <c r="G94" i="11"/>
  <c r="F94" i="11"/>
  <c r="E94" i="11"/>
  <c r="D94" i="11"/>
  <c r="C94" i="11"/>
  <c r="S93" i="11"/>
  <c r="Q93" i="11"/>
  <c r="O93" i="11"/>
  <c r="N93" i="11"/>
  <c r="M93" i="11"/>
  <c r="L93" i="11"/>
  <c r="K93" i="11"/>
  <c r="J93" i="11"/>
  <c r="I93" i="11"/>
  <c r="H93" i="11"/>
  <c r="G93" i="11"/>
  <c r="F93" i="11"/>
  <c r="E93" i="11"/>
  <c r="D93" i="11"/>
  <c r="C93" i="11"/>
  <c r="S92" i="11"/>
  <c r="Q92" i="11"/>
  <c r="O92" i="11"/>
  <c r="N92" i="11"/>
  <c r="M92" i="11"/>
  <c r="L92" i="11"/>
  <c r="K92" i="11"/>
  <c r="J92" i="11"/>
  <c r="I92" i="11"/>
  <c r="H92" i="11"/>
  <c r="G92" i="11"/>
  <c r="F92" i="11"/>
  <c r="E92" i="11"/>
  <c r="D92" i="11"/>
  <c r="C92" i="11"/>
  <c r="S91" i="11"/>
  <c r="Q91" i="11"/>
  <c r="O91" i="11"/>
  <c r="N91" i="11"/>
  <c r="M91" i="11"/>
  <c r="L91" i="11"/>
  <c r="K91" i="11"/>
  <c r="J91" i="11"/>
  <c r="I91" i="11"/>
  <c r="H91" i="11"/>
  <c r="G91" i="11"/>
  <c r="F91" i="11"/>
  <c r="E91" i="11"/>
  <c r="D91" i="11"/>
  <c r="C91" i="11"/>
  <c r="S90" i="11"/>
  <c r="Q90" i="11"/>
  <c r="O90" i="11"/>
  <c r="N90" i="11"/>
  <c r="M90" i="11"/>
  <c r="L90" i="11"/>
  <c r="K90" i="11"/>
  <c r="J90" i="11"/>
  <c r="I90" i="11"/>
  <c r="H90" i="11"/>
  <c r="G90" i="11"/>
  <c r="F90" i="11"/>
  <c r="E90" i="11"/>
  <c r="D90" i="11"/>
  <c r="C90" i="11"/>
  <c r="S89" i="11"/>
  <c r="Q89" i="11"/>
  <c r="O89" i="11"/>
  <c r="N89" i="11"/>
  <c r="M89" i="11"/>
  <c r="L89" i="11"/>
  <c r="K89" i="11"/>
  <c r="J89" i="11"/>
  <c r="I89" i="11"/>
  <c r="H89" i="11"/>
  <c r="G89" i="11"/>
  <c r="F89" i="11"/>
  <c r="E89" i="11"/>
  <c r="D89" i="11"/>
  <c r="C89" i="11"/>
  <c r="S88" i="11"/>
  <c r="Q88" i="11"/>
  <c r="O88" i="11"/>
  <c r="N88" i="11"/>
  <c r="M88" i="11"/>
  <c r="L88" i="11"/>
  <c r="K88" i="11"/>
  <c r="J88" i="11"/>
  <c r="I88" i="11"/>
  <c r="H88" i="11"/>
  <c r="G88" i="11"/>
  <c r="F88" i="11"/>
  <c r="E88" i="11"/>
  <c r="D88" i="11"/>
  <c r="C88" i="11"/>
  <c r="S87" i="11"/>
  <c r="Q87" i="11"/>
  <c r="O87" i="11"/>
  <c r="N87" i="11"/>
  <c r="M87" i="11"/>
  <c r="L87" i="11"/>
  <c r="K87" i="11"/>
  <c r="J87" i="11"/>
  <c r="I87" i="11"/>
  <c r="H87" i="11"/>
  <c r="G87" i="11"/>
  <c r="F87" i="11"/>
  <c r="E87" i="11"/>
  <c r="D87" i="11"/>
  <c r="C87" i="11"/>
  <c r="S86" i="11"/>
  <c r="Q86" i="11"/>
  <c r="O86" i="11"/>
  <c r="N86" i="11"/>
  <c r="M86" i="11"/>
  <c r="L86" i="11"/>
  <c r="K86" i="11"/>
  <c r="J86" i="11"/>
  <c r="I86" i="11"/>
  <c r="H86" i="11"/>
  <c r="G86" i="11"/>
  <c r="F86" i="11"/>
  <c r="E86" i="11"/>
  <c r="D86" i="11"/>
  <c r="C86" i="11"/>
  <c r="S85" i="11"/>
  <c r="Q85" i="11"/>
  <c r="O85" i="11"/>
  <c r="N85" i="11"/>
  <c r="M85" i="11"/>
  <c r="L85" i="11"/>
  <c r="K85" i="11"/>
  <c r="J85" i="11"/>
  <c r="I85" i="11"/>
  <c r="H85" i="11"/>
  <c r="G85" i="11"/>
  <c r="F85" i="11"/>
  <c r="E85" i="11"/>
  <c r="D85" i="11"/>
  <c r="C85" i="11"/>
  <c r="S84" i="11"/>
  <c r="Q84" i="11"/>
  <c r="O84" i="11"/>
  <c r="N84" i="11"/>
  <c r="M84" i="11"/>
  <c r="L84" i="11"/>
  <c r="K84" i="11"/>
  <c r="J84" i="11"/>
  <c r="I84" i="11"/>
  <c r="H84" i="11"/>
  <c r="G84" i="11"/>
  <c r="F84" i="11"/>
  <c r="E84" i="11"/>
  <c r="D84" i="11"/>
  <c r="C84" i="11"/>
  <c r="O80" i="11"/>
  <c r="C80" i="11"/>
  <c r="Q79" i="11"/>
  <c r="O79" i="11"/>
  <c r="N79" i="11"/>
  <c r="M79" i="11"/>
  <c r="L79" i="11"/>
  <c r="K79" i="11"/>
  <c r="J79" i="11"/>
  <c r="I79" i="11"/>
  <c r="H79" i="11"/>
  <c r="G79" i="11"/>
  <c r="F79" i="11"/>
  <c r="E79" i="11"/>
  <c r="D79" i="11"/>
  <c r="C79" i="11"/>
  <c r="S78" i="11"/>
  <c r="Q78" i="11"/>
  <c r="O78" i="11"/>
  <c r="N78" i="11"/>
  <c r="M78" i="11"/>
  <c r="L78" i="11"/>
  <c r="K78" i="11"/>
  <c r="J78" i="11"/>
  <c r="I78" i="11"/>
  <c r="H78" i="11"/>
  <c r="G78" i="11"/>
  <c r="F78" i="11"/>
  <c r="E78" i="11"/>
  <c r="D78" i="11"/>
  <c r="C78" i="11"/>
  <c r="S77" i="11"/>
  <c r="Q77" i="11"/>
  <c r="O77" i="11"/>
  <c r="N77" i="11"/>
  <c r="M77" i="11"/>
  <c r="L77" i="11"/>
  <c r="K77" i="11"/>
  <c r="J77" i="11"/>
  <c r="I77" i="11"/>
  <c r="H77" i="11"/>
  <c r="G77" i="11"/>
  <c r="F77" i="11"/>
  <c r="E77" i="11"/>
  <c r="D77" i="11"/>
  <c r="C77" i="11"/>
  <c r="S76" i="11"/>
  <c r="Q76" i="11"/>
  <c r="O76" i="11"/>
  <c r="N76" i="11"/>
  <c r="M76" i="11"/>
  <c r="L76" i="11"/>
  <c r="K76" i="11"/>
  <c r="J76" i="11"/>
  <c r="I76" i="11"/>
  <c r="H76" i="11"/>
  <c r="G76" i="11"/>
  <c r="F76" i="11"/>
  <c r="E76" i="11"/>
  <c r="D76" i="11"/>
  <c r="C76" i="11"/>
  <c r="S75" i="11"/>
  <c r="Q75" i="11"/>
  <c r="O75" i="11"/>
  <c r="N75" i="11"/>
  <c r="M75" i="11"/>
  <c r="L75" i="11"/>
  <c r="K75" i="11"/>
  <c r="J75" i="11"/>
  <c r="I75" i="11"/>
  <c r="H75" i="11"/>
  <c r="G75" i="11"/>
  <c r="F75" i="11"/>
  <c r="E75" i="11"/>
  <c r="D75" i="11"/>
  <c r="C75" i="11"/>
  <c r="S74" i="11"/>
  <c r="Q74" i="11"/>
  <c r="O74" i="11"/>
  <c r="N74" i="11"/>
  <c r="M74" i="11"/>
  <c r="L74" i="11"/>
  <c r="K74" i="11"/>
  <c r="J74" i="11"/>
  <c r="I74" i="11"/>
  <c r="H74" i="11"/>
  <c r="G74" i="11"/>
  <c r="F74" i="11"/>
  <c r="E74" i="11"/>
  <c r="D74" i="11"/>
  <c r="C74" i="11"/>
  <c r="S73" i="11"/>
  <c r="Q73" i="11"/>
  <c r="O73" i="11"/>
  <c r="N73" i="11"/>
  <c r="M73" i="11"/>
  <c r="L73" i="11"/>
  <c r="K73" i="11"/>
  <c r="J73" i="11"/>
  <c r="I73" i="11"/>
  <c r="H73" i="11"/>
  <c r="G73" i="11"/>
  <c r="F73" i="11"/>
  <c r="E73" i="11"/>
  <c r="D73" i="11"/>
  <c r="C73" i="11"/>
  <c r="S72" i="11"/>
  <c r="Q72" i="11"/>
  <c r="O72" i="11"/>
  <c r="N72" i="11"/>
  <c r="M72" i="11"/>
  <c r="L72" i="11"/>
  <c r="K72" i="11"/>
  <c r="J72" i="11"/>
  <c r="I72" i="11"/>
  <c r="H72" i="11"/>
  <c r="G72" i="11"/>
  <c r="F72" i="11"/>
  <c r="E72" i="11"/>
  <c r="D72" i="11"/>
  <c r="C72" i="11"/>
  <c r="S71" i="11"/>
  <c r="Q71" i="11"/>
  <c r="O71" i="11"/>
  <c r="N71" i="11"/>
  <c r="M71" i="11"/>
  <c r="L71" i="11"/>
  <c r="K71" i="11"/>
  <c r="J71" i="11"/>
  <c r="I71" i="11"/>
  <c r="H71" i="11"/>
  <c r="G71" i="11"/>
  <c r="F71" i="11"/>
  <c r="E71" i="11"/>
  <c r="D71" i="11"/>
  <c r="C71" i="11"/>
  <c r="S70" i="11"/>
  <c r="Q70" i="11"/>
  <c r="O70" i="11"/>
  <c r="N70" i="11"/>
  <c r="M70" i="11"/>
  <c r="L70" i="11"/>
  <c r="K70" i="11"/>
  <c r="J70" i="11"/>
  <c r="I70" i="11"/>
  <c r="H70" i="11"/>
  <c r="G70" i="11"/>
  <c r="F70" i="11"/>
  <c r="E70" i="11"/>
  <c r="D70" i="11"/>
  <c r="C70" i="11"/>
  <c r="S69" i="11"/>
  <c r="Q69" i="11"/>
  <c r="O69" i="11"/>
  <c r="N69" i="11"/>
  <c r="M69" i="11"/>
  <c r="L69" i="11"/>
  <c r="K69" i="11"/>
  <c r="J69" i="11"/>
  <c r="I69" i="11"/>
  <c r="H69" i="11"/>
  <c r="G69" i="11"/>
  <c r="F69" i="11"/>
  <c r="E69" i="11"/>
  <c r="D69" i="11"/>
  <c r="C69" i="11"/>
  <c r="S68" i="11"/>
  <c r="Q68" i="11"/>
  <c r="O68" i="11"/>
  <c r="N68" i="11"/>
  <c r="M68" i="11"/>
  <c r="L68" i="11"/>
  <c r="K68" i="11"/>
  <c r="J68" i="11"/>
  <c r="I68" i="11"/>
  <c r="H68" i="11"/>
  <c r="G68" i="11"/>
  <c r="F68" i="11"/>
  <c r="E68" i="11"/>
  <c r="D68" i="11"/>
  <c r="C68" i="11"/>
  <c r="S67" i="11"/>
  <c r="Q67" i="11"/>
  <c r="O67" i="11"/>
  <c r="N67" i="11"/>
  <c r="M67" i="11"/>
  <c r="L67" i="11"/>
  <c r="K67" i="11"/>
  <c r="J67" i="11"/>
  <c r="I67" i="11"/>
  <c r="H67" i="11"/>
  <c r="G67" i="11"/>
  <c r="F67" i="11"/>
  <c r="E67" i="11"/>
  <c r="D67" i="11"/>
  <c r="C67" i="11"/>
  <c r="S66" i="11"/>
  <c r="Q66" i="11"/>
  <c r="O66" i="11"/>
  <c r="N66" i="11"/>
  <c r="M66" i="11"/>
  <c r="L66" i="11"/>
  <c r="K66" i="11"/>
  <c r="J66" i="11"/>
  <c r="I66" i="11"/>
  <c r="H66" i="11"/>
  <c r="G66" i="11"/>
  <c r="F66" i="11"/>
  <c r="E66" i="11"/>
  <c r="D66" i="11"/>
  <c r="C66" i="11"/>
  <c r="S65" i="11"/>
  <c r="Q65" i="11"/>
  <c r="O65" i="11"/>
  <c r="N65" i="11"/>
  <c r="M65" i="11"/>
  <c r="L65" i="11"/>
  <c r="K65" i="11"/>
  <c r="J65" i="11"/>
  <c r="I65" i="11"/>
  <c r="H65" i="11"/>
  <c r="G65" i="11"/>
  <c r="F65" i="11"/>
  <c r="E65" i="11"/>
  <c r="D65" i="11"/>
  <c r="C65" i="11"/>
  <c r="S64" i="11"/>
  <c r="Q64" i="11"/>
  <c r="O64" i="11"/>
  <c r="N64" i="11"/>
  <c r="M64" i="11"/>
  <c r="L64" i="11"/>
  <c r="K64" i="11"/>
  <c r="J64" i="11"/>
  <c r="I64" i="11"/>
  <c r="H64" i="11"/>
  <c r="G64" i="11"/>
  <c r="F64" i="11"/>
  <c r="E64" i="11"/>
  <c r="D64" i="11"/>
  <c r="C64" i="11"/>
  <c r="O60" i="11"/>
  <c r="C60" i="11"/>
  <c r="Q59" i="11"/>
  <c r="O59" i="11"/>
  <c r="N59" i="11"/>
  <c r="M59" i="11"/>
  <c r="L59" i="11"/>
  <c r="K59" i="11"/>
  <c r="J59" i="11"/>
  <c r="I59" i="11"/>
  <c r="H59" i="11"/>
  <c r="G59" i="11"/>
  <c r="F59" i="11"/>
  <c r="E59" i="11"/>
  <c r="D59" i="11"/>
  <c r="C59" i="11"/>
  <c r="S58" i="11"/>
  <c r="Q58" i="11"/>
  <c r="O58" i="11"/>
  <c r="N58" i="11"/>
  <c r="M58" i="11"/>
  <c r="L58" i="11"/>
  <c r="K58" i="11"/>
  <c r="J58" i="11"/>
  <c r="I58" i="11"/>
  <c r="H58" i="11"/>
  <c r="G58" i="11"/>
  <c r="F58" i="11"/>
  <c r="E58" i="11"/>
  <c r="D58" i="11"/>
  <c r="C58" i="11"/>
  <c r="S57" i="11"/>
  <c r="Q57" i="11"/>
  <c r="O57" i="11"/>
  <c r="N57" i="11"/>
  <c r="M57" i="11"/>
  <c r="L57" i="11"/>
  <c r="K57" i="11"/>
  <c r="J57" i="11"/>
  <c r="I57" i="11"/>
  <c r="H57" i="11"/>
  <c r="G57" i="11"/>
  <c r="F57" i="11"/>
  <c r="E57" i="11"/>
  <c r="D57" i="11"/>
  <c r="C57" i="11"/>
  <c r="S56" i="11"/>
  <c r="Q56" i="11"/>
  <c r="O56" i="11"/>
  <c r="N56" i="11"/>
  <c r="M56" i="11"/>
  <c r="L56" i="11"/>
  <c r="K56" i="11"/>
  <c r="J56" i="11"/>
  <c r="I56" i="11"/>
  <c r="H56" i="11"/>
  <c r="G56" i="11"/>
  <c r="F56" i="11"/>
  <c r="E56" i="11"/>
  <c r="D56" i="11"/>
  <c r="C56" i="11"/>
  <c r="S55" i="11"/>
  <c r="Q55" i="11"/>
  <c r="O55" i="11"/>
  <c r="N55" i="11"/>
  <c r="M55" i="11"/>
  <c r="L55" i="11"/>
  <c r="K55" i="11"/>
  <c r="J55" i="11"/>
  <c r="I55" i="11"/>
  <c r="H55" i="11"/>
  <c r="G55" i="11"/>
  <c r="F55" i="11"/>
  <c r="E55" i="11"/>
  <c r="D55" i="11"/>
  <c r="C55" i="11"/>
  <c r="S54" i="11"/>
  <c r="Q54" i="11"/>
  <c r="O54" i="11"/>
  <c r="N54" i="11"/>
  <c r="M54" i="11"/>
  <c r="L54" i="11"/>
  <c r="K54" i="11"/>
  <c r="J54" i="11"/>
  <c r="I54" i="11"/>
  <c r="H54" i="11"/>
  <c r="G54" i="11"/>
  <c r="F54" i="11"/>
  <c r="E54" i="11"/>
  <c r="D54" i="11"/>
  <c r="C54" i="11"/>
  <c r="S53" i="11"/>
  <c r="Q53" i="11"/>
  <c r="O53" i="11"/>
  <c r="N53" i="11"/>
  <c r="M53" i="11"/>
  <c r="L53" i="11"/>
  <c r="K53" i="11"/>
  <c r="J53" i="11"/>
  <c r="I53" i="11"/>
  <c r="H53" i="11"/>
  <c r="G53" i="11"/>
  <c r="F53" i="11"/>
  <c r="E53" i="11"/>
  <c r="D53" i="11"/>
  <c r="C53" i="11"/>
  <c r="S52" i="11"/>
  <c r="Q52" i="11"/>
  <c r="O52" i="11"/>
  <c r="N52" i="11"/>
  <c r="M52" i="11"/>
  <c r="L52" i="11"/>
  <c r="K52" i="11"/>
  <c r="J52" i="11"/>
  <c r="I52" i="11"/>
  <c r="H52" i="11"/>
  <c r="G52" i="11"/>
  <c r="F52" i="11"/>
  <c r="E52" i="11"/>
  <c r="D52" i="11"/>
  <c r="C52" i="11"/>
  <c r="S51" i="11"/>
  <c r="Q51" i="11"/>
  <c r="O51" i="11"/>
  <c r="N51" i="11"/>
  <c r="M51" i="11"/>
  <c r="L51" i="11"/>
  <c r="K51" i="11"/>
  <c r="J51" i="11"/>
  <c r="I51" i="11"/>
  <c r="H51" i="11"/>
  <c r="G51" i="11"/>
  <c r="F51" i="11"/>
  <c r="E51" i="11"/>
  <c r="D51" i="11"/>
  <c r="C51" i="11"/>
  <c r="S50" i="11"/>
  <c r="Q50" i="11"/>
  <c r="O50" i="11"/>
  <c r="N50" i="11"/>
  <c r="M50" i="11"/>
  <c r="L50" i="11"/>
  <c r="K50" i="11"/>
  <c r="J50" i="11"/>
  <c r="I50" i="11"/>
  <c r="H50" i="11"/>
  <c r="G50" i="11"/>
  <c r="F50" i="11"/>
  <c r="E50" i="11"/>
  <c r="D50" i="11"/>
  <c r="C50" i="11"/>
  <c r="S49" i="11"/>
  <c r="Q49" i="11"/>
  <c r="O49" i="11"/>
  <c r="N49" i="11"/>
  <c r="M49" i="11"/>
  <c r="L49" i="11"/>
  <c r="K49" i="11"/>
  <c r="J49" i="11"/>
  <c r="I49" i="11"/>
  <c r="H49" i="11"/>
  <c r="G49" i="11"/>
  <c r="F49" i="11"/>
  <c r="E49" i="11"/>
  <c r="D49" i="11"/>
  <c r="C49" i="11"/>
  <c r="S48" i="11"/>
  <c r="Q48" i="11"/>
  <c r="O48" i="11"/>
  <c r="N48" i="11"/>
  <c r="M48" i="11"/>
  <c r="L48" i="11"/>
  <c r="K48" i="11"/>
  <c r="J48" i="11"/>
  <c r="I48" i="11"/>
  <c r="H48" i="11"/>
  <c r="G48" i="11"/>
  <c r="F48" i="11"/>
  <c r="E48" i="11"/>
  <c r="D48" i="11"/>
  <c r="C48" i="11"/>
  <c r="S47" i="11"/>
  <c r="Q47" i="11"/>
  <c r="O47" i="11"/>
  <c r="N47" i="11"/>
  <c r="M47" i="11"/>
  <c r="L47" i="11"/>
  <c r="K47" i="11"/>
  <c r="J47" i="11"/>
  <c r="I47" i="11"/>
  <c r="H47" i="11"/>
  <c r="G47" i="11"/>
  <c r="F47" i="11"/>
  <c r="E47" i="11"/>
  <c r="D47" i="11"/>
  <c r="C47" i="11"/>
  <c r="S46" i="11"/>
  <c r="Q46" i="11"/>
  <c r="O46" i="11"/>
  <c r="N46" i="11"/>
  <c r="M46" i="11"/>
  <c r="L46" i="11"/>
  <c r="K46" i="11"/>
  <c r="J46" i="11"/>
  <c r="I46" i="11"/>
  <c r="H46" i="11"/>
  <c r="G46" i="11"/>
  <c r="F46" i="11"/>
  <c r="E46" i="11"/>
  <c r="D46" i="11"/>
  <c r="C46" i="11"/>
  <c r="S45" i="11"/>
  <c r="Q45" i="11"/>
  <c r="O45" i="11"/>
  <c r="N45" i="11"/>
  <c r="M45" i="11"/>
  <c r="L45" i="11"/>
  <c r="K45" i="11"/>
  <c r="J45" i="11"/>
  <c r="I45" i="11"/>
  <c r="H45" i="11"/>
  <c r="G45" i="11"/>
  <c r="F45" i="11"/>
  <c r="E45" i="11"/>
  <c r="D45" i="11"/>
  <c r="C45" i="11"/>
  <c r="S44" i="11"/>
  <c r="Q44" i="11"/>
  <c r="O44" i="11"/>
  <c r="N44" i="11"/>
  <c r="M44" i="11"/>
  <c r="L44" i="11"/>
  <c r="K44" i="11"/>
  <c r="J44" i="11"/>
  <c r="I44" i="11"/>
  <c r="H44" i="11"/>
  <c r="G44" i="11"/>
  <c r="F44" i="11"/>
  <c r="E44" i="11"/>
  <c r="D44" i="11"/>
  <c r="C44" i="11"/>
  <c r="O40" i="11"/>
  <c r="C40" i="11"/>
  <c r="Q39" i="11"/>
  <c r="O39" i="11"/>
  <c r="N39" i="11"/>
  <c r="M39" i="11"/>
  <c r="L39" i="11"/>
  <c r="K39" i="11"/>
  <c r="J39" i="11"/>
  <c r="I39" i="11"/>
  <c r="H39" i="11"/>
  <c r="G39" i="11"/>
  <c r="F39" i="11"/>
  <c r="E39" i="11"/>
  <c r="D39" i="11"/>
  <c r="C39" i="11"/>
  <c r="S38" i="11"/>
  <c r="Q38" i="11"/>
  <c r="O38" i="11"/>
  <c r="N38" i="11"/>
  <c r="M38" i="11"/>
  <c r="L38" i="11"/>
  <c r="K38" i="11"/>
  <c r="J38" i="11"/>
  <c r="I38" i="11"/>
  <c r="H38" i="11"/>
  <c r="G38" i="11"/>
  <c r="F38" i="11"/>
  <c r="E38" i="11"/>
  <c r="D38" i="11"/>
  <c r="C38" i="11"/>
  <c r="S37" i="11"/>
  <c r="Q37" i="11"/>
  <c r="O37" i="11"/>
  <c r="N37" i="11"/>
  <c r="M37" i="11"/>
  <c r="L37" i="11"/>
  <c r="K37" i="11"/>
  <c r="J37" i="11"/>
  <c r="I37" i="11"/>
  <c r="H37" i="11"/>
  <c r="G37" i="11"/>
  <c r="F37" i="11"/>
  <c r="E37" i="11"/>
  <c r="D37" i="11"/>
  <c r="C37" i="11"/>
  <c r="S36" i="11"/>
  <c r="Q36" i="11"/>
  <c r="O36" i="11"/>
  <c r="N36" i="11"/>
  <c r="M36" i="11"/>
  <c r="L36" i="11"/>
  <c r="K36" i="11"/>
  <c r="J36" i="11"/>
  <c r="I36" i="11"/>
  <c r="H36" i="11"/>
  <c r="G36" i="11"/>
  <c r="F36" i="11"/>
  <c r="E36" i="11"/>
  <c r="D36" i="11"/>
  <c r="C36" i="11"/>
  <c r="S35" i="11"/>
  <c r="Q35" i="11"/>
  <c r="O35" i="11"/>
  <c r="N35" i="11"/>
  <c r="M35" i="11"/>
  <c r="L35" i="11"/>
  <c r="K35" i="11"/>
  <c r="J35" i="11"/>
  <c r="I35" i="11"/>
  <c r="H35" i="11"/>
  <c r="G35" i="11"/>
  <c r="F35" i="11"/>
  <c r="E35" i="11"/>
  <c r="D35" i="11"/>
  <c r="C35" i="11"/>
  <c r="S34" i="11"/>
  <c r="Q34" i="11"/>
  <c r="O34" i="11"/>
  <c r="N34" i="11"/>
  <c r="M34" i="11"/>
  <c r="L34" i="11"/>
  <c r="K34" i="11"/>
  <c r="J34" i="11"/>
  <c r="I34" i="11"/>
  <c r="H34" i="11"/>
  <c r="G34" i="11"/>
  <c r="F34" i="11"/>
  <c r="E34" i="11"/>
  <c r="D34" i="11"/>
  <c r="C34" i="11"/>
  <c r="S33" i="11"/>
  <c r="Q33" i="11"/>
  <c r="O33" i="11"/>
  <c r="N33" i="11"/>
  <c r="M33" i="11"/>
  <c r="L33" i="11"/>
  <c r="K33" i="11"/>
  <c r="J33" i="11"/>
  <c r="I33" i="11"/>
  <c r="H33" i="11"/>
  <c r="G33" i="11"/>
  <c r="F33" i="11"/>
  <c r="E33" i="11"/>
  <c r="D33" i="11"/>
  <c r="C33" i="11"/>
  <c r="S32" i="11"/>
  <c r="Q32" i="11"/>
  <c r="O32" i="11"/>
  <c r="N32" i="11"/>
  <c r="M32" i="11"/>
  <c r="L32" i="11"/>
  <c r="K32" i="11"/>
  <c r="J32" i="11"/>
  <c r="I32" i="11"/>
  <c r="H32" i="11"/>
  <c r="G32" i="11"/>
  <c r="F32" i="11"/>
  <c r="E32" i="11"/>
  <c r="D32" i="11"/>
  <c r="C32" i="11"/>
  <c r="S31" i="11"/>
  <c r="Q31" i="11"/>
  <c r="O31" i="11"/>
  <c r="N31" i="11"/>
  <c r="M31" i="11"/>
  <c r="L31" i="11"/>
  <c r="K31" i="11"/>
  <c r="J31" i="11"/>
  <c r="I31" i="11"/>
  <c r="H31" i="11"/>
  <c r="G31" i="11"/>
  <c r="F31" i="11"/>
  <c r="E31" i="11"/>
  <c r="D31" i="11"/>
  <c r="C31" i="11"/>
  <c r="S30" i="11"/>
  <c r="Q30" i="11"/>
  <c r="O30" i="11"/>
  <c r="N30" i="11"/>
  <c r="M30" i="11"/>
  <c r="L30" i="11"/>
  <c r="K30" i="11"/>
  <c r="J30" i="11"/>
  <c r="I30" i="11"/>
  <c r="H30" i="11"/>
  <c r="G30" i="11"/>
  <c r="F30" i="11"/>
  <c r="E30" i="11"/>
  <c r="D30" i="11"/>
  <c r="C30" i="11"/>
  <c r="S29" i="11"/>
  <c r="Q29" i="11"/>
  <c r="O29" i="11"/>
  <c r="N29" i="11"/>
  <c r="M29" i="11"/>
  <c r="L29" i="11"/>
  <c r="K29" i="11"/>
  <c r="J29" i="11"/>
  <c r="I29" i="11"/>
  <c r="H29" i="11"/>
  <c r="G29" i="11"/>
  <c r="F29" i="11"/>
  <c r="E29" i="11"/>
  <c r="D29" i="11"/>
  <c r="C29" i="11"/>
  <c r="S28" i="11"/>
  <c r="Q28" i="11"/>
  <c r="O28" i="11"/>
  <c r="N28" i="11"/>
  <c r="M28" i="11"/>
  <c r="L28" i="11"/>
  <c r="K28" i="11"/>
  <c r="J28" i="11"/>
  <c r="I28" i="11"/>
  <c r="H28" i="11"/>
  <c r="G28" i="11"/>
  <c r="F28" i="11"/>
  <c r="E28" i="11"/>
  <c r="D28" i="11"/>
  <c r="C28" i="11"/>
  <c r="S27" i="11"/>
  <c r="Q27" i="11"/>
  <c r="O27" i="11"/>
  <c r="N27" i="11"/>
  <c r="M27" i="11"/>
  <c r="L27" i="11"/>
  <c r="K27" i="11"/>
  <c r="J27" i="11"/>
  <c r="I27" i="11"/>
  <c r="H27" i="11"/>
  <c r="G27" i="11"/>
  <c r="F27" i="11"/>
  <c r="E27" i="11"/>
  <c r="D27" i="11"/>
  <c r="C27" i="11"/>
  <c r="S26" i="11"/>
  <c r="Q26" i="11"/>
  <c r="O26" i="11"/>
  <c r="N26" i="11"/>
  <c r="M26" i="11"/>
  <c r="L26" i="11"/>
  <c r="K26" i="11"/>
  <c r="J26" i="11"/>
  <c r="I26" i="11"/>
  <c r="H26" i="11"/>
  <c r="G26" i="11"/>
  <c r="F26" i="11"/>
  <c r="E26" i="11"/>
  <c r="D26" i="11"/>
  <c r="C26" i="11"/>
  <c r="S25" i="11"/>
  <c r="Q25" i="11"/>
  <c r="O25" i="11"/>
  <c r="N25" i="11"/>
  <c r="M25" i="11"/>
  <c r="L25" i="11"/>
  <c r="K25" i="11"/>
  <c r="J25" i="11"/>
  <c r="I25" i="11"/>
  <c r="H25" i="11"/>
  <c r="G25" i="11"/>
  <c r="F25" i="11"/>
  <c r="E25" i="11"/>
  <c r="D25" i="11"/>
  <c r="C25" i="11"/>
  <c r="S24" i="11"/>
  <c r="Q24" i="11"/>
  <c r="O24" i="11"/>
  <c r="N24" i="11"/>
  <c r="M24" i="11"/>
  <c r="L24" i="11"/>
  <c r="K24" i="11"/>
  <c r="J24" i="11"/>
  <c r="I24" i="11"/>
  <c r="H24" i="11"/>
  <c r="G24" i="11"/>
  <c r="F24" i="11"/>
  <c r="E24" i="11"/>
  <c r="D24" i="11"/>
  <c r="C24" i="11"/>
  <c r="O20" i="11"/>
  <c r="C20" i="11"/>
  <c r="Q19" i="11"/>
  <c r="O19" i="11"/>
  <c r="N19" i="11"/>
  <c r="M19" i="11"/>
  <c r="L19" i="11"/>
  <c r="K19" i="11"/>
  <c r="J19" i="11"/>
  <c r="I19" i="11"/>
  <c r="H19" i="11"/>
  <c r="G19" i="11"/>
  <c r="F19" i="11"/>
  <c r="E19" i="11"/>
  <c r="D19" i="11"/>
  <c r="C19" i="11"/>
  <c r="S18" i="11"/>
  <c r="Q18" i="11"/>
  <c r="O18" i="11"/>
  <c r="N18" i="11"/>
  <c r="M18" i="11"/>
  <c r="L18" i="11"/>
  <c r="K18" i="11"/>
  <c r="J18" i="11"/>
  <c r="I18" i="11"/>
  <c r="H18" i="11"/>
  <c r="G18" i="11"/>
  <c r="F18" i="11"/>
  <c r="E18" i="11"/>
  <c r="D18" i="11"/>
  <c r="C18" i="11"/>
  <c r="S17" i="11"/>
  <c r="Q17" i="11"/>
  <c r="O17" i="11"/>
  <c r="N17" i="11"/>
  <c r="M17" i="11"/>
  <c r="L17" i="11"/>
  <c r="K17" i="11"/>
  <c r="J17" i="11"/>
  <c r="I17" i="11"/>
  <c r="H17" i="11"/>
  <c r="G17" i="11"/>
  <c r="F17" i="11"/>
  <c r="E17" i="11"/>
  <c r="D17" i="11"/>
  <c r="C17" i="11"/>
  <c r="S16" i="11"/>
  <c r="Q16" i="11"/>
  <c r="O16" i="11"/>
  <c r="N16" i="11"/>
  <c r="M16" i="11"/>
  <c r="L16" i="11"/>
  <c r="K16" i="11"/>
  <c r="J16" i="11"/>
  <c r="I16" i="11"/>
  <c r="H16" i="11"/>
  <c r="G16" i="11"/>
  <c r="F16" i="11"/>
  <c r="E16" i="11"/>
  <c r="D16" i="11"/>
  <c r="C16" i="11"/>
  <c r="S15" i="11"/>
  <c r="Q15" i="11"/>
  <c r="O15" i="11"/>
  <c r="N15" i="11"/>
  <c r="M15" i="11"/>
  <c r="L15" i="11"/>
  <c r="K15" i="11"/>
  <c r="J15" i="11"/>
  <c r="I15" i="11"/>
  <c r="H15" i="11"/>
  <c r="G15" i="11"/>
  <c r="F15" i="11"/>
  <c r="E15" i="11"/>
  <c r="D15" i="11"/>
  <c r="C15" i="11"/>
  <c r="S14" i="11"/>
  <c r="Q14" i="11"/>
  <c r="O14" i="11"/>
  <c r="N14" i="11"/>
  <c r="M14" i="11"/>
  <c r="L14" i="11"/>
  <c r="K14" i="11"/>
  <c r="J14" i="11"/>
  <c r="I14" i="11"/>
  <c r="H14" i="11"/>
  <c r="G14" i="11"/>
  <c r="F14" i="11"/>
  <c r="E14" i="11"/>
  <c r="D14" i="11"/>
  <c r="C14" i="11"/>
  <c r="S13" i="11"/>
  <c r="Q13" i="11"/>
  <c r="O13" i="11"/>
  <c r="N13" i="11"/>
  <c r="M13" i="11"/>
  <c r="L13" i="11"/>
  <c r="K13" i="11"/>
  <c r="J13" i="11"/>
  <c r="I13" i="11"/>
  <c r="H13" i="11"/>
  <c r="G13" i="11"/>
  <c r="F13" i="11"/>
  <c r="E13" i="11"/>
  <c r="D13" i="11"/>
  <c r="C13" i="11"/>
  <c r="S12" i="11"/>
  <c r="Q12" i="11"/>
  <c r="O12" i="11"/>
  <c r="N12" i="11"/>
  <c r="M12" i="11"/>
  <c r="L12" i="11"/>
  <c r="K12" i="11"/>
  <c r="J12" i="11"/>
  <c r="I12" i="11"/>
  <c r="H12" i="11"/>
  <c r="G12" i="11"/>
  <c r="F12" i="11"/>
  <c r="E12" i="11"/>
  <c r="D12" i="11"/>
  <c r="C12" i="11"/>
  <c r="S11" i="11"/>
  <c r="Q11" i="11"/>
  <c r="O11" i="11"/>
  <c r="N11" i="11"/>
  <c r="M11" i="11"/>
  <c r="L11" i="11"/>
  <c r="K11" i="11"/>
  <c r="J11" i="11"/>
  <c r="I11" i="11"/>
  <c r="H11" i="11"/>
  <c r="G11" i="11"/>
  <c r="F11" i="11"/>
  <c r="E11" i="11"/>
  <c r="D11" i="11"/>
  <c r="C11" i="11"/>
  <c r="S10" i="11"/>
  <c r="Q10" i="11"/>
  <c r="O10" i="11"/>
  <c r="N10" i="11"/>
  <c r="M10" i="11"/>
  <c r="L10" i="11"/>
  <c r="K10" i="11"/>
  <c r="J10" i="11"/>
  <c r="I10" i="11"/>
  <c r="H10" i="11"/>
  <c r="G10" i="11"/>
  <c r="F10" i="11"/>
  <c r="E10" i="11"/>
  <c r="D10" i="11"/>
  <c r="C10" i="11"/>
  <c r="S9" i="11"/>
  <c r="Q9" i="11"/>
  <c r="O9" i="11"/>
  <c r="N9" i="11"/>
  <c r="M9" i="11"/>
  <c r="L9" i="11"/>
  <c r="K9" i="11"/>
  <c r="J9" i="11"/>
  <c r="I9" i="11"/>
  <c r="H9" i="11"/>
  <c r="G9" i="11"/>
  <c r="F9" i="11"/>
  <c r="E9" i="11"/>
  <c r="D9" i="11"/>
  <c r="C9" i="11"/>
  <c r="S8" i="11"/>
  <c r="Q8" i="11"/>
  <c r="O8" i="11"/>
  <c r="N8" i="11"/>
  <c r="M8" i="11"/>
  <c r="L8" i="11"/>
  <c r="K8" i="11"/>
  <c r="J8" i="11"/>
  <c r="I8" i="11"/>
  <c r="H8" i="11"/>
  <c r="G8" i="11"/>
  <c r="F8" i="11"/>
  <c r="E8" i="11"/>
  <c r="D8" i="11"/>
  <c r="C8" i="11"/>
  <c r="S7" i="11"/>
  <c r="Q7" i="11"/>
  <c r="O7" i="11"/>
  <c r="N7" i="11"/>
  <c r="M7" i="11"/>
  <c r="L7" i="11"/>
  <c r="K7" i="11"/>
  <c r="J7" i="11"/>
  <c r="I7" i="11"/>
  <c r="H7" i="11"/>
  <c r="G7" i="11"/>
  <c r="F7" i="11"/>
  <c r="E7" i="11"/>
  <c r="D7" i="11"/>
  <c r="C7" i="11"/>
  <c r="S6" i="11"/>
  <c r="Q6" i="11"/>
  <c r="O6" i="11"/>
  <c r="N6" i="11"/>
  <c r="M6" i="11"/>
  <c r="L6" i="11"/>
  <c r="K6" i="11"/>
  <c r="J6" i="11"/>
  <c r="I6" i="11"/>
  <c r="H6" i="11"/>
  <c r="G6" i="11"/>
  <c r="F6" i="11"/>
  <c r="E6" i="11"/>
  <c r="D6" i="11"/>
  <c r="C6" i="11"/>
  <c r="S5" i="11"/>
  <c r="Q5" i="11"/>
  <c r="O5" i="11"/>
  <c r="N5" i="11"/>
  <c r="M5" i="11"/>
  <c r="L5" i="11"/>
  <c r="K5" i="11"/>
  <c r="J5" i="11"/>
  <c r="I5" i="11"/>
  <c r="H5" i="11"/>
  <c r="G5" i="11"/>
  <c r="F5" i="11"/>
  <c r="E5" i="11"/>
  <c r="D5" i="11"/>
  <c r="C5" i="11"/>
  <c r="S4" i="11"/>
  <c r="Q4" i="11"/>
  <c r="O4" i="11"/>
  <c r="N4" i="11"/>
  <c r="M4" i="11"/>
  <c r="L4" i="11"/>
  <c r="K4" i="11"/>
  <c r="J4" i="11"/>
  <c r="I4" i="11"/>
  <c r="H4" i="11"/>
  <c r="G4" i="11"/>
  <c r="F4" i="11"/>
  <c r="E4" i="11"/>
  <c r="D4" i="11"/>
  <c r="C4" i="11"/>
  <c r="P140" i="11"/>
  <c r="B140" i="11"/>
  <c r="R139" i="11"/>
  <c r="B139" i="11"/>
  <c r="B138" i="11"/>
  <c r="T137" i="11"/>
  <c r="R137" i="11"/>
  <c r="P137" i="11"/>
  <c r="B137" i="11"/>
  <c r="B136" i="11"/>
  <c r="T135" i="11"/>
  <c r="R135" i="11"/>
  <c r="B135" i="11"/>
  <c r="B134" i="11"/>
  <c r="T133" i="11"/>
  <c r="R133" i="11"/>
  <c r="P133" i="11"/>
  <c r="B133" i="11"/>
  <c r="T132" i="11"/>
  <c r="R132" i="11"/>
  <c r="P132" i="11"/>
  <c r="B132" i="11"/>
  <c r="T131" i="11"/>
  <c r="R131" i="11"/>
  <c r="P131" i="11"/>
  <c r="B131" i="11"/>
  <c r="T130" i="11"/>
  <c r="R130" i="11"/>
  <c r="P130" i="11"/>
  <c r="B130" i="11"/>
  <c r="T129" i="11"/>
  <c r="R129" i="11"/>
  <c r="P129" i="11"/>
  <c r="B129" i="11"/>
  <c r="T128" i="11"/>
  <c r="R128" i="11"/>
  <c r="P128" i="11"/>
  <c r="B128" i="11"/>
  <c r="T127" i="11"/>
  <c r="R127" i="11"/>
  <c r="P127" i="11"/>
  <c r="B127" i="11"/>
  <c r="T126" i="11"/>
  <c r="R126" i="11"/>
  <c r="P126" i="11"/>
  <c r="B126" i="11"/>
  <c r="T125" i="11"/>
  <c r="R125" i="11"/>
  <c r="B125" i="11"/>
  <c r="B124" i="11"/>
  <c r="B120" i="11"/>
  <c r="R119" i="11"/>
  <c r="P120" i="11"/>
  <c r="B119" i="11"/>
  <c r="T118" i="11"/>
  <c r="R118" i="11"/>
  <c r="P118" i="11"/>
  <c r="B118" i="11"/>
  <c r="T117" i="11"/>
  <c r="R117" i="11"/>
  <c r="P117" i="11"/>
  <c r="B117" i="11"/>
  <c r="T116" i="11"/>
  <c r="R116" i="11"/>
  <c r="P116" i="11"/>
  <c r="B116" i="11"/>
  <c r="R115" i="11"/>
  <c r="P115" i="11"/>
  <c r="B115" i="11"/>
  <c r="T115" i="11"/>
  <c r="R114" i="11"/>
  <c r="P114" i="11"/>
  <c r="B114" i="11"/>
  <c r="T113" i="11"/>
  <c r="R113" i="11"/>
  <c r="P113" i="11"/>
  <c r="B113" i="11"/>
  <c r="T112" i="11"/>
  <c r="R112" i="11"/>
  <c r="P112" i="11"/>
  <c r="B112" i="11"/>
  <c r="T111" i="11"/>
  <c r="R111" i="11"/>
  <c r="P111" i="11"/>
  <c r="B111" i="11"/>
  <c r="P110" i="11"/>
  <c r="B110" i="11"/>
  <c r="T109" i="11"/>
  <c r="R109" i="11"/>
  <c r="P109" i="11"/>
  <c r="B109" i="11"/>
  <c r="R108" i="11"/>
  <c r="P108" i="11"/>
  <c r="B108" i="11"/>
  <c r="T107" i="11"/>
  <c r="R107" i="11"/>
  <c r="P107" i="11"/>
  <c r="B107" i="11"/>
  <c r="R106" i="11"/>
  <c r="P106" i="11"/>
  <c r="B106" i="11"/>
  <c r="T105" i="11"/>
  <c r="R105" i="11"/>
  <c r="B105" i="11"/>
  <c r="B104" i="11"/>
  <c r="P100" i="11"/>
  <c r="B100" i="11"/>
  <c r="R99" i="11"/>
  <c r="P99" i="11"/>
  <c r="B99" i="11"/>
  <c r="T98" i="11"/>
  <c r="R98" i="11"/>
  <c r="P98" i="11"/>
  <c r="B98" i="11"/>
  <c r="T97" i="11"/>
  <c r="R97" i="11"/>
  <c r="P97" i="11"/>
  <c r="B97" i="11"/>
  <c r="T96" i="11"/>
  <c r="R96" i="11"/>
  <c r="P96" i="11"/>
  <c r="B96" i="11"/>
  <c r="B95" i="11"/>
  <c r="P94" i="11"/>
  <c r="B94" i="11"/>
  <c r="B93" i="11"/>
  <c r="T92" i="11"/>
  <c r="R92" i="11"/>
  <c r="P92" i="11"/>
  <c r="B92" i="11"/>
  <c r="T91" i="11"/>
  <c r="P91" i="11"/>
  <c r="B91" i="11"/>
  <c r="T90" i="11"/>
  <c r="P90" i="11"/>
  <c r="B90" i="11"/>
  <c r="B89" i="11"/>
  <c r="R88" i="11"/>
  <c r="B88" i="11"/>
  <c r="T87" i="11"/>
  <c r="P87" i="11"/>
  <c r="B87" i="11"/>
  <c r="T86" i="11"/>
  <c r="R86" i="11"/>
  <c r="B86" i="11"/>
  <c r="R85" i="11"/>
  <c r="B85" i="11"/>
  <c r="T85" i="11"/>
  <c r="B84" i="11"/>
  <c r="B80" i="11"/>
  <c r="R79" i="11"/>
  <c r="B79" i="11"/>
  <c r="T78" i="11"/>
  <c r="R78" i="11"/>
  <c r="B78" i="11"/>
  <c r="T77" i="11"/>
  <c r="P77" i="11"/>
  <c r="B77" i="11"/>
  <c r="T76" i="11"/>
  <c r="R76" i="11"/>
  <c r="P76" i="11"/>
  <c r="B76" i="11"/>
  <c r="B75" i="11"/>
  <c r="R74" i="11"/>
  <c r="B74" i="11"/>
  <c r="T73" i="11"/>
  <c r="P73" i="11"/>
  <c r="B73" i="11"/>
  <c r="T72" i="11"/>
  <c r="R72" i="11"/>
  <c r="P72" i="11"/>
  <c r="B72" i="11"/>
  <c r="B71" i="11"/>
  <c r="R70" i="11"/>
  <c r="B70" i="11"/>
  <c r="T69" i="11"/>
  <c r="P69" i="11"/>
  <c r="B69" i="11"/>
  <c r="T68" i="11"/>
  <c r="R68" i="11"/>
  <c r="B68" i="11"/>
  <c r="T67" i="11"/>
  <c r="R67" i="11"/>
  <c r="B67" i="11"/>
  <c r="T66" i="11"/>
  <c r="R66" i="11"/>
  <c r="B66" i="11"/>
  <c r="R65" i="11"/>
  <c r="B65" i="11"/>
  <c r="T65" i="11"/>
  <c r="B64" i="11"/>
  <c r="P60" i="11"/>
  <c r="B60" i="11"/>
  <c r="R59" i="11"/>
  <c r="B59" i="11"/>
  <c r="T58" i="11"/>
  <c r="R58" i="11"/>
  <c r="B58" i="11"/>
  <c r="T57" i="11"/>
  <c r="R57" i="11"/>
  <c r="P57" i="11"/>
  <c r="B57" i="11"/>
  <c r="P56" i="11"/>
  <c r="B56" i="11"/>
  <c r="T55" i="11"/>
  <c r="R55" i="11"/>
  <c r="P55" i="11"/>
  <c r="B55" i="11"/>
  <c r="B54" i="11"/>
  <c r="T53" i="11"/>
  <c r="R53" i="11"/>
  <c r="P53" i="11"/>
  <c r="B53" i="11"/>
  <c r="T52" i="11"/>
  <c r="P52" i="11"/>
  <c r="B52" i="11"/>
  <c r="T51" i="11"/>
  <c r="R51" i="11"/>
  <c r="P51" i="11"/>
  <c r="B51" i="11"/>
  <c r="B50" i="11"/>
  <c r="T49" i="11"/>
  <c r="R49" i="11"/>
  <c r="P49" i="11"/>
  <c r="B49" i="11"/>
  <c r="T48" i="11"/>
  <c r="P48" i="11"/>
  <c r="B48" i="11"/>
  <c r="T47" i="11"/>
  <c r="R47" i="11"/>
  <c r="P47" i="11"/>
  <c r="B47" i="11"/>
  <c r="P46" i="11"/>
  <c r="B46" i="11"/>
  <c r="T45" i="11"/>
  <c r="B45" i="11"/>
  <c r="B44" i="11"/>
  <c r="B40" i="11"/>
  <c r="P39" i="11"/>
  <c r="B39" i="11"/>
  <c r="T38" i="11"/>
  <c r="P38" i="11"/>
  <c r="B38" i="11"/>
  <c r="T37" i="11"/>
  <c r="R37" i="11"/>
  <c r="P37" i="11"/>
  <c r="B37" i="11"/>
  <c r="B36" i="11"/>
  <c r="T35" i="11"/>
  <c r="R35" i="11"/>
  <c r="P35" i="11"/>
  <c r="B35" i="11"/>
  <c r="T34" i="11"/>
  <c r="P34" i="11"/>
  <c r="B34" i="11"/>
  <c r="T33" i="11"/>
  <c r="R33" i="11"/>
  <c r="P33" i="11"/>
  <c r="B33" i="11"/>
  <c r="B32" i="11"/>
  <c r="T31" i="11"/>
  <c r="R31" i="11"/>
  <c r="P31" i="11"/>
  <c r="B31" i="11"/>
  <c r="T30" i="11"/>
  <c r="P30" i="11"/>
  <c r="B30" i="11"/>
  <c r="T29" i="11"/>
  <c r="R29" i="11"/>
  <c r="P29" i="11"/>
  <c r="B29" i="11"/>
  <c r="B28" i="11"/>
  <c r="T27" i="11"/>
  <c r="R27" i="11"/>
  <c r="P27" i="11"/>
  <c r="B27" i="11"/>
  <c r="T26" i="11"/>
  <c r="P26" i="11"/>
  <c r="B26" i="11"/>
  <c r="T25" i="11"/>
  <c r="B25" i="11"/>
  <c r="B24" i="11"/>
  <c r="B20" i="11"/>
  <c r="R19" i="11"/>
  <c r="B19" i="11"/>
  <c r="B18" i="11"/>
  <c r="T17" i="11"/>
  <c r="R17" i="11"/>
  <c r="P17" i="11"/>
  <c r="B17" i="11"/>
  <c r="T16" i="11"/>
  <c r="B16" i="11"/>
  <c r="T15" i="11"/>
  <c r="R15" i="11"/>
  <c r="B15" i="11"/>
  <c r="B14" i="11"/>
  <c r="T13" i="11"/>
  <c r="R13" i="11"/>
  <c r="P13" i="11"/>
  <c r="B13" i="11"/>
  <c r="T12" i="11"/>
  <c r="B12" i="11"/>
  <c r="T11" i="11"/>
  <c r="R11" i="11"/>
  <c r="B11" i="11"/>
  <c r="B10" i="11"/>
  <c r="T9" i="11"/>
  <c r="R9" i="11"/>
  <c r="P9" i="11"/>
  <c r="B9" i="11"/>
  <c r="T8" i="11"/>
  <c r="B8" i="11"/>
  <c r="T7" i="11"/>
  <c r="R7" i="11"/>
  <c r="B7" i="11"/>
  <c r="B6" i="11"/>
  <c r="T5" i="11"/>
  <c r="B5" i="11"/>
  <c r="B4" i="11"/>
  <c r="O140" i="10"/>
  <c r="C140" i="10"/>
  <c r="Q139" i="10"/>
  <c r="O139" i="10"/>
  <c r="N139" i="10"/>
  <c r="M139" i="10"/>
  <c r="L139" i="10"/>
  <c r="K139" i="10"/>
  <c r="J139" i="10"/>
  <c r="I139" i="10"/>
  <c r="H139" i="10"/>
  <c r="G139" i="10"/>
  <c r="F139" i="10"/>
  <c r="E139" i="10"/>
  <c r="D139" i="10"/>
  <c r="C139" i="10"/>
  <c r="S138" i="10"/>
  <c r="Q138" i="10"/>
  <c r="O138" i="10"/>
  <c r="N138" i="10"/>
  <c r="M138" i="10"/>
  <c r="L138" i="10"/>
  <c r="K138" i="10"/>
  <c r="J138" i="10"/>
  <c r="I138" i="10"/>
  <c r="H138" i="10"/>
  <c r="G138" i="10"/>
  <c r="F138" i="10"/>
  <c r="E138" i="10"/>
  <c r="D138" i="10"/>
  <c r="C138" i="10"/>
  <c r="S137" i="10"/>
  <c r="Q137" i="10"/>
  <c r="O137" i="10"/>
  <c r="N137" i="10"/>
  <c r="M137" i="10"/>
  <c r="L137" i="10"/>
  <c r="K137" i="10"/>
  <c r="J137" i="10"/>
  <c r="I137" i="10"/>
  <c r="H137" i="10"/>
  <c r="G137" i="10"/>
  <c r="F137" i="10"/>
  <c r="E137" i="10"/>
  <c r="D137" i="10"/>
  <c r="C137" i="10"/>
  <c r="S136" i="10"/>
  <c r="Q136" i="10"/>
  <c r="O136" i="10"/>
  <c r="N136" i="10"/>
  <c r="M136" i="10"/>
  <c r="L136" i="10"/>
  <c r="K136" i="10"/>
  <c r="J136" i="10"/>
  <c r="I136" i="10"/>
  <c r="H136" i="10"/>
  <c r="G136" i="10"/>
  <c r="F136" i="10"/>
  <c r="E136" i="10"/>
  <c r="D136" i="10"/>
  <c r="C136" i="10"/>
  <c r="S135" i="10"/>
  <c r="Q135" i="10"/>
  <c r="O135" i="10"/>
  <c r="N135" i="10"/>
  <c r="M135" i="10"/>
  <c r="L135" i="10"/>
  <c r="K135" i="10"/>
  <c r="J135" i="10"/>
  <c r="I135" i="10"/>
  <c r="H135" i="10"/>
  <c r="G135" i="10"/>
  <c r="F135" i="10"/>
  <c r="E135" i="10"/>
  <c r="D135" i="10"/>
  <c r="C135" i="10"/>
  <c r="S134" i="10"/>
  <c r="Q134" i="10"/>
  <c r="O134" i="10"/>
  <c r="P135" i="10" s="1"/>
  <c r="N134" i="10"/>
  <c r="M134" i="10"/>
  <c r="L134" i="10"/>
  <c r="K134" i="10"/>
  <c r="J134" i="10"/>
  <c r="I134" i="10"/>
  <c r="H134" i="10"/>
  <c r="G134" i="10"/>
  <c r="F134" i="10"/>
  <c r="E134" i="10"/>
  <c r="D134" i="10"/>
  <c r="C134" i="10"/>
  <c r="S133" i="10"/>
  <c r="Q133" i="10"/>
  <c r="O133" i="10"/>
  <c r="N133" i="10"/>
  <c r="M133" i="10"/>
  <c r="L133" i="10"/>
  <c r="K133" i="10"/>
  <c r="J133" i="10"/>
  <c r="I133" i="10"/>
  <c r="H133" i="10"/>
  <c r="G133" i="10"/>
  <c r="F133" i="10"/>
  <c r="E133" i="10"/>
  <c r="D133" i="10"/>
  <c r="C133" i="10"/>
  <c r="S132" i="10"/>
  <c r="Q132" i="10"/>
  <c r="O132" i="10"/>
  <c r="P133" i="10" s="1"/>
  <c r="N132" i="10"/>
  <c r="M132" i="10"/>
  <c r="L132" i="10"/>
  <c r="K132" i="10"/>
  <c r="J132" i="10"/>
  <c r="I132" i="10"/>
  <c r="H132" i="10"/>
  <c r="G132" i="10"/>
  <c r="F132" i="10"/>
  <c r="E132" i="10"/>
  <c r="D132" i="10"/>
  <c r="C132" i="10"/>
  <c r="S131" i="10"/>
  <c r="Q131" i="10"/>
  <c r="O131" i="10"/>
  <c r="N131" i="10"/>
  <c r="M131" i="10"/>
  <c r="L131" i="10"/>
  <c r="K131" i="10"/>
  <c r="J131" i="10"/>
  <c r="I131" i="10"/>
  <c r="H131" i="10"/>
  <c r="G131" i="10"/>
  <c r="F131" i="10"/>
  <c r="E131" i="10"/>
  <c r="D131" i="10"/>
  <c r="C131" i="10"/>
  <c r="S130" i="10"/>
  <c r="Q130" i="10"/>
  <c r="O130" i="10"/>
  <c r="N130" i="10"/>
  <c r="M130" i="10"/>
  <c r="L130" i="10"/>
  <c r="K130" i="10"/>
  <c r="J130" i="10"/>
  <c r="I130" i="10"/>
  <c r="H130" i="10"/>
  <c r="G130" i="10"/>
  <c r="F130" i="10"/>
  <c r="E130" i="10"/>
  <c r="D130" i="10"/>
  <c r="C130" i="10"/>
  <c r="S129" i="10"/>
  <c r="Q129" i="10"/>
  <c r="O129" i="10"/>
  <c r="N129" i="10"/>
  <c r="M129" i="10"/>
  <c r="L129" i="10"/>
  <c r="K129" i="10"/>
  <c r="J129" i="10"/>
  <c r="I129" i="10"/>
  <c r="H129" i="10"/>
  <c r="G129" i="10"/>
  <c r="F129" i="10"/>
  <c r="E129" i="10"/>
  <c r="D129" i="10"/>
  <c r="C129" i="10"/>
  <c r="S128" i="10"/>
  <c r="Q128" i="10"/>
  <c r="O128" i="10"/>
  <c r="N128" i="10"/>
  <c r="M128" i="10"/>
  <c r="L128" i="10"/>
  <c r="K128" i="10"/>
  <c r="J128" i="10"/>
  <c r="I128" i="10"/>
  <c r="H128" i="10"/>
  <c r="G128" i="10"/>
  <c r="F128" i="10"/>
  <c r="E128" i="10"/>
  <c r="D128" i="10"/>
  <c r="C128" i="10"/>
  <c r="S127" i="10"/>
  <c r="Q127" i="10"/>
  <c r="O127" i="10"/>
  <c r="N127" i="10"/>
  <c r="M127" i="10"/>
  <c r="L127" i="10"/>
  <c r="K127" i="10"/>
  <c r="J127" i="10"/>
  <c r="I127" i="10"/>
  <c r="H127" i="10"/>
  <c r="G127" i="10"/>
  <c r="F127" i="10"/>
  <c r="E127" i="10"/>
  <c r="D127" i="10"/>
  <c r="C127" i="10"/>
  <c r="S126" i="10"/>
  <c r="Q126" i="10"/>
  <c r="O126" i="10"/>
  <c r="P127" i="10" s="1"/>
  <c r="N126" i="10"/>
  <c r="M126" i="10"/>
  <c r="L126" i="10"/>
  <c r="K126" i="10"/>
  <c r="J126" i="10"/>
  <c r="I126" i="10"/>
  <c r="H126" i="10"/>
  <c r="G126" i="10"/>
  <c r="F126" i="10"/>
  <c r="E126" i="10"/>
  <c r="D126" i="10"/>
  <c r="C126" i="10"/>
  <c r="S125" i="10"/>
  <c r="Q125" i="10"/>
  <c r="O125" i="10"/>
  <c r="N125" i="10"/>
  <c r="M125" i="10"/>
  <c r="L125" i="10"/>
  <c r="K125" i="10"/>
  <c r="J125" i="10"/>
  <c r="I125" i="10"/>
  <c r="H125" i="10"/>
  <c r="G125" i="10"/>
  <c r="F125" i="10"/>
  <c r="E125" i="10"/>
  <c r="D125" i="10"/>
  <c r="C125" i="10"/>
  <c r="S124" i="10"/>
  <c r="Q124" i="10"/>
  <c r="O124" i="10"/>
  <c r="N124" i="10"/>
  <c r="M124" i="10"/>
  <c r="L124" i="10"/>
  <c r="K124" i="10"/>
  <c r="J124" i="10"/>
  <c r="I124" i="10"/>
  <c r="H124" i="10"/>
  <c r="G124" i="10"/>
  <c r="F124" i="10"/>
  <c r="E124" i="10"/>
  <c r="D124" i="10"/>
  <c r="C124" i="10"/>
  <c r="O120" i="10"/>
  <c r="C120" i="10"/>
  <c r="Q119" i="10"/>
  <c r="O119" i="10"/>
  <c r="N119" i="10"/>
  <c r="M119" i="10"/>
  <c r="L119" i="10"/>
  <c r="K119" i="10"/>
  <c r="J119" i="10"/>
  <c r="I119" i="10"/>
  <c r="H119" i="10"/>
  <c r="G119" i="10"/>
  <c r="F119" i="10"/>
  <c r="E119" i="10"/>
  <c r="D119" i="10"/>
  <c r="C119" i="10"/>
  <c r="S118" i="10"/>
  <c r="Q118" i="10"/>
  <c r="O118" i="10"/>
  <c r="N118" i="10"/>
  <c r="M118" i="10"/>
  <c r="L118" i="10"/>
  <c r="K118" i="10"/>
  <c r="J118" i="10"/>
  <c r="I118" i="10"/>
  <c r="H118" i="10"/>
  <c r="G118" i="10"/>
  <c r="F118" i="10"/>
  <c r="E118" i="10"/>
  <c r="D118" i="10"/>
  <c r="C118" i="10"/>
  <c r="S117" i="10"/>
  <c r="Q117" i="10"/>
  <c r="O117" i="10"/>
  <c r="N117" i="10"/>
  <c r="M117" i="10"/>
  <c r="L117" i="10"/>
  <c r="K117" i="10"/>
  <c r="J117" i="10"/>
  <c r="I117" i="10"/>
  <c r="H117" i="10"/>
  <c r="G117" i="10"/>
  <c r="F117" i="10"/>
  <c r="E117" i="10"/>
  <c r="D117" i="10"/>
  <c r="C117" i="10"/>
  <c r="S116" i="10"/>
  <c r="Q116" i="10"/>
  <c r="O116" i="10"/>
  <c r="N116" i="10"/>
  <c r="M116" i="10"/>
  <c r="L116" i="10"/>
  <c r="K116" i="10"/>
  <c r="J116" i="10"/>
  <c r="I116" i="10"/>
  <c r="H116" i="10"/>
  <c r="G116" i="10"/>
  <c r="F116" i="10"/>
  <c r="E116" i="10"/>
  <c r="D116" i="10"/>
  <c r="C116" i="10"/>
  <c r="S115" i="10"/>
  <c r="Q115" i="10"/>
  <c r="O115" i="10"/>
  <c r="N115" i="10"/>
  <c r="M115" i="10"/>
  <c r="L115" i="10"/>
  <c r="K115" i="10"/>
  <c r="J115" i="10"/>
  <c r="I115" i="10"/>
  <c r="H115" i="10"/>
  <c r="G115" i="10"/>
  <c r="F115" i="10"/>
  <c r="E115" i="10"/>
  <c r="D115" i="10"/>
  <c r="C115" i="10"/>
  <c r="S114" i="10"/>
  <c r="Q114" i="10"/>
  <c r="O114" i="10"/>
  <c r="N114" i="10"/>
  <c r="M114" i="10"/>
  <c r="L114" i="10"/>
  <c r="K114" i="10"/>
  <c r="J114" i="10"/>
  <c r="I114" i="10"/>
  <c r="H114" i="10"/>
  <c r="G114" i="10"/>
  <c r="F114" i="10"/>
  <c r="E114" i="10"/>
  <c r="D114" i="10"/>
  <c r="C114" i="10"/>
  <c r="S113" i="10"/>
  <c r="Q113" i="10"/>
  <c r="O113" i="10"/>
  <c r="N113" i="10"/>
  <c r="M113" i="10"/>
  <c r="L113" i="10"/>
  <c r="K113" i="10"/>
  <c r="J113" i="10"/>
  <c r="I113" i="10"/>
  <c r="H113" i="10"/>
  <c r="G113" i="10"/>
  <c r="F113" i="10"/>
  <c r="E113" i="10"/>
  <c r="D113" i="10"/>
  <c r="C113" i="10"/>
  <c r="S112" i="10"/>
  <c r="Q112" i="10"/>
  <c r="O112" i="10"/>
  <c r="N112" i="10"/>
  <c r="M112" i="10"/>
  <c r="L112" i="10"/>
  <c r="K112" i="10"/>
  <c r="J112" i="10"/>
  <c r="I112" i="10"/>
  <c r="H112" i="10"/>
  <c r="G112" i="10"/>
  <c r="F112" i="10"/>
  <c r="E112" i="10"/>
  <c r="D112" i="10"/>
  <c r="C112" i="10"/>
  <c r="S111" i="10"/>
  <c r="Q111" i="10"/>
  <c r="O111" i="10"/>
  <c r="N111" i="10"/>
  <c r="M111" i="10"/>
  <c r="L111" i="10"/>
  <c r="K111" i="10"/>
  <c r="J111" i="10"/>
  <c r="I111" i="10"/>
  <c r="H111" i="10"/>
  <c r="G111" i="10"/>
  <c r="F111" i="10"/>
  <c r="E111" i="10"/>
  <c r="D111" i="10"/>
  <c r="C111" i="10"/>
  <c r="S110" i="10"/>
  <c r="Q110" i="10"/>
  <c r="O110" i="10"/>
  <c r="N110" i="10"/>
  <c r="M110" i="10"/>
  <c r="L110" i="10"/>
  <c r="K110" i="10"/>
  <c r="J110" i="10"/>
  <c r="I110" i="10"/>
  <c r="H110" i="10"/>
  <c r="G110" i="10"/>
  <c r="F110" i="10"/>
  <c r="E110" i="10"/>
  <c r="D110" i="10"/>
  <c r="C110" i="10"/>
  <c r="S109" i="10"/>
  <c r="Q109" i="10"/>
  <c r="O109" i="10"/>
  <c r="N109" i="10"/>
  <c r="M109" i="10"/>
  <c r="L109" i="10"/>
  <c r="K109" i="10"/>
  <c r="J109" i="10"/>
  <c r="I109" i="10"/>
  <c r="H109" i="10"/>
  <c r="G109" i="10"/>
  <c r="F109" i="10"/>
  <c r="E109" i="10"/>
  <c r="D109" i="10"/>
  <c r="C109" i="10"/>
  <c r="S108" i="10"/>
  <c r="Q108" i="10"/>
  <c r="O108" i="10"/>
  <c r="N108" i="10"/>
  <c r="M108" i="10"/>
  <c r="L108" i="10"/>
  <c r="K108" i="10"/>
  <c r="J108" i="10"/>
  <c r="I108" i="10"/>
  <c r="H108" i="10"/>
  <c r="G108" i="10"/>
  <c r="F108" i="10"/>
  <c r="E108" i="10"/>
  <c r="D108" i="10"/>
  <c r="C108" i="10"/>
  <c r="S107" i="10"/>
  <c r="Q107" i="10"/>
  <c r="O107" i="10"/>
  <c r="N107" i="10"/>
  <c r="M107" i="10"/>
  <c r="L107" i="10"/>
  <c r="K107" i="10"/>
  <c r="J107" i="10"/>
  <c r="I107" i="10"/>
  <c r="H107" i="10"/>
  <c r="G107" i="10"/>
  <c r="F107" i="10"/>
  <c r="E107" i="10"/>
  <c r="D107" i="10"/>
  <c r="C107" i="10"/>
  <c r="S106" i="10"/>
  <c r="Q106" i="10"/>
  <c r="O106" i="10"/>
  <c r="N106" i="10"/>
  <c r="M106" i="10"/>
  <c r="L106" i="10"/>
  <c r="K106" i="10"/>
  <c r="J106" i="10"/>
  <c r="I106" i="10"/>
  <c r="H106" i="10"/>
  <c r="G106" i="10"/>
  <c r="F106" i="10"/>
  <c r="E106" i="10"/>
  <c r="D106" i="10"/>
  <c r="C106" i="10"/>
  <c r="S105" i="10"/>
  <c r="Q105" i="10"/>
  <c r="O105" i="10"/>
  <c r="N105" i="10"/>
  <c r="M105" i="10"/>
  <c r="L105" i="10"/>
  <c r="K105" i="10"/>
  <c r="J105" i="10"/>
  <c r="I105" i="10"/>
  <c r="H105" i="10"/>
  <c r="G105" i="10"/>
  <c r="F105" i="10"/>
  <c r="E105" i="10"/>
  <c r="D105" i="10"/>
  <c r="C105" i="10"/>
  <c r="S104" i="10"/>
  <c r="Q104" i="10"/>
  <c r="O104" i="10"/>
  <c r="N104" i="10"/>
  <c r="M104" i="10"/>
  <c r="L104" i="10"/>
  <c r="K104" i="10"/>
  <c r="J104" i="10"/>
  <c r="I104" i="10"/>
  <c r="H104" i="10"/>
  <c r="G104" i="10"/>
  <c r="F104" i="10"/>
  <c r="E104" i="10"/>
  <c r="D104" i="10"/>
  <c r="C104" i="10"/>
  <c r="O100" i="10"/>
  <c r="C100" i="10"/>
  <c r="Q99" i="10"/>
  <c r="O99" i="10"/>
  <c r="N99" i="10"/>
  <c r="M99" i="10"/>
  <c r="L99" i="10"/>
  <c r="K99" i="10"/>
  <c r="J99" i="10"/>
  <c r="I99" i="10"/>
  <c r="H99" i="10"/>
  <c r="G99" i="10"/>
  <c r="F99" i="10"/>
  <c r="E99" i="10"/>
  <c r="D99" i="10"/>
  <c r="C99" i="10"/>
  <c r="S98" i="10"/>
  <c r="Q98" i="10"/>
  <c r="O98" i="10"/>
  <c r="N98" i="10"/>
  <c r="M98" i="10"/>
  <c r="L98" i="10"/>
  <c r="K98" i="10"/>
  <c r="J98" i="10"/>
  <c r="I98" i="10"/>
  <c r="H98" i="10"/>
  <c r="G98" i="10"/>
  <c r="F98" i="10"/>
  <c r="E98" i="10"/>
  <c r="D98" i="10"/>
  <c r="C98" i="10"/>
  <c r="S97" i="10"/>
  <c r="Q97" i="10"/>
  <c r="O97" i="10"/>
  <c r="N97" i="10"/>
  <c r="M97" i="10"/>
  <c r="L97" i="10"/>
  <c r="K97" i="10"/>
  <c r="J97" i="10"/>
  <c r="I97" i="10"/>
  <c r="H97" i="10"/>
  <c r="G97" i="10"/>
  <c r="F97" i="10"/>
  <c r="E97" i="10"/>
  <c r="D97" i="10"/>
  <c r="C97" i="10"/>
  <c r="S96" i="10"/>
  <c r="Q96" i="10"/>
  <c r="O96" i="10"/>
  <c r="N96" i="10"/>
  <c r="M96" i="10"/>
  <c r="L96" i="10"/>
  <c r="K96" i="10"/>
  <c r="J96" i="10"/>
  <c r="I96" i="10"/>
  <c r="H96" i="10"/>
  <c r="G96" i="10"/>
  <c r="F96" i="10"/>
  <c r="E96" i="10"/>
  <c r="D96" i="10"/>
  <c r="C96" i="10"/>
  <c r="S95" i="10"/>
  <c r="Q95" i="10"/>
  <c r="O95" i="10"/>
  <c r="N95" i="10"/>
  <c r="M95" i="10"/>
  <c r="L95" i="10"/>
  <c r="K95" i="10"/>
  <c r="J95" i="10"/>
  <c r="I95" i="10"/>
  <c r="H95" i="10"/>
  <c r="G95" i="10"/>
  <c r="F95" i="10"/>
  <c r="E95" i="10"/>
  <c r="D95" i="10"/>
  <c r="C95" i="10"/>
  <c r="S94" i="10"/>
  <c r="Q94" i="10"/>
  <c r="O94" i="10"/>
  <c r="N94" i="10"/>
  <c r="M94" i="10"/>
  <c r="L94" i="10"/>
  <c r="K94" i="10"/>
  <c r="J94" i="10"/>
  <c r="I94" i="10"/>
  <c r="H94" i="10"/>
  <c r="G94" i="10"/>
  <c r="F94" i="10"/>
  <c r="E94" i="10"/>
  <c r="D94" i="10"/>
  <c r="C94" i="10"/>
  <c r="S93" i="10"/>
  <c r="Q93" i="10"/>
  <c r="O93" i="10"/>
  <c r="N93" i="10"/>
  <c r="M93" i="10"/>
  <c r="L93" i="10"/>
  <c r="K93" i="10"/>
  <c r="J93" i="10"/>
  <c r="I93" i="10"/>
  <c r="H93" i="10"/>
  <c r="G93" i="10"/>
  <c r="F93" i="10"/>
  <c r="E93" i="10"/>
  <c r="D93" i="10"/>
  <c r="C93" i="10"/>
  <c r="S92" i="10"/>
  <c r="Q92" i="10"/>
  <c r="O92" i="10"/>
  <c r="N92" i="10"/>
  <c r="M92" i="10"/>
  <c r="L92" i="10"/>
  <c r="K92" i="10"/>
  <c r="J92" i="10"/>
  <c r="I92" i="10"/>
  <c r="H92" i="10"/>
  <c r="G92" i="10"/>
  <c r="F92" i="10"/>
  <c r="E92" i="10"/>
  <c r="D92" i="10"/>
  <c r="C92" i="10"/>
  <c r="S91" i="10"/>
  <c r="Q91" i="10"/>
  <c r="O91" i="10"/>
  <c r="N91" i="10"/>
  <c r="M91" i="10"/>
  <c r="L91" i="10"/>
  <c r="K91" i="10"/>
  <c r="J91" i="10"/>
  <c r="I91" i="10"/>
  <c r="H91" i="10"/>
  <c r="G91" i="10"/>
  <c r="F91" i="10"/>
  <c r="E91" i="10"/>
  <c r="D91" i="10"/>
  <c r="C91" i="10"/>
  <c r="S90" i="10"/>
  <c r="Q90" i="10"/>
  <c r="O90" i="10"/>
  <c r="N90" i="10"/>
  <c r="M90" i="10"/>
  <c r="L90" i="10"/>
  <c r="K90" i="10"/>
  <c r="J90" i="10"/>
  <c r="I90" i="10"/>
  <c r="H90" i="10"/>
  <c r="G90" i="10"/>
  <c r="F90" i="10"/>
  <c r="E90" i="10"/>
  <c r="D90" i="10"/>
  <c r="C90" i="10"/>
  <c r="S89" i="10"/>
  <c r="Q89" i="10"/>
  <c r="O89" i="10"/>
  <c r="N89" i="10"/>
  <c r="M89" i="10"/>
  <c r="L89" i="10"/>
  <c r="K89" i="10"/>
  <c r="J89" i="10"/>
  <c r="I89" i="10"/>
  <c r="H89" i="10"/>
  <c r="G89" i="10"/>
  <c r="F89" i="10"/>
  <c r="E89" i="10"/>
  <c r="D89" i="10"/>
  <c r="C89" i="10"/>
  <c r="S88" i="10"/>
  <c r="Q88" i="10"/>
  <c r="O88" i="10"/>
  <c r="N88" i="10"/>
  <c r="M88" i="10"/>
  <c r="L88" i="10"/>
  <c r="K88" i="10"/>
  <c r="J88" i="10"/>
  <c r="I88" i="10"/>
  <c r="H88" i="10"/>
  <c r="G88" i="10"/>
  <c r="F88" i="10"/>
  <c r="E88" i="10"/>
  <c r="D88" i="10"/>
  <c r="C88" i="10"/>
  <c r="S87" i="10"/>
  <c r="Q87" i="10"/>
  <c r="O87" i="10"/>
  <c r="N87" i="10"/>
  <c r="M87" i="10"/>
  <c r="L87" i="10"/>
  <c r="K87" i="10"/>
  <c r="J87" i="10"/>
  <c r="I87" i="10"/>
  <c r="H87" i="10"/>
  <c r="G87" i="10"/>
  <c r="F87" i="10"/>
  <c r="E87" i="10"/>
  <c r="D87" i="10"/>
  <c r="C87" i="10"/>
  <c r="S86" i="10"/>
  <c r="Q86" i="10"/>
  <c r="O86" i="10"/>
  <c r="N86" i="10"/>
  <c r="M86" i="10"/>
  <c r="L86" i="10"/>
  <c r="K86" i="10"/>
  <c r="J86" i="10"/>
  <c r="I86" i="10"/>
  <c r="H86" i="10"/>
  <c r="G86" i="10"/>
  <c r="F86" i="10"/>
  <c r="E86" i="10"/>
  <c r="D86" i="10"/>
  <c r="C86" i="10"/>
  <c r="S85" i="10"/>
  <c r="Q85" i="10"/>
  <c r="O85" i="10"/>
  <c r="N85" i="10"/>
  <c r="M85" i="10"/>
  <c r="L85" i="10"/>
  <c r="K85" i="10"/>
  <c r="J85" i="10"/>
  <c r="I85" i="10"/>
  <c r="H85" i="10"/>
  <c r="G85" i="10"/>
  <c r="F85" i="10"/>
  <c r="E85" i="10"/>
  <c r="D85" i="10"/>
  <c r="C85" i="10"/>
  <c r="S84" i="10"/>
  <c r="Q84" i="10"/>
  <c r="O84" i="10"/>
  <c r="N84" i="10"/>
  <c r="M84" i="10"/>
  <c r="L84" i="10"/>
  <c r="K84" i="10"/>
  <c r="J84" i="10"/>
  <c r="I84" i="10"/>
  <c r="H84" i="10"/>
  <c r="G84" i="10"/>
  <c r="F84" i="10"/>
  <c r="E84" i="10"/>
  <c r="D84" i="10"/>
  <c r="C84" i="10"/>
  <c r="O80" i="10"/>
  <c r="C80" i="10"/>
  <c r="Q79" i="10"/>
  <c r="O79" i="10"/>
  <c r="N79" i="10"/>
  <c r="M79" i="10"/>
  <c r="L79" i="10"/>
  <c r="K79" i="10"/>
  <c r="J79" i="10"/>
  <c r="I79" i="10"/>
  <c r="H79" i="10"/>
  <c r="G79" i="10"/>
  <c r="F79" i="10"/>
  <c r="E79" i="10"/>
  <c r="D79" i="10"/>
  <c r="C79" i="10"/>
  <c r="S78" i="10"/>
  <c r="Q78" i="10"/>
  <c r="O78" i="10"/>
  <c r="N78" i="10"/>
  <c r="M78" i="10"/>
  <c r="L78" i="10"/>
  <c r="K78" i="10"/>
  <c r="J78" i="10"/>
  <c r="I78" i="10"/>
  <c r="H78" i="10"/>
  <c r="G78" i="10"/>
  <c r="F78" i="10"/>
  <c r="E78" i="10"/>
  <c r="D78" i="10"/>
  <c r="C78" i="10"/>
  <c r="S77" i="10"/>
  <c r="Q77" i="10"/>
  <c r="O77" i="10"/>
  <c r="N77" i="10"/>
  <c r="M77" i="10"/>
  <c r="L77" i="10"/>
  <c r="K77" i="10"/>
  <c r="J77" i="10"/>
  <c r="I77" i="10"/>
  <c r="H77" i="10"/>
  <c r="G77" i="10"/>
  <c r="F77" i="10"/>
  <c r="E77" i="10"/>
  <c r="D77" i="10"/>
  <c r="C77" i="10"/>
  <c r="S76" i="10"/>
  <c r="Q76" i="10"/>
  <c r="O76" i="10"/>
  <c r="N76" i="10"/>
  <c r="M76" i="10"/>
  <c r="L76" i="10"/>
  <c r="K76" i="10"/>
  <c r="J76" i="10"/>
  <c r="I76" i="10"/>
  <c r="H76" i="10"/>
  <c r="G76" i="10"/>
  <c r="F76" i="10"/>
  <c r="E76" i="10"/>
  <c r="D76" i="10"/>
  <c r="C76" i="10"/>
  <c r="S75" i="10"/>
  <c r="Q75" i="10"/>
  <c r="O75" i="10"/>
  <c r="N75" i="10"/>
  <c r="M75" i="10"/>
  <c r="L75" i="10"/>
  <c r="K75" i="10"/>
  <c r="J75" i="10"/>
  <c r="I75" i="10"/>
  <c r="H75" i="10"/>
  <c r="G75" i="10"/>
  <c r="F75" i="10"/>
  <c r="E75" i="10"/>
  <c r="D75" i="10"/>
  <c r="C75" i="10"/>
  <c r="S74" i="10"/>
  <c r="Q74" i="10"/>
  <c r="O74" i="10"/>
  <c r="N74" i="10"/>
  <c r="M74" i="10"/>
  <c r="L74" i="10"/>
  <c r="K74" i="10"/>
  <c r="J74" i="10"/>
  <c r="I74" i="10"/>
  <c r="H74" i="10"/>
  <c r="G74" i="10"/>
  <c r="F74" i="10"/>
  <c r="E74" i="10"/>
  <c r="D74" i="10"/>
  <c r="C74" i="10"/>
  <c r="S73" i="10"/>
  <c r="Q73" i="10"/>
  <c r="O73" i="10"/>
  <c r="N73" i="10"/>
  <c r="M73" i="10"/>
  <c r="L73" i="10"/>
  <c r="K73" i="10"/>
  <c r="J73" i="10"/>
  <c r="I73" i="10"/>
  <c r="H73" i="10"/>
  <c r="G73" i="10"/>
  <c r="F73" i="10"/>
  <c r="E73" i="10"/>
  <c r="D73" i="10"/>
  <c r="C73" i="10"/>
  <c r="S72" i="10"/>
  <c r="Q72" i="10"/>
  <c r="O72" i="10"/>
  <c r="N72" i="10"/>
  <c r="M72" i="10"/>
  <c r="L72" i="10"/>
  <c r="K72" i="10"/>
  <c r="J72" i="10"/>
  <c r="I72" i="10"/>
  <c r="H72" i="10"/>
  <c r="G72" i="10"/>
  <c r="F72" i="10"/>
  <c r="E72" i="10"/>
  <c r="D72" i="10"/>
  <c r="C72" i="10"/>
  <c r="S71" i="10"/>
  <c r="Q71" i="10"/>
  <c r="O71" i="10"/>
  <c r="N71" i="10"/>
  <c r="M71" i="10"/>
  <c r="L71" i="10"/>
  <c r="K71" i="10"/>
  <c r="J71" i="10"/>
  <c r="I71" i="10"/>
  <c r="H71" i="10"/>
  <c r="G71" i="10"/>
  <c r="F71" i="10"/>
  <c r="E71" i="10"/>
  <c r="D71" i="10"/>
  <c r="C71" i="10"/>
  <c r="S70" i="10"/>
  <c r="Q70" i="10"/>
  <c r="O70" i="10"/>
  <c r="N70" i="10"/>
  <c r="M70" i="10"/>
  <c r="L70" i="10"/>
  <c r="K70" i="10"/>
  <c r="J70" i="10"/>
  <c r="I70" i="10"/>
  <c r="H70" i="10"/>
  <c r="G70" i="10"/>
  <c r="F70" i="10"/>
  <c r="E70" i="10"/>
  <c r="D70" i="10"/>
  <c r="C70" i="10"/>
  <c r="S69" i="10"/>
  <c r="Q69" i="10"/>
  <c r="O69" i="10"/>
  <c r="N69" i="10"/>
  <c r="M69" i="10"/>
  <c r="L69" i="10"/>
  <c r="K69" i="10"/>
  <c r="J69" i="10"/>
  <c r="I69" i="10"/>
  <c r="H69" i="10"/>
  <c r="G69" i="10"/>
  <c r="F69" i="10"/>
  <c r="E69" i="10"/>
  <c r="D69" i="10"/>
  <c r="C69" i="10"/>
  <c r="S68" i="10"/>
  <c r="Q68" i="10"/>
  <c r="O68" i="10"/>
  <c r="N68" i="10"/>
  <c r="M68" i="10"/>
  <c r="L68" i="10"/>
  <c r="K68" i="10"/>
  <c r="J68" i="10"/>
  <c r="I68" i="10"/>
  <c r="H68" i="10"/>
  <c r="G68" i="10"/>
  <c r="F68" i="10"/>
  <c r="E68" i="10"/>
  <c r="D68" i="10"/>
  <c r="C68" i="10"/>
  <c r="S67" i="10"/>
  <c r="Q67" i="10"/>
  <c r="O67" i="10"/>
  <c r="N67" i="10"/>
  <c r="M67" i="10"/>
  <c r="L67" i="10"/>
  <c r="K67" i="10"/>
  <c r="J67" i="10"/>
  <c r="I67" i="10"/>
  <c r="H67" i="10"/>
  <c r="G67" i="10"/>
  <c r="F67" i="10"/>
  <c r="E67" i="10"/>
  <c r="D67" i="10"/>
  <c r="C67" i="10"/>
  <c r="S66" i="10"/>
  <c r="Q66" i="10"/>
  <c r="O66" i="10"/>
  <c r="N66" i="10"/>
  <c r="M66" i="10"/>
  <c r="L66" i="10"/>
  <c r="K66" i="10"/>
  <c r="J66" i="10"/>
  <c r="I66" i="10"/>
  <c r="H66" i="10"/>
  <c r="G66" i="10"/>
  <c r="F66" i="10"/>
  <c r="E66" i="10"/>
  <c r="D66" i="10"/>
  <c r="C66" i="10"/>
  <c r="S65" i="10"/>
  <c r="Q65" i="10"/>
  <c r="O65" i="10"/>
  <c r="N65" i="10"/>
  <c r="M65" i="10"/>
  <c r="L65" i="10"/>
  <c r="K65" i="10"/>
  <c r="J65" i="10"/>
  <c r="I65" i="10"/>
  <c r="H65" i="10"/>
  <c r="G65" i="10"/>
  <c r="F65" i="10"/>
  <c r="E65" i="10"/>
  <c r="D65" i="10"/>
  <c r="C65" i="10"/>
  <c r="S64" i="10"/>
  <c r="Q64" i="10"/>
  <c r="O64" i="10"/>
  <c r="N64" i="10"/>
  <c r="M64" i="10"/>
  <c r="L64" i="10"/>
  <c r="K64" i="10"/>
  <c r="J64" i="10"/>
  <c r="I64" i="10"/>
  <c r="H64" i="10"/>
  <c r="G64" i="10"/>
  <c r="F64" i="10"/>
  <c r="E64" i="10"/>
  <c r="D64" i="10"/>
  <c r="C64" i="10"/>
  <c r="O60" i="10"/>
  <c r="P60" i="10" s="1"/>
  <c r="C60" i="10"/>
  <c r="Q59" i="10"/>
  <c r="O59" i="10"/>
  <c r="N59" i="10"/>
  <c r="M59" i="10"/>
  <c r="L59" i="10"/>
  <c r="K59" i="10"/>
  <c r="J59" i="10"/>
  <c r="I59" i="10"/>
  <c r="H59" i="10"/>
  <c r="G59" i="10"/>
  <c r="F59" i="10"/>
  <c r="E59" i="10"/>
  <c r="D59" i="10"/>
  <c r="C59" i="10"/>
  <c r="S58" i="10"/>
  <c r="Q58" i="10"/>
  <c r="O58" i="10"/>
  <c r="N58" i="10"/>
  <c r="M58" i="10"/>
  <c r="L58" i="10"/>
  <c r="K58" i="10"/>
  <c r="J58" i="10"/>
  <c r="I58" i="10"/>
  <c r="H58" i="10"/>
  <c r="G58" i="10"/>
  <c r="F58" i="10"/>
  <c r="E58" i="10"/>
  <c r="D58" i="10"/>
  <c r="C58" i="10"/>
  <c r="S57" i="10"/>
  <c r="Q57" i="10"/>
  <c r="O57" i="10"/>
  <c r="N57" i="10"/>
  <c r="M57" i="10"/>
  <c r="L57" i="10"/>
  <c r="K57" i="10"/>
  <c r="J57" i="10"/>
  <c r="I57" i="10"/>
  <c r="H57" i="10"/>
  <c r="G57" i="10"/>
  <c r="F57" i="10"/>
  <c r="E57" i="10"/>
  <c r="D57" i="10"/>
  <c r="C57" i="10"/>
  <c r="S56" i="10"/>
  <c r="Q56" i="10"/>
  <c r="O56" i="10"/>
  <c r="N56" i="10"/>
  <c r="M56" i="10"/>
  <c r="L56" i="10"/>
  <c r="K56" i="10"/>
  <c r="J56" i="10"/>
  <c r="I56" i="10"/>
  <c r="H56" i="10"/>
  <c r="G56" i="10"/>
  <c r="F56" i="10"/>
  <c r="E56" i="10"/>
  <c r="D56" i="10"/>
  <c r="C56" i="10"/>
  <c r="S55" i="10"/>
  <c r="Q55" i="10"/>
  <c r="O55" i="10"/>
  <c r="N55" i="10"/>
  <c r="M55" i="10"/>
  <c r="L55" i="10"/>
  <c r="K55" i="10"/>
  <c r="J55" i="10"/>
  <c r="I55" i="10"/>
  <c r="H55" i="10"/>
  <c r="G55" i="10"/>
  <c r="F55" i="10"/>
  <c r="E55" i="10"/>
  <c r="D55" i="10"/>
  <c r="C55" i="10"/>
  <c r="S54" i="10"/>
  <c r="Q54" i="10"/>
  <c r="O54" i="10"/>
  <c r="N54" i="10"/>
  <c r="M54" i="10"/>
  <c r="L54" i="10"/>
  <c r="K54" i="10"/>
  <c r="J54" i="10"/>
  <c r="I54" i="10"/>
  <c r="H54" i="10"/>
  <c r="G54" i="10"/>
  <c r="F54" i="10"/>
  <c r="E54" i="10"/>
  <c r="D54" i="10"/>
  <c r="C54" i="10"/>
  <c r="S53" i="10"/>
  <c r="Q53" i="10"/>
  <c r="O53" i="10"/>
  <c r="N53" i="10"/>
  <c r="M53" i="10"/>
  <c r="L53" i="10"/>
  <c r="K53" i="10"/>
  <c r="J53" i="10"/>
  <c r="I53" i="10"/>
  <c r="H53" i="10"/>
  <c r="G53" i="10"/>
  <c r="F53" i="10"/>
  <c r="E53" i="10"/>
  <c r="D53" i="10"/>
  <c r="C53" i="10"/>
  <c r="S52" i="10"/>
  <c r="Q52" i="10"/>
  <c r="O52" i="10"/>
  <c r="N52" i="10"/>
  <c r="M52" i="10"/>
  <c r="L52" i="10"/>
  <c r="K52" i="10"/>
  <c r="J52" i="10"/>
  <c r="I52" i="10"/>
  <c r="H52" i="10"/>
  <c r="G52" i="10"/>
  <c r="F52" i="10"/>
  <c r="E52" i="10"/>
  <c r="D52" i="10"/>
  <c r="C52" i="10"/>
  <c r="S51" i="10"/>
  <c r="Q51" i="10"/>
  <c r="O51" i="10"/>
  <c r="N51" i="10"/>
  <c r="M51" i="10"/>
  <c r="L51" i="10"/>
  <c r="K51" i="10"/>
  <c r="J51" i="10"/>
  <c r="I51" i="10"/>
  <c r="H51" i="10"/>
  <c r="G51" i="10"/>
  <c r="F51" i="10"/>
  <c r="E51" i="10"/>
  <c r="D51" i="10"/>
  <c r="C51" i="10"/>
  <c r="S50" i="10"/>
  <c r="Q50" i="10"/>
  <c r="O50" i="10"/>
  <c r="N50" i="10"/>
  <c r="M50" i="10"/>
  <c r="L50" i="10"/>
  <c r="K50" i="10"/>
  <c r="J50" i="10"/>
  <c r="I50" i="10"/>
  <c r="H50" i="10"/>
  <c r="G50" i="10"/>
  <c r="F50" i="10"/>
  <c r="E50" i="10"/>
  <c r="D50" i="10"/>
  <c r="C50" i="10"/>
  <c r="S49" i="10"/>
  <c r="Q49" i="10"/>
  <c r="O49" i="10"/>
  <c r="N49" i="10"/>
  <c r="M49" i="10"/>
  <c r="L49" i="10"/>
  <c r="K49" i="10"/>
  <c r="J49" i="10"/>
  <c r="I49" i="10"/>
  <c r="H49" i="10"/>
  <c r="G49" i="10"/>
  <c r="F49" i="10"/>
  <c r="E49" i="10"/>
  <c r="D49" i="10"/>
  <c r="C49" i="10"/>
  <c r="S48" i="10"/>
  <c r="Q48" i="10"/>
  <c r="O48" i="10"/>
  <c r="N48" i="10"/>
  <c r="M48" i="10"/>
  <c r="L48" i="10"/>
  <c r="K48" i="10"/>
  <c r="J48" i="10"/>
  <c r="I48" i="10"/>
  <c r="H48" i="10"/>
  <c r="G48" i="10"/>
  <c r="F48" i="10"/>
  <c r="E48" i="10"/>
  <c r="D48" i="10"/>
  <c r="C48" i="10"/>
  <c r="S47" i="10"/>
  <c r="Q47" i="10"/>
  <c r="O47" i="10"/>
  <c r="N47" i="10"/>
  <c r="M47" i="10"/>
  <c r="L47" i="10"/>
  <c r="K47" i="10"/>
  <c r="J47" i="10"/>
  <c r="I47" i="10"/>
  <c r="H47" i="10"/>
  <c r="G47" i="10"/>
  <c r="F47" i="10"/>
  <c r="E47" i="10"/>
  <c r="D47" i="10"/>
  <c r="C47" i="10"/>
  <c r="S46" i="10"/>
  <c r="Q46" i="10"/>
  <c r="O46" i="10"/>
  <c r="N46" i="10"/>
  <c r="M46" i="10"/>
  <c r="L46" i="10"/>
  <c r="K46" i="10"/>
  <c r="J46" i="10"/>
  <c r="I46" i="10"/>
  <c r="H46" i="10"/>
  <c r="G46" i="10"/>
  <c r="F46" i="10"/>
  <c r="E46" i="10"/>
  <c r="D46" i="10"/>
  <c r="C46" i="10"/>
  <c r="S45" i="10"/>
  <c r="Q45" i="10"/>
  <c r="O45" i="10"/>
  <c r="N45" i="10"/>
  <c r="M45" i="10"/>
  <c r="L45" i="10"/>
  <c r="K45" i="10"/>
  <c r="J45" i="10"/>
  <c r="I45" i="10"/>
  <c r="H45" i="10"/>
  <c r="G45" i="10"/>
  <c r="F45" i="10"/>
  <c r="E45" i="10"/>
  <c r="D45" i="10"/>
  <c r="C45" i="10"/>
  <c r="S44" i="10"/>
  <c r="Q44" i="10"/>
  <c r="O44" i="10"/>
  <c r="N44" i="10"/>
  <c r="M44" i="10"/>
  <c r="L44" i="10"/>
  <c r="K44" i="10"/>
  <c r="J44" i="10"/>
  <c r="I44" i="10"/>
  <c r="H44" i="10"/>
  <c r="G44" i="10"/>
  <c r="F44" i="10"/>
  <c r="E44" i="10"/>
  <c r="D44" i="10"/>
  <c r="C44" i="10"/>
  <c r="O40" i="10"/>
  <c r="C40" i="10"/>
  <c r="Q39" i="10"/>
  <c r="O39" i="10"/>
  <c r="N39" i="10"/>
  <c r="M39" i="10"/>
  <c r="L39" i="10"/>
  <c r="K39" i="10"/>
  <c r="J39" i="10"/>
  <c r="I39" i="10"/>
  <c r="H39" i="10"/>
  <c r="G39" i="10"/>
  <c r="F39" i="10"/>
  <c r="E39" i="10"/>
  <c r="D39" i="10"/>
  <c r="C39" i="10"/>
  <c r="S38" i="10"/>
  <c r="Q38" i="10"/>
  <c r="O38" i="10"/>
  <c r="N38" i="10"/>
  <c r="M38" i="10"/>
  <c r="L38" i="10"/>
  <c r="K38" i="10"/>
  <c r="J38" i="10"/>
  <c r="I38" i="10"/>
  <c r="H38" i="10"/>
  <c r="G38" i="10"/>
  <c r="F38" i="10"/>
  <c r="E38" i="10"/>
  <c r="D38" i="10"/>
  <c r="C38" i="10"/>
  <c r="S37" i="10"/>
  <c r="Q37" i="10"/>
  <c r="O37" i="10"/>
  <c r="N37" i="10"/>
  <c r="M37" i="10"/>
  <c r="L37" i="10"/>
  <c r="K37" i="10"/>
  <c r="J37" i="10"/>
  <c r="I37" i="10"/>
  <c r="H37" i="10"/>
  <c r="G37" i="10"/>
  <c r="F37" i="10"/>
  <c r="E37" i="10"/>
  <c r="D37" i="10"/>
  <c r="C37" i="10"/>
  <c r="S36" i="10"/>
  <c r="Q36" i="10"/>
  <c r="O36" i="10"/>
  <c r="N36" i="10"/>
  <c r="M36" i="10"/>
  <c r="L36" i="10"/>
  <c r="K36" i="10"/>
  <c r="J36" i="10"/>
  <c r="I36" i="10"/>
  <c r="H36" i="10"/>
  <c r="G36" i="10"/>
  <c r="F36" i="10"/>
  <c r="E36" i="10"/>
  <c r="D36" i="10"/>
  <c r="C36" i="10"/>
  <c r="S35" i="10"/>
  <c r="Q35" i="10"/>
  <c r="O35" i="10"/>
  <c r="N35" i="10"/>
  <c r="M35" i="10"/>
  <c r="L35" i="10"/>
  <c r="K35" i="10"/>
  <c r="J35" i="10"/>
  <c r="I35" i="10"/>
  <c r="H35" i="10"/>
  <c r="G35" i="10"/>
  <c r="F35" i="10"/>
  <c r="E35" i="10"/>
  <c r="D35" i="10"/>
  <c r="C35" i="10"/>
  <c r="S34" i="10"/>
  <c r="Q34" i="10"/>
  <c r="O34" i="10"/>
  <c r="N34" i="10"/>
  <c r="M34" i="10"/>
  <c r="L34" i="10"/>
  <c r="K34" i="10"/>
  <c r="J34" i="10"/>
  <c r="I34" i="10"/>
  <c r="H34" i="10"/>
  <c r="G34" i="10"/>
  <c r="F34" i="10"/>
  <c r="E34" i="10"/>
  <c r="D34" i="10"/>
  <c r="C34" i="10"/>
  <c r="S33" i="10"/>
  <c r="Q33" i="10"/>
  <c r="O33" i="10"/>
  <c r="N33" i="10"/>
  <c r="M33" i="10"/>
  <c r="L33" i="10"/>
  <c r="K33" i="10"/>
  <c r="J33" i="10"/>
  <c r="I33" i="10"/>
  <c r="H33" i="10"/>
  <c r="G33" i="10"/>
  <c r="F33" i="10"/>
  <c r="E33" i="10"/>
  <c r="D33" i="10"/>
  <c r="C33" i="10"/>
  <c r="S32" i="10"/>
  <c r="Q32" i="10"/>
  <c r="O32" i="10"/>
  <c r="N32" i="10"/>
  <c r="M32" i="10"/>
  <c r="L32" i="10"/>
  <c r="K32" i="10"/>
  <c r="J32" i="10"/>
  <c r="I32" i="10"/>
  <c r="H32" i="10"/>
  <c r="G32" i="10"/>
  <c r="F32" i="10"/>
  <c r="E32" i="10"/>
  <c r="D32" i="10"/>
  <c r="C32" i="10"/>
  <c r="S31" i="10"/>
  <c r="Q31" i="10"/>
  <c r="O31" i="10"/>
  <c r="N31" i="10"/>
  <c r="M31" i="10"/>
  <c r="L31" i="10"/>
  <c r="K31" i="10"/>
  <c r="J31" i="10"/>
  <c r="I31" i="10"/>
  <c r="H31" i="10"/>
  <c r="G31" i="10"/>
  <c r="F31" i="10"/>
  <c r="E31" i="10"/>
  <c r="D31" i="10"/>
  <c r="C31" i="10"/>
  <c r="S30" i="10"/>
  <c r="Q30" i="10"/>
  <c r="O30" i="10"/>
  <c r="N30" i="10"/>
  <c r="M30" i="10"/>
  <c r="L30" i="10"/>
  <c r="K30" i="10"/>
  <c r="J30" i="10"/>
  <c r="I30" i="10"/>
  <c r="H30" i="10"/>
  <c r="G30" i="10"/>
  <c r="F30" i="10"/>
  <c r="E30" i="10"/>
  <c r="D30" i="10"/>
  <c r="C30" i="10"/>
  <c r="S29" i="10"/>
  <c r="Q29" i="10"/>
  <c r="O29" i="10"/>
  <c r="N29" i="10"/>
  <c r="M29" i="10"/>
  <c r="L29" i="10"/>
  <c r="K29" i="10"/>
  <c r="J29" i="10"/>
  <c r="I29" i="10"/>
  <c r="H29" i="10"/>
  <c r="G29" i="10"/>
  <c r="F29" i="10"/>
  <c r="E29" i="10"/>
  <c r="D29" i="10"/>
  <c r="C29" i="10"/>
  <c r="S28" i="10"/>
  <c r="Q28" i="10"/>
  <c r="O28" i="10"/>
  <c r="N28" i="10"/>
  <c r="M28" i="10"/>
  <c r="L28" i="10"/>
  <c r="K28" i="10"/>
  <c r="J28" i="10"/>
  <c r="I28" i="10"/>
  <c r="H28" i="10"/>
  <c r="G28" i="10"/>
  <c r="F28" i="10"/>
  <c r="E28" i="10"/>
  <c r="D28" i="10"/>
  <c r="C28" i="10"/>
  <c r="S27" i="10"/>
  <c r="Q27" i="10"/>
  <c r="O27" i="10"/>
  <c r="N27" i="10"/>
  <c r="M27" i="10"/>
  <c r="L27" i="10"/>
  <c r="K27" i="10"/>
  <c r="J27" i="10"/>
  <c r="I27" i="10"/>
  <c r="H27" i="10"/>
  <c r="G27" i="10"/>
  <c r="F27" i="10"/>
  <c r="E27" i="10"/>
  <c r="D27" i="10"/>
  <c r="C27" i="10"/>
  <c r="S26" i="10"/>
  <c r="Q26" i="10"/>
  <c r="O26" i="10"/>
  <c r="N26" i="10"/>
  <c r="M26" i="10"/>
  <c r="L26" i="10"/>
  <c r="K26" i="10"/>
  <c r="J26" i="10"/>
  <c r="I26" i="10"/>
  <c r="H26" i="10"/>
  <c r="G26" i="10"/>
  <c r="F26" i="10"/>
  <c r="E26" i="10"/>
  <c r="D26" i="10"/>
  <c r="C26" i="10"/>
  <c r="S25" i="10"/>
  <c r="Q25" i="10"/>
  <c r="O25" i="10"/>
  <c r="N25" i="10"/>
  <c r="M25" i="10"/>
  <c r="L25" i="10"/>
  <c r="K25" i="10"/>
  <c r="J25" i="10"/>
  <c r="I25" i="10"/>
  <c r="H25" i="10"/>
  <c r="G25" i="10"/>
  <c r="F25" i="10"/>
  <c r="E25" i="10"/>
  <c r="D25" i="10"/>
  <c r="C25" i="10"/>
  <c r="S24" i="10"/>
  <c r="Q24" i="10"/>
  <c r="O24" i="10"/>
  <c r="N24" i="10"/>
  <c r="M24" i="10"/>
  <c r="L24" i="10"/>
  <c r="K24" i="10"/>
  <c r="J24" i="10"/>
  <c r="I24" i="10"/>
  <c r="H24" i="10"/>
  <c r="G24" i="10"/>
  <c r="F24" i="10"/>
  <c r="E24" i="10"/>
  <c r="D24" i="10"/>
  <c r="C24" i="10"/>
  <c r="O20" i="10"/>
  <c r="C20" i="10"/>
  <c r="Q19" i="10"/>
  <c r="O19" i="10"/>
  <c r="N19" i="10"/>
  <c r="M19" i="10"/>
  <c r="L19" i="10"/>
  <c r="K19" i="10"/>
  <c r="J19" i="10"/>
  <c r="I19" i="10"/>
  <c r="H19" i="10"/>
  <c r="G19" i="10"/>
  <c r="F19" i="10"/>
  <c r="E19" i="10"/>
  <c r="D19" i="10"/>
  <c r="C19" i="10"/>
  <c r="S18" i="10"/>
  <c r="Q18" i="10"/>
  <c r="O18" i="10"/>
  <c r="P18" i="10" s="1"/>
  <c r="N18" i="10"/>
  <c r="M18" i="10"/>
  <c r="L18" i="10"/>
  <c r="K18" i="10"/>
  <c r="J18" i="10"/>
  <c r="I18" i="10"/>
  <c r="H18" i="10"/>
  <c r="G18" i="10"/>
  <c r="F18" i="10"/>
  <c r="E18" i="10"/>
  <c r="D18" i="10"/>
  <c r="C18" i="10"/>
  <c r="S17" i="10"/>
  <c r="Q17" i="10"/>
  <c r="O17" i="10"/>
  <c r="N17" i="10"/>
  <c r="M17" i="10"/>
  <c r="L17" i="10"/>
  <c r="K17" i="10"/>
  <c r="J17" i="10"/>
  <c r="I17" i="10"/>
  <c r="H17" i="10"/>
  <c r="G17" i="10"/>
  <c r="F17" i="10"/>
  <c r="E17" i="10"/>
  <c r="D17" i="10"/>
  <c r="C17" i="10"/>
  <c r="S16" i="10"/>
  <c r="Q16" i="10"/>
  <c r="O16" i="10"/>
  <c r="N16" i="10"/>
  <c r="M16" i="10"/>
  <c r="L16" i="10"/>
  <c r="K16" i="10"/>
  <c r="J16" i="10"/>
  <c r="I16" i="10"/>
  <c r="H16" i="10"/>
  <c r="G16" i="10"/>
  <c r="F16" i="10"/>
  <c r="E16" i="10"/>
  <c r="D16" i="10"/>
  <c r="C16" i="10"/>
  <c r="S15" i="10"/>
  <c r="Q15" i="10"/>
  <c r="O15" i="10"/>
  <c r="N15" i="10"/>
  <c r="M15" i="10"/>
  <c r="L15" i="10"/>
  <c r="K15" i="10"/>
  <c r="J15" i="10"/>
  <c r="I15" i="10"/>
  <c r="H15" i="10"/>
  <c r="G15" i="10"/>
  <c r="F15" i="10"/>
  <c r="E15" i="10"/>
  <c r="D15" i="10"/>
  <c r="C15" i="10"/>
  <c r="S14" i="10"/>
  <c r="Q14" i="10"/>
  <c r="O14" i="10"/>
  <c r="N14" i="10"/>
  <c r="M14" i="10"/>
  <c r="L14" i="10"/>
  <c r="K14" i="10"/>
  <c r="J14" i="10"/>
  <c r="I14" i="10"/>
  <c r="H14" i="10"/>
  <c r="G14" i="10"/>
  <c r="F14" i="10"/>
  <c r="E14" i="10"/>
  <c r="D14" i="10"/>
  <c r="C14" i="10"/>
  <c r="S13" i="10"/>
  <c r="Q13" i="10"/>
  <c r="O13" i="10"/>
  <c r="N13" i="10"/>
  <c r="M13" i="10"/>
  <c r="L13" i="10"/>
  <c r="K13" i="10"/>
  <c r="J13" i="10"/>
  <c r="I13" i="10"/>
  <c r="H13" i="10"/>
  <c r="G13" i="10"/>
  <c r="F13" i="10"/>
  <c r="E13" i="10"/>
  <c r="D13" i="10"/>
  <c r="C13" i="10"/>
  <c r="S12" i="10"/>
  <c r="Q12" i="10"/>
  <c r="O12" i="10"/>
  <c r="P12" i="10" s="1"/>
  <c r="N12" i="10"/>
  <c r="M12" i="10"/>
  <c r="L12" i="10"/>
  <c r="K12" i="10"/>
  <c r="J12" i="10"/>
  <c r="I12" i="10"/>
  <c r="H12" i="10"/>
  <c r="G12" i="10"/>
  <c r="F12" i="10"/>
  <c r="E12" i="10"/>
  <c r="D12" i="10"/>
  <c r="C12" i="10"/>
  <c r="S11" i="10"/>
  <c r="Q11" i="10"/>
  <c r="O11" i="10"/>
  <c r="N11" i="10"/>
  <c r="M11" i="10"/>
  <c r="L11" i="10"/>
  <c r="K11" i="10"/>
  <c r="J11" i="10"/>
  <c r="I11" i="10"/>
  <c r="H11" i="10"/>
  <c r="G11" i="10"/>
  <c r="F11" i="10"/>
  <c r="E11" i="10"/>
  <c r="D11" i="10"/>
  <c r="C11" i="10"/>
  <c r="S10" i="10"/>
  <c r="Q10" i="10"/>
  <c r="O10" i="10"/>
  <c r="P10" i="10" s="1"/>
  <c r="N10" i="10"/>
  <c r="M10" i="10"/>
  <c r="L10" i="10"/>
  <c r="K10" i="10"/>
  <c r="J10" i="10"/>
  <c r="I10" i="10"/>
  <c r="H10" i="10"/>
  <c r="G10" i="10"/>
  <c r="F10" i="10"/>
  <c r="E10" i="10"/>
  <c r="D10" i="10"/>
  <c r="C10" i="10"/>
  <c r="S9" i="10"/>
  <c r="Q9" i="10"/>
  <c r="O9" i="10"/>
  <c r="N9" i="10"/>
  <c r="M9" i="10"/>
  <c r="L9" i="10"/>
  <c r="K9" i="10"/>
  <c r="J9" i="10"/>
  <c r="I9" i="10"/>
  <c r="H9" i="10"/>
  <c r="G9" i="10"/>
  <c r="F9" i="10"/>
  <c r="E9" i="10"/>
  <c r="D9" i="10"/>
  <c r="C9" i="10"/>
  <c r="S8" i="10"/>
  <c r="Q8" i="10"/>
  <c r="O8" i="10"/>
  <c r="N8" i="10"/>
  <c r="M8" i="10"/>
  <c r="L8" i="10"/>
  <c r="K8" i="10"/>
  <c r="J8" i="10"/>
  <c r="I8" i="10"/>
  <c r="H8" i="10"/>
  <c r="G8" i="10"/>
  <c r="F8" i="10"/>
  <c r="E8" i="10"/>
  <c r="D8" i="10"/>
  <c r="C8" i="10"/>
  <c r="S7" i="10"/>
  <c r="Q7" i="10"/>
  <c r="O7" i="10"/>
  <c r="N7" i="10"/>
  <c r="M7" i="10"/>
  <c r="L7" i="10"/>
  <c r="K7" i="10"/>
  <c r="J7" i="10"/>
  <c r="I7" i="10"/>
  <c r="H7" i="10"/>
  <c r="G7" i="10"/>
  <c r="F7" i="10"/>
  <c r="E7" i="10"/>
  <c r="D7" i="10"/>
  <c r="C7" i="10"/>
  <c r="S6" i="10"/>
  <c r="Q6" i="10"/>
  <c r="O6" i="10"/>
  <c r="N6" i="10"/>
  <c r="M6" i="10"/>
  <c r="L6" i="10"/>
  <c r="K6" i="10"/>
  <c r="J6" i="10"/>
  <c r="I6" i="10"/>
  <c r="H6" i="10"/>
  <c r="G6" i="10"/>
  <c r="F6" i="10"/>
  <c r="E6" i="10"/>
  <c r="D6" i="10"/>
  <c r="C6" i="10"/>
  <c r="S5" i="10"/>
  <c r="Q5" i="10"/>
  <c r="O5" i="10"/>
  <c r="N5" i="10"/>
  <c r="M5" i="10"/>
  <c r="L5" i="10"/>
  <c r="K5" i="10"/>
  <c r="J5" i="10"/>
  <c r="I5" i="10"/>
  <c r="H5" i="10"/>
  <c r="G5" i="10"/>
  <c r="F5" i="10"/>
  <c r="E5" i="10"/>
  <c r="D5" i="10"/>
  <c r="C5" i="10"/>
  <c r="S4" i="10"/>
  <c r="Q4" i="10"/>
  <c r="O4" i="10"/>
  <c r="N4" i="10"/>
  <c r="M4" i="10"/>
  <c r="L4" i="10"/>
  <c r="K4" i="10"/>
  <c r="J4" i="10"/>
  <c r="I4" i="10"/>
  <c r="H4" i="10"/>
  <c r="G4" i="10"/>
  <c r="F4" i="10"/>
  <c r="E4" i="10"/>
  <c r="D4" i="10"/>
  <c r="C4" i="10"/>
  <c r="B140" i="10"/>
  <c r="R139" i="10"/>
  <c r="P139" i="10"/>
  <c r="B139" i="10"/>
  <c r="T138" i="10"/>
  <c r="R138" i="10"/>
  <c r="P138" i="10"/>
  <c r="B138" i="10"/>
  <c r="T137" i="10"/>
  <c r="R137" i="10"/>
  <c r="P137" i="10"/>
  <c r="B137" i="10"/>
  <c r="T136" i="10"/>
  <c r="R136" i="10"/>
  <c r="P136" i="10"/>
  <c r="B136" i="10"/>
  <c r="R135" i="10"/>
  <c r="B135" i="10"/>
  <c r="T135" i="10"/>
  <c r="R134" i="10"/>
  <c r="B134" i="10"/>
  <c r="B133" i="10"/>
  <c r="T133" i="10"/>
  <c r="R133" i="10"/>
  <c r="B132" i="10"/>
  <c r="B131" i="10"/>
  <c r="T131" i="10"/>
  <c r="R131" i="10"/>
  <c r="P131" i="10"/>
  <c r="B130" i="10"/>
  <c r="P129" i="10"/>
  <c r="B129" i="10"/>
  <c r="T129" i="10"/>
  <c r="R129" i="10"/>
  <c r="P128" i="10"/>
  <c r="B128" i="10"/>
  <c r="R127" i="10"/>
  <c r="B127" i="10"/>
  <c r="T127" i="10"/>
  <c r="R126" i="10"/>
  <c r="B126" i="10"/>
  <c r="T125" i="10"/>
  <c r="R125" i="10"/>
  <c r="B125" i="10"/>
  <c r="B124" i="10"/>
  <c r="B120" i="10"/>
  <c r="P120" i="10"/>
  <c r="B119" i="10"/>
  <c r="T118" i="10"/>
  <c r="R118" i="10"/>
  <c r="P118" i="10"/>
  <c r="B118" i="10"/>
  <c r="R119" i="10"/>
  <c r="P117" i="10"/>
  <c r="B117" i="10"/>
  <c r="T117" i="10"/>
  <c r="R117" i="10"/>
  <c r="P116" i="10"/>
  <c r="B116" i="10"/>
  <c r="T115" i="10"/>
  <c r="R115" i="10"/>
  <c r="P115" i="10"/>
  <c r="B115" i="10"/>
  <c r="T114" i="10"/>
  <c r="R114" i="10"/>
  <c r="P114" i="10"/>
  <c r="B114" i="10"/>
  <c r="T113" i="10"/>
  <c r="R113" i="10"/>
  <c r="P113" i="10"/>
  <c r="B113" i="10"/>
  <c r="T112" i="10"/>
  <c r="R112" i="10"/>
  <c r="P112" i="10"/>
  <c r="B112" i="10"/>
  <c r="T111" i="10"/>
  <c r="R111" i="10"/>
  <c r="P111" i="10"/>
  <c r="B111" i="10"/>
  <c r="T110" i="10"/>
  <c r="R110" i="10"/>
  <c r="P110" i="10"/>
  <c r="B110" i="10"/>
  <c r="T109" i="10"/>
  <c r="R109" i="10"/>
  <c r="P109" i="10"/>
  <c r="B109" i="10"/>
  <c r="T108" i="10"/>
  <c r="R108" i="10"/>
  <c r="P108" i="10"/>
  <c r="B108" i="10"/>
  <c r="R107" i="10"/>
  <c r="P107" i="10"/>
  <c r="B107" i="10"/>
  <c r="T107" i="10"/>
  <c r="R106" i="10"/>
  <c r="P106" i="10"/>
  <c r="B106" i="10"/>
  <c r="T105" i="10"/>
  <c r="R105" i="10"/>
  <c r="B105" i="10"/>
  <c r="B104" i="10"/>
  <c r="P100" i="10"/>
  <c r="B100" i="10"/>
  <c r="R99" i="10"/>
  <c r="P99" i="10"/>
  <c r="B99" i="10"/>
  <c r="T98" i="10"/>
  <c r="R98" i="10"/>
  <c r="P98" i="10"/>
  <c r="B98" i="10"/>
  <c r="T97" i="10"/>
  <c r="R97" i="10"/>
  <c r="P97" i="10"/>
  <c r="B97" i="10"/>
  <c r="T96" i="10"/>
  <c r="R96" i="10"/>
  <c r="P96" i="10"/>
  <c r="B96" i="10"/>
  <c r="T95" i="10"/>
  <c r="R95" i="10"/>
  <c r="P95" i="10"/>
  <c r="B95" i="10"/>
  <c r="P94" i="10"/>
  <c r="B94" i="10"/>
  <c r="T93" i="10"/>
  <c r="R93" i="10"/>
  <c r="P93" i="10"/>
  <c r="B93" i="10"/>
  <c r="B92" i="10"/>
  <c r="T91" i="10"/>
  <c r="R91" i="10"/>
  <c r="P91" i="10"/>
  <c r="B91" i="10"/>
  <c r="P90" i="10"/>
  <c r="B90" i="10"/>
  <c r="T89" i="10"/>
  <c r="R89" i="10"/>
  <c r="P89" i="10"/>
  <c r="B89" i="10"/>
  <c r="R88" i="10"/>
  <c r="P88" i="10"/>
  <c r="B88" i="10"/>
  <c r="T87" i="10"/>
  <c r="R87" i="10"/>
  <c r="P87" i="10"/>
  <c r="B87" i="10"/>
  <c r="T86" i="10"/>
  <c r="R86" i="10"/>
  <c r="P86" i="10"/>
  <c r="B86" i="10"/>
  <c r="T85" i="10"/>
  <c r="R85" i="10"/>
  <c r="B85" i="10"/>
  <c r="B84" i="10"/>
  <c r="P80" i="10"/>
  <c r="B80" i="10"/>
  <c r="R79" i="10"/>
  <c r="P79" i="10"/>
  <c r="B79" i="10"/>
  <c r="R78" i="10"/>
  <c r="P78" i="10"/>
  <c r="B78" i="10"/>
  <c r="T77" i="10"/>
  <c r="R77" i="10"/>
  <c r="P77" i="10"/>
  <c r="B77" i="10"/>
  <c r="T76" i="10"/>
  <c r="R76" i="10"/>
  <c r="P76" i="10"/>
  <c r="B76" i="10"/>
  <c r="T75" i="10"/>
  <c r="R75" i="10"/>
  <c r="P75" i="10"/>
  <c r="B75" i="10"/>
  <c r="T74" i="10"/>
  <c r="R74" i="10"/>
  <c r="P74" i="10"/>
  <c r="B74" i="10"/>
  <c r="T73" i="10"/>
  <c r="R73" i="10"/>
  <c r="P73" i="10"/>
  <c r="B73" i="10"/>
  <c r="T72" i="10"/>
  <c r="R72" i="10"/>
  <c r="P72" i="10"/>
  <c r="B72" i="10"/>
  <c r="T71" i="10"/>
  <c r="R71" i="10"/>
  <c r="P71" i="10"/>
  <c r="B71" i="10"/>
  <c r="T70" i="10"/>
  <c r="B70" i="10"/>
  <c r="T69" i="10"/>
  <c r="R69" i="10"/>
  <c r="P69" i="10"/>
  <c r="B69" i="10"/>
  <c r="B68" i="10"/>
  <c r="T68" i="10"/>
  <c r="R68" i="10"/>
  <c r="P68" i="10"/>
  <c r="B67" i="10"/>
  <c r="B66" i="10"/>
  <c r="T66" i="10"/>
  <c r="R66" i="10"/>
  <c r="B65" i="10"/>
  <c r="B64" i="10"/>
  <c r="B60" i="10"/>
  <c r="R59" i="10"/>
  <c r="P59" i="10"/>
  <c r="B59" i="10"/>
  <c r="B58" i="10"/>
  <c r="T58" i="10"/>
  <c r="R58" i="10"/>
  <c r="P58" i="10"/>
  <c r="B57" i="10"/>
  <c r="B56" i="10"/>
  <c r="T56" i="10"/>
  <c r="R56" i="10"/>
  <c r="P56" i="10"/>
  <c r="B55" i="10"/>
  <c r="B54" i="10"/>
  <c r="T54" i="10"/>
  <c r="R54" i="10"/>
  <c r="P54" i="10"/>
  <c r="B53" i="10"/>
  <c r="B52" i="10"/>
  <c r="T52" i="10"/>
  <c r="R52" i="10"/>
  <c r="P52" i="10"/>
  <c r="B51" i="10"/>
  <c r="B50" i="10"/>
  <c r="T50" i="10"/>
  <c r="R50" i="10"/>
  <c r="P50" i="10"/>
  <c r="B49" i="10"/>
  <c r="B48" i="10"/>
  <c r="T48" i="10"/>
  <c r="R48" i="10"/>
  <c r="P48" i="10"/>
  <c r="B47" i="10"/>
  <c r="P46" i="10"/>
  <c r="B46" i="10"/>
  <c r="T46" i="10"/>
  <c r="R46" i="10"/>
  <c r="B45" i="10"/>
  <c r="B44" i="10"/>
  <c r="P40" i="10"/>
  <c r="B40" i="10"/>
  <c r="R39" i="10"/>
  <c r="P39" i="10"/>
  <c r="B39" i="10"/>
  <c r="B38" i="10"/>
  <c r="T38" i="10"/>
  <c r="R38" i="10"/>
  <c r="P38" i="10"/>
  <c r="B37" i="10"/>
  <c r="B36" i="10"/>
  <c r="T36" i="10"/>
  <c r="R36" i="10"/>
  <c r="P36" i="10"/>
  <c r="B35" i="10"/>
  <c r="B34" i="10"/>
  <c r="T34" i="10"/>
  <c r="R34" i="10"/>
  <c r="P34" i="10"/>
  <c r="B33" i="10"/>
  <c r="B32" i="10"/>
  <c r="T32" i="10"/>
  <c r="R32" i="10"/>
  <c r="P32" i="10"/>
  <c r="B31" i="10"/>
  <c r="B30" i="10"/>
  <c r="T30" i="10"/>
  <c r="R30" i="10"/>
  <c r="P30" i="10"/>
  <c r="B29" i="10"/>
  <c r="B28" i="10"/>
  <c r="T28" i="10"/>
  <c r="R28" i="10"/>
  <c r="P28" i="10"/>
  <c r="B27" i="10"/>
  <c r="P26" i="10"/>
  <c r="B26" i="10"/>
  <c r="T26" i="10"/>
  <c r="R26" i="10"/>
  <c r="B25" i="10"/>
  <c r="B24" i="10"/>
  <c r="B20" i="10"/>
  <c r="R19" i="10"/>
  <c r="B19" i="10"/>
  <c r="B18" i="10"/>
  <c r="T18" i="10"/>
  <c r="R18" i="10"/>
  <c r="B17" i="10"/>
  <c r="B16" i="10"/>
  <c r="T16" i="10"/>
  <c r="R16" i="10"/>
  <c r="P16" i="10"/>
  <c r="B15" i="10"/>
  <c r="B14" i="10"/>
  <c r="T14" i="10"/>
  <c r="R14" i="10"/>
  <c r="B13" i="10"/>
  <c r="B12" i="10"/>
  <c r="T12" i="10"/>
  <c r="R12" i="10"/>
  <c r="B11" i="10"/>
  <c r="B10" i="10"/>
  <c r="T10" i="10"/>
  <c r="R10" i="10"/>
  <c r="B9" i="10"/>
  <c r="B8" i="10"/>
  <c r="T8" i="10"/>
  <c r="R8" i="10"/>
  <c r="P8" i="10"/>
  <c r="B7" i="10"/>
  <c r="P6" i="10"/>
  <c r="B6" i="10"/>
  <c r="T6" i="10"/>
  <c r="R6" i="10"/>
  <c r="B5" i="10"/>
  <c r="B4" i="10"/>
  <c r="O140" i="9"/>
  <c r="C140" i="9"/>
  <c r="B140" i="9"/>
  <c r="Q139" i="9"/>
  <c r="O139" i="9"/>
  <c r="N139" i="9"/>
  <c r="M139" i="9"/>
  <c r="L139" i="9"/>
  <c r="K139" i="9"/>
  <c r="J139" i="9"/>
  <c r="I139" i="9"/>
  <c r="H139" i="9"/>
  <c r="G139" i="9"/>
  <c r="F139" i="9"/>
  <c r="E139" i="9"/>
  <c r="D139" i="9"/>
  <c r="C139" i="9"/>
  <c r="B139" i="9"/>
  <c r="S138" i="9"/>
  <c r="Q138" i="9"/>
  <c r="O138" i="9"/>
  <c r="P139" i="9" s="1"/>
  <c r="N138" i="9"/>
  <c r="M138" i="9"/>
  <c r="L138" i="9"/>
  <c r="K138" i="9"/>
  <c r="J138" i="9"/>
  <c r="I138" i="9"/>
  <c r="H138" i="9"/>
  <c r="G138" i="9"/>
  <c r="F138" i="9"/>
  <c r="E138" i="9"/>
  <c r="D138" i="9"/>
  <c r="C138" i="9"/>
  <c r="B138" i="9"/>
  <c r="S137" i="9"/>
  <c r="Q137" i="9"/>
  <c r="R139" i="9" s="1"/>
  <c r="O137" i="9"/>
  <c r="N137" i="9"/>
  <c r="M137" i="9"/>
  <c r="L137" i="9"/>
  <c r="K137" i="9"/>
  <c r="J137" i="9"/>
  <c r="I137" i="9"/>
  <c r="H137" i="9"/>
  <c r="G137" i="9"/>
  <c r="F137" i="9"/>
  <c r="E137" i="9"/>
  <c r="D137" i="9"/>
  <c r="C137" i="9"/>
  <c r="B137" i="9"/>
  <c r="S136" i="9"/>
  <c r="T137" i="9" s="1"/>
  <c r="Q136" i="9"/>
  <c r="R137" i="9" s="1"/>
  <c r="O136" i="9"/>
  <c r="P137" i="9" s="1"/>
  <c r="N136" i="9"/>
  <c r="M136" i="9"/>
  <c r="L136" i="9"/>
  <c r="K136" i="9"/>
  <c r="J136" i="9"/>
  <c r="I136" i="9"/>
  <c r="H136" i="9"/>
  <c r="G136" i="9"/>
  <c r="F136" i="9"/>
  <c r="E136" i="9"/>
  <c r="D136" i="9"/>
  <c r="C136" i="9"/>
  <c r="B136" i="9"/>
  <c r="S135" i="9"/>
  <c r="Q135" i="9"/>
  <c r="O135" i="9"/>
  <c r="N135" i="9"/>
  <c r="M135" i="9"/>
  <c r="L135" i="9"/>
  <c r="K135" i="9"/>
  <c r="J135" i="9"/>
  <c r="I135" i="9"/>
  <c r="H135" i="9"/>
  <c r="G135" i="9"/>
  <c r="F135" i="9"/>
  <c r="E135" i="9"/>
  <c r="D135" i="9"/>
  <c r="C135" i="9"/>
  <c r="B135" i="9"/>
  <c r="S134" i="9"/>
  <c r="T135" i="9" s="1"/>
  <c r="Q134" i="9"/>
  <c r="O134" i="9"/>
  <c r="N134" i="9"/>
  <c r="M134" i="9"/>
  <c r="L134" i="9"/>
  <c r="K134" i="9"/>
  <c r="J134" i="9"/>
  <c r="I134" i="9"/>
  <c r="H134" i="9"/>
  <c r="G134" i="9"/>
  <c r="F134" i="9"/>
  <c r="E134" i="9"/>
  <c r="D134" i="9"/>
  <c r="C134" i="9"/>
  <c r="B134" i="9"/>
  <c r="S133" i="9"/>
  <c r="Q133" i="9"/>
  <c r="O133" i="9"/>
  <c r="N133" i="9"/>
  <c r="M133" i="9"/>
  <c r="L133" i="9"/>
  <c r="K133" i="9"/>
  <c r="J133" i="9"/>
  <c r="I133" i="9"/>
  <c r="H133" i="9"/>
  <c r="G133" i="9"/>
  <c r="F133" i="9"/>
  <c r="E133" i="9"/>
  <c r="D133" i="9"/>
  <c r="C133" i="9"/>
  <c r="B133" i="9"/>
  <c r="S132" i="9"/>
  <c r="T133" i="9" s="1"/>
  <c r="Q132" i="9"/>
  <c r="O132" i="9"/>
  <c r="N132" i="9"/>
  <c r="M132" i="9"/>
  <c r="L132" i="9"/>
  <c r="K132" i="9"/>
  <c r="J132" i="9"/>
  <c r="I132" i="9"/>
  <c r="H132" i="9"/>
  <c r="G132" i="9"/>
  <c r="F132" i="9"/>
  <c r="E132" i="9"/>
  <c r="D132" i="9"/>
  <c r="C132" i="9"/>
  <c r="B132" i="9"/>
  <c r="S131" i="9"/>
  <c r="Q131" i="9"/>
  <c r="O131" i="9"/>
  <c r="N131" i="9"/>
  <c r="M131" i="9"/>
  <c r="L131" i="9"/>
  <c r="K131" i="9"/>
  <c r="J131" i="9"/>
  <c r="I131" i="9"/>
  <c r="H131" i="9"/>
  <c r="G131" i="9"/>
  <c r="F131" i="9"/>
  <c r="E131" i="9"/>
  <c r="D131" i="9"/>
  <c r="C131" i="9"/>
  <c r="B131" i="9"/>
  <c r="S130" i="9"/>
  <c r="T131" i="9" s="1"/>
  <c r="Q130" i="9"/>
  <c r="O130" i="9"/>
  <c r="N130" i="9"/>
  <c r="M130" i="9"/>
  <c r="L130" i="9"/>
  <c r="K130" i="9"/>
  <c r="J130" i="9"/>
  <c r="I130" i="9"/>
  <c r="H130" i="9"/>
  <c r="G130" i="9"/>
  <c r="F130" i="9"/>
  <c r="E130" i="9"/>
  <c r="D130" i="9"/>
  <c r="C130" i="9"/>
  <c r="B130" i="9"/>
  <c r="S129" i="9"/>
  <c r="Q129" i="9"/>
  <c r="O129" i="9"/>
  <c r="N129" i="9"/>
  <c r="M129" i="9"/>
  <c r="L129" i="9"/>
  <c r="K129" i="9"/>
  <c r="J129" i="9"/>
  <c r="I129" i="9"/>
  <c r="H129" i="9"/>
  <c r="G129" i="9"/>
  <c r="F129" i="9"/>
  <c r="E129" i="9"/>
  <c r="D129" i="9"/>
  <c r="C129" i="9"/>
  <c r="B129" i="9"/>
  <c r="S128" i="9"/>
  <c r="T129" i="9" s="1"/>
  <c r="Q128" i="9"/>
  <c r="O128" i="9"/>
  <c r="N128" i="9"/>
  <c r="M128" i="9"/>
  <c r="L128" i="9"/>
  <c r="K128" i="9"/>
  <c r="J128" i="9"/>
  <c r="I128" i="9"/>
  <c r="H128" i="9"/>
  <c r="G128" i="9"/>
  <c r="F128" i="9"/>
  <c r="E128" i="9"/>
  <c r="D128" i="9"/>
  <c r="C128" i="9"/>
  <c r="B128" i="9"/>
  <c r="S127" i="9"/>
  <c r="Q127" i="9"/>
  <c r="O127" i="9"/>
  <c r="N127" i="9"/>
  <c r="M127" i="9"/>
  <c r="L127" i="9"/>
  <c r="K127" i="9"/>
  <c r="J127" i="9"/>
  <c r="I127" i="9"/>
  <c r="H127" i="9"/>
  <c r="G127" i="9"/>
  <c r="F127" i="9"/>
  <c r="E127" i="9"/>
  <c r="D127" i="9"/>
  <c r="C127" i="9"/>
  <c r="B127" i="9"/>
  <c r="S126" i="9"/>
  <c r="T127" i="9" s="1"/>
  <c r="Q126" i="9"/>
  <c r="O126" i="9"/>
  <c r="N126" i="9"/>
  <c r="M126" i="9"/>
  <c r="L126" i="9"/>
  <c r="K126" i="9"/>
  <c r="J126" i="9"/>
  <c r="I126" i="9"/>
  <c r="H126" i="9"/>
  <c r="G126" i="9"/>
  <c r="F126" i="9"/>
  <c r="E126" i="9"/>
  <c r="D126" i="9"/>
  <c r="C126" i="9"/>
  <c r="B126" i="9"/>
  <c r="S125" i="9"/>
  <c r="Q125" i="9"/>
  <c r="O125" i="9"/>
  <c r="N125" i="9"/>
  <c r="M125" i="9"/>
  <c r="L125" i="9"/>
  <c r="K125" i="9"/>
  <c r="J125" i="9"/>
  <c r="I125" i="9"/>
  <c r="H125" i="9"/>
  <c r="G125" i="9"/>
  <c r="F125" i="9"/>
  <c r="E125" i="9"/>
  <c r="D125" i="9"/>
  <c r="C125" i="9"/>
  <c r="B125" i="9"/>
  <c r="S124" i="9"/>
  <c r="Q124" i="9"/>
  <c r="O124" i="9"/>
  <c r="N124" i="9"/>
  <c r="M124" i="9"/>
  <c r="L124" i="9"/>
  <c r="K124" i="9"/>
  <c r="J124" i="9"/>
  <c r="I124" i="9"/>
  <c r="H124" i="9"/>
  <c r="G124" i="9"/>
  <c r="F124" i="9"/>
  <c r="E124" i="9"/>
  <c r="D124" i="9"/>
  <c r="C124" i="9"/>
  <c r="B124" i="9"/>
  <c r="O100" i="9"/>
  <c r="C100" i="9"/>
  <c r="B100" i="9"/>
  <c r="Q99" i="9"/>
  <c r="O99" i="9"/>
  <c r="N99" i="9"/>
  <c r="M99" i="9"/>
  <c r="L99" i="9"/>
  <c r="K99" i="9"/>
  <c r="J99" i="9"/>
  <c r="I99" i="9"/>
  <c r="H99" i="9"/>
  <c r="G99" i="9"/>
  <c r="F99" i="9"/>
  <c r="E99" i="9"/>
  <c r="D99" i="9"/>
  <c r="C99" i="9"/>
  <c r="B99" i="9"/>
  <c r="S98" i="9"/>
  <c r="Q98" i="9"/>
  <c r="O98" i="9"/>
  <c r="P99" i="9" s="1"/>
  <c r="N98" i="9"/>
  <c r="M98" i="9"/>
  <c r="L98" i="9"/>
  <c r="K98" i="9"/>
  <c r="J98" i="9"/>
  <c r="I98" i="9"/>
  <c r="H98" i="9"/>
  <c r="G98" i="9"/>
  <c r="F98" i="9"/>
  <c r="E98" i="9"/>
  <c r="D98" i="9"/>
  <c r="C98" i="9"/>
  <c r="B98" i="9"/>
  <c r="S97" i="9"/>
  <c r="Q97" i="9"/>
  <c r="R99" i="9" s="1"/>
  <c r="O97" i="9"/>
  <c r="N97" i="9"/>
  <c r="M97" i="9"/>
  <c r="L97" i="9"/>
  <c r="K97" i="9"/>
  <c r="J97" i="9"/>
  <c r="I97" i="9"/>
  <c r="H97" i="9"/>
  <c r="G97" i="9"/>
  <c r="F97" i="9"/>
  <c r="E97" i="9"/>
  <c r="D97" i="9"/>
  <c r="C97" i="9"/>
  <c r="B97" i="9"/>
  <c r="S96" i="9"/>
  <c r="T97" i="9" s="1"/>
  <c r="Q96" i="9"/>
  <c r="R97" i="9" s="1"/>
  <c r="O96" i="9"/>
  <c r="P97" i="9" s="1"/>
  <c r="N96" i="9"/>
  <c r="M96" i="9"/>
  <c r="L96" i="9"/>
  <c r="K96" i="9"/>
  <c r="J96" i="9"/>
  <c r="I96" i="9"/>
  <c r="H96" i="9"/>
  <c r="G96" i="9"/>
  <c r="F96" i="9"/>
  <c r="E96" i="9"/>
  <c r="D96" i="9"/>
  <c r="C96" i="9"/>
  <c r="B96" i="9"/>
  <c r="S95" i="9"/>
  <c r="Q95" i="9"/>
  <c r="O95" i="9"/>
  <c r="N95" i="9"/>
  <c r="M95" i="9"/>
  <c r="L95" i="9"/>
  <c r="K95" i="9"/>
  <c r="J95" i="9"/>
  <c r="I95" i="9"/>
  <c r="H95" i="9"/>
  <c r="G95" i="9"/>
  <c r="F95" i="9"/>
  <c r="E95" i="9"/>
  <c r="D95" i="9"/>
  <c r="C95" i="9"/>
  <c r="B95" i="9"/>
  <c r="S94" i="9"/>
  <c r="T95" i="9" s="1"/>
  <c r="Q94" i="9"/>
  <c r="R95" i="9" s="1"/>
  <c r="O94" i="9"/>
  <c r="N94" i="9"/>
  <c r="M94" i="9"/>
  <c r="L94" i="9"/>
  <c r="K94" i="9"/>
  <c r="J94" i="9"/>
  <c r="I94" i="9"/>
  <c r="H94" i="9"/>
  <c r="G94" i="9"/>
  <c r="F94" i="9"/>
  <c r="E94" i="9"/>
  <c r="D94" i="9"/>
  <c r="C94" i="9"/>
  <c r="B94" i="9"/>
  <c r="S93" i="9"/>
  <c r="Q93" i="9"/>
  <c r="O93" i="9"/>
  <c r="N93" i="9"/>
  <c r="M93" i="9"/>
  <c r="L93" i="9"/>
  <c r="K93" i="9"/>
  <c r="J93" i="9"/>
  <c r="I93" i="9"/>
  <c r="H93" i="9"/>
  <c r="G93" i="9"/>
  <c r="F93" i="9"/>
  <c r="E93" i="9"/>
  <c r="D93" i="9"/>
  <c r="C93" i="9"/>
  <c r="B93" i="9"/>
  <c r="S92" i="9"/>
  <c r="T93" i="9" s="1"/>
  <c r="Q92" i="9"/>
  <c r="R93" i="9" s="1"/>
  <c r="O92" i="9"/>
  <c r="N92" i="9"/>
  <c r="M92" i="9"/>
  <c r="L92" i="9"/>
  <c r="K92" i="9"/>
  <c r="J92" i="9"/>
  <c r="I92" i="9"/>
  <c r="H92" i="9"/>
  <c r="G92" i="9"/>
  <c r="F92" i="9"/>
  <c r="E92" i="9"/>
  <c r="D92" i="9"/>
  <c r="C92" i="9"/>
  <c r="B92" i="9"/>
  <c r="S91" i="9"/>
  <c r="Q91" i="9"/>
  <c r="O91" i="9"/>
  <c r="N91" i="9"/>
  <c r="M91" i="9"/>
  <c r="L91" i="9"/>
  <c r="K91" i="9"/>
  <c r="J91" i="9"/>
  <c r="I91" i="9"/>
  <c r="H91" i="9"/>
  <c r="G91" i="9"/>
  <c r="F91" i="9"/>
  <c r="E91" i="9"/>
  <c r="D91" i="9"/>
  <c r="C91" i="9"/>
  <c r="B91" i="9"/>
  <c r="S90" i="9"/>
  <c r="T91" i="9" s="1"/>
  <c r="Q90" i="9"/>
  <c r="O90" i="9"/>
  <c r="N90" i="9"/>
  <c r="M90" i="9"/>
  <c r="L90" i="9"/>
  <c r="K90" i="9"/>
  <c r="J90" i="9"/>
  <c r="I90" i="9"/>
  <c r="H90" i="9"/>
  <c r="G90" i="9"/>
  <c r="F90" i="9"/>
  <c r="E90" i="9"/>
  <c r="D90" i="9"/>
  <c r="C90" i="9"/>
  <c r="B90" i="9"/>
  <c r="S89" i="9"/>
  <c r="Q89" i="9"/>
  <c r="O89" i="9"/>
  <c r="N89" i="9"/>
  <c r="M89" i="9"/>
  <c r="L89" i="9"/>
  <c r="K89" i="9"/>
  <c r="J89" i="9"/>
  <c r="I89" i="9"/>
  <c r="H89" i="9"/>
  <c r="G89" i="9"/>
  <c r="F89" i="9"/>
  <c r="E89" i="9"/>
  <c r="D89" i="9"/>
  <c r="C89" i="9"/>
  <c r="B89" i="9"/>
  <c r="S88" i="9"/>
  <c r="Q88" i="9"/>
  <c r="O88" i="9"/>
  <c r="N88" i="9"/>
  <c r="M88" i="9"/>
  <c r="L88" i="9"/>
  <c r="K88" i="9"/>
  <c r="J88" i="9"/>
  <c r="I88" i="9"/>
  <c r="H88" i="9"/>
  <c r="G88" i="9"/>
  <c r="F88" i="9"/>
  <c r="E88" i="9"/>
  <c r="D88" i="9"/>
  <c r="C88" i="9"/>
  <c r="B88" i="9"/>
  <c r="S87" i="9"/>
  <c r="Q87" i="9"/>
  <c r="O87" i="9"/>
  <c r="N87" i="9"/>
  <c r="M87" i="9"/>
  <c r="L87" i="9"/>
  <c r="K87" i="9"/>
  <c r="J87" i="9"/>
  <c r="I87" i="9"/>
  <c r="H87" i="9"/>
  <c r="G87" i="9"/>
  <c r="F87" i="9"/>
  <c r="E87" i="9"/>
  <c r="D87" i="9"/>
  <c r="C87" i="9"/>
  <c r="B87" i="9"/>
  <c r="S86" i="9"/>
  <c r="T87" i="9" s="1"/>
  <c r="Q86" i="9"/>
  <c r="R87" i="9" s="1"/>
  <c r="O86" i="9"/>
  <c r="N86" i="9"/>
  <c r="M86" i="9"/>
  <c r="L86" i="9"/>
  <c r="K86" i="9"/>
  <c r="J86" i="9"/>
  <c r="I86" i="9"/>
  <c r="H86" i="9"/>
  <c r="G86" i="9"/>
  <c r="F86" i="9"/>
  <c r="E86" i="9"/>
  <c r="D86" i="9"/>
  <c r="C86" i="9"/>
  <c r="B86" i="9"/>
  <c r="S85" i="9"/>
  <c r="Q85" i="9"/>
  <c r="O85" i="9"/>
  <c r="N85" i="9"/>
  <c r="M85" i="9"/>
  <c r="L85" i="9"/>
  <c r="K85" i="9"/>
  <c r="J85" i="9"/>
  <c r="I85" i="9"/>
  <c r="H85" i="9"/>
  <c r="G85" i="9"/>
  <c r="F85" i="9"/>
  <c r="E85" i="9"/>
  <c r="D85" i="9"/>
  <c r="C85" i="9"/>
  <c r="B85" i="9"/>
  <c r="S84" i="9"/>
  <c r="T85" i="9" s="1"/>
  <c r="Q84" i="9"/>
  <c r="R85" i="9" s="1"/>
  <c r="O84" i="9"/>
  <c r="N84" i="9"/>
  <c r="M84" i="9"/>
  <c r="L84" i="9"/>
  <c r="K84" i="9"/>
  <c r="J84" i="9"/>
  <c r="I84" i="9"/>
  <c r="H84" i="9"/>
  <c r="G84" i="9"/>
  <c r="F84" i="9"/>
  <c r="E84" i="9"/>
  <c r="D84" i="9"/>
  <c r="C84" i="9"/>
  <c r="B84" i="9"/>
  <c r="O120" i="9"/>
  <c r="C120" i="9"/>
  <c r="B120" i="9"/>
  <c r="Q119" i="9"/>
  <c r="O119" i="9"/>
  <c r="N119" i="9"/>
  <c r="M119" i="9"/>
  <c r="L119" i="9"/>
  <c r="K119" i="9"/>
  <c r="J119" i="9"/>
  <c r="I119" i="9"/>
  <c r="H119" i="9"/>
  <c r="G119" i="9"/>
  <c r="F119" i="9"/>
  <c r="E119" i="9"/>
  <c r="D119" i="9"/>
  <c r="C119" i="9"/>
  <c r="B119" i="9"/>
  <c r="S118" i="9"/>
  <c r="Q118" i="9"/>
  <c r="O118" i="9"/>
  <c r="N118" i="9"/>
  <c r="M118" i="9"/>
  <c r="L118" i="9"/>
  <c r="K118" i="9"/>
  <c r="J118" i="9"/>
  <c r="I118" i="9"/>
  <c r="H118" i="9"/>
  <c r="G118" i="9"/>
  <c r="F118" i="9"/>
  <c r="E118" i="9"/>
  <c r="D118" i="9"/>
  <c r="C118" i="9"/>
  <c r="B118" i="9"/>
  <c r="S117" i="9"/>
  <c r="Q117" i="9"/>
  <c r="R119" i="9" s="1"/>
  <c r="O117" i="9"/>
  <c r="N117" i="9"/>
  <c r="M117" i="9"/>
  <c r="L117" i="9"/>
  <c r="K117" i="9"/>
  <c r="J117" i="9"/>
  <c r="I117" i="9"/>
  <c r="H117" i="9"/>
  <c r="G117" i="9"/>
  <c r="F117" i="9"/>
  <c r="E117" i="9"/>
  <c r="D117" i="9"/>
  <c r="C117" i="9"/>
  <c r="B117" i="9"/>
  <c r="S116" i="9"/>
  <c r="T117" i="9" s="1"/>
  <c r="Q116" i="9"/>
  <c r="R117" i="9" s="1"/>
  <c r="O116" i="9"/>
  <c r="N116" i="9"/>
  <c r="M116" i="9"/>
  <c r="L116" i="9"/>
  <c r="K116" i="9"/>
  <c r="J116" i="9"/>
  <c r="I116" i="9"/>
  <c r="H116" i="9"/>
  <c r="G116" i="9"/>
  <c r="F116" i="9"/>
  <c r="E116" i="9"/>
  <c r="D116" i="9"/>
  <c r="C116" i="9"/>
  <c r="B116" i="9"/>
  <c r="S115" i="9"/>
  <c r="Q115" i="9"/>
  <c r="O115" i="9"/>
  <c r="N115" i="9"/>
  <c r="M115" i="9"/>
  <c r="L115" i="9"/>
  <c r="K115" i="9"/>
  <c r="J115" i="9"/>
  <c r="I115" i="9"/>
  <c r="H115" i="9"/>
  <c r="G115" i="9"/>
  <c r="F115" i="9"/>
  <c r="E115" i="9"/>
  <c r="D115" i="9"/>
  <c r="C115" i="9"/>
  <c r="B115" i="9"/>
  <c r="S114" i="9"/>
  <c r="T115" i="9" s="1"/>
  <c r="Q114" i="9"/>
  <c r="R115" i="9" s="1"/>
  <c r="O114" i="9"/>
  <c r="N114" i="9"/>
  <c r="M114" i="9"/>
  <c r="L114" i="9"/>
  <c r="K114" i="9"/>
  <c r="J114" i="9"/>
  <c r="I114" i="9"/>
  <c r="H114" i="9"/>
  <c r="G114" i="9"/>
  <c r="F114" i="9"/>
  <c r="E114" i="9"/>
  <c r="D114" i="9"/>
  <c r="C114" i="9"/>
  <c r="B114" i="9"/>
  <c r="S113" i="9"/>
  <c r="Q113" i="9"/>
  <c r="O113" i="9"/>
  <c r="N113" i="9"/>
  <c r="M113" i="9"/>
  <c r="L113" i="9"/>
  <c r="K113" i="9"/>
  <c r="J113" i="9"/>
  <c r="I113" i="9"/>
  <c r="H113" i="9"/>
  <c r="G113" i="9"/>
  <c r="F113" i="9"/>
  <c r="E113" i="9"/>
  <c r="D113" i="9"/>
  <c r="C113" i="9"/>
  <c r="B113" i="9"/>
  <c r="S112" i="9"/>
  <c r="T113" i="9" s="1"/>
  <c r="Q112" i="9"/>
  <c r="R113" i="9" s="1"/>
  <c r="O112" i="9"/>
  <c r="P113" i="9" s="1"/>
  <c r="N112" i="9"/>
  <c r="M112" i="9"/>
  <c r="L112" i="9"/>
  <c r="K112" i="9"/>
  <c r="J112" i="9"/>
  <c r="I112" i="9"/>
  <c r="H112" i="9"/>
  <c r="G112" i="9"/>
  <c r="F112" i="9"/>
  <c r="E112" i="9"/>
  <c r="D112" i="9"/>
  <c r="C112" i="9"/>
  <c r="B112" i="9"/>
  <c r="S111" i="9"/>
  <c r="Q111" i="9"/>
  <c r="O111" i="9"/>
  <c r="N111" i="9"/>
  <c r="M111" i="9"/>
  <c r="L111" i="9"/>
  <c r="K111" i="9"/>
  <c r="J111" i="9"/>
  <c r="I111" i="9"/>
  <c r="H111" i="9"/>
  <c r="G111" i="9"/>
  <c r="F111" i="9"/>
  <c r="E111" i="9"/>
  <c r="D111" i="9"/>
  <c r="C111" i="9"/>
  <c r="B111" i="9"/>
  <c r="S110" i="9"/>
  <c r="T111" i="9" s="1"/>
  <c r="Q110" i="9"/>
  <c r="R111" i="9" s="1"/>
  <c r="O110" i="9"/>
  <c r="P111" i="9" s="1"/>
  <c r="N110" i="9"/>
  <c r="M110" i="9"/>
  <c r="L110" i="9"/>
  <c r="K110" i="9"/>
  <c r="J110" i="9"/>
  <c r="I110" i="9"/>
  <c r="H110" i="9"/>
  <c r="G110" i="9"/>
  <c r="F110" i="9"/>
  <c r="E110" i="9"/>
  <c r="D110" i="9"/>
  <c r="C110" i="9"/>
  <c r="B110" i="9"/>
  <c r="S109" i="9"/>
  <c r="Q109" i="9"/>
  <c r="O109" i="9"/>
  <c r="N109" i="9"/>
  <c r="M109" i="9"/>
  <c r="L109" i="9"/>
  <c r="K109" i="9"/>
  <c r="J109" i="9"/>
  <c r="I109" i="9"/>
  <c r="H109" i="9"/>
  <c r="G109" i="9"/>
  <c r="F109" i="9"/>
  <c r="E109" i="9"/>
  <c r="D109" i="9"/>
  <c r="C109" i="9"/>
  <c r="B109" i="9"/>
  <c r="S108" i="9"/>
  <c r="T109" i="9" s="1"/>
  <c r="Q108" i="9"/>
  <c r="R109" i="9" s="1"/>
  <c r="O108" i="9"/>
  <c r="P109" i="9" s="1"/>
  <c r="N108" i="9"/>
  <c r="M108" i="9"/>
  <c r="L108" i="9"/>
  <c r="K108" i="9"/>
  <c r="J108" i="9"/>
  <c r="I108" i="9"/>
  <c r="H108" i="9"/>
  <c r="G108" i="9"/>
  <c r="F108" i="9"/>
  <c r="E108" i="9"/>
  <c r="D108" i="9"/>
  <c r="C108" i="9"/>
  <c r="B108" i="9"/>
  <c r="S107" i="9"/>
  <c r="Q107" i="9"/>
  <c r="O107" i="9"/>
  <c r="N107" i="9"/>
  <c r="M107" i="9"/>
  <c r="L107" i="9"/>
  <c r="K107" i="9"/>
  <c r="J107" i="9"/>
  <c r="I107" i="9"/>
  <c r="H107" i="9"/>
  <c r="G107" i="9"/>
  <c r="F107" i="9"/>
  <c r="E107" i="9"/>
  <c r="D107" i="9"/>
  <c r="C107" i="9"/>
  <c r="B107" i="9"/>
  <c r="S106" i="9"/>
  <c r="T107" i="9" s="1"/>
  <c r="Q106" i="9"/>
  <c r="R107" i="9" s="1"/>
  <c r="O106" i="9"/>
  <c r="P107" i="9" s="1"/>
  <c r="N106" i="9"/>
  <c r="M106" i="9"/>
  <c r="L106" i="9"/>
  <c r="K106" i="9"/>
  <c r="J106" i="9"/>
  <c r="I106" i="9"/>
  <c r="H106" i="9"/>
  <c r="G106" i="9"/>
  <c r="F106" i="9"/>
  <c r="E106" i="9"/>
  <c r="D106" i="9"/>
  <c r="C106" i="9"/>
  <c r="B106" i="9"/>
  <c r="S105" i="9"/>
  <c r="Q105" i="9"/>
  <c r="O105" i="9"/>
  <c r="N105" i="9"/>
  <c r="M105" i="9"/>
  <c r="L105" i="9"/>
  <c r="K105" i="9"/>
  <c r="J105" i="9"/>
  <c r="I105" i="9"/>
  <c r="H105" i="9"/>
  <c r="G105" i="9"/>
  <c r="F105" i="9"/>
  <c r="E105" i="9"/>
  <c r="D105" i="9"/>
  <c r="C105" i="9"/>
  <c r="B105" i="9"/>
  <c r="S104" i="9"/>
  <c r="T105" i="9" s="1"/>
  <c r="Q104" i="9"/>
  <c r="R105" i="9" s="1"/>
  <c r="O104" i="9"/>
  <c r="N104" i="9"/>
  <c r="M104" i="9"/>
  <c r="L104" i="9"/>
  <c r="K104" i="9"/>
  <c r="J104" i="9"/>
  <c r="I104" i="9"/>
  <c r="H104" i="9"/>
  <c r="G104" i="9"/>
  <c r="F104" i="9"/>
  <c r="E104" i="9"/>
  <c r="D104" i="9"/>
  <c r="C104" i="9"/>
  <c r="B104" i="9"/>
  <c r="O80" i="9"/>
  <c r="C80" i="9"/>
  <c r="B80" i="9"/>
  <c r="Q79" i="9"/>
  <c r="O79" i="9"/>
  <c r="N79" i="9"/>
  <c r="M79" i="9"/>
  <c r="L79" i="9"/>
  <c r="K79" i="9"/>
  <c r="J79" i="9"/>
  <c r="I79" i="9"/>
  <c r="H79" i="9"/>
  <c r="G79" i="9"/>
  <c r="F79" i="9"/>
  <c r="E79" i="9"/>
  <c r="D79" i="9"/>
  <c r="C79" i="9"/>
  <c r="B79" i="9"/>
  <c r="S78" i="9"/>
  <c r="Q78" i="9"/>
  <c r="O78" i="9"/>
  <c r="P79" i="9" s="1"/>
  <c r="N78" i="9"/>
  <c r="M78" i="9"/>
  <c r="L78" i="9"/>
  <c r="K78" i="9"/>
  <c r="J78" i="9"/>
  <c r="I78" i="9"/>
  <c r="H78" i="9"/>
  <c r="G78" i="9"/>
  <c r="F78" i="9"/>
  <c r="E78" i="9"/>
  <c r="D78" i="9"/>
  <c r="C78" i="9"/>
  <c r="B78" i="9"/>
  <c r="S77" i="9"/>
  <c r="Q77" i="9"/>
  <c r="O77" i="9"/>
  <c r="N77" i="9"/>
  <c r="M77" i="9"/>
  <c r="L77" i="9"/>
  <c r="K77" i="9"/>
  <c r="J77" i="9"/>
  <c r="I77" i="9"/>
  <c r="H77" i="9"/>
  <c r="G77" i="9"/>
  <c r="F77" i="9"/>
  <c r="E77" i="9"/>
  <c r="D77" i="9"/>
  <c r="C77" i="9"/>
  <c r="B77" i="9"/>
  <c r="S76" i="9"/>
  <c r="T77" i="9" s="1"/>
  <c r="Q76" i="9"/>
  <c r="R77" i="9" s="1"/>
  <c r="O76" i="9"/>
  <c r="P77" i="9" s="1"/>
  <c r="N76" i="9"/>
  <c r="M76" i="9"/>
  <c r="L76" i="9"/>
  <c r="K76" i="9"/>
  <c r="J76" i="9"/>
  <c r="I76" i="9"/>
  <c r="H76" i="9"/>
  <c r="G76" i="9"/>
  <c r="F76" i="9"/>
  <c r="E76" i="9"/>
  <c r="D76" i="9"/>
  <c r="C76" i="9"/>
  <c r="B76" i="9"/>
  <c r="S75" i="9"/>
  <c r="Q75" i="9"/>
  <c r="O75" i="9"/>
  <c r="N75" i="9"/>
  <c r="M75" i="9"/>
  <c r="L75" i="9"/>
  <c r="K75" i="9"/>
  <c r="J75" i="9"/>
  <c r="I75" i="9"/>
  <c r="H75" i="9"/>
  <c r="G75" i="9"/>
  <c r="F75" i="9"/>
  <c r="E75" i="9"/>
  <c r="D75" i="9"/>
  <c r="C75" i="9"/>
  <c r="B75" i="9"/>
  <c r="S74" i="9"/>
  <c r="T75" i="9" s="1"/>
  <c r="Q74" i="9"/>
  <c r="R75" i="9" s="1"/>
  <c r="O74" i="9"/>
  <c r="P75" i="9" s="1"/>
  <c r="N74" i="9"/>
  <c r="M74" i="9"/>
  <c r="L74" i="9"/>
  <c r="K74" i="9"/>
  <c r="J74" i="9"/>
  <c r="I74" i="9"/>
  <c r="H74" i="9"/>
  <c r="G74" i="9"/>
  <c r="F74" i="9"/>
  <c r="E74" i="9"/>
  <c r="D74" i="9"/>
  <c r="C74" i="9"/>
  <c r="B74" i="9"/>
  <c r="S73" i="9"/>
  <c r="Q73" i="9"/>
  <c r="O73" i="9"/>
  <c r="N73" i="9"/>
  <c r="M73" i="9"/>
  <c r="L73" i="9"/>
  <c r="K73" i="9"/>
  <c r="J73" i="9"/>
  <c r="I73" i="9"/>
  <c r="H73" i="9"/>
  <c r="G73" i="9"/>
  <c r="F73" i="9"/>
  <c r="E73" i="9"/>
  <c r="D73" i="9"/>
  <c r="C73" i="9"/>
  <c r="B73" i="9"/>
  <c r="S72" i="9"/>
  <c r="T73" i="9" s="1"/>
  <c r="Q72" i="9"/>
  <c r="R73" i="9" s="1"/>
  <c r="O72" i="9"/>
  <c r="P73" i="9" s="1"/>
  <c r="N72" i="9"/>
  <c r="M72" i="9"/>
  <c r="L72" i="9"/>
  <c r="K72" i="9"/>
  <c r="J72" i="9"/>
  <c r="I72" i="9"/>
  <c r="H72" i="9"/>
  <c r="G72" i="9"/>
  <c r="F72" i="9"/>
  <c r="E72" i="9"/>
  <c r="D72" i="9"/>
  <c r="C72" i="9"/>
  <c r="B72" i="9"/>
  <c r="S71" i="9"/>
  <c r="Q71" i="9"/>
  <c r="O71" i="9"/>
  <c r="N71" i="9"/>
  <c r="M71" i="9"/>
  <c r="L71" i="9"/>
  <c r="K71" i="9"/>
  <c r="J71" i="9"/>
  <c r="I71" i="9"/>
  <c r="H71" i="9"/>
  <c r="G71" i="9"/>
  <c r="F71" i="9"/>
  <c r="E71" i="9"/>
  <c r="D71" i="9"/>
  <c r="C71" i="9"/>
  <c r="B71" i="9"/>
  <c r="S70" i="9"/>
  <c r="T71" i="9" s="1"/>
  <c r="Q70" i="9"/>
  <c r="R71" i="9" s="1"/>
  <c r="O70" i="9"/>
  <c r="P71" i="9" s="1"/>
  <c r="N70" i="9"/>
  <c r="M70" i="9"/>
  <c r="L70" i="9"/>
  <c r="K70" i="9"/>
  <c r="J70" i="9"/>
  <c r="I70" i="9"/>
  <c r="H70" i="9"/>
  <c r="G70" i="9"/>
  <c r="F70" i="9"/>
  <c r="E70" i="9"/>
  <c r="D70" i="9"/>
  <c r="C70" i="9"/>
  <c r="B70" i="9"/>
  <c r="S69" i="9"/>
  <c r="Q69" i="9"/>
  <c r="O69" i="9"/>
  <c r="N69" i="9"/>
  <c r="M69" i="9"/>
  <c r="L69" i="9"/>
  <c r="K69" i="9"/>
  <c r="J69" i="9"/>
  <c r="I69" i="9"/>
  <c r="H69" i="9"/>
  <c r="G69" i="9"/>
  <c r="F69" i="9"/>
  <c r="E69" i="9"/>
  <c r="D69" i="9"/>
  <c r="C69" i="9"/>
  <c r="B69" i="9"/>
  <c r="S68" i="9"/>
  <c r="T69" i="9" s="1"/>
  <c r="Q68" i="9"/>
  <c r="R69" i="9" s="1"/>
  <c r="O68" i="9"/>
  <c r="P69" i="9" s="1"/>
  <c r="N68" i="9"/>
  <c r="M68" i="9"/>
  <c r="L68" i="9"/>
  <c r="K68" i="9"/>
  <c r="J68" i="9"/>
  <c r="I68" i="9"/>
  <c r="H68" i="9"/>
  <c r="G68" i="9"/>
  <c r="F68" i="9"/>
  <c r="E68" i="9"/>
  <c r="D68" i="9"/>
  <c r="C68" i="9"/>
  <c r="B68" i="9"/>
  <c r="S67" i="9"/>
  <c r="Q67" i="9"/>
  <c r="O67" i="9"/>
  <c r="N67" i="9"/>
  <c r="M67" i="9"/>
  <c r="L67" i="9"/>
  <c r="K67" i="9"/>
  <c r="J67" i="9"/>
  <c r="I67" i="9"/>
  <c r="H67" i="9"/>
  <c r="G67" i="9"/>
  <c r="F67" i="9"/>
  <c r="E67" i="9"/>
  <c r="D67" i="9"/>
  <c r="C67" i="9"/>
  <c r="B67" i="9"/>
  <c r="S66" i="9"/>
  <c r="T67" i="9" s="1"/>
  <c r="Q66" i="9"/>
  <c r="R67" i="9" s="1"/>
  <c r="O66" i="9"/>
  <c r="P67" i="9" s="1"/>
  <c r="N66" i="9"/>
  <c r="M66" i="9"/>
  <c r="L66" i="9"/>
  <c r="K66" i="9"/>
  <c r="J66" i="9"/>
  <c r="I66" i="9"/>
  <c r="H66" i="9"/>
  <c r="G66" i="9"/>
  <c r="F66" i="9"/>
  <c r="E66" i="9"/>
  <c r="D66" i="9"/>
  <c r="C66" i="9"/>
  <c r="B66" i="9"/>
  <c r="S65" i="9"/>
  <c r="Q65" i="9"/>
  <c r="R65" i="9" s="1"/>
  <c r="O65" i="9"/>
  <c r="N65" i="9"/>
  <c r="M65" i="9"/>
  <c r="L65" i="9"/>
  <c r="K65" i="9"/>
  <c r="J65" i="9"/>
  <c r="I65" i="9"/>
  <c r="H65" i="9"/>
  <c r="G65" i="9"/>
  <c r="F65" i="9"/>
  <c r="E65" i="9"/>
  <c r="D65" i="9"/>
  <c r="C65" i="9"/>
  <c r="B65" i="9"/>
  <c r="S64" i="9"/>
  <c r="T65" i="9" s="1"/>
  <c r="Q64" i="9"/>
  <c r="O64" i="9"/>
  <c r="N64" i="9"/>
  <c r="M64" i="9"/>
  <c r="L64" i="9"/>
  <c r="K64" i="9"/>
  <c r="J64" i="9"/>
  <c r="I64" i="9"/>
  <c r="H64" i="9"/>
  <c r="G64" i="9"/>
  <c r="F64" i="9"/>
  <c r="E64" i="9"/>
  <c r="D64" i="9"/>
  <c r="C64" i="9"/>
  <c r="B64" i="9"/>
  <c r="O60" i="9"/>
  <c r="C60" i="9"/>
  <c r="B60" i="9"/>
  <c r="Q59" i="9"/>
  <c r="O59" i="9"/>
  <c r="N59" i="9"/>
  <c r="M59" i="9"/>
  <c r="L59" i="9"/>
  <c r="K59" i="9"/>
  <c r="J59" i="9"/>
  <c r="I59" i="9"/>
  <c r="H59" i="9"/>
  <c r="G59" i="9"/>
  <c r="F59" i="9"/>
  <c r="E59" i="9"/>
  <c r="D59" i="9"/>
  <c r="C59" i="9"/>
  <c r="B59" i="9"/>
  <c r="S58" i="9"/>
  <c r="Q58" i="9"/>
  <c r="O58" i="9"/>
  <c r="N58" i="9"/>
  <c r="M58" i="9"/>
  <c r="L58" i="9"/>
  <c r="K58" i="9"/>
  <c r="J58" i="9"/>
  <c r="I58" i="9"/>
  <c r="H58" i="9"/>
  <c r="G58" i="9"/>
  <c r="F58" i="9"/>
  <c r="E58" i="9"/>
  <c r="D58" i="9"/>
  <c r="C58" i="9"/>
  <c r="B58" i="9"/>
  <c r="S57" i="9"/>
  <c r="Q57" i="9"/>
  <c r="O57" i="9"/>
  <c r="N57" i="9"/>
  <c r="M57" i="9"/>
  <c r="L57" i="9"/>
  <c r="K57" i="9"/>
  <c r="J57" i="9"/>
  <c r="I57" i="9"/>
  <c r="H57" i="9"/>
  <c r="G57" i="9"/>
  <c r="F57" i="9"/>
  <c r="E57" i="9"/>
  <c r="D57" i="9"/>
  <c r="C57" i="9"/>
  <c r="B57" i="9"/>
  <c r="S56" i="9"/>
  <c r="T57" i="9" s="1"/>
  <c r="Q56" i="9"/>
  <c r="R57" i="9" s="1"/>
  <c r="O56" i="9"/>
  <c r="N56" i="9"/>
  <c r="M56" i="9"/>
  <c r="L56" i="9"/>
  <c r="K56" i="9"/>
  <c r="J56" i="9"/>
  <c r="I56" i="9"/>
  <c r="H56" i="9"/>
  <c r="G56" i="9"/>
  <c r="F56" i="9"/>
  <c r="E56" i="9"/>
  <c r="D56" i="9"/>
  <c r="C56" i="9"/>
  <c r="B56" i="9"/>
  <c r="S55" i="9"/>
  <c r="Q55" i="9"/>
  <c r="O55" i="9"/>
  <c r="N55" i="9"/>
  <c r="M55" i="9"/>
  <c r="L55" i="9"/>
  <c r="K55" i="9"/>
  <c r="J55" i="9"/>
  <c r="I55" i="9"/>
  <c r="H55" i="9"/>
  <c r="G55" i="9"/>
  <c r="F55" i="9"/>
  <c r="E55" i="9"/>
  <c r="D55" i="9"/>
  <c r="C55" i="9"/>
  <c r="B55" i="9"/>
  <c r="S54" i="9"/>
  <c r="Q54" i="9"/>
  <c r="O54" i="9"/>
  <c r="N54" i="9"/>
  <c r="M54" i="9"/>
  <c r="L54" i="9"/>
  <c r="K54" i="9"/>
  <c r="J54" i="9"/>
  <c r="I54" i="9"/>
  <c r="H54" i="9"/>
  <c r="G54" i="9"/>
  <c r="F54" i="9"/>
  <c r="E54" i="9"/>
  <c r="D54" i="9"/>
  <c r="C54" i="9"/>
  <c r="B54" i="9"/>
  <c r="S53" i="9"/>
  <c r="Q53" i="9"/>
  <c r="O53" i="9"/>
  <c r="N53" i="9"/>
  <c r="M53" i="9"/>
  <c r="L53" i="9"/>
  <c r="K53" i="9"/>
  <c r="J53" i="9"/>
  <c r="I53" i="9"/>
  <c r="H53" i="9"/>
  <c r="G53" i="9"/>
  <c r="F53" i="9"/>
  <c r="E53" i="9"/>
  <c r="D53" i="9"/>
  <c r="C53" i="9"/>
  <c r="B53" i="9"/>
  <c r="S52" i="9"/>
  <c r="Q52" i="9"/>
  <c r="O52" i="9"/>
  <c r="N52" i="9"/>
  <c r="M52" i="9"/>
  <c r="L52" i="9"/>
  <c r="K52" i="9"/>
  <c r="J52" i="9"/>
  <c r="I52" i="9"/>
  <c r="H52" i="9"/>
  <c r="G52" i="9"/>
  <c r="F52" i="9"/>
  <c r="E52" i="9"/>
  <c r="D52" i="9"/>
  <c r="C52" i="9"/>
  <c r="B52" i="9"/>
  <c r="S51" i="9"/>
  <c r="Q51" i="9"/>
  <c r="O51" i="9"/>
  <c r="N51" i="9"/>
  <c r="M51" i="9"/>
  <c r="L51" i="9"/>
  <c r="K51" i="9"/>
  <c r="J51" i="9"/>
  <c r="I51" i="9"/>
  <c r="H51" i="9"/>
  <c r="G51" i="9"/>
  <c r="F51" i="9"/>
  <c r="E51" i="9"/>
  <c r="D51" i="9"/>
  <c r="C51" i="9"/>
  <c r="B51" i="9"/>
  <c r="S50" i="9"/>
  <c r="T51" i="9" s="1"/>
  <c r="Q50" i="9"/>
  <c r="O50" i="9"/>
  <c r="N50" i="9"/>
  <c r="M50" i="9"/>
  <c r="L50" i="9"/>
  <c r="K50" i="9"/>
  <c r="J50" i="9"/>
  <c r="I50" i="9"/>
  <c r="H50" i="9"/>
  <c r="G50" i="9"/>
  <c r="F50" i="9"/>
  <c r="E50" i="9"/>
  <c r="D50" i="9"/>
  <c r="C50" i="9"/>
  <c r="B50" i="9"/>
  <c r="S49" i="9"/>
  <c r="Q49" i="9"/>
  <c r="O49" i="9"/>
  <c r="N49" i="9"/>
  <c r="M49" i="9"/>
  <c r="L49" i="9"/>
  <c r="K49" i="9"/>
  <c r="J49" i="9"/>
  <c r="I49" i="9"/>
  <c r="H49" i="9"/>
  <c r="G49" i="9"/>
  <c r="F49" i="9"/>
  <c r="E49" i="9"/>
  <c r="D49" i="9"/>
  <c r="C49" i="9"/>
  <c r="B49" i="9"/>
  <c r="S48" i="9"/>
  <c r="T49" i="9" s="1"/>
  <c r="Q48" i="9"/>
  <c r="R49" i="9" s="1"/>
  <c r="O48" i="9"/>
  <c r="N48" i="9"/>
  <c r="M48" i="9"/>
  <c r="L48" i="9"/>
  <c r="K48" i="9"/>
  <c r="J48" i="9"/>
  <c r="I48" i="9"/>
  <c r="H48" i="9"/>
  <c r="G48" i="9"/>
  <c r="F48" i="9"/>
  <c r="E48" i="9"/>
  <c r="D48" i="9"/>
  <c r="C48" i="9"/>
  <c r="B48" i="9"/>
  <c r="S47" i="9"/>
  <c r="Q47" i="9"/>
  <c r="O47" i="9"/>
  <c r="N47" i="9"/>
  <c r="M47" i="9"/>
  <c r="L47" i="9"/>
  <c r="K47" i="9"/>
  <c r="J47" i="9"/>
  <c r="I47" i="9"/>
  <c r="H47" i="9"/>
  <c r="G47" i="9"/>
  <c r="F47" i="9"/>
  <c r="E47" i="9"/>
  <c r="D47" i="9"/>
  <c r="C47" i="9"/>
  <c r="B47" i="9"/>
  <c r="S46" i="9"/>
  <c r="Q46" i="9"/>
  <c r="O46" i="9"/>
  <c r="N46" i="9"/>
  <c r="M46" i="9"/>
  <c r="L46" i="9"/>
  <c r="K46" i="9"/>
  <c r="J46" i="9"/>
  <c r="I46" i="9"/>
  <c r="H46" i="9"/>
  <c r="G46" i="9"/>
  <c r="F46" i="9"/>
  <c r="E46" i="9"/>
  <c r="D46" i="9"/>
  <c r="C46" i="9"/>
  <c r="B46" i="9"/>
  <c r="S45" i="9"/>
  <c r="Q45" i="9"/>
  <c r="O45" i="9"/>
  <c r="N45" i="9"/>
  <c r="M45" i="9"/>
  <c r="L45" i="9"/>
  <c r="K45" i="9"/>
  <c r="J45" i="9"/>
  <c r="I45" i="9"/>
  <c r="H45" i="9"/>
  <c r="G45" i="9"/>
  <c r="F45" i="9"/>
  <c r="E45" i="9"/>
  <c r="D45" i="9"/>
  <c r="C45" i="9"/>
  <c r="B45" i="9"/>
  <c r="S44" i="9"/>
  <c r="T45" i="9" s="1"/>
  <c r="Q44" i="9"/>
  <c r="R45" i="9" s="1"/>
  <c r="O44" i="9"/>
  <c r="N44" i="9"/>
  <c r="M44" i="9"/>
  <c r="L44" i="9"/>
  <c r="K44" i="9"/>
  <c r="J44" i="9"/>
  <c r="I44" i="9"/>
  <c r="H44" i="9"/>
  <c r="G44" i="9"/>
  <c r="F44" i="9"/>
  <c r="E44" i="9"/>
  <c r="D44" i="9"/>
  <c r="C44" i="9"/>
  <c r="B44" i="9"/>
  <c r="O40" i="9"/>
  <c r="C40" i="9"/>
  <c r="B40" i="9"/>
  <c r="Q39" i="9"/>
  <c r="O39" i="9"/>
  <c r="N39" i="9"/>
  <c r="M39" i="9"/>
  <c r="L39" i="9"/>
  <c r="K39" i="9"/>
  <c r="J39" i="9"/>
  <c r="I39" i="9"/>
  <c r="H39" i="9"/>
  <c r="G39" i="9"/>
  <c r="F39" i="9"/>
  <c r="E39" i="9"/>
  <c r="D39" i="9"/>
  <c r="C39" i="9"/>
  <c r="B39" i="9"/>
  <c r="S38" i="9"/>
  <c r="Q38" i="9"/>
  <c r="O38" i="9"/>
  <c r="N38" i="9"/>
  <c r="M38" i="9"/>
  <c r="L38" i="9"/>
  <c r="K38" i="9"/>
  <c r="J38" i="9"/>
  <c r="I38" i="9"/>
  <c r="H38" i="9"/>
  <c r="G38" i="9"/>
  <c r="F38" i="9"/>
  <c r="E38" i="9"/>
  <c r="D38" i="9"/>
  <c r="C38" i="9"/>
  <c r="B38" i="9"/>
  <c r="S37" i="9"/>
  <c r="Q37" i="9"/>
  <c r="O37" i="9"/>
  <c r="N37" i="9"/>
  <c r="M37" i="9"/>
  <c r="L37" i="9"/>
  <c r="K37" i="9"/>
  <c r="J37" i="9"/>
  <c r="I37" i="9"/>
  <c r="H37" i="9"/>
  <c r="G37" i="9"/>
  <c r="F37" i="9"/>
  <c r="E37" i="9"/>
  <c r="D37" i="9"/>
  <c r="C37" i="9"/>
  <c r="B37" i="9"/>
  <c r="S36" i="9"/>
  <c r="Q36" i="9"/>
  <c r="O36" i="9"/>
  <c r="N36" i="9"/>
  <c r="M36" i="9"/>
  <c r="L36" i="9"/>
  <c r="K36" i="9"/>
  <c r="J36" i="9"/>
  <c r="I36" i="9"/>
  <c r="H36" i="9"/>
  <c r="G36" i="9"/>
  <c r="F36" i="9"/>
  <c r="E36" i="9"/>
  <c r="D36" i="9"/>
  <c r="C36" i="9"/>
  <c r="B36" i="9"/>
  <c r="S35" i="9"/>
  <c r="Q35" i="9"/>
  <c r="O35" i="9"/>
  <c r="N35" i="9"/>
  <c r="M35" i="9"/>
  <c r="L35" i="9"/>
  <c r="K35" i="9"/>
  <c r="J35" i="9"/>
  <c r="I35" i="9"/>
  <c r="H35" i="9"/>
  <c r="G35" i="9"/>
  <c r="F35" i="9"/>
  <c r="E35" i="9"/>
  <c r="D35" i="9"/>
  <c r="C35" i="9"/>
  <c r="B35" i="9"/>
  <c r="S34" i="9"/>
  <c r="Q34" i="9"/>
  <c r="O34" i="9"/>
  <c r="N34" i="9"/>
  <c r="M34" i="9"/>
  <c r="L34" i="9"/>
  <c r="K34" i="9"/>
  <c r="J34" i="9"/>
  <c r="I34" i="9"/>
  <c r="H34" i="9"/>
  <c r="G34" i="9"/>
  <c r="F34" i="9"/>
  <c r="E34" i="9"/>
  <c r="D34" i="9"/>
  <c r="C34" i="9"/>
  <c r="B34" i="9"/>
  <c r="S33" i="9"/>
  <c r="Q33" i="9"/>
  <c r="O33" i="9"/>
  <c r="N33" i="9"/>
  <c r="M33" i="9"/>
  <c r="L33" i="9"/>
  <c r="K33" i="9"/>
  <c r="J33" i="9"/>
  <c r="I33" i="9"/>
  <c r="H33" i="9"/>
  <c r="G33" i="9"/>
  <c r="F33" i="9"/>
  <c r="E33" i="9"/>
  <c r="D33" i="9"/>
  <c r="C33" i="9"/>
  <c r="B33" i="9"/>
  <c r="S32" i="9"/>
  <c r="Q32" i="9"/>
  <c r="O32" i="9"/>
  <c r="N32" i="9"/>
  <c r="M32" i="9"/>
  <c r="L32" i="9"/>
  <c r="K32" i="9"/>
  <c r="J32" i="9"/>
  <c r="I32" i="9"/>
  <c r="H32" i="9"/>
  <c r="G32" i="9"/>
  <c r="F32" i="9"/>
  <c r="E32" i="9"/>
  <c r="D32" i="9"/>
  <c r="C32" i="9"/>
  <c r="B32" i="9"/>
  <c r="S31" i="9"/>
  <c r="Q31" i="9"/>
  <c r="O31" i="9"/>
  <c r="N31" i="9"/>
  <c r="M31" i="9"/>
  <c r="L31" i="9"/>
  <c r="K31" i="9"/>
  <c r="J31" i="9"/>
  <c r="I31" i="9"/>
  <c r="H31" i="9"/>
  <c r="G31" i="9"/>
  <c r="F31" i="9"/>
  <c r="E31" i="9"/>
  <c r="D31" i="9"/>
  <c r="C31" i="9"/>
  <c r="B31" i="9"/>
  <c r="S30" i="9"/>
  <c r="Q30" i="9"/>
  <c r="O30" i="9"/>
  <c r="N30" i="9"/>
  <c r="M30" i="9"/>
  <c r="L30" i="9"/>
  <c r="K30" i="9"/>
  <c r="J30" i="9"/>
  <c r="I30" i="9"/>
  <c r="H30" i="9"/>
  <c r="G30" i="9"/>
  <c r="F30" i="9"/>
  <c r="E30" i="9"/>
  <c r="D30" i="9"/>
  <c r="C30" i="9"/>
  <c r="B30" i="9"/>
  <c r="S29" i="9"/>
  <c r="Q29" i="9"/>
  <c r="O29" i="9"/>
  <c r="N29" i="9"/>
  <c r="M29" i="9"/>
  <c r="L29" i="9"/>
  <c r="K29" i="9"/>
  <c r="J29" i="9"/>
  <c r="I29" i="9"/>
  <c r="H29" i="9"/>
  <c r="G29" i="9"/>
  <c r="F29" i="9"/>
  <c r="E29" i="9"/>
  <c r="D29" i="9"/>
  <c r="C29" i="9"/>
  <c r="B29" i="9"/>
  <c r="S28" i="9"/>
  <c r="Q28" i="9"/>
  <c r="O28" i="9"/>
  <c r="N28" i="9"/>
  <c r="M28" i="9"/>
  <c r="L28" i="9"/>
  <c r="K28" i="9"/>
  <c r="J28" i="9"/>
  <c r="I28" i="9"/>
  <c r="H28" i="9"/>
  <c r="G28" i="9"/>
  <c r="F28" i="9"/>
  <c r="E28" i="9"/>
  <c r="D28" i="9"/>
  <c r="C28" i="9"/>
  <c r="B28" i="9"/>
  <c r="S27" i="9"/>
  <c r="Q27" i="9"/>
  <c r="O27" i="9"/>
  <c r="N27" i="9"/>
  <c r="M27" i="9"/>
  <c r="L27" i="9"/>
  <c r="K27" i="9"/>
  <c r="J27" i="9"/>
  <c r="I27" i="9"/>
  <c r="H27" i="9"/>
  <c r="G27" i="9"/>
  <c r="F27" i="9"/>
  <c r="E27" i="9"/>
  <c r="D27" i="9"/>
  <c r="C27" i="9"/>
  <c r="B27" i="9"/>
  <c r="S26" i="9"/>
  <c r="Q26" i="9"/>
  <c r="O26" i="9"/>
  <c r="N26" i="9"/>
  <c r="M26" i="9"/>
  <c r="L26" i="9"/>
  <c r="K26" i="9"/>
  <c r="J26" i="9"/>
  <c r="I26" i="9"/>
  <c r="H26" i="9"/>
  <c r="G26" i="9"/>
  <c r="F26" i="9"/>
  <c r="E26" i="9"/>
  <c r="D26" i="9"/>
  <c r="C26" i="9"/>
  <c r="B26" i="9"/>
  <c r="S25" i="9"/>
  <c r="Q25" i="9"/>
  <c r="O25" i="9"/>
  <c r="P26" i="9" s="1"/>
  <c r="N25" i="9"/>
  <c r="M25" i="9"/>
  <c r="L25" i="9"/>
  <c r="K25" i="9"/>
  <c r="J25" i="9"/>
  <c r="I25" i="9"/>
  <c r="H25" i="9"/>
  <c r="G25" i="9"/>
  <c r="F25" i="9"/>
  <c r="E25" i="9"/>
  <c r="D25" i="9"/>
  <c r="C25" i="9"/>
  <c r="B25" i="9"/>
  <c r="S24" i="9"/>
  <c r="Q24" i="9"/>
  <c r="O24" i="9"/>
  <c r="N24" i="9"/>
  <c r="M24" i="9"/>
  <c r="L24" i="9"/>
  <c r="K24" i="9"/>
  <c r="J24" i="9"/>
  <c r="I24" i="9"/>
  <c r="H24" i="9"/>
  <c r="G24" i="9"/>
  <c r="F24" i="9"/>
  <c r="E24" i="9"/>
  <c r="D24" i="9"/>
  <c r="C24" i="9"/>
  <c r="B24" i="9"/>
  <c r="B20" i="9"/>
  <c r="B19" i="9"/>
  <c r="B18" i="9"/>
  <c r="B17" i="9"/>
  <c r="B16" i="9"/>
  <c r="B15" i="9"/>
  <c r="B14" i="9"/>
  <c r="B13" i="9"/>
  <c r="B12" i="9"/>
  <c r="B11" i="9"/>
  <c r="B10" i="9"/>
  <c r="B9" i="9"/>
  <c r="B8" i="9"/>
  <c r="B7" i="9"/>
  <c r="B6" i="9"/>
  <c r="B5" i="9"/>
  <c r="B4" i="9"/>
  <c r="O20" i="9"/>
  <c r="Q19" i="9"/>
  <c r="O19" i="9"/>
  <c r="S18" i="9"/>
  <c r="Q18" i="9"/>
  <c r="O18" i="9"/>
  <c r="S17" i="9"/>
  <c r="Q17" i="9"/>
  <c r="O17" i="9"/>
  <c r="S16" i="9"/>
  <c r="Q16" i="9"/>
  <c r="O16" i="9"/>
  <c r="S15" i="9"/>
  <c r="Q15" i="9"/>
  <c r="O15" i="9"/>
  <c r="S14" i="9"/>
  <c r="Q14" i="9"/>
  <c r="O14" i="9"/>
  <c r="P14" i="9" s="1"/>
  <c r="S13" i="9"/>
  <c r="Q13" i="9"/>
  <c r="O13" i="9"/>
  <c r="S12" i="9"/>
  <c r="Q12" i="9"/>
  <c r="O12" i="9"/>
  <c r="P12" i="9" s="1"/>
  <c r="S11" i="9"/>
  <c r="Q11" i="9"/>
  <c r="O11" i="9"/>
  <c r="S10" i="9"/>
  <c r="Q10" i="9"/>
  <c r="O10" i="9"/>
  <c r="P10" i="9" s="1"/>
  <c r="S9" i="9"/>
  <c r="Q9" i="9"/>
  <c r="O9" i="9"/>
  <c r="S8" i="9"/>
  <c r="Q8" i="9"/>
  <c r="O8" i="9"/>
  <c r="P8" i="9" s="1"/>
  <c r="S7" i="9"/>
  <c r="Q7" i="9"/>
  <c r="O7" i="9"/>
  <c r="S6" i="9"/>
  <c r="Q6" i="9"/>
  <c r="O6" i="9"/>
  <c r="P6" i="9" s="1"/>
  <c r="S5" i="9"/>
  <c r="Q5" i="9"/>
  <c r="O5" i="9"/>
  <c r="S4" i="9"/>
  <c r="Q4" i="9"/>
  <c r="O4" i="9"/>
  <c r="C20" i="9"/>
  <c r="N19" i="9"/>
  <c r="M19" i="9"/>
  <c r="L19" i="9"/>
  <c r="K19" i="9"/>
  <c r="J19" i="9"/>
  <c r="I19" i="9"/>
  <c r="H19" i="9"/>
  <c r="G19" i="9"/>
  <c r="F19" i="9"/>
  <c r="E19" i="9"/>
  <c r="D19" i="9"/>
  <c r="C19" i="9"/>
  <c r="N18" i="9"/>
  <c r="M18" i="9"/>
  <c r="L18" i="9"/>
  <c r="K18" i="9"/>
  <c r="J18" i="9"/>
  <c r="I18" i="9"/>
  <c r="H18" i="9"/>
  <c r="G18" i="9"/>
  <c r="F18" i="9"/>
  <c r="E18" i="9"/>
  <c r="D18" i="9"/>
  <c r="C18" i="9"/>
  <c r="N17" i="9"/>
  <c r="M17" i="9"/>
  <c r="L17" i="9"/>
  <c r="K17" i="9"/>
  <c r="J17" i="9"/>
  <c r="I17" i="9"/>
  <c r="H17" i="9"/>
  <c r="G17" i="9"/>
  <c r="F17" i="9"/>
  <c r="E17" i="9"/>
  <c r="D17" i="9"/>
  <c r="C17" i="9"/>
  <c r="N16" i="9"/>
  <c r="M16" i="9"/>
  <c r="L16" i="9"/>
  <c r="K16" i="9"/>
  <c r="J16" i="9"/>
  <c r="I16" i="9"/>
  <c r="H16" i="9"/>
  <c r="G16" i="9"/>
  <c r="F16" i="9"/>
  <c r="E16" i="9"/>
  <c r="D16" i="9"/>
  <c r="C16" i="9"/>
  <c r="N15" i="9"/>
  <c r="M15" i="9"/>
  <c r="L15" i="9"/>
  <c r="K15" i="9"/>
  <c r="J15" i="9"/>
  <c r="I15" i="9"/>
  <c r="H15" i="9"/>
  <c r="G15" i="9"/>
  <c r="F15" i="9"/>
  <c r="E15" i="9"/>
  <c r="D15" i="9"/>
  <c r="C15" i="9"/>
  <c r="N14" i="9"/>
  <c r="M14" i="9"/>
  <c r="L14" i="9"/>
  <c r="K14" i="9"/>
  <c r="J14" i="9"/>
  <c r="I14" i="9"/>
  <c r="H14" i="9"/>
  <c r="G14" i="9"/>
  <c r="F14" i="9"/>
  <c r="E14" i="9"/>
  <c r="D14" i="9"/>
  <c r="C14" i="9"/>
  <c r="N13" i="9"/>
  <c r="M13" i="9"/>
  <c r="L13" i="9"/>
  <c r="K13" i="9"/>
  <c r="J13" i="9"/>
  <c r="I13" i="9"/>
  <c r="H13" i="9"/>
  <c r="G13" i="9"/>
  <c r="F13" i="9"/>
  <c r="E13" i="9"/>
  <c r="D13" i="9"/>
  <c r="C13" i="9"/>
  <c r="N12" i="9"/>
  <c r="M12" i="9"/>
  <c r="L12" i="9"/>
  <c r="K12" i="9"/>
  <c r="J12" i="9"/>
  <c r="I12" i="9"/>
  <c r="H12" i="9"/>
  <c r="G12" i="9"/>
  <c r="F12" i="9"/>
  <c r="E12" i="9"/>
  <c r="D12" i="9"/>
  <c r="C12" i="9"/>
  <c r="N11" i="9"/>
  <c r="M11" i="9"/>
  <c r="L11" i="9"/>
  <c r="K11" i="9"/>
  <c r="J11" i="9"/>
  <c r="I11" i="9"/>
  <c r="H11" i="9"/>
  <c r="G11" i="9"/>
  <c r="F11" i="9"/>
  <c r="E11" i="9"/>
  <c r="D11" i="9"/>
  <c r="C11" i="9"/>
  <c r="N10" i="9"/>
  <c r="M10" i="9"/>
  <c r="L10" i="9"/>
  <c r="K10" i="9"/>
  <c r="J10" i="9"/>
  <c r="I10" i="9"/>
  <c r="H10" i="9"/>
  <c r="G10" i="9"/>
  <c r="F10" i="9"/>
  <c r="E10" i="9"/>
  <c r="D10" i="9"/>
  <c r="C10" i="9"/>
  <c r="N9" i="9"/>
  <c r="M9" i="9"/>
  <c r="L9" i="9"/>
  <c r="K9" i="9"/>
  <c r="J9" i="9"/>
  <c r="I9" i="9"/>
  <c r="H9" i="9"/>
  <c r="G9" i="9"/>
  <c r="F9" i="9"/>
  <c r="E9" i="9"/>
  <c r="D9" i="9"/>
  <c r="C9" i="9"/>
  <c r="N8" i="9"/>
  <c r="M8" i="9"/>
  <c r="L8" i="9"/>
  <c r="K8" i="9"/>
  <c r="J8" i="9"/>
  <c r="I8" i="9"/>
  <c r="H8" i="9"/>
  <c r="G8" i="9"/>
  <c r="F8" i="9"/>
  <c r="E8" i="9"/>
  <c r="D8" i="9"/>
  <c r="C8" i="9"/>
  <c r="N7" i="9"/>
  <c r="M7" i="9"/>
  <c r="L7" i="9"/>
  <c r="K7" i="9"/>
  <c r="J7" i="9"/>
  <c r="I7" i="9"/>
  <c r="H7" i="9"/>
  <c r="G7" i="9"/>
  <c r="F7" i="9"/>
  <c r="E7" i="9"/>
  <c r="D7" i="9"/>
  <c r="C7" i="9"/>
  <c r="N6" i="9"/>
  <c r="M6" i="9"/>
  <c r="L6" i="9"/>
  <c r="K6" i="9"/>
  <c r="J6" i="9"/>
  <c r="I6" i="9"/>
  <c r="H6" i="9"/>
  <c r="G6" i="9"/>
  <c r="F6" i="9"/>
  <c r="E6" i="9"/>
  <c r="D6" i="9"/>
  <c r="C6" i="9"/>
  <c r="N5" i="9"/>
  <c r="M5" i="9"/>
  <c r="L5" i="9"/>
  <c r="K5" i="9"/>
  <c r="J5" i="9"/>
  <c r="I5" i="9"/>
  <c r="H5" i="9"/>
  <c r="G5" i="9"/>
  <c r="F5" i="9"/>
  <c r="E5" i="9"/>
  <c r="D5" i="9"/>
  <c r="C5" i="9"/>
  <c r="P20" i="9"/>
  <c r="R19" i="9"/>
  <c r="P19" i="9"/>
  <c r="T18" i="9"/>
  <c r="R18" i="9"/>
  <c r="T17" i="9"/>
  <c r="R17" i="9"/>
  <c r="T16" i="9"/>
  <c r="R16" i="9"/>
  <c r="T15" i="9"/>
  <c r="R15" i="9"/>
  <c r="T14" i="9"/>
  <c r="R14" i="9"/>
  <c r="T13" i="9"/>
  <c r="R13" i="9"/>
  <c r="T12" i="9"/>
  <c r="R12" i="9"/>
  <c r="T11" i="9"/>
  <c r="R11" i="9"/>
  <c r="P11" i="9"/>
  <c r="T10" i="9"/>
  <c r="R10" i="9"/>
  <c r="T9" i="9"/>
  <c r="R9" i="9"/>
  <c r="T8" i="9"/>
  <c r="R8" i="9"/>
  <c r="T7" i="9"/>
  <c r="R7" i="9"/>
  <c r="T6" i="9"/>
  <c r="R6" i="9"/>
  <c r="T5" i="9"/>
  <c r="R5" i="9"/>
  <c r="O141" i="8"/>
  <c r="C141" i="8"/>
  <c r="Q140" i="8"/>
  <c r="O140" i="8"/>
  <c r="N140" i="8"/>
  <c r="M140" i="8"/>
  <c r="L140" i="8"/>
  <c r="K140" i="8"/>
  <c r="J140" i="8"/>
  <c r="I140" i="8"/>
  <c r="H140" i="8"/>
  <c r="G140" i="8"/>
  <c r="F140" i="8"/>
  <c r="E140" i="8"/>
  <c r="D140" i="8"/>
  <c r="C140" i="8"/>
  <c r="S139" i="8"/>
  <c r="T139" i="8" s="1"/>
  <c r="Q139" i="8"/>
  <c r="R139" i="8" s="1"/>
  <c r="O139" i="8"/>
  <c r="N139" i="8"/>
  <c r="M139" i="8"/>
  <c r="L139" i="8"/>
  <c r="K139" i="8"/>
  <c r="J139" i="8"/>
  <c r="I139" i="8"/>
  <c r="H139" i="8"/>
  <c r="G139" i="8"/>
  <c r="F139" i="8"/>
  <c r="E139" i="8"/>
  <c r="D139" i="8"/>
  <c r="C139" i="8"/>
  <c r="S138" i="8"/>
  <c r="Q138" i="8"/>
  <c r="R140" i="8" s="1"/>
  <c r="O138" i="8"/>
  <c r="N138" i="8"/>
  <c r="M138" i="8"/>
  <c r="L138" i="8"/>
  <c r="K138" i="8"/>
  <c r="J138" i="8"/>
  <c r="I138" i="8"/>
  <c r="H138" i="8"/>
  <c r="G138" i="8"/>
  <c r="F138" i="8"/>
  <c r="E138" i="8"/>
  <c r="D138" i="8"/>
  <c r="C138" i="8"/>
  <c r="S137" i="8"/>
  <c r="T138" i="8" s="1"/>
  <c r="Q137" i="8"/>
  <c r="R137" i="8" s="1"/>
  <c r="O137" i="8"/>
  <c r="N137" i="8"/>
  <c r="M137" i="8"/>
  <c r="L137" i="8"/>
  <c r="K137" i="8"/>
  <c r="J137" i="8"/>
  <c r="I137" i="8"/>
  <c r="H137" i="8"/>
  <c r="G137" i="8"/>
  <c r="F137" i="8"/>
  <c r="E137" i="8"/>
  <c r="D137" i="8"/>
  <c r="C137" i="8"/>
  <c r="S136" i="8"/>
  <c r="Q136" i="8"/>
  <c r="O136" i="8"/>
  <c r="N136" i="8"/>
  <c r="M136" i="8"/>
  <c r="L136" i="8"/>
  <c r="K136" i="8"/>
  <c r="J136" i="8"/>
  <c r="I136" i="8"/>
  <c r="H136" i="8"/>
  <c r="G136" i="8"/>
  <c r="F136" i="8"/>
  <c r="E136" i="8"/>
  <c r="D136" i="8"/>
  <c r="C136" i="8"/>
  <c r="S135" i="8"/>
  <c r="T136" i="8" s="1"/>
  <c r="Q135" i="8"/>
  <c r="R136" i="8" s="1"/>
  <c r="O135" i="8"/>
  <c r="N135" i="8"/>
  <c r="M135" i="8"/>
  <c r="L135" i="8"/>
  <c r="K135" i="8"/>
  <c r="J135" i="8"/>
  <c r="I135" i="8"/>
  <c r="H135" i="8"/>
  <c r="G135" i="8"/>
  <c r="F135" i="8"/>
  <c r="E135" i="8"/>
  <c r="D135" i="8"/>
  <c r="C135" i="8"/>
  <c r="S134" i="8"/>
  <c r="T134" i="8" s="1"/>
  <c r="Q134" i="8"/>
  <c r="R134" i="8" s="1"/>
  <c r="O134" i="8"/>
  <c r="N134" i="8"/>
  <c r="M134" i="8"/>
  <c r="L134" i="8"/>
  <c r="K134" i="8"/>
  <c r="J134" i="8"/>
  <c r="I134" i="8"/>
  <c r="H134" i="8"/>
  <c r="G134" i="8"/>
  <c r="F134" i="8"/>
  <c r="E134" i="8"/>
  <c r="D134" i="8"/>
  <c r="C134" i="8"/>
  <c r="S133" i="8"/>
  <c r="T133" i="8" s="1"/>
  <c r="Q133" i="8"/>
  <c r="R133" i="8" s="1"/>
  <c r="O133" i="8"/>
  <c r="N133" i="8"/>
  <c r="M133" i="8"/>
  <c r="L133" i="8"/>
  <c r="K133" i="8"/>
  <c r="J133" i="8"/>
  <c r="I133" i="8"/>
  <c r="H133" i="8"/>
  <c r="G133" i="8"/>
  <c r="F133" i="8"/>
  <c r="E133" i="8"/>
  <c r="D133" i="8"/>
  <c r="C133" i="8"/>
  <c r="S132" i="8"/>
  <c r="Q132" i="8"/>
  <c r="R132" i="8" s="1"/>
  <c r="O132" i="8"/>
  <c r="P132" i="8" s="1"/>
  <c r="N132" i="8"/>
  <c r="M132" i="8"/>
  <c r="L132" i="8"/>
  <c r="K132" i="8"/>
  <c r="J132" i="8"/>
  <c r="I132" i="8"/>
  <c r="H132" i="8"/>
  <c r="G132" i="8"/>
  <c r="F132" i="8"/>
  <c r="E132" i="8"/>
  <c r="D132" i="8"/>
  <c r="C132" i="8"/>
  <c r="S131" i="8"/>
  <c r="T132" i="8" s="1"/>
  <c r="Q131" i="8"/>
  <c r="R131" i="8" s="1"/>
  <c r="O131" i="8"/>
  <c r="N131" i="8"/>
  <c r="M131" i="8"/>
  <c r="L131" i="8"/>
  <c r="K131" i="8"/>
  <c r="J131" i="8"/>
  <c r="I131" i="8"/>
  <c r="H131" i="8"/>
  <c r="G131" i="8"/>
  <c r="F131" i="8"/>
  <c r="E131" i="8"/>
  <c r="D131" i="8"/>
  <c r="C131" i="8"/>
  <c r="S130" i="8"/>
  <c r="T130" i="8" s="1"/>
  <c r="Q130" i="8"/>
  <c r="R130" i="8" s="1"/>
  <c r="O130" i="8"/>
  <c r="P130" i="8" s="1"/>
  <c r="N130" i="8"/>
  <c r="M130" i="8"/>
  <c r="L130" i="8"/>
  <c r="K130" i="8"/>
  <c r="J130" i="8"/>
  <c r="I130" i="8"/>
  <c r="H130" i="8"/>
  <c r="G130" i="8"/>
  <c r="F130" i="8"/>
  <c r="E130" i="8"/>
  <c r="D130" i="8"/>
  <c r="C130" i="8"/>
  <c r="S129" i="8"/>
  <c r="T129" i="8" s="1"/>
  <c r="Q129" i="8"/>
  <c r="R129" i="8" s="1"/>
  <c r="O129" i="8"/>
  <c r="N129" i="8"/>
  <c r="M129" i="8"/>
  <c r="L129" i="8"/>
  <c r="K129" i="8"/>
  <c r="J129" i="8"/>
  <c r="I129" i="8"/>
  <c r="H129" i="8"/>
  <c r="G129" i="8"/>
  <c r="F129" i="8"/>
  <c r="E129" i="8"/>
  <c r="D129" i="8"/>
  <c r="C129" i="8"/>
  <c r="S128" i="8"/>
  <c r="T128" i="8" s="1"/>
  <c r="Q128" i="8"/>
  <c r="R128" i="8" s="1"/>
  <c r="O128" i="8"/>
  <c r="P128" i="8" s="1"/>
  <c r="N128" i="8"/>
  <c r="M128" i="8"/>
  <c r="L128" i="8"/>
  <c r="K128" i="8"/>
  <c r="J128" i="8"/>
  <c r="I128" i="8"/>
  <c r="H128" i="8"/>
  <c r="G128" i="8"/>
  <c r="F128" i="8"/>
  <c r="E128" i="8"/>
  <c r="D128" i="8"/>
  <c r="C128" i="8"/>
  <c r="S127" i="8"/>
  <c r="T127" i="8" s="1"/>
  <c r="Q127" i="8"/>
  <c r="R127" i="8" s="1"/>
  <c r="O127" i="8"/>
  <c r="N127" i="8"/>
  <c r="M127" i="8"/>
  <c r="L127" i="8"/>
  <c r="K127" i="8"/>
  <c r="J127" i="8"/>
  <c r="I127" i="8"/>
  <c r="H127" i="8"/>
  <c r="G127" i="8"/>
  <c r="F127" i="8"/>
  <c r="E127" i="8"/>
  <c r="D127" i="8"/>
  <c r="C127" i="8"/>
  <c r="S126" i="8"/>
  <c r="T126" i="8" s="1"/>
  <c r="Q126" i="8"/>
  <c r="R126" i="8" s="1"/>
  <c r="O126" i="8"/>
  <c r="N126" i="8"/>
  <c r="M126" i="8"/>
  <c r="L126" i="8"/>
  <c r="K126" i="8"/>
  <c r="J126" i="8"/>
  <c r="I126" i="8"/>
  <c r="H126" i="8"/>
  <c r="G126" i="8"/>
  <c r="F126" i="8"/>
  <c r="E126" i="8"/>
  <c r="D126" i="8"/>
  <c r="C126" i="8"/>
  <c r="S125" i="8"/>
  <c r="Q125" i="8"/>
  <c r="O125" i="8"/>
  <c r="N125" i="8"/>
  <c r="M125" i="8"/>
  <c r="L125" i="8"/>
  <c r="K125" i="8"/>
  <c r="J125" i="8"/>
  <c r="I125" i="8"/>
  <c r="H125" i="8"/>
  <c r="G125" i="8"/>
  <c r="F125" i="8"/>
  <c r="E125" i="8"/>
  <c r="D125" i="8"/>
  <c r="C125" i="8"/>
  <c r="O121" i="8"/>
  <c r="C121" i="8"/>
  <c r="R120" i="8"/>
  <c r="Q120" i="8"/>
  <c r="O120" i="8"/>
  <c r="N120" i="8"/>
  <c r="M120" i="8"/>
  <c r="L120" i="8"/>
  <c r="K120" i="8"/>
  <c r="J120" i="8"/>
  <c r="I120" i="8"/>
  <c r="H120" i="8"/>
  <c r="G120" i="8"/>
  <c r="F120" i="8"/>
  <c r="E120" i="8"/>
  <c r="D120" i="8"/>
  <c r="C120" i="8"/>
  <c r="S119" i="8"/>
  <c r="T119" i="8" s="1"/>
  <c r="Q119" i="8"/>
  <c r="R119" i="8" s="1"/>
  <c r="O119" i="8"/>
  <c r="N119" i="8"/>
  <c r="M119" i="8"/>
  <c r="L119" i="8"/>
  <c r="K119" i="8"/>
  <c r="J119" i="8"/>
  <c r="I119" i="8"/>
  <c r="H119" i="8"/>
  <c r="G119" i="8"/>
  <c r="F119" i="8"/>
  <c r="E119" i="8"/>
  <c r="D119" i="8"/>
  <c r="C119" i="8"/>
  <c r="S118" i="8"/>
  <c r="Q118" i="8"/>
  <c r="O118" i="8"/>
  <c r="N118" i="8"/>
  <c r="M118" i="8"/>
  <c r="L118" i="8"/>
  <c r="K118" i="8"/>
  <c r="J118" i="8"/>
  <c r="I118" i="8"/>
  <c r="H118" i="8"/>
  <c r="G118" i="8"/>
  <c r="F118" i="8"/>
  <c r="E118" i="8"/>
  <c r="D118" i="8"/>
  <c r="C118" i="8"/>
  <c r="S117" i="8"/>
  <c r="T118" i="8" s="1"/>
  <c r="Q117" i="8"/>
  <c r="R118" i="8" s="1"/>
  <c r="O117" i="8"/>
  <c r="N117" i="8"/>
  <c r="M117" i="8"/>
  <c r="L117" i="8"/>
  <c r="K117" i="8"/>
  <c r="J117" i="8"/>
  <c r="I117" i="8"/>
  <c r="H117" i="8"/>
  <c r="G117" i="8"/>
  <c r="F117" i="8"/>
  <c r="E117" i="8"/>
  <c r="D117" i="8"/>
  <c r="C117" i="8"/>
  <c r="S116" i="8"/>
  <c r="Q116" i="8"/>
  <c r="O116" i="8"/>
  <c r="N116" i="8"/>
  <c r="M116" i="8"/>
  <c r="L116" i="8"/>
  <c r="K116" i="8"/>
  <c r="J116" i="8"/>
  <c r="I116" i="8"/>
  <c r="H116" i="8"/>
  <c r="G116" i="8"/>
  <c r="F116" i="8"/>
  <c r="E116" i="8"/>
  <c r="D116" i="8"/>
  <c r="C116" i="8"/>
  <c r="S115" i="8"/>
  <c r="T116" i="8" s="1"/>
  <c r="Q115" i="8"/>
  <c r="R116" i="8" s="1"/>
  <c r="O115" i="8"/>
  <c r="N115" i="8"/>
  <c r="M115" i="8"/>
  <c r="L115" i="8"/>
  <c r="K115" i="8"/>
  <c r="J115" i="8"/>
  <c r="I115" i="8"/>
  <c r="H115" i="8"/>
  <c r="G115" i="8"/>
  <c r="F115" i="8"/>
  <c r="E115" i="8"/>
  <c r="D115" i="8"/>
  <c r="C115" i="8"/>
  <c r="S114" i="8"/>
  <c r="Q114" i="8"/>
  <c r="O114" i="8"/>
  <c r="N114" i="8"/>
  <c r="M114" i="8"/>
  <c r="L114" i="8"/>
  <c r="K114" i="8"/>
  <c r="J114" i="8"/>
  <c r="I114" i="8"/>
  <c r="H114" i="8"/>
  <c r="G114" i="8"/>
  <c r="F114" i="8"/>
  <c r="E114" i="8"/>
  <c r="D114" i="8"/>
  <c r="C114" i="8"/>
  <c r="S113" i="8"/>
  <c r="T114" i="8" s="1"/>
  <c r="Q113" i="8"/>
  <c r="R114" i="8" s="1"/>
  <c r="O113" i="8"/>
  <c r="P114" i="8" s="1"/>
  <c r="N113" i="8"/>
  <c r="M113" i="8"/>
  <c r="L113" i="8"/>
  <c r="K113" i="8"/>
  <c r="J113" i="8"/>
  <c r="I113" i="8"/>
  <c r="H113" i="8"/>
  <c r="G113" i="8"/>
  <c r="F113" i="8"/>
  <c r="E113" i="8"/>
  <c r="D113" i="8"/>
  <c r="C113" i="8"/>
  <c r="S112" i="8"/>
  <c r="Q112" i="8"/>
  <c r="O112" i="8"/>
  <c r="N112" i="8"/>
  <c r="M112" i="8"/>
  <c r="L112" i="8"/>
  <c r="K112" i="8"/>
  <c r="J112" i="8"/>
  <c r="I112" i="8"/>
  <c r="H112" i="8"/>
  <c r="G112" i="8"/>
  <c r="F112" i="8"/>
  <c r="E112" i="8"/>
  <c r="D112" i="8"/>
  <c r="C112" i="8"/>
  <c r="S111" i="8"/>
  <c r="T112" i="8" s="1"/>
  <c r="Q111" i="8"/>
  <c r="R112" i="8" s="1"/>
  <c r="O111" i="8"/>
  <c r="P112" i="8" s="1"/>
  <c r="N111" i="8"/>
  <c r="M111" i="8"/>
  <c r="L111" i="8"/>
  <c r="K111" i="8"/>
  <c r="J111" i="8"/>
  <c r="I111" i="8"/>
  <c r="H111" i="8"/>
  <c r="G111" i="8"/>
  <c r="F111" i="8"/>
  <c r="E111" i="8"/>
  <c r="D111" i="8"/>
  <c r="C111" i="8"/>
  <c r="S110" i="8"/>
  <c r="Q110" i="8"/>
  <c r="O110" i="8"/>
  <c r="N110" i="8"/>
  <c r="M110" i="8"/>
  <c r="L110" i="8"/>
  <c r="K110" i="8"/>
  <c r="J110" i="8"/>
  <c r="I110" i="8"/>
  <c r="H110" i="8"/>
  <c r="G110" i="8"/>
  <c r="F110" i="8"/>
  <c r="E110" i="8"/>
  <c r="D110" i="8"/>
  <c r="C110" i="8"/>
  <c r="S109" i="8"/>
  <c r="T110" i="8" s="1"/>
  <c r="Q109" i="8"/>
  <c r="R110" i="8" s="1"/>
  <c r="O109" i="8"/>
  <c r="P110" i="8" s="1"/>
  <c r="N109" i="8"/>
  <c r="M109" i="8"/>
  <c r="L109" i="8"/>
  <c r="K109" i="8"/>
  <c r="J109" i="8"/>
  <c r="I109" i="8"/>
  <c r="H109" i="8"/>
  <c r="G109" i="8"/>
  <c r="F109" i="8"/>
  <c r="E109" i="8"/>
  <c r="D109" i="8"/>
  <c r="C109" i="8"/>
  <c r="S108" i="8"/>
  <c r="Q108" i="8"/>
  <c r="O108" i="8"/>
  <c r="N108" i="8"/>
  <c r="M108" i="8"/>
  <c r="L108" i="8"/>
  <c r="K108" i="8"/>
  <c r="J108" i="8"/>
  <c r="I108" i="8"/>
  <c r="H108" i="8"/>
  <c r="G108" i="8"/>
  <c r="F108" i="8"/>
  <c r="E108" i="8"/>
  <c r="D108" i="8"/>
  <c r="C108" i="8"/>
  <c r="S107" i="8"/>
  <c r="T108" i="8" s="1"/>
  <c r="Q107" i="8"/>
  <c r="R108" i="8" s="1"/>
  <c r="O107" i="8"/>
  <c r="P108" i="8" s="1"/>
  <c r="N107" i="8"/>
  <c r="M107" i="8"/>
  <c r="L107" i="8"/>
  <c r="K107" i="8"/>
  <c r="J107" i="8"/>
  <c r="I107" i="8"/>
  <c r="H107" i="8"/>
  <c r="G107" i="8"/>
  <c r="F107" i="8"/>
  <c r="E107" i="8"/>
  <c r="D107" i="8"/>
  <c r="C107" i="8"/>
  <c r="S106" i="8"/>
  <c r="R106" i="8"/>
  <c r="Q106" i="8"/>
  <c r="O106" i="8"/>
  <c r="N106" i="8"/>
  <c r="M106" i="8"/>
  <c r="L106" i="8"/>
  <c r="K106" i="8"/>
  <c r="J106" i="8"/>
  <c r="I106" i="8"/>
  <c r="H106" i="8"/>
  <c r="G106" i="8"/>
  <c r="F106" i="8"/>
  <c r="E106" i="8"/>
  <c r="D106" i="8"/>
  <c r="C106" i="8"/>
  <c r="S105" i="8"/>
  <c r="T106" i="8" s="1"/>
  <c r="Q105" i="8"/>
  <c r="O105" i="8"/>
  <c r="N105" i="8"/>
  <c r="M105" i="8"/>
  <c r="L105" i="8"/>
  <c r="K105" i="8"/>
  <c r="J105" i="8"/>
  <c r="I105" i="8"/>
  <c r="H105" i="8"/>
  <c r="G105" i="8"/>
  <c r="F105" i="8"/>
  <c r="E105" i="8"/>
  <c r="D105" i="8"/>
  <c r="C105" i="8"/>
  <c r="O101" i="8"/>
  <c r="P101" i="8" s="1"/>
  <c r="C101" i="8"/>
  <c r="Q100" i="8"/>
  <c r="O100" i="8"/>
  <c r="N100" i="8"/>
  <c r="M100" i="8"/>
  <c r="L100" i="8"/>
  <c r="K100" i="8"/>
  <c r="J100" i="8"/>
  <c r="I100" i="8"/>
  <c r="H100" i="8"/>
  <c r="G100" i="8"/>
  <c r="F100" i="8"/>
  <c r="E100" i="8"/>
  <c r="D100" i="8"/>
  <c r="C100" i="8"/>
  <c r="S99" i="8"/>
  <c r="T99" i="8" s="1"/>
  <c r="Q99" i="8"/>
  <c r="R99" i="8" s="1"/>
  <c r="O99" i="8"/>
  <c r="P99" i="8" s="1"/>
  <c r="N99" i="8"/>
  <c r="M99" i="8"/>
  <c r="L99" i="8"/>
  <c r="K99" i="8"/>
  <c r="J99" i="8"/>
  <c r="I99" i="8"/>
  <c r="H99" i="8"/>
  <c r="G99" i="8"/>
  <c r="F99" i="8"/>
  <c r="E99" i="8"/>
  <c r="D99" i="8"/>
  <c r="C99" i="8"/>
  <c r="S98" i="8"/>
  <c r="Q98" i="8"/>
  <c r="R100" i="8" s="1"/>
  <c r="O98" i="8"/>
  <c r="N98" i="8"/>
  <c r="M98" i="8"/>
  <c r="L98" i="8"/>
  <c r="K98" i="8"/>
  <c r="J98" i="8"/>
  <c r="I98" i="8"/>
  <c r="H98" i="8"/>
  <c r="G98" i="8"/>
  <c r="F98" i="8"/>
  <c r="E98" i="8"/>
  <c r="D98" i="8"/>
  <c r="C98" i="8"/>
  <c r="S97" i="8"/>
  <c r="T98" i="8" s="1"/>
  <c r="Q97" i="8"/>
  <c r="R98" i="8" s="1"/>
  <c r="O97" i="8"/>
  <c r="N97" i="8"/>
  <c r="M97" i="8"/>
  <c r="L97" i="8"/>
  <c r="K97" i="8"/>
  <c r="J97" i="8"/>
  <c r="I97" i="8"/>
  <c r="H97" i="8"/>
  <c r="G97" i="8"/>
  <c r="F97" i="8"/>
  <c r="E97" i="8"/>
  <c r="D97" i="8"/>
  <c r="C97" i="8"/>
  <c r="S96" i="8"/>
  <c r="Q96" i="8"/>
  <c r="O96" i="8"/>
  <c r="N96" i="8"/>
  <c r="M96" i="8"/>
  <c r="L96" i="8"/>
  <c r="K96" i="8"/>
  <c r="J96" i="8"/>
  <c r="I96" i="8"/>
  <c r="H96" i="8"/>
  <c r="G96" i="8"/>
  <c r="F96" i="8"/>
  <c r="E96" i="8"/>
  <c r="D96" i="8"/>
  <c r="C96" i="8"/>
  <c r="S95" i="8"/>
  <c r="T96" i="8" s="1"/>
  <c r="Q95" i="8"/>
  <c r="R96" i="8" s="1"/>
  <c r="O95" i="8"/>
  <c r="P96" i="8" s="1"/>
  <c r="N95" i="8"/>
  <c r="M95" i="8"/>
  <c r="L95" i="8"/>
  <c r="K95" i="8"/>
  <c r="J95" i="8"/>
  <c r="I95" i="8"/>
  <c r="H95" i="8"/>
  <c r="G95" i="8"/>
  <c r="F95" i="8"/>
  <c r="E95" i="8"/>
  <c r="D95" i="8"/>
  <c r="C95" i="8"/>
  <c r="S94" i="8"/>
  <c r="Q94" i="8"/>
  <c r="O94" i="8"/>
  <c r="N94" i="8"/>
  <c r="M94" i="8"/>
  <c r="L94" i="8"/>
  <c r="K94" i="8"/>
  <c r="J94" i="8"/>
  <c r="I94" i="8"/>
  <c r="H94" i="8"/>
  <c r="G94" i="8"/>
  <c r="F94" i="8"/>
  <c r="E94" i="8"/>
  <c r="D94" i="8"/>
  <c r="C94" i="8"/>
  <c r="S93" i="8"/>
  <c r="T94" i="8" s="1"/>
  <c r="Q93" i="8"/>
  <c r="R94" i="8" s="1"/>
  <c r="O93" i="8"/>
  <c r="P94" i="8" s="1"/>
  <c r="N93" i="8"/>
  <c r="M93" i="8"/>
  <c r="L93" i="8"/>
  <c r="K93" i="8"/>
  <c r="J93" i="8"/>
  <c r="I93" i="8"/>
  <c r="H93" i="8"/>
  <c r="G93" i="8"/>
  <c r="F93" i="8"/>
  <c r="E93" i="8"/>
  <c r="D93" i="8"/>
  <c r="C93" i="8"/>
  <c r="S92" i="8"/>
  <c r="Q92" i="8"/>
  <c r="O92" i="8"/>
  <c r="N92" i="8"/>
  <c r="M92" i="8"/>
  <c r="L92" i="8"/>
  <c r="K92" i="8"/>
  <c r="J92" i="8"/>
  <c r="I92" i="8"/>
  <c r="H92" i="8"/>
  <c r="G92" i="8"/>
  <c r="F92" i="8"/>
  <c r="E92" i="8"/>
  <c r="D92" i="8"/>
  <c r="C92" i="8"/>
  <c r="S91" i="8"/>
  <c r="T92" i="8" s="1"/>
  <c r="Q91" i="8"/>
  <c r="R92" i="8" s="1"/>
  <c r="O91" i="8"/>
  <c r="P91" i="8" s="1"/>
  <c r="N91" i="8"/>
  <c r="M91" i="8"/>
  <c r="L91" i="8"/>
  <c r="K91" i="8"/>
  <c r="J91" i="8"/>
  <c r="I91" i="8"/>
  <c r="H91" i="8"/>
  <c r="G91" i="8"/>
  <c r="F91" i="8"/>
  <c r="E91" i="8"/>
  <c r="D91" i="8"/>
  <c r="C91" i="8"/>
  <c r="S90" i="8"/>
  <c r="Q90" i="8"/>
  <c r="O90" i="8"/>
  <c r="N90" i="8"/>
  <c r="M90" i="8"/>
  <c r="L90" i="8"/>
  <c r="K90" i="8"/>
  <c r="J90" i="8"/>
  <c r="I90" i="8"/>
  <c r="H90" i="8"/>
  <c r="G90" i="8"/>
  <c r="F90" i="8"/>
  <c r="E90" i="8"/>
  <c r="D90" i="8"/>
  <c r="C90" i="8"/>
  <c r="S89" i="8"/>
  <c r="T90" i="8" s="1"/>
  <c r="Q89" i="8"/>
  <c r="R90" i="8" s="1"/>
  <c r="O89" i="8"/>
  <c r="P90" i="8" s="1"/>
  <c r="N89" i="8"/>
  <c r="M89" i="8"/>
  <c r="L89" i="8"/>
  <c r="K89" i="8"/>
  <c r="J89" i="8"/>
  <c r="I89" i="8"/>
  <c r="H89" i="8"/>
  <c r="G89" i="8"/>
  <c r="F89" i="8"/>
  <c r="E89" i="8"/>
  <c r="D89" i="8"/>
  <c r="C89" i="8"/>
  <c r="S88" i="8"/>
  <c r="Q88" i="8"/>
  <c r="O88" i="8"/>
  <c r="N88" i="8"/>
  <c r="M88" i="8"/>
  <c r="L88" i="8"/>
  <c r="K88" i="8"/>
  <c r="J88" i="8"/>
  <c r="I88" i="8"/>
  <c r="H88" i="8"/>
  <c r="G88" i="8"/>
  <c r="F88" i="8"/>
  <c r="E88" i="8"/>
  <c r="D88" i="8"/>
  <c r="C88" i="8"/>
  <c r="S87" i="8"/>
  <c r="T88" i="8" s="1"/>
  <c r="Q87" i="8"/>
  <c r="R88" i="8" s="1"/>
  <c r="O87" i="8"/>
  <c r="P87" i="8" s="1"/>
  <c r="N87" i="8"/>
  <c r="M87" i="8"/>
  <c r="L87" i="8"/>
  <c r="K87" i="8"/>
  <c r="J87" i="8"/>
  <c r="I87" i="8"/>
  <c r="H87" i="8"/>
  <c r="G87" i="8"/>
  <c r="F87" i="8"/>
  <c r="E87" i="8"/>
  <c r="D87" i="8"/>
  <c r="C87" i="8"/>
  <c r="S86" i="8"/>
  <c r="Q86" i="8"/>
  <c r="O86" i="8"/>
  <c r="N86" i="8"/>
  <c r="M86" i="8"/>
  <c r="L86" i="8"/>
  <c r="K86" i="8"/>
  <c r="J86" i="8"/>
  <c r="I86" i="8"/>
  <c r="H86" i="8"/>
  <c r="G86" i="8"/>
  <c r="F86" i="8"/>
  <c r="E86" i="8"/>
  <c r="D86" i="8"/>
  <c r="C86" i="8"/>
  <c r="S85" i="8"/>
  <c r="T86" i="8" s="1"/>
  <c r="Q85" i="8"/>
  <c r="R86" i="8" s="1"/>
  <c r="O85" i="8"/>
  <c r="N85" i="8"/>
  <c r="M85" i="8"/>
  <c r="L85" i="8"/>
  <c r="K85" i="8"/>
  <c r="J85" i="8"/>
  <c r="I85" i="8"/>
  <c r="H85" i="8"/>
  <c r="G85" i="8"/>
  <c r="F85" i="8"/>
  <c r="E85" i="8"/>
  <c r="D85" i="8"/>
  <c r="C85" i="8"/>
  <c r="O81" i="8"/>
  <c r="C81" i="8"/>
  <c r="Q80" i="8"/>
  <c r="R80" i="8" s="1"/>
  <c r="O80" i="8"/>
  <c r="N80" i="8"/>
  <c r="M80" i="8"/>
  <c r="L80" i="8"/>
  <c r="K80" i="8"/>
  <c r="J80" i="8"/>
  <c r="I80" i="8"/>
  <c r="H80" i="8"/>
  <c r="G80" i="8"/>
  <c r="F80" i="8"/>
  <c r="E80" i="8"/>
  <c r="D80" i="8"/>
  <c r="C80" i="8"/>
  <c r="S79" i="8"/>
  <c r="T79" i="8" s="1"/>
  <c r="Q79" i="8"/>
  <c r="R79" i="8" s="1"/>
  <c r="O79" i="8"/>
  <c r="N79" i="8"/>
  <c r="M79" i="8"/>
  <c r="L79" i="8"/>
  <c r="K79" i="8"/>
  <c r="J79" i="8"/>
  <c r="I79" i="8"/>
  <c r="H79" i="8"/>
  <c r="G79" i="8"/>
  <c r="F79" i="8"/>
  <c r="E79" i="8"/>
  <c r="D79" i="8"/>
  <c r="C79" i="8"/>
  <c r="S78" i="8"/>
  <c r="T78" i="8" s="1"/>
  <c r="Q78" i="8"/>
  <c r="R78" i="8" s="1"/>
  <c r="O78" i="8"/>
  <c r="N78" i="8"/>
  <c r="M78" i="8"/>
  <c r="L78" i="8"/>
  <c r="K78" i="8"/>
  <c r="J78" i="8"/>
  <c r="I78" i="8"/>
  <c r="H78" i="8"/>
  <c r="G78" i="8"/>
  <c r="F78" i="8"/>
  <c r="E78" i="8"/>
  <c r="D78" i="8"/>
  <c r="C78" i="8"/>
  <c r="S77" i="8"/>
  <c r="T77" i="8" s="1"/>
  <c r="Q77" i="8"/>
  <c r="R77" i="8" s="1"/>
  <c r="O77" i="8"/>
  <c r="N77" i="8"/>
  <c r="M77" i="8"/>
  <c r="L77" i="8"/>
  <c r="K77" i="8"/>
  <c r="J77" i="8"/>
  <c r="I77" i="8"/>
  <c r="H77" i="8"/>
  <c r="G77" i="8"/>
  <c r="F77" i="8"/>
  <c r="E77" i="8"/>
  <c r="D77" i="8"/>
  <c r="C77" i="8"/>
  <c r="S76" i="8"/>
  <c r="T76" i="8" s="1"/>
  <c r="Q76" i="8"/>
  <c r="R76" i="8" s="1"/>
  <c r="O76" i="8"/>
  <c r="N76" i="8"/>
  <c r="M76" i="8"/>
  <c r="L76" i="8"/>
  <c r="K76" i="8"/>
  <c r="J76" i="8"/>
  <c r="I76" i="8"/>
  <c r="H76" i="8"/>
  <c r="G76" i="8"/>
  <c r="F76" i="8"/>
  <c r="E76" i="8"/>
  <c r="D76" i="8"/>
  <c r="C76" i="8"/>
  <c r="S75" i="8"/>
  <c r="T75" i="8" s="1"/>
  <c r="Q75" i="8"/>
  <c r="R75" i="8" s="1"/>
  <c r="O75" i="8"/>
  <c r="N75" i="8"/>
  <c r="M75" i="8"/>
  <c r="L75" i="8"/>
  <c r="K75" i="8"/>
  <c r="J75" i="8"/>
  <c r="I75" i="8"/>
  <c r="H75" i="8"/>
  <c r="G75" i="8"/>
  <c r="F75" i="8"/>
  <c r="E75" i="8"/>
  <c r="D75" i="8"/>
  <c r="C75" i="8"/>
  <c r="S74" i="8"/>
  <c r="T74" i="8" s="1"/>
  <c r="Q74" i="8"/>
  <c r="R74" i="8" s="1"/>
  <c r="O74" i="8"/>
  <c r="N74" i="8"/>
  <c r="M74" i="8"/>
  <c r="L74" i="8"/>
  <c r="K74" i="8"/>
  <c r="J74" i="8"/>
  <c r="I74" i="8"/>
  <c r="H74" i="8"/>
  <c r="G74" i="8"/>
  <c r="F74" i="8"/>
  <c r="E74" i="8"/>
  <c r="D74" i="8"/>
  <c r="C74" i="8"/>
  <c r="S73" i="8"/>
  <c r="T73" i="8" s="1"/>
  <c r="Q73" i="8"/>
  <c r="R73" i="8" s="1"/>
  <c r="O73" i="8"/>
  <c r="N73" i="8"/>
  <c r="M73" i="8"/>
  <c r="L73" i="8"/>
  <c r="K73" i="8"/>
  <c r="J73" i="8"/>
  <c r="I73" i="8"/>
  <c r="H73" i="8"/>
  <c r="G73" i="8"/>
  <c r="F73" i="8"/>
  <c r="E73" i="8"/>
  <c r="D73" i="8"/>
  <c r="C73" i="8"/>
  <c r="S72" i="8"/>
  <c r="Q72" i="8"/>
  <c r="R72" i="8" s="1"/>
  <c r="O72" i="8"/>
  <c r="N72" i="8"/>
  <c r="M72" i="8"/>
  <c r="L72" i="8"/>
  <c r="K72" i="8"/>
  <c r="J72" i="8"/>
  <c r="I72" i="8"/>
  <c r="H72" i="8"/>
  <c r="G72" i="8"/>
  <c r="F72" i="8"/>
  <c r="E72" i="8"/>
  <c r="D72" i="8"/>
  <c r="C72" i="8"/>
  <c r="S71" i="8"/>
  <c r="T72" i="8" s="1"/>
  <c r="Q71" i="8"/>
  <c r="R71" i="8" s="1"/>
  <c r="O71" i="8"/>
  <c r="N71" i="8"/>
  <c r="M71" i="8"/>
  <c r="L71" i="8"/>
  <c r="K71" i="8"/>
  <c r="J71" i="8"/>
  <c r="I71" i="8"/>
  <c r="H71" i="8"/>
  <c r="G71" i="8"/>
  <c r="F71" i="8"/>
  <c r="E71" i="8"/>
  <c r="D71" i="8"/>
  <c r="C71" i="8"/>
  <c r="S70" i="8"/>
  <c r="Q70" i="8"/>
  <c r="O70" i="8"/>
  <c r="N70" i="8"/>
  <c r="M70" i="8"/>
  <c r="L70" i="8"/>
  <c r="K70" i="8"/>
  <c r="J70" i="8"/>
  <c r="I70" i="8"/>
  <c r="H70" i="8"/>
  <c r="G70" i="8"/>
  <c r="F70" i="8"/>
  <c r="E70" i="8"/>
  <c r="D70" i="8"/>
  <c r="C70" i="8"/>
  <c r="S69" i="8"/>
  <c r="T70" i="8" s="1"/>
  <c r="Q69" i="8"/>
  <c r="R70" i="8" s="1"/>
  <c r="O69" i="8"/>
  <c r="N69" i="8"/>
  <c r="M69" i="8"/>
  <c r="L69" i="8"/>
  <c r="K69" i="8"/>
  <c r="J69" i="8"/>
  <c r="I69" i="8"/>
  <c r="H69" i="8"/>
  <c r="G69" i="8"/>
  <c r="F69" i="8"/>
  <c r="E69" i="8"/>
  <c r="D69" i="8"/>
  <c r="C69" i="8"/>
  <c r="S68" i="8"/>
  <c r="T68" i="8" s="1"/>
  <c r="Q68" i="8"/>
  <c r="R68" i="8" s="1"/>
  <c r="O68" i="8"/>
  <c r="N68" i="8"/>
  <c r="M68" i="8"/>
  <c r="L68" i="8"/>
  <c r="K68" i="8"/>
  <c r="J68" i="8"/>
  <c r="I68" i="8"/>
  <c r="H68" i="8"/>
  <c r="G68" i="8"/>
  <c r="F68" i="8"/>
  <c r="E68" i="8"/>
  <c r="D68" i="8"/>
  <c r="C68" i="8"/>
  <c r="S67" i="8"/>
  <c r="T67" i="8" s="1"/>
  <c r="Q67" i="8"/>
  <c r="R67" i="8" s="1"/>
  <c r="O67" i="8"/>
  <c r="N67" i="8"/>
  <c r="M67" i="8"/>
  <c r="L67" i="8"/>
  <c r="K67" i="8"/>
  <c r="J67" i="8"/>
  <c r="I67" i="8"/>
  <c r="H67" i="8"/>
  <c r="G67" i="8"/>
  <c r="F67" i="8"/>
  <c r="E67" i="8"/>
  <c r="D67" i="8"/>
  <c r="C67" i="8"/>
  <c r="S66" i="8"/>
  <c r="T66" i="8" s="1"/>
  <c r="Q66" i="8"/>
  <c r="R66" i="8" s="1"/>
  <c r="O66" i="8"/>
  <c r="N66" i="8"/>
  <c r="M66" i="8"/>
  <c r="L66" i="8"/>
  <c r="K66" i="8"/>
  <c r="J66" i="8"/>
  <c r="I66" i="8"/>
  <c r="H66" i="8"/>
  <c r="G66" i="8"/>
  <c r="F66" i="8"/>
  <c r="E66" i="8"/>
  <c r="D66" i="8"/>
  <c r="C66" i="8"/>
  <c r="S65" i="8"/>
  <c r="Q65" i="8"/>
  <c r="O65" i="8"/>
  <c r="N65" i="8"/>
  <c r="M65" i="8"/>
  <c r="L65" i="8"/>
  <c r="K65" i="8"/>
  <c r="J65" i="8"/>
  <c r="I65" i="8"/>
  <c r="H65" i="8"/>
  <c r="G65" i="8"/>
  <c r="F65" i="8"/>
  <c r="E65" i="8"/>
  <c r="D65" i="8"/>
  <c r="C65" i="8"/>
  <c r="S59" i="8"/>
  <c r="S58" i="8"/>
  <c r="S57" i="8"/>
  <c r="S56" i="8"/>
  <c r="S55" i="8"/>
  <c r="S54" i="8"/>
  <c r="S53" i="8"/>
  <c r="S52" i="8"/>
  <c r="S51" i="8"/>
  <c r="S50" i="8"/>
  <c r="S49" i="8"/>
  <c r="S48" i="8"/>
  <c r="S47" i="8"/>
  <c r="S46" i="8"/>
  <c r="S45" i="8"/>
  <c r="Q60" i="8"/>
  <c r="Q59" i="8"/>
  <c r="Q58" i="8"/>
  <c r="R59" i="8" s="1"/>
  <c r="Q57" i="8"/>
  <c r="Q56" i="8"/>
  <c r="R56" i="8" s="1"/>
  <c r="Q55" i="8"/>
  <c r="Q54" i="8"/>
  <c r="R55" i="8" s="1"/>
  <c r="Q53" i="8"/>
  <c r="Q52" i="8"/>
  <c r="R53" i="8" s="1"/>
  <c r="Q51" i="8"/>
  <c r="Q50" i="8"/>
  <c r="R50" i="8" s="1"/>
  <c r="Q49" i="8"/>
  <c r="Q48" i="8"/>
  <c r="R48" i="8" s="1"/>
  <c r="Q47" i="8"/>
  <c r="Q46" i="8"/>
  <c r="Q45" i="8"/>
  <c r="O61" i="8"/>
  <c r="P61" i="8" s="1"/>
  <c r="O60" i="8"/>
  <c r="O59" i="8"/>
  <c r="O58" i="8"/>
  <c r="P58" i="8" s="1"/>
  <c r="O57" i="8"/>
  <c r="O56" i="8"/>
  <c r="O55" i="8"/>
  <c r="O54" i="8"/>
  <c r="P54" i="8" s="1"/>
  <c r="O53" i="8"/>
  <c r="O52" i="8"/>
  <c r="P52" i="8" s="1"/>
  <c r="O51" i="8"/>
  <c r="O50" i="8"/>
  <c r="O49" i="8"/>
  <c r="O48" i="8"/>
  <c r="P48" i="8" s="1"/>
  <c r="O47" i="8"/>
  <c r="O46" i="8"/>
  <c r="O45" i="8"/>
  <c r="R46" i="8"/>
  <c r="T46" i="8"/>
  <c r="P47" i="8"/>
  <c r="R47" i="8"/>
  <c r="T47" i="8"/>
  <c r="T48" i="8"/>
  <c r="R49" i="8"/>
  <c r="T49" i="8"/>
  <c r="P50" i="8"/>
  <c r="T50" i="8"/>
  <c r="P51" i="8"/>
  <c r="R51" i="8"/>
  <c r="T51" i="8"/>
  <c r="R52" i="8"/>
  <c r="T52" i="8"/>
  <c r="T53" i="8"/>
  <c r="R54" i="8"/>
  <c r="T54" i="8"/>
  <c r="P55" i="8"/>
  <c r="T55" i="8"/>
  <c r="P56" i="8"/>
  <c r="T56" i="8"/>
  <c r="P57" i="8"/>
  <c r="R57" i="8"/>
  <c r="T57" i="8"/>
  <c r="R58" i="8"/>
  <c r="T58" i="8"/>
  <c r="T59" i="8"/>
  <c r="P60" i="8"/>
  <c r="R60" i="8"/>
  <c r="C61" i="8"/>
  <c r="B61" i="8"/>
  <c r="B81" i="8" s="1"/>
  <c r="B101" i="8" s="1"/>
  <c r="B121" i="8" s="1"/>
  <c r="B141" i="8" s="1"/>
  <c r="N60" i="8"/>
  <c r="M60" i="8"/>
  <c r="L60" i="8"/>
  <c r="K60" i="8"/>
  <c r="J60" i="8"/>
  <c r="I60" i="8"/>
  <c r="H60" i="8"/>
  <c r="G60" i="8"/>
  <c r="F60" i="8"/>
  <c r="E60" i="8"/>
  <c r="D60" i="8"/>
  <c r="C60" i="8"/>
  <c r="B60" i="8"/>
  <c r="B80" i="8" s="1"/>
  <c r="B100" i="8" s="1"/>
  <c r="B120" i="8" s="1"/>
  <c r="B140" i="8" s="1"/>
  <c r="N59" i="8"/>
  <c r="M59" i="8"/>
  <c r="L59" i="8"/>
  <c r="K59" i="8"/>
  <c r="J59" i="8"/>
  <c r="I59" i="8"/>
  <c r="H59" i="8"/>
  <c r="G59" i="8"/>
  <c r="F59" i="8"/>
  <c r="E59" i="8"/>
  <c r="D59" i="8"/>
  <c r="C59" i="8"/>
  <c r="B59" i="8"/>
  <c r="B79" i="8" s="1"/>
  <c r="B99" i="8" s="1"/>
  <c r="B119" i="8" s="1"/>
  <c r="B139" i="8" s="1"/>
  <c r="N58" i="8"/>
  <c r="M58" i="8"/>
  <c r="L58" i="8"/>
  <c r="K58" i="8"/>
  <c r="J58" i="8"/>
  <c r="I58" i="8"/>
  <c r="H58" i="8"/>
  <c r="G58" i="8"/>
  <c r="F58" i="8"/>
  <c r="E58" i="8"/>
  <c r="D58" i="8"/>
  <c r="C58" i="8"/>
  <c r="B58" i="8"/>
  <c r="B78" i="8" s="1"/>
  <c r="B98" i="8" s="1"/>
  <c r="B118" i="8" s="1"/>
  <c r="B138" i="8" s="1"/>
  <c r="N57" i="8"/>
  <c r="M57" i="8"/>
  <c r="L57" i="8"/>
  <c r="K57" i="8"/>
  <c r="J57" i="8"/>
  <c r="I57" i="8"/>
  <c r="H57" i="8"/>
  <c r="G57" i="8"/>
  <c r="F57" i="8"/>
  <c r="E57" i="8"/>
  <c r="D57" i="8"/>
  <c r="C57" i="8"/>
  <c r="B57" i="8"/>
  <c r="B77" i="8" s="1"/>
  <c r="B97" i="8" s="1"/>
  <c r="B117" i="8" s="1"/>
  <c r="B137" i="8" s="1"/>
  <c r="N56" i="8"/>
  <c r="M56" i="8"/>
  <c r="L56" i="8"/>
  <c r="K56" i="8"/>
  <c r="J56" i="8"/>
  <c r="I56" i="8"/>
  <c r="H56" i="8"/>
  <c r="G56" i="8"/>
  <c r="F56" i="8"/>
  <c r="E56" i="8"/>
  <c r="D56" i="8"/>
  <c r="C56" i="8"/>
  <c r="B56" i="8"/>
  <c r="B76" i="8" s="1"/>
  <c r="B96" i="8" s="1"/>
  <c r="B116" i="8" s="1"/>
  <c r="B136" i="8" s="1"/>
  <c r="N55" i="8"/>
  <c r="M55" i="8"/>
  <c r="L55" i="8"/>
  <c r="K55" i="8"/>
  <c r="J55" i="8"/>
  <c r="I55" i="8"/>
  <c r="H55" i="8"/>
  <c r="G55" i="8"/>
  <c r="F55" i="8"/>
  <c r="E55" i="8"/>
  <c r="D55" i="8"/>
  <c r="C55" i="8"/>
  <c r="B55" i="8"/>
  <c r="B75" i="8" s="1"/>
  <c r="B95" i="8" s="1"/>
  <c r="B115" i="8" s="1"/>
  <c r="B135" i="8" s="1"/>
  <c r="N54" i="8"/>
  <c r="M54" i="8"/>
  <c r="L54" i="8"/>
  <c r="K54" i="8"/>
  <c r="J54" i="8"/>
  <c r="I54" i="8"/>
  <c r="H54" i="8"/>
  <c r="G54" i="8"/>
  <c r="F54" i="8"/>
  <c r="E54" i="8"/>
  <c r="D54" i="8"/>
  <c r="C54" i="8"/>
  <c r="B54" i="8"/>
  <c r="B74" i="8" s="1"/>
  <c r="B94" i="8" s="1"/>
  <c r="B114" i="8" s="1"/>
  <c r="B134" i="8" s="1"/>
  <c r="N53" i="8"/>
  <c r="M53" i="8"/>
  <c r="L53" i="8"/>
  <c r="K53" i="8"/>
  <c r="J53" i="8"/>
  <c r="I53" i="8"/>
  <c r="H53" i="8"/>
  <c r="G53" i="8"/>
  <c r="F53" i="8"/>
  <c r="E53" i="8"/>
  <c r="D53" i="8"/>
  <c r="C53" i="8"/>
  <c r="B53" i="8"/>
  <c r="B73" i="8" s="1"/>
  <c r="B93" i="8" s="1"/>
  <c r="B113" i="8" s="1"/>
  <c r="B133" i="8" s="1"/>
  <c r="N52" i="8"/>
  <c r="M52" i="8"/>
  <c r="L52" i="8"/>
  <c r="K52" i="8"/>
  <c r="J52" i="8"/>
  <c r="I52" i="8"/>
  <c r="H52" i="8"/>
  <c r="G52" i="8"/>
  <c r="F52" i="8"/>
  <c r="E52" i="8"/>
  <c r="D52" i="8"/>
  <c r="C52" i="8"/>
  <c r="B52" i="8"/>
  <c r="B72" i="8" s="1"/>
  <c r="B92" i="8" s="1"/>
  <c r="B112" i="8" s="1"/>
  <c r="B132" i="8" s="1"/>
  <c r="N51" i="8"/>
  <c r="M51" i="8"/>
  <c r="L51" i="8"/>
  <c r="K51" i="8"/>
  <c r="J51" i="8"/>
  <c r="I51" i="8"/>
  <c r="H51" i="8"/>
  <c r="G51" i="8"/>
  <c r="F51" i="8"/>
  <c r="E51" i="8"/>
  <c r="D51" i="8"/>
  <c r="C51" i="8"/>
  <c r="B51" i="8"/>
  <c r="B71" i="8" s="1"/>
  <c r="B91" i="8" s="1"/>
  <c r="B111" i="8" s="1"/>
  <c r="B131" i="8" s="1"/>
  <c r="N50" i="8"/>
  <c r="M50" i="8"/>
  <c r="L50" i="8"/>
  <c r="K50" i="8"/>
  <c r="J50" i="8"/>
  <c r="I50" i="8"/>
  <c r="H50" i="8"/>
  <c r="G50" i="8"/>
  <c r="F50" i="8"/>
  <c r="E50" i="8"/>
  <c r="D50" i="8"/>
  <c r="C50" i="8"/>
  <c r="B50" i="8"/>
  <c r="B70" i="8" s="1"/>
  <c r="B90" i="8" s="1"/>
  <c r="B110" i="8" s="1"/>
  <c r="B130" i="8" s="1"/>
  <c r="N49" i="8"/>
  <c r="M49" i="8"/>
  <c r="L49" i="8"/>
  <c r="K49" i="8"/>
  <c r="J49" i="8"/>
  <c r="I49" i="8"/>
  <c r="H49" i="8"/>
  <c r="G49" i="8"/>
  <c r="F49" i="8"/>
  <c r="E49" i="8"/>
  <c r="D49" i="8"/>
  <c r="C49" i="8"/>
  <c r="B49" i="8"/>
  <c r="B69" i="8" s="1"/>
  <c r="B89" i="8" s="1"/>
  <c r="B109" i="8" s="1"/>
  <c r="B129" i="8" s="1"/>
  <c r="N48" i="8"/>
  <c r="M48" i="8"/>
  <c r="L48" i="8"/>
  <c r="K48" i="8"/>
  <c r="J48" i="8"/>
  <c r="I48" i="8"/>
  <c r="H48" i="8"/>
  <c r="G48" i="8"/>
  <c r="F48" i="8"/>
  <c r="E48" i="8"/>
  <c r="D48" i="8"/>
  <c r="C48" i="8"/>
  <c r="B48" i="8"/>
  <c r="B68" i="8" s="1"/>
  <c r="B88" i="8" s="1"/>
  <c r="B108" i="8" s="1"/>
  <c r="B128" i="8" s="1"/>
  <c r="N47" i="8"/>
  <c r="M47" i="8"/>
  <c r="L47" i="8"/>
  <c r="K47" i="8"/>
  <c r="J47" i="8"/>
  <c r="I47" i="8"/>
  <c r="H47" i="8"/>
  <c r="G47" i="8"/>
  <c r="F47" i="8"/>
  <c r="E47" i="8"/>
  <c r="D47" i="8"/>
  <c r="C47" i="8"/>
  <c r="B47" i="8"/>
  <c r="B67" i="8" s="1"/>
  <c r="B87" i="8" s="1"/>
  <c r="B107" i="8" s="1"/>
  <c r="B127" i="8" s="1"/>
  <c r="N46" i="8"/>
  <c r="M46" i="8"/>
  <c r="L46" i="8"/>
  <c r="K46" i="8"/>
  <c r="J46" i="8"/>
  <c r="I46" i="8"/>
  <c r="H46" i="8"/>
  <c r="G46" i="8"/>
  <c r="F46" i="8"/>
  <c r="E46" i="8"/>
  <c r="D46" i="8"/>
  <c r="C46" i="8"/>
  <c r="B46" i="8"/>
  <c r="B66" i="8" s="1"/>
  <c r="B86" i="8" s="1"/>
  <c r="B106" i="8" s="1"/>
  <c r="B126" i="8" s="1"/>
  <c r="B45" i="8"/>
  <c r="B65" i="8" s="1"/>
  <c r="B85" i="8" s="1"/>
  <c r="B105" i="8" s="1"/>
  <c r="B125" i="8" s="1"/>
  <c r="C45" i="8"/>
  <c r="D45" i="8"/>
  <c r="E45" i="8"/>
  <c r="F45" i="8"/>
  <c r="G45" i="8"/>
  <c r="H45" i="8"/>
  <c r="I45" i="8"/>
  <c r="J45" i="8"/>
  <c r="K45" i="8"/>
  <c r="L45" i="8"/>
  <c r="M45" i="8"/>
  <c r="N45" i="8"/>
  <c r="S39" i="8"/>
  <c r="S38" i="8"/>
  <c r="S37" i="8"/>
  <c r="S36" i="8"/>
  <c r="S35" i="8"/>
  <c r="S34" i="8"/>
  <c r="S33" i="8"/>
  <c r="S32" i="8"/>
  <c r="S31" i="8"/>
  <c r="S30" i="8"/>
  <c r="S29" i="8"/>
  <c r="S28" i="8"/>
  <c r="S27" i="8"/>
  <c r="S26" i="8"/>
  <c r="S25" i="8"/>
  <c r="Q40" i="8"/>
  <c r="Q39" i="8"/>
  <c r="Q38" i="8"/>
  <c r="Q37" i="8"/>
  <c r="Q36" i="8"/>
  <c r="Q35" i="8"/>
  <c r="Q34" i="8"/>
  <c r="Q33" i="8"/>
  <c r="Q32" i="8"/>
  <c r="Q31" i="8"/>
  <c r="Q30" i="8"/>
  <c r="Q29" i="8"/>
  <c r="Q28" i="8"/>
  <c r="Q27" i="8"/>
  <c r="Q26" i="8"/>
  <c r="Q25" i="8"/>
  <c r="O41" i="8"/>
  <c r="O40" i="8"/>
  <c r="O39" i="8"/>
  <c r="O38" i="8"/>
  <c r="O37" i="8"/>
  <c r="O36" i="8"/>
  <c r="O35" i="8"/>
  <c r="O34" i="8"/>
  <c r="O33" i="8"/>
  <c r="O32" i="8"/>
  <c r="O31" i="8"/>
  <c r="O30" i="8"/>
  <c r="O29" i="8"/>
  <c r="O28" i="8"/>
  <c r="O27" i="8"/>
  <c r="O26" i="8"/>
  <c r="O25" i="8"/>
  <c r="R40" i="8"/>
  <c r="P40" i="8"/>
  <c r="T39" i="8"/>
  <c r="R39" i="8"/>
  <c r="P39" i="8"/>
  <c r="T38" i="8"/>
  <c r="R38" i="8"/>
  <c r="P38" i="8"/>
  <c r="T37" i="8"/>
  <c r="R37" i="8"/>
  <c r="P37" i="8"/>
  <c r="T36" i="8"/>
  <c r="R36" i="8"/>
  <c r="P36" i="8"/>
  <c r="T35" i="8"/>
  <c r="R35" i="8"/>
  <c r="P35" i="8"/>
  <c r="T34" i="8"/>
  <c r="R34" i="8"/>
  <c r="P34" i="8"/>
  <c r="T33" i="8"/>
  <c r="R33" i="8"/>
  <c r="P33" i="8"/>
  <c r="T32" i="8"/>
  <c r="R32" i="8"/>
  <c r="P32" i="8"/>
  <c r="T31" i="8"/>
  <c r="R31" i="8"/>
  <c r="P31" i="8"/>
  <c r="T30" i="8"/>
  <c r="R30" i="8"/>
  <c r="P30" i="8"/>
  <c r="T29" i="8"/>
  <c r="R29" i="8"/>
  <c r="P29" i="8"/>
  <c r="T28" i="8"/>
  <c r="R28" i="8"/>
  <c r="P28" i="8"/>
  <c r="T27" i="8"/>
  <c r="R27" i="8"/>
  <c r="P27" i="8"/>
  <c r="T26" i="8"/>
  <c r="R26" i="8"/>
  <c r="C41" i="8"/>
  <c r="B41" i="8"/>
  <c r="N40" i="8"/>
  <c r="M40" i="8"/>
  <c r="L40" i="8"/>
  <c r="K40" i="8"/>
  <c r="J40" i="8"/>
  <c r="I40" i="8"/>
  <c r="H40" i="8"/>
  <c r="G40" i="8"/>
  <c r="F40" i="8"/>
  <c r="E40" i="8"/>
  <c r="D40" i="8"/>
  <c r="C40" i="8"/>
  <c r="B40" i="8"/>
  <c r="N39" i="8"/>
  <c r="M39" i="8"/>
  <c r="L39" i="8"/>
  <c r="K39" i="8"/>
  <c r="J39" i="8"/>
  <c r="I39" i="8"/>
  <c r="H39" i="8"/>
  <c r="G39" i="8"/>
  <c r="F39" i="8"/>
  <c r="E39" i="8"/>
  <c r="D39" i="8"/>
  <c r="C39" i="8"/>
  <c r="B39" i="8"/>
  <c r="N38" i="8"/>
  <c r="M38" i="8"/>
  <c r="L38" i="8"/>
  <c r="K38" i="8"/>
  <c r="J38" i="8"/>
  <c r="I38" i="8"/>
  <c r="H38" i="8"/>
  <c r="G38" i="8"/>
  <c r="F38" i="8"/>
  <c r="E38" i="8"/>
  <c r="D38" i="8"/>
  <c r="C38" i="8"/>
  <c r="B38" i="8"/>
  <c r="N37" i="8"/>
  <c r="M37" i="8"/>
  <c r="L37" i="8"/>
  <c r="K37" i="8"/>
  <c r="J37" i="8"/>
  <c r="I37" i="8"/>
  <c r="H37" i="8"/>
  <c r="G37" i="8"/>
  <c r="F37" i="8"/>
  <c r="E37" i="8"/>
  <c r="D37" i="8"/>
  <c r="C37" i="8"/>
  <c r="B37" i="8"/>
  <c r="N36" i="8"/>
  <c r="M36" i="8"/>
  <c r="L36" i="8"/>
  <c r="K36" i="8"/>
  <c r="J36" i="8"/>
  <c r="I36" i="8"/>
  <c r="H36" i="8"/>
  <c r="G36" i="8"/>
  <c r="F36" i="8"/>
  <c r="E36" i="8"/>
  <c r="D36" i="8"/>
  <c r="C36" i="8"/>
  <c r="B36" i="8"/>
  <c r="N35" i="8"/>
  <c r="M35" i="8"/>
  <c r="L35" i="8"/>
  <c r="K35" i="8"/>
  <c r="J35" i="8"/>
  <c r="I35" i="8"/>
  <c r="H35" i="8"/>
  <c r="G35" i="8"/>
  <c r="F35" i="8"/>
  <c r="E35" i="8"/>
  <c r="D35" i="8"/>
  <c r="C35" i="8"/>
  <c r="B35" i="8"/>
  <c r="N34" i="8"/>
  <c r="M34" i="8"/>
  <c r="L34" i="8"/>
  <c r="K34" i="8"/>
  <c r="J34" i="8"/>
  <c r="I34" i="8"/>
  <c r="H34" i="8"/>
  <c r="G34" i="8"/>
  <c r="F34" i="8"/>
  <c r="E34" i="8"/>
  <c r="D34" i="8"/>
  <c r="C34" i="8"/>
  <c r="B34" i="8"/>
  <c r="N33" i="8"/>
  <c r="M33" i="8"/>
  <c r="L33" i="8"/>
  <c r="K33" i="8"/>
  <c r="J33" i="8"/>
  <c r="I33" i="8"/>
  <c r="H33" i="8"/>
  <c r="G33" i="8"/>
  <c r="F33" i="8"/>
  <c r="E33" i="8"/>
  <c r="D33" i="8"/>
  <c r="C33" i="8"/>
  <c r="B33" i="8"/>
  <c r="N32" i="8"/>
  <c r="M32" i="8"/>
  <c r="L32" i="8"/>
  <c r="K32" i="8"/>
  <c r="J32" i="8"/>
  <c r="I32" i="8"/>
  <c r="H32" i="8"/>
  <c r="G32" i="8"/>
  <c r="F32" i="8"/>
  <c r="E32" i="8"/>
  <c r="D32" i="8"/>
  <c r="C32" i="8"/>
  <c r="B32" i="8"/>
  <c r="N31" i="8"/>
  <c r="M31" i="8"/>
  <c r="L31" i="8"/>
  <c r="K31" i="8"/>
  <c r="J31" i="8"/>
  <c r="I31" i="8"/>
  <c r="H31" i="8"/>
  <c r="G31" i="8"/>
  <c r="F31" i="8"/>
  <c r="E31" i="8"/>
  <c r="D31" i="8"/>
  <c r="C31" i="8"/>
  <c r="B31" i="8"/>
  <c r="N30" i="8"/>
  <c r="M30" i="8"/>
  <c r="L30" i="8"/>
  <c r="K30" i="8"/>
  <c r="J30" i="8"/>
  <c r="I30" i="8"/>
  <c r="H30" i="8"/>
  <c r="G30" i="8"/>
  <c r="F30" i="8"/>
  <c r="E30" i="8"/>
  <c r="D30" i="8"/>
  <c r="C30" i="8"/>
  <c r="B30" i="8"/>
  <c r="N29" i="8"/>
  <c r="M29" i="8"/>
  <c r="L29" i="8"/>
  <c r="K29" i="8"/>
  <c r="J29" i="8"/>
  <c r="I29" i="8"/>
  <c r="H29" i="8"/>
  <c r="G29" i="8"/>
  <c r="F29" i="8"/>
  <c r="E29" i="8"/>
  <c r="D29" i="8"/>
  <c r="C29" i="8"/>
  <c r="B29" i="8"/>
  <c r="N28" i="8"/>
  <c r="M28" i="8"/>
  <c r="L28" i="8"/>
  <c r="K28" i="8"/>
  <c r="J28" i="8"/>
  <c r="I28" i="8"/>
  <c r="H28" i="8"/>
  <c r="G28" i="8"/>
  <c r="F28" i="8"/>
  <c r="E28" i="8"/>
  <c r="D28" i="8"/>
  <c r="C28" i="8"/>
  <c r="B28" i="8"/>
  <c r="N27" i="8"/>
  <c r="M27" i="8"/>
  <c r="L27" i="8"/>
  <c r="K27" i="8"/>
  <c r="J27" i="8"/>
  <c r="I27" i="8"/>
  <c r="H27" i="8"/>
  <c r="G27" i="8"/>
  <c r="F27" i="8"/>
  <c r="E27" i="8"/>
  <c r="D27" i="8"/>
  <c r="C27" i="8"/>
  <c r="B27" i="8"/>
  <c r="N26" i="8"/>
  <c r="M26" i="8"/>
  <c r="L26" i="8"/>
  <c r="K26" i="8"/>
  <c r="J26" i="8"/>
  <c r="I26" i="8"/>
  <c r="H26" i="8"/>
  <c r="G26" i="8"/>
  <c r="F26" i="8"/>
  <c r="E26" i="8"/>
  <c r="D26" i="8"/>
  <c r="C26" i="8"/>
  <c r="B26" i="8"/>
  <c r="B25" i="8"/>
  <c r="C25" i="8"/>
  <c r="D25" i="8"/>
  <c r="E25" i="8"/>
  <c r="F25" i="8"/>
  <c r="G25" i="8"/>
  <c r="H25" i="8"/>
  <c r="I25" i="8"/>
  <c r="J25" i="8"/>
  <c r="K25" i="8"/>
  <c r="L25" i="8"/>
  <c r="M25" i="8"/>
  <c r="N25" i="8"/>
  <c r="B24" i="7"/>
  <c r="C24" i="7"/>
  <c r="D24" i="7"/>
  <c r="E24" i="7"/>
  <c r="F24" i="7"/>
  <c r="G24" i="7"/>
  <c r="H24" i="7"/>
  <c r="I24" i="7"/>
  <c r="S24" i="7" s="1"/>
  <c r="J24" i="7"/>
  <c r="K24" i="7"/>
  <c r="L24" i="7"/>
  <c r="M24" i="7"/>
  <c r="N24" i="7"/>
  <c r="B25" i="7"/>
  <c r="C25" i="7"/>
  <c r="D25" i="7"/>
  <c r="Q25" i="7" s="1"/>
  <c r="R25" i="7" s="1"/>
  <c r="E25" i="7"/>
  <c r="F25" i="7"/>
  <c r="G25" i="7"/>
  <c r="H25" i="7"/>
  <c r="I25" i="7"/>
  <c r="J25" i="7"/>
  <c r="K25" i="7"/>
  <c r="L25" i="7"/>
  <c r="M25" i="7"/>
  <c r="N25" i="7"/>
  <c r="B26" i="7"/>
  <c r="C26" i="7"/>
  <c r="D26" i="7"/>
  <c r="E26" i="7"/>
  <c r="F26" i="7"/>
  <c r="G26" i="7"/>
  <c r="H26" i="7"/>
  <c r="I26" i="7"/>
  <c r="S26" i="7" s="1"/>
  <c r="T26" i="7" s="1"/>
  <c r="J26" i="7"/>
  <c r="K26" i="7"/>
  <c r="L26" i="7"/>
  <c r="M26" i="7"/>
  <c r="N26" i="7"/>
  <c r="B27" i="7"/>
  <c r="C27" i="7"/>
  <c r="D27" i="7"/>
  <c r="Q27" i="7" s="1"/>
  <c r="R27" i="7" s="1"/>
  <c r="E27" i="7"/>
  <c r="F27" i="7"/>
  <c r="G27" i="7"/>
  <c r="H27" i="7"/>
  <c r="I27" i="7"/>
  <c r="J27" i="7"/>
  <c r="K27" i="7"/>
  <c r="L27" i="7"/>
  <c r="M27" i="7"/>
  <c r="N27" i="7"/>
  <c r="B28" i="7"/>
  <c r="C28" i="7"/>
  <c r="D28" i="7"/>
  <c r="E28" i="7"/>
  <c r="F28" i="7"/>
  <c r="G28" i="7"/>
  <c r="H28" i="7"/>
  <c r="I28" i="7"/>
  <c r="S28" i="7" s="1"/>
  <c r="T28" i="7" s="1"/>
  <c r="J28" i="7"/>
  <c r="K28" i="7"/>
  <c r="L28" i="7"/>
  <c r="M28" i="7"/>
  <c r="N28" i="7"/>
  <c r="B29" i="7"/>
  <c r="C29" i="7"/>
  <c r="D29" i="7"/>
  <c r="Q29" i="7" s="1"/>
  <c r="R29" i="7" s="1"/>
  <c r="E29" i="7"/>
  <c r="F29" i="7"/>
  <c r="G29" i="7"/>
  <c r="H29" i="7"/>
  <c r="I29" i="7"/>
  <c r="J29" i="7"/>
  <c r="K29" i="7"/>
  <c r="L29" i="7"/>
  <c r="M29" i="7"/>
  <c r="N29" i="7"/>
  <c r="B30" i="7"/>
  <c r="C30" i="7"/>
  <c r="D30" i="7"/>
  <c r="E30" i="7"/>
  <c r="F30" i="7"/>
  <c r="G30" i="7"/>
  <c r="H30" i="7"/>
  <c r="I30" i="7"/>
  <c r="S30" i="7" s="1"/>
  <c r="T30" i="7" s="1"/>
  <c r="J30" i="7"/>
  <c r="K30" i="7"/>
  <c r="L30" i="7"/>
  <c r="M30" i="7"/>
  <c r="N30" i="7"/>
  <c r="B31" i="7"/>
  <c r="C31" i="7"/>
  <c r="D31" i="7"/>
  <c r="Q31" i="7" s="1"/>
  <c r="R31" i="7" s="1"/>
  <c r="E31" i="7"/>
  <c r="F31" i="7"/>
  <c r="G31" i="7"/>
  <c r="H31" i="7"/>
  <c r="I31" i="7"/>
  <c r="J31" i="7"/>
  <c r="K31" i="7"/>
  <c r="L31" i="7"/>
  <c r="M31" i="7"/>
  <c r="N31" i="7"/>
  <c r="B32" i="7"/>
  <c r="C32" i="7"/>
  <c r="D32" i="7"/>
  <c r="E32" i="7"/>
  <c r="F32" i="7"/>
  <c r="G32" i="7"/>
  <c r="H32" i="7"/>
  <c r="I32" i="7"/>
  <c r="S32" i="7" s="1"/>
  <c r="T32" i="7" s="1"/>
  <c r="J32" i="7"/>
  <c r="K32" i="7"/>
  <c r="L32" i="7"/>
  <c r="M32" i="7"/>
  <c r="N32" i="7"/>
  <c r="B33" i="7"/>
  <c r="C33" i="7"/>
  <c r="D33" i="7"/>
  <c r="Q33" i="7" s="1"/>
  <c r="R33" i="7" s="1"/>
  <c r="E33" i="7"/>
  <c r="F33" i="7"/>
  <c r="G33" i="7"/>
  <c r="H33" i="7"/>
  <c r="I33" i="7"/>
  <c r="J33" i="7"/>
  <c r="K33" i="7"/>
  <c r="L33" i="7"/>
  <c r="M33" i="7"/>
  <c r="N33" i="7"/>
  <c r="B34" i="7"/>
  <c r="C34" i="7"/>
  <c r="D34" i="7"/>
  <c r="E34" i="7"/>
  <c r="F34" i="7"/>
  <c r="G34" i="7"/>
  <c r="H34" i="7"/>
  <c r="I34" i="7"/>
  <c r="S34" i="7" s="1"/>
  <c r="T34" i="7" s="1"/>
  <c r="J34" i="7"/>
  <c r="K34" i="7"/>
  <c r="L34" i="7"/>
  <c r="M34" i="7"/>
  <c r="N34" i="7"/>
  <c r="B35" i="7"/>
  <c r="C35" i="7"/>
  <c r="D35" i="7"/>
  <c r="Q35" i="7" s="1"/>
  <c r="R35" i="7" s="1"/>
  <c r="E35" i="7"/>
  <c r="F35" i="7"/>
  <c r="G35" i="7"/>
  <c r="H35" i="7"/>
  <c r="I35" i="7"/>
  <c r="J35" i="7"/>
  <c r="K35" i="7"/>
  <c r="L35" i="7"/>
  <c r="M35" i="7"/>
  <c r="N35" i="7"/>
  <c r="B36" i="7"/>
  <c r="C36" i="7"/>
  <c r="D36" i="7"/>
  <c r="E36" i="7"/>
  <c r="F36" i="7"/>
  <c r="G36" i="7"/>
  <c r="H36" i="7"/>
  <c r="I36" i="7"/>
  <c r="S36" i="7" s="1"/>
  <c r="T36" i="7" s="1"/>
  <c r="J36" i="7"/>
  <c r="K36" i="7"/>
  <c r="L36" i="7"/>
  <c r="M36" i="7"/>
  <c r="N36" i="7"/>
  <c r="B37" i="7"/>
  <c r="C37" i="7"/>
  <c r="D37" i="7"/>
  <c r="Q37" i="7" s="1"/>
  <c r="R37" i="7" s="1"/>
  <c r="E37" i="7"/>
  <c r="F37" i="7"/>
  <c r="G37" i="7"/>
  <c r="H37" i="7"/>
  <c r="I37" i="7"/>
  <c r="J37" i="7"/>
  <c r="K37" i="7"/>
  <c r="L37" i="7"/>
  <c r="M37" i="7"/>
  <c r="N37" i="7"/>
  <c r="B38" i="7"/>
  <c r="C38" i="7"/>
  <c r="D38" i="7"/>
  <c r="E38" i="7"/>
  <c r="F38" i="7"/>
  <c r="G38" i="7"/>
  <c r="H38" i="7"/>
  <c r="I38" i="7"/>
  <c r="S38" i="7" s="1"/>
  <c r="T38" i="7" s="1"/>
  <c r="J38" i="7"/>
  <c r="K38" i="7"/>
  <c r="L38" i="7"/>
  <c r="M38" i="7"/>
  <c r="N38" i="7"/>
  <c r="B39" i="7"/>
  <c r="C39" i="7"/>
  <c r="D39" i="7"/>
  <c r="Q39" i="7" s="1"/>
  <c r="E39" i="7"/>
  <c r="F39" i="7"/>
  <c r="G39" i="7"/>
  <c r="H39" i="7"/>
  <c r="I39" i="7"/>
  <c r="J39" i="7"/>
  <c r="K39" i="7"/>
  <c r="L39" i="7"/>
  <c r="M39" i="7"/>
  <c r="N39" i="7"/>
  <c r="B40" i="7"/>
  <c r="S4" i="8"/>
  <c r="S5" i="8"/>
  <c r="S6" i="8"/>
  <c r="S7" i="8"/>
  <c r="S8" i="8"/>
  <c r="S9" i="8"/>
  <c r="T9" i="8" s="1"/>
  <c r="S10" i="8"/>
  <c r="S11" i="8"/>
  <c r="S12" i="8"/>
  <c r="S13" i="8"/>
  <c r="T13" i="8" s="1"/>
  <c r="S14" i="8"/>
  <c r="S15" i="8"/>
  <c r="S16" i="8"/>
  <c r="S17" i="8"/>
  <c r="T17" i="8" s="1"/>
  <c r="S18" i="8"/>
  <c r="Q19" i="8"/>
  <c r="Q18" i="8"/>
  <c r="Q17" i="8"/>
  <c r="Q16" i="8"/>
  <c r="Q15" i="8"/>
  <c r="R15" i="8" s="1"/>
  <c r="Q14" i="8"/>
  <c r="Q13" i="8"/>
  <c r="Q12" i="8"/>
  <c r="Q11" i="8"/>
  <c r="R11" i="8" s="1"/>
  <c r="Q10" i="8"/>
  <c r="Q9" i="8"/>
  <c r="Q8" i="8"/>
  <c r="Q7" i="8"/>
  <c r="R7" i="8" s="1"/>
  <c r="Q6" i="8"/>
  <c r="Q5" i="8"/>
  <c r="R5" i="8" s="1"/>
  <c r="Q4" i="8"/>
  <c r="C20" i="8"/>
  <c r="B20" i="8"/>
  <c r="N19" i="8"/>
  <c r="M19" i="8"/>
  <c r="L19" i="8"/>
  <c r="K19" i="8"/>
  <c r="J19" i="8"/>
  <c r="I19" i="8"/>
  <c r="H19" i="8"/>
  <c r="G19" i="8"/>
  <c r="F19" i="8"/>
  <c r="E19" i="8"/>
  <c r="D19" i="8"/>
  <c r="C19" i="8"/>
  <c r="B19" i="8"/>
  <c r="N18" i="8"/>
  <c r="M18" i="8"/>
  <c r="L18" i="8"/>
  <c r="K18" i="8"/>
  <c r="J18" i="8"/>
  <c r="I18" i="8"/>
  <c r="H18" i="8"/>
  <c r="G18" i="8"/>
  <c r="F18" i="8"/>
  <c r="E18" i="8"/>
  <c r="D18" i="8"/>
  <c r="C18" i="8"/>
  <c r="B18" i="8"/>
  <c r="N17" i="8"/>
  <c r="M17" i="8"/>
  <c r="L17" i="8"/>
  <c r="K17" i="8"/>
  <c r="J17" i="8"/>
  <c r="I17" i="8"/>
  <c r="H17" i="8"/>
  <c r="G17" i="8"/>
  <c r="F17" i="8"/>
  <c r="E17" i="8"/>
  <c r="D17" i="8"/>
  <c r="C17" i="8"/>
  <c r="B17" i="8"/>
  <c r="N16" i="8"/>
  <c r="M16" i="8"/>
  <c r="L16" i="8"/>
  <c r="K16" i="8"/>
  <c r="J16" i="8"/>
  <c r="I16" i="8"/>
  <c r="H16" i="8"/>
  <c r="G16" i="8"/>
  <c r="F16" i="8"/>
  <c r="E16" i="8"/>
  <c r="D16" i="8"/>
  <c r="C16" i="8"/>
  <c r="B16" i="8"/>
  <c r="N15" i="8"/>
  <c r="M15" i="8"/>
  <c r="L15" i="8"/>
  <c r="K15" i="8"/>
  <c r="J15" i="8"/>
  <c r="I15" i="8"/>
  <c r="H15" i="8"/>
  <c r="G15" i="8"/>
  <c r="F15" i="8"/>
  <c r="E15" i="8"/>
  <c r="D15" i="8"/>
  <c r="C15" i="8"/>
  <c r="B15" i="8"/>
  <c r="N14" i="8"/>
  <c r="M14" i="8"/>
  <c r="L14" i="8"/>
  <c r="K14" i="8"/>
  <c r="J14" i="8"/>
  <c r="I14" i="8"/>
  <c r="H14" i="8"/>
  <c r="G14" i="8"/>
  <c r="F14" i="8"/>
  <c r="E14" i="8"/>
  <c r="D14" i="8"/>
  <c r="C14" i="8"/>
  <c r="B14" i="8"/>
  <c r="N13" i="8"/>
  <c r="M13" i="8"/>
  <c r="L13" i="8"/>
  <c r="K13" i="8"/>
  <c r="J13" i="8"/>
  <c r="I13" i="8"/>
  <c r="H13" i="8"/>
  <c r="G13" i="8"/>
  <c r="F13" i="8"/>
  <c r="E13" i="8"/>
  <c r="D13" i="8"/>
  <c r="C13" i="8"/>
  <c r="B13" i="8"/>
  <c r="N12" i="8"/>
  <c r="M12" i="8"/>
  <c r="L12" i="8"/>
  <c r="K12" i="8"/>
  <c r="J12" i="8"/>
  <c r="I12" i="8"/>
  <c r="H12" i="8"/>
  <c r="G12" i="8"/>
  <c r="F12" i="8"/>
  <c r="E12" i="8"/>
  <c r="D12" i="8"/>
  <c r="C12" i="8"/>
  <c r="B12" i="8"/>
  <c r="N11" i="8"/>
  <c r="M11" i="8"/>
  <c r="L11" i="8"/>
  <c r="K11" i="8"/>
  <c r="J11" i="8"/>
  <c r="I11" i="8"/>
  <c r="H11" i="8"/>
  <c r="G11" i="8"/>
  <c r="F11" i="8"/>
  <c r="E11" i="8"/>
  <c r="D11" i="8"/>
  <c r="C11" i="8"/>
  <c r="B11" i="8"/>
  <c r="N10" i="8"/>
  <c r="M10" i="8"/>
  <c r="L10" i="8"/>
  <c r="K10" i="8"/>
  <c r="J10" i="8"/>
  <c r="I10" i="8"/>
  <c r="H10" i="8"/>
  <c r="G10" i="8"/>
  <c r="F10" i="8"/>
  <c r="E10" i="8"/>
  <c r="D10" i="8"/>
  <c r="C10" i="8"/>
  <c r="B10" i="8"/>
  <c r="N9" i="8"/>
  <c r="M9" i="8"/>
  <c r="L9" i="8"/>
  <c r="K9" i="8"/>
  <c r="J9" i="8"/>
  <c r="I9" i="8"/>
  <c r="H9" i="8"/>
  <c r="G9" i="8"/>
  <c r="F9" i="8"/>
  <c r="E9" i="8"/>
  <c r="D9" i="8"/>
  <c r="C9" i="8"/>
  <c r="B9" i="8"/>
  <c r="N8" i="8"/>
  <c r="M8" i="8"/>
  <c r="L8" i="8"/>
  <c r="K8" i="8"/>
  <c r="J8" i="8"/>
  <c r="I8" i="8"/>
  <c r="H8" i="8"/>
  <c r="G8" i="8"/>
  <c r="F8" i="8"/>
  <c r="E8" i="8"/>
  <c r="D8" i="8"/>
  <c r="C8" i="8"/>
  <c r="B8" i="8"/>
  <c r="N7" i="8"/>
  <c r="M7" i="8"/>
  <c r="L7" i="8"/>
  <c r="K7" i="8"/>
  <c r="J7" i="8"/>
  <c r="I7" i="8"/>
  <c r="H7" i="8"/>
  <c r="G7" i="8"/>
  <c r="F7" i="8"/>
  <c r="E7" i="8"/>
  <c r="D7" i="8"/>
  <c r="C7" i="8"/>
  <c r="B7" i="8"/>
  <c r="N6" i="8"/>
  <c r="M6" i="8"/>
  <c r="L6" i="8"/>
  <c r="K6" i="8"/>
  <c r="J6" i="8"/>
  <c r="I6" i="8"/>
  <c r="H6" i="8"/>
  <c r="G6" i="8"/>
  <c r="F6" i="8"/>
  <c r="E6" i="8"/>
  <c r="D6" i="8"/>
  <c r="C6" i="8"/>
  <c r="B6" i="8"/>
  <c r="N5" i="8"/>
  <c r="M5" i="8"/>
  <c r="L5" i="8"/>
  <c r="K5" i="8"/>
  <c r="J5" i="8"/>
  <c r="I5" i="8"/>
  <c r="H5" i="8"/>
  <c r="G5" i="8"/>
  <c r="F5" i="8"/>
  <c r="E5" i="8"/>
  <c r="D5" i="8"/>
  <c r="C5" i="8"/>
  <c r="B5" i="8"/>
  <c r="B4" i="8"/>
  <c r="Q139" i="7"/>
  <c r="R139" i="7" s="1"/>
  <c r="S138" i="7"/>
  <c r="T138" i="7" s="1"/>
  <c r="Q138" i="7"/>
  <c r="R138" i="7" s="1"/>
  <c r="S137" i="7"/>
  <c r="T137" i="7" s="1"/>
  <c r="Q137" i="7"/>
  <c r="R137" i="7" s="1"/>
  <c r="S136" i="7"/>
  <c r="T136" i="7" s="1"/>
  <c r="Q136" i="7"/>
  <c r="R136" i="7" s="1"/>
  <c r="S135" i="7"/>
  <c r="T135" i="7" s="1"/>
  <c r="Q135" i="7"/>
  <c r="R135" i="7" s="1"/>
  <c r="S134" i="7"/>
  <c r="T134" i="7" s="1"/>
  <c r="Q134" i="7"/>
  <c r="R134" i="7" s="1"/>
  <c r="S133" i="7"/>
  <c r="T133" i="7" s="1"/>
  <c r="Q133" i="7"/>
  <c r="R133" i="7" s="1"/>
  <c r="S132" i="7"/>
  <c r="T132" i="7" s="1"/>
  <c r="Q132" i="7"/>
  <c r="R132" i="7" s="1"/>
  <c r="S131" i="7"/>
  <c r="T131" i="7" s="1"/>
  <c r="Q131" i="7"/>
  <c r="R131" i="7" s="1"/>
  <c r="S130" i="7"/>
  <c r="T130" i="7" s="1"/>
  <c r="Q130" i="7"/>
  <c r="R130" i="7" s="1"/>
  <c r="S129" i="7"/>
  <c r="T129" i="7" s="1"/>
  <c r="Q129" i="7"/>
  <c r="R129" i="7" s="1"/>
  <c r="S128" i="7"/>
  <c r="T128" i="7" s="1"/>
  <c r="Q128" i="7"/>
  <c r="R128" i="7" s="1"/>
  <c r="S127" i="7"/>
  <c r="T127" i="7" s="1"/>
  <c r="Q127" i="7"/>
  <c r="R127" i="7" s="1"/>
  <c r="S126" i="7"/>
  <c r="T126" i="7" s="1"/>
  <c r="Q126" i="7"/>
  <c r="R126" i="7" s="1"/>
  <c r="S125" i="7"/>
  <c r="T125" i="7" s="1"/>
  <c r="Q125" i="7"/>
  <c r="R125" i="7" s="1"/>
  <c r="S124" i="7"/>
  <c r="Q124" i="7"/>
  <c r="Q119" i="7"/>
  <c r="R119" i="7" s="1"/>
  <c r="S118" i="7"/>
  <c r="T118" i="7" s="1"/>
  <c r="Q118" i="7"/>
  <c r="R118" i="7" s="1"/>
  <c r="S117" i="7"/>
  <c r="T117" i="7" s="1"/>
  <c r="Q117" i="7"/>
  <c r="R117" i="7" s="1"/>
  <c r="S116" i="7"/>
  <c r="T116" i="7" s="1"/>
  <c r="Q116" i="7"/>
  <c r="R116" i="7" s="1"/>
  <c r="S115" i="7"/>
  <c r="T115" i="7" s="1"/>
  <c r="Q115" i="7"/>
  <c r="R115" i="7" s="1"/>
  <c r="S114" i="7"/>
  <c r="T114" i="7" s="1"/>
  <c r="Q114" i="7"/>
  <c r="R114" i="7" s="1"/>
  <c r="S113" i="7"/>
  <c r="T113" i="7" s="1"/>
  <c r="Q113" i="7"/>
  <c r="R113" i="7" s="1"/>
  <c r="S112" i="7"/>
  <c r="T112" i="7" s="1"/>
  <c r="Q112" i="7"/>
  <c r="R112" i="7" s="1"/>
  <c r="S111" i="7"/>
  <c r="T111" i="7" s="1"/>
  <c r="Q111" i="7"/>
  <c r="R111" i="7" s="1"/>
  <c r="S110" i="7"/>
  <c r="T110" i="7" s="1"/>
  <c r="Q110" i="7"/>
  <c r="R110" i="7" s="1"/>
  <c r="S109" i="7"/>
  <c r="T109" i="7" s="1"/>
  <c r="Q109" i="7"/>
  <c r="R109" i="7" s="1"/>
  <c r="S108" i="7"/>
  <c r="T108" i="7" s="1"/>
  <c r="Q108" i="7"/>
  <c r="R108" i="7" s="1"/>
  <c r="S107" i="7"/>
  <c r="T107" i="7" s="1"/>
  <c r="Q107" i="7"/>
  <c r="R107" i="7" s="1"/>
  <c r="S106" i="7"/>
  <c r="T106" i="7" s="1"/>
  <c r="Q106" i="7"/>
  <c r="R106" i="7" s="1"/>
  <c r="S105" i="7"/>
  <c r="T105" i="7" s="1"/>
  <c r="Q105" i="7"/>
  <c r="R105" i="7" s="1"/>
  <c r="S104" i="7"/>
  <c r="Q104" i="7"/>
  <c r="Q99" i="7"/>
  <c r="R99" i="7" s="1"/>
  <c r="S98" i="7"/>
  <c r="T98" i="7" s="1"/>
  <c r="Q98" i="7"/>
  <c r="R98" i="7" s="1"/>
  <c r="S97" i="7"/>
  <c r="T97" i="7" s="1"/>
  <c r="Q97" i="7"/>
  <c r="R97" i="7" s="1"/>
  <c r="S96" i="7"/>
  <c r="T96" i="7" s="1"/>
  <c r="Q96" i="7"/>
  <c r="R96" i="7" s="1"/>
  <c r="S95" i="7"/>
  <c r="T95" i="7" s="1"/>
  <c r="Q95" i="7"/>
  <c r="R95" i="7" s="1"/>
  <c r="S94" i="7"/>
  <c r="T94" i="7" s="1"/>
  <c r="Q94" i="7"/>
  <c r="R94" i="7" s="1"/>
  <c r="S93" i="7"/>
  <c r="T93" i="7" s="1"/>
  <c r="Q93" i="7"/>
  <c r="R93" i="7" s="1"/>
  <c r="S92" i="7"/>
  <c r="T92" i="7" s="1"/>
  <c r="Q92" i="7"/>
  <c r="R92" i="7" s="1"/>
  <c r="S91" i="7"/>
  <c r="T91" i="7" s="1"/>
  <c r="Q91" i="7"/>
  <c r="R91" i="7" s="1"/>
  <c r="S90" i="7"/>
  <c r="T90" i="7" s="1"/>
  <c r="Q90" i="7"/>
  <c r="R90" i="7" s="1"/>
  <c r="S89" i="7"/>
  <c r="T89" i="7" s="1"/>
  <c r="Q89" i="7"/>
  <c r="R89" i="7" s="1"/>
  <c r="S88" i="7"/>
  <c r="T88" i="7" s="1"/>
  <c r="Q88" i="7"/>
  <c r="R88" i="7" s="1"/>
  <c r="S87" i="7"/>
  <c r="T87" i="7" s="1"/>
  <c r="Q87" i="7"/>
  <c r="R87" i="7" s="1"/>
  <c r="S86" i="7"/>
  <c r="T86" i="7" s="1"/>
  <c r="Q86" i="7"/>
  <c r="R86" i="7" s="1"/>
  <c r="S85" i="7"/>
  <c r="T85" i="7" s="1"/>
  <c r="Q85" i="7"/>
  <c r="R85" i="7" s="1"/>
  <c r="S84" i="7"/>
  <c r="Q84" i="7"/>
  <c r="Q79" i="7"/>
  <c r="R79" i="7" s="1"/>
  <c r="S78" i="7"/>
  <c r="T78" i="7" s="1"/>
  <c r="Q78" i="7"/>
  <c r="R78" i="7" s="1"/>
  <c r="S77" i="7"/>
  <c r="T77" i="7" s="1"/>
  <c r="Q77" i="7"/>
  <c r="R77" i="7" s="1"/>
  <c r="S76" i="7"/>
  <c r="T76" i="7" s="1"/>
  <c r="Q76" i="7"/>
  <c r="R76" i="7" s="1"/>
  <c r="S75" i="7"/>
  <c r="T75" i="7" s="1"/>
  <c r="Q75" i="7"/>
  <c r="R75" i="7" s="1"/>
  <c r="S74" i="7"/>
  <c r="T74" i="7" s="1"/>
  <c r="Q74" i="7"/>
  <c r="R74" i="7" s="1"/>
  <c r="S73" i="7"/>
  <c r="T73" i="7" s="1"/>
  <c r="Q73" i="7"/>
  <c r="R73" i="7" s="1"/>
  <c r="S72" i="7"/>
  <c r="T72" i="7" s="1"/>
  <c r="Q72" i="7"/>
  <c r="R72" i="7" s="1"/>
  <c r="S71" i="7"/>
  <c r="T71" i="7" s="1"/>
  <c r="Q71" i="7"/>
  <c r="R71" i="7" s="1"/>
  <c r="S70" i="7"/>
  <c r="T70" i="7" s="1"/>
  <c r="Q70" i="7"/>
  <c r="R70" i="7" s="1"/>
  <c r="S69" i="7"/>
  <c r="T69" i="7" s="1"/>
  <c r="Q69" i="7"/>
  <c r="R69" i="7" s="1"/>
  <c r="S68" i="7"/>
  <c r="T68" i="7" s="1"/>
  <c r="Q68" i="7"/>
  <c r="R68" i="7" s="1"/>
  <c r="S67" i="7"/>
  <c r="T67" i="7" s="1"/>
  <c r="Q67" i="7"/>
  <c r="R67" i="7" s="1"/>
  <c r="S66" i="7"/>
  <c r="T66" i="7" s="1"/>
  <c r="Q66" i="7"/>
  <c r="R66" i="7" s="1"/>
  <c r="S65" i="7"/>
  <c r="T65" i="7" s="1"/>
  <c r="Q65" i="7"/>
  <c r="R65" i="7" s="1"/>
  <c r="S64" i="7"/>
  <c r="Q64" i="7"/>
  <c r="Q59" i="7"/>
  <c r="R59" i="7" s="1"/>
  <c r="S58" i="7"/>
  <c r="T58" i="7" s="1"/>
  <c r="Q58" i="7"/>
  <c r="R58" i="7" s="1"/>
  <c r="S57" i="7"/>
  <c r="T57" i="7" s="1"/>
  <c r="Q57" i="7"/>
  <c r="R57" i="7" s="1"/>
  <c r="S56" i="7"/>
  <c r="T56" i="7" s="1"/>
  <c r="Q56" i="7"/>
  <c r="R56" i="7" s="1"/>
  <c r="S55" i="7"/>
  <c r="T55" i="7" s="1"/>
  <c r="Q55" i="7"/>
  <c r="R55" i="7" s="1"/>
  <c r="S54" i="7"/>
  <c r="T54" i="7" s="1"/>
  <c r="Q54" i="7"/>
  <c r="R54" i="7" s="1"/>
  <c r="S53" i="7"/>
  <c r="T53" i="7" s="1"/>
  <c r="Q53" i="7"/>
  <c r="R53" i="7" s="1"/>
  <c r="S52" i="7"/>
  <c r="T52" i="7" s="1"/>
  <c r="Q52" i="7"/>
  <c r="R52" i="7" s="1"/>
  <c r="S51" i="7"/>
  <c r="T51" i="7" s="1"/>
  <c r="Q51" i="7"/>
  <c r="R51" i="7" s="1"/>
  <c r="S50" i="7"/>
  <c r="T50" i="7" s="1"/>
  <c r="Q50" i="7"/>
  <c r="R50" i="7" s="1"/>
  <c r="S49" i="7"/>
  <c r="T49" i="7" s="1"/>
  <c r="Q49" i="7"/>
  <c r="R49" i="7" s="1"/>
  <c r="S48" i="7"/>
  <c r="T48" i="7" s="1"/>
  <c r="Q48" i="7"/>
  <c r="R48" i="7" s="1"/>
  <c r="S47" i="7"/>
  <c r="T47" i="7" s="1"/>
  <c r="Q47" i="7"/>
  <c r="R47" i="7" s="1"/>
  <c r="S46" i="7"/>
  <c r="T46" i="7" s="1"/>
  <c r="Q46" i="7"/>
  <c r="R46" i="7" s="1"/>
  <c r="S45" i="7"/>
  <c r="T45" i="7" s="1"/>
  <c r="Q45" i="7"/>
  <c r="R45" i="7" s="1"/>
  <c r="S44" i="7"/>
  <c r="Q44" i="7"/>
  <c r="Q38" i="7"/>
  <c r="S37" i="7"/>
  <c r="Q36" i="7"/>
  <c r="S35" i="7"/>
  <c r="Q34" i="7"/>
  <c r="S33" i="7"/>
  <c r="Q32" i="7"/>
  <c r="S31" i="7"/>
  <c r="Q30" i="7"/>
  <c r="S29" i="7"/>
  <c r="Q28" i="7"/>
  <c r="S27" i="7"/>
  <c r="Q26" i="7"/>
  <c r="S25" i="7"/>
  <c r="Q24" i="7"/>
  <c r="B140" i="7"/>
  <c r="N139" i="7"/>
  <c r="M139" i="7"/>
  <c r="L139" i="7"/>
  <c r="K139" i="7"/>
  <c r="J139" i="7"/>
  <c r="I139" i="7"/>
  <c r="H139" i="7"/>
  <c r="G139" i="7"/>
  <c r="F139" i="7"/>
  <c r="E139" i="7"/>
  <c r="D139" i="7"/>
  <c r="C139" i="7"/>
  <c r="B139" i="7"/>
  <c r="N138" i="7"/>
  <c r="M138" i="7"/>
  <c r="L138" i="7"/>
  <c r="K138" i="7"/>
  <c r="J138" i="7"/>
  <c r="I138" i="7"/>
  <c r="H138" i="7"/>
  <c r="G138" i="7"/>
  <c r="F138" i="7"/>
  <c r="E138" i="7"/>
  <c r="D138" i="7"/>
  <c r="C138" i="7"/>
  <c r="B138" i="7"/>
  <c r="N137" i="7"/>
  <c r="M137" i="7"/>
  <c r="L137" i="7"/>
  <c r="K137" i="7"/>
  <c r="J137" i="7"/>
  <c r="I137" i="7"/>
  <c r="H137" i="7"/>
  <c r="G137" i="7"/>
  <c r="F137" i="7"/>
  <c r="E137" i="7"/>
  <c r="D137" i="7"/>
  <c r="C137" i="7"/>
  <c r="B137" i="7"/>
  <c r="N136" i="7"/>
  <c r="M136" i="7"/>
  <c r="L136" i="7"/>
  <c r="K136" i="7"/>
  <c r="J136" i="7"/>
  <c r="I136" i="7"/>
  <c r="H136" i="7"/>
  <c r="G136" i="7"/>
  <c r="F136" i="7"/>
  <c r="E136" i="7"/>
  <c r="D136" i="7"/>
  <c r="C136" i="7"/>
  <c r="B136" i="7"/>
  <c r="N135" i="7"/>
  <c r="M135" i="7"/>
  <c r="L135" i="7"/>
  <c r="K135" i="7"/>
  <c r="J135" i="7"/>
  <c r="I135" i="7"/>
  <c r="H135" i="7"/>
  <c r="G135" i="7"/>
  <c r="F135" i="7"/>
  <c r="E135" i="7"/>
  <c r="D135" i="7"/>
  <c r="C135" i="7"/>
  <c r="B135" i="7"/>
  <c r="N134" i="7"/>
  <c r="M134" i="7"/>
  <c r="L134" i="7"/>
  <c r="K134" i="7"/>
  <c r="J134" i="7"/>
  <c r="I134" i="7"/>
  <c r="H134" i="7"/>
  <c r="G134" i="7"/>
  <c r="F134" i="7"/>
  <c r="E134" i="7"/>
  <c r="D134" i="7"/>
  <c r="C134" i="7"/>
  <c r="B134" i="7"/>
  <c r="N133" i="7"/>
  <c r="M133" i="7"/>
  <c r="L133" i="7"/>
  <c r="K133" i="7"/>
  <c r="J133" i="7"/>
  <c r="I133" i="7"/>
  <c r="H133" i="7"/>
  <c r="G133" i="7"/>
  <c r="F133" i="7"/>
  <c r="E133" i="7"/>
  <c r="D133" i="7"/>
  <c r="C133" i="7"/>
  <c r="B133" i="7"/>
  <c r="N132" i="7"/>
  <c r="M132" i="7"/>
  <c r="L132" i="7"/>
  <c r="K132" i="7"/>
  <c r="J132" i="7"/>
  <c r="I132" i="7"/>
  <c r="H132" i="7"/>
  <c r="G132" i="7"/>
  <c r="F132" i="7"/>
  <c r="E132" i="7"/>
  <c r="D132" i="7"/>
  <c r="C132" i="7"/>
  <c r="B132" i="7"/>
  <c r="N131" i="7"/>
  <c r="M131" i="7"/>
  <c r="L131" i="7"/>
  <c r="K131" i="7"/>
  <c r="J131" i="7"/>
  <c r="I131" i="7"/>
  <c r="H131" i="7"/>
  <c r="G131" i="7"/>
  <c r="F131" i="7"/>
  <c r="E131" i="7"/>
  <c r="D131" i="7"/>
  <c r="C131" i="7"/>
  <c r="B131" i="7"/>
  <c r="N130" i="7"/>
  <c r="M130" i="7"/>
  <c r="L130" i="7"/>
  <c r="K130" i="7"/>
  <c r="J130" i="7"/>
  <c r="I130" i="7"/>
  <c r="H130" i="7"/>
  <c r="G130" i="7"/>
  <c r="F130" i="7"/>
  <c r="E130" i="7"/>
  <c r="D130" i="7"/>
  <c r="C130" i="7"/>
  <c r="B130" i="7"/>
  <c r="N129" i="7"/>
  <c r="M129" i="7"/>
  <c r="L129" i="7"/>
  <c r="K129" i="7"/>
  <c r="J129" i="7"/>
  <c r="I129" i="7"/>
  <c r="H129" i="7"/>
  <c r="G129" i="7"/>
  <c r="F129" i="7"/>
  <c r="E129" i="7"/>
  <c r="D129" i="7"/>
  <c r="C129" i="7"/>
  <c r="B129" i="7"/>
  <c r="N128" i="7"/>
  <c r="M128" i="7"/>
  <c r="L128" i="7"/>
  <c r="K128" i="7"/>
  <c r="J128" i="7"/>
  <c r="I128" i="7"/>
  <c r="H128" i="7"/>
  <c r="G128" i="7"/>
  <c r="F128" i="7"/>
  <c r="E128" i="7"/>
  <c r="D128" i="7"/>
  <c r="C128" i="7"/>
  <c r="B128" i="7"/>
  <c r="N127" i="7"/>
  <c r="M127" i="7"/>
  <c r="L127" i="7"/>
  <c r="K127" i="7"/>
  <c r="J127" i="7"/>
  <c r="I127" i="7"/>
  <c r="H127" i="7"/>
  <c r="G127" i="7"/>
  <c r="F127" i="7"/>
  <c r="E127" i="7"/>
  <c r="D127" i="7"/>
  <c r="C127" i="7"/>
  <c r="B127" i="7"/>
  <c r="N126" i="7"/>
  <c r="M126" i="7"/>
  <c r="L126" i="7"/>
  <c r="K126" i="7"/>
  <c r="J126" i="7"/>
  <c r="I126" i="7"/>
  <c r="H126" i="7"/>
  <c r="G126" i="7"/>
  <c r="F126" i="7"/>
  <c r="E126" i="7"/>
  <c r="D126" i="7"/>
  <c r="C126" i="7"/>
  <c r="B126" i="7"/>
  <c r="N125" i="7"/>
  <c r="M125" i="7"/>
  <c r="L125" i="7"/>
  <c r="K125" i="7"/>
  <c r="J125" i="7"/>
  <c r="I125" i="7"/>
  <c r="H125" i="7"/>
  <c r="G125" i="7"/>
  <c r="F125" i="7"/>
  <c r="E125" i="7"/>
  <c r="D125" i="7"/>
  <c r="C125" i="7"/>
  <c r="B125" i="7"/>
  <c r="N124" i="7"/>
  <c r="M124" i="7"/>
  <c r="L124" i="7"/>
  <c r="K124" i="7"/>
  <c r="J124" i="7"/>
  <c r="I124" i="7"/>
  <c r="H124" i="7"/>
  <c r="G124" i="7"/>
  <c r="F124" i="7"/>
  <c r="E124" i="7"/>
  <c r="D124" i="7"/>
  <c r="C124" i="7"/>
  <c r="B124" i="7"/>
  <c r="B120" i="7"/>
  <c r="N119" i="7"/>
  <c r="M119" i="7"/>
  <c r="L119" i="7"/>
  <c r="K119" i="7"/>
  <c r="J119" i="7"/>
  <c r="I119" i="7"/>
  <c r="H119" i="7"/>
  <c r="G119" i="7"/>
  <c r="F119" i="7"/>
  <c r="E119" i="7"/>
  <c r="D119" i="7"/>
  <c r="C119" i="7"/>
  <c r="B119" i="7"/>
  <c r="N118" i="7"/>
  <c r="M118" i="7"/>
  <c r="L118" i="7"/>
  <c r="K118" i="7"/>
  <c r="J118" i="7"/>
  <c r="I118" i="7"/>
  <c r="H118" i="7"/>
  <c r="G118" i="7"/>
  <c r="F118" i="7"/>
  <c r="E118" i="7"/>
  <c r="D118" i="7"/>
  <c r="C118" i="7"/>
  <c r="B118" i="7"/>
  <c r="N117" i="7"/>
  <c r="M117" i="7"/>
  <c r="L117" i="7"/>
  <c r="K117" i="7"/>
  <c r="J117" i="7"/>
  <c r="I117" i="7"/>
  <c r="H117" i="7"/>
  <c r="G117" i="7"/>
  <c r="F117" i="7"/>
  <c r="E117" i="7"/>
  <c r="D117" i="7"/>
  <c r="C117" i="7"/>
  <c r="B117" i="7"/>
  <c r="N116" i="7"/>
  <c r="M116" i="7"/>
  <c r="L116" i="7"/>
  <c r="K116" i="7"/>
  <c r="J116" i="7"/>
  <c r="I116" i="7"/>
  <c r="H116" i="7"/>
  <c r="G116" i="7"/>
  <c r="F116" i="7"/>
  <c r="E116" i="7"/>
  <c r="D116" i="7"/>
  <c r="C116" i="7"/>
  <c r="B116" i="7"/>
  <c r="N115" i="7"/>
  <c r="M115" i="7"/>
  <c r="L115" i="7"/>
  <c r="K115" i="7"/>
  <c r="J115" i="7"/>
  <c r="I115" i="7"/>
  <c r="H115" i="7"/>
  <c r="G115" i="7"/>
  <c r="F115" i="7"/>
  <c r="E115" i="7"/>
  <c r="D115" i="7"/>
  <c r="C115" i="7"/>
  <c r="B115" i="7"/>
  <c r="N114" i="7"/>
  <c r="M114" i="7"/>
  <c r="L114" i="7"/>
  <c r="K114" i="7"/>
  <c r="J114" i="7"/>
  <c r="I114" i="7"/>
  <c r="H114" i="7"/>
  <c r="G114" i="7"/>
  <c r="F114" i="7"/>
  <c r="E114" i="7"/>
  <c r="D114" i="7"/>
  <c r="C114" i="7"/>
  <c r="B114" i="7"/>
  <c r="N113" i="7"/>
  <c r="M113" i="7"/>
  <c r="L113" i="7"/>
  <c r="K113" i="7"/>
  <c r="J113" i="7"/>
  <c r="I113" i="7"/>
  <c r="H113" i="7"/>
  <c r="G113" i="7"/>
  <c r="F113" i="7"/>
  <c r="E113" i="7"/>
  <c r="D113" i="7"/>
  <c r="C113" i="7"/>
  <c r="B113" i="7"/>
  <c r="N112" i="7"/>
  <c r="M112" i="7"/>
  <c r="L112" i="7"/>
  <c r="K112" i="7"/>
  <c r="J112" i="7"/>
  <c r="I112" i="7"/>
  <c r="H112" i="7"/>
  <c r="G112" i="7"/>
  <c r="F112" i="7"/>
  <c r="E112" i="7"/>
  <c r="D112" i="7"/>
  <c r="C112" i="7"/>
  <c r="B112" i="7"/>
  <c r="N111" i="7"/>
  <c r="M111" i="7"/>
  <c r="L111" i="7"/>
  <c r="K111" i="7"/>
  <c r="J111" i="7"/>
  <c r="I111" i="7"/>
  <c r="H111" i="7"/>
  <c r="G111" i="7"/>
  <c r="F111" i="7"/>
  <c r="E111" i="7"/>
  <c r="D111" i="7"/>
  <c r="C111" i="7"/>
  <c r="B111" i="7"/>
  <c r="N110" i="7"/>
  <c r="M110" i="7"/>
  <c r="L110" i="7"/>
  <c r="K110" i="7"/>
  <c r="J110" i="7"/>
  <c r="I110" i="7"/>
  <c r="H110" i="7"/>
  <c r="G110" i="7"/>
  <c r="F110" i="7"/>
  <c r="E110" i="7"/>
  <c r="D110" i="7"/>
  <c r="C110" i="7"/>
  <c r="B110" i="7"/>
  <c r="N109" i="7"/>
  <c r="M109" i="7"/>
  <c r="L109" i="7"/>
  <c r="K109" i="7"/>
  <c r="J109" i="7"/>
  <c r="I109" i="7"/>
  <c r="H109" i="7"/>
  <c r="G109" i="7"/>
  <c r="F109" i="7"/>
  <c r="E109" i="7"/>
  <c r="D109" i="7"/>
  <c r="C109" i="7"/>
  <c r="B109" i="7"/>
  <c r="N108" i="7"/>
  <c r="M108" i="7"/>
  <c r="L108" i="7"/>
  <c r="K108" i="7"/>
  <c r="J108" i="7"/>
  <c r="I108" i="7"/>
  <c r="H108" i="7"/>
  <c r="G108" i="7"/>
  <c r="F108" i="7"/>
  <c r="E108" i="7"/>
  <c r="D108" i="7"/>
  <c r="C108" i="7"/>
  <c r="B108" i="7"/>
  <c r="N107" i="7"/>
  <c r="M107" i="7"/>
  <c r="L107" i="7"/>
  <c r="K107" i="7"/>
  <c r="J107" i="7"/>
  <c r="I107" i="7"/>
  <c r="H107" i="7"/>
  <c r="G107" i="7"/>
  <c r="F107" i="7"/>
  <c r="E107" i="7"/>
  <c r="D107" i="7"/>
  <c r="C107" i="7"/>
  <c r="B107" i="7"/>
  <c r="N106" i="7"/>
  <c r="M106" i="7"/>
  <c r="L106" i="7"/>
  <c r="K106" i="7"/>
  <c r="J106" i="7"/>
  <c r="I106" i="7"/>
  <c r="H106" i="7"/>
  <c r="G106" i="7"/>
  <c r="F106" i="7"/>
  <c r="E106" i="7"/>
  <c r="D106" i="7"/>
  <c r="C106" i="7"/>
  <c r="B106" i="7"/>
  <c r="N105" i="7"/>
  <c r="M105" i="7"/>
  <c r="L105" i="7"/>
  <c r="K105" i="7"/>
  <c r="J105" i="7"/>
  <c r="I105" i="7"/>
  <c r="H105" i="7"/>
  <c r="G105" i="7"/>
  <c r="F105" i="7"/>
  <c r="E105" i="7"/>
  <c r="D105" i="7"/>
  <c r="C105" i="7"/>
  <c r="B105" i="7"/>
  <c r="N104" i="7"/>
  <c r="M104" i="7"/>
  <c r="L104" i="7"/>
  <c r="K104" i="7"/>
  <c r="J104" i="7"/>
  <c r="I104" i="7"/>
  <c r="H104" i="7"/>
  <c r="G104" i="7"/>
  <c r="F104" i="7"/>
  <c r="E104" i="7"/>
  <c r="D104" i="7"/>
  <c r="C104" i="7"/>
  <c r="B104" i="7"/>
  <c r="B100" i="7"/>
  <c r="N99" i="7"/>
  <c r="M99" i="7"/>
  <c r="L99" i="7"/>
  <c r="K99" i="7"/>
  <c r="J99" i="7"/>
  <c r="I99" i="7"/>
  <c r="H99" i="7"/>
  <c r="G99" i="7"/>
  <c r="F99" i="7"/>
  <c r="E99" i="7"/>
  <c r="D99" i="7"/>
  <c r="C99" i="7"/>
  <c r="B99" i="7"/>
  <c r="N98" i="7"/>
  <c r="M98" i="7"/>
  <c r="L98" i="7"/>
  <c r="K98" i="7"/>
  <c r="J98" i="7"/>
  <c r="I98" i="7"/>
  <c r="H98" i="7"/>
  <c r="G98" i="7"/>
  <c r="F98" i="7"/>
  <c r="E98" i="7"/>
  <c r="D98" i="7"/>
  <c r="C98" i="7"/>
  <c r="B98" i="7"/>
  <c r="N97" i="7"/>
  <c r="M97" i="7"/>
  <c r="L97" i="7"/>
  <c r="K97" i="7"/>
  <c r="J97" i="7"/>
  <c r="I97" i="7"/>
  <c r="H97" i="7"/>
  <c r="G97" i="7"/>
  <c r="F97" i="7"/>
  <c r="E97" i="7"/>
  <c r="D97" i="7"/>
  <c r="C97" i="7"/>
  <c r="B97" i="7"/>
  <c r="N96" i="7"/>
  <c r="M96" i="7"/>
  <c r="L96" i="7"/>
  <c r="K96" i="7"/>
  <c r="J96" i="7"/>
  <c r="I96" i="7"/>
  <c r="H96" i="7"/>
  <c r="G96" i="7"/>
  <c r="F96" i="7"/>
  <c r="E96" i="7"/>
  <c r="D96" i="7"/>
  <c r="C96" i="7"/>
  <c r="B96" i="7"/>
  <c r="N95" i="7"/>
  <c r="M95" i="7"/>
  <c r="L95" i="7"/>
  <c r="K95" i="7"/>
  <c r="J95" i="7"/>
  <c r="I95" i="7"/>
  <c r="H95" i="7"/>
  <c r="G95" i="7"/>
  <c r="F95" i="7"/>
  <c r="E95" i="7"/>
  <c r="D95" i="7"/>
  <c r="C95" i="7"/>
  <c r="B95" i="7"/>
  <c r="N94" i="7"/>
  <c r="M94" i="7"/>
  <c r="L94" i="7"/>
  <c r="K94" i="7"/>
  <c r="J94" i="7"/>
  <c r="I94" i="7"/>
  <c r="H94" i="7"/>
  <c r="G94" i="7"/>
  <c r="F94" i="7"/>
  <c r="E94" i="7"/>
  <c r="D94" i="7"/>
  <c r="C94" i="7"/>
  <c r="B94" i="7"/>
  <c r="N93" i="7"/>
  <c r="M93" i="7"/>
  <c r="L93" i="7"/>
  <c r="K93" i="7"/>
  <c r="J93" i="7"/>
  <c r="I93" i="7"/>
  <c r="H93" i="7"/>
  <c r="G93" i="7"/>
  <c r="F93" i="7"/>
  <c r="E93" i="7"/>
  <c r="D93" i="7"/>
  <c r="C93" i="7"/>
  <c r="B93" i="7"/>
  <c r="N92" i="7"/>
  <c r="M92" i="7"/>
  <c r="L92" i="7"/>
  <c r="K92" i="7"/>
  <c r="J92" i="7"/>
  <c r="I92" i="7"/>
  <c r="H92" i="7"/>
  <c r="G92" i="7"/>
  <c r="F92" i="7"/>
  <c r="E92" i="7"/>
  <c r="D92" i="7"/>
  <c r="C92" i="7"/>
  <c r="B92" i="7"/>
  <c r="N91" i="7"/>
  <c r="M91" i="7"/>
  <c r="L91" i="7"/>
  <c r="K91" i="7"/>
  <c r="J91" i="7"/>
  <c r="I91" i="7"/>
  <c r="H91" i="7"/>
  <c r="G91" i="7"/>
  <c r="F91" i="7"/>
  <c r="E91" i="7"/>
  <c r="D91" i="7"/>
  <c r="C91" i="7"/>
  <c r="B91" i="7"/>
  <c r="N90" i="7"/>
  <c r="M90" i="7"/>
  <c r="L90" i="7"/>
  <c r="K90" i="7"/>
  <c r="J90" i="7"/>
  <c r="I90" i="7"/>
  <c r="H90" i="7"/>
  <c r="G90" i="7"/>
  <c r="F90" i="7"/>
  <c r="E90" i="7"/>
  <c r="D90" i="7"/>
  <c r="C90" i="7"/>
  <c r="B90" i="7"/>
  <c r="N89" i="7"/>
  <c r="M89" i="7"/>
  <c r="L89" i="7"/>
  <c r="K89" i="7"/>
  <c r="J89" i="7"/>
  <c r="I89" i="7"/>
  <c r="H89" i="7"/>
  <c r="G89" i="7"/>
  <c r="F89" i="7"/>
  <c r="E89" i="7"/>
  <c r="D89" i="7"/>
  <c r="C89" i="7"/>
  <c r="B89" i="7"/>
  <c r="N88" i="7"/>
  <c r="M88" i="7"/>
  <c r="L88" i="7"/>
  <c r="K88" i="7"/>
  <c r="J88" i="7"/>
  <c r="I88" i="7"/>
  <c r="H88" i="7"/>
  <c r="G88" i="7"/>
  <c r="F88" i="7"/>
  <c r="E88" i="7"/>
  <c r="D88" i="7"/>
  <c r="C88" i="7"/>
  <c r="B88" i="7"/>
  <c r="N87" i="7"/>
  <c r="M87" i="7"/>
  <c r="L87" i="7"/>
  <c r="K87" i="7"/>
  <c r="J87" i="7"/>
  <c r="I87" i="7"/>
  <c r="H87" i="7"/>
  <c r="G87" i="7"/>
  <c r="F87" i="7"/>
  <c r="E87" i="7"/>
  <c r="D87" i="7"/>
  <c r="C87" i="7"/>
  <c r="B87" i="7"/>
  <c r="N86" i="7"/>
  <c r="M86" i="7"/>
  <c r="L86" i="7"/>
  <c r="K86" i="7"/>
  <c r="J86" i="7"/>
  <c r="I86" i="7"/>
  <c r="H86" i="7"/>
  <c r="G86" i="7"/>
  <c r="F86" i="7"/>
  <c r="E86" i="7"/>
  <c r="D86" i="7"/>
  <c r="C86" i="7"/>
  <c r="B86" i="7"/>
  <c r="N85" i="7"/>
  <c r="M85" i="7"/>
  <c r="L85" i="7"/>
  <c r="K85" i="7"/>
  <c r="J85" i="7"/>
  <c r="I85" i="7"/>
  <c r="H85" i="7"/>
  <c r="G85" i="7"/>
  <c r="F85" i="7"/>
  <c r="E85" i="7"/>
  <c r="D85" i="7"/>
  <c r="C85" i="7"/>
  <c r="B85" i="7"/>
  <c r="N84" i="7"/>
  <c r="M84" i="7"/>
  <c r="L84" i="7"/>
  <c r="K84" i="7"/>
  <c r="J84" i="7"/>
  <c r="I84" i="7"/>
  <c r="H84" i="7"/>
  <c r="G84" i="7"/>
  <c r="F84" i="7"/>
  <c r="E84" i="7"/>
  <c r="D84" i="7"/>
  <c r="C84" i="7"/>
  <c r="B84" i="7"/>
  <c r="B80" i="7"/>
  <c r="N79" i="7"/>
  <c r="M79" i="7"/>
  <c r="L79" i="7"/>
  <c r="K79" i="7"/>
  <c r="J79" i="7"/>
  <c r="I79" i="7"/>
  <c r="H79" i="7"/>
  <c r="G79" i="7"/>
  <c r="F79" i="7"/>
  <c r="E79" i="7"/>
  <c r="D79" i="7"/>
  <c r="C79" i="7"/>
  <c r="B79" i="7"/>
  <c r="N78" i="7"/>
  <c r="M78" i="7"/>
  <c r="L78" i="7"/>
  <c r="K78" i="7"/>
  <c r="J78" i="7"/>
  <c r="I78" i="7"/>
  <c r="H78" i="7"/>
  <c r="G78" i="7"/>
  <c r="F78" i="7"/>
  <c r="E78" i="7"/>
  <c r="D78" i="7"/>
  <c r="C78" i="7"/>
  <c r="B78" i="7"/>
  <c r="N77" i="7"/>
  <c r="M77" i="7"/>
  <c r="L77" i="7"/>
  <c r="K77" i="7"/>
  <c r="J77" i="7"/>
  <c r="I77" i="7"/>
  <c r="H77" i="7"/>
  <c r="G77" i="7"/>
  <c r="F77" i="7"/>
  <c r="E77" i="7"/>
  <c r="D77" i="7"/>
  <c r="C77" i="7"/>
  <c r="B77" i="7"/>
  <c r="N76" i="7"/>
  <c r="M76" i="7"/>
  <c r="L76" i="7"/>
  <c r="K76" i="7"/>
  <c r="J76" i="7"/>
  <c r="I76" i="7"/>
  <c r="H76" i="7"/>
  <c r="G76" i="7"/>
  <c r="F76" i="7"/>
  <c r="E76" i="7"/>
  <c r="D76" i="7"/>
  <c r="C76" i="7"/>
  <c r="B76" i="7"/>
  <c r="N75" i="7"/>
  <c r="M75" i="7"/>
  <c r="L75" i="7"/>
  <c r="K75" i="7"/>
  <c r="J75" i="7"/>
  <c r="I75" i="7"/>
  <c r="H75" i="7"/>
  <c r="G75" i="7"/>
  <c r="F75" i="7"/>
  <c r="E75" i="7"/>
  <c r="D75" i="7"/>
  <c r="C75" i="7"/>
  <c r="B75" i="7"/>
  <c r="N74" i="7"/>
  <c r="M74" i="7"/>
  <c r="L74" i="7"/>
  <c r="K74" i="7"/>
  <c r="J74" i="7"/>
  <c r="I74" i="7"/>
  <c r="H74" i="7"/>
  <c r="G74" i="7"/>
  <c r="F74" i="7"/>
  <c r="E74" i="7"/>
  <c r="D74" i="7"/>
  <c r="C74" i="7"/>
  <c r="B74" i="7"/>
  <c r="N73" i="7"/>
  <c r="M73" i="7"/>
  <c r="L73" i="7"/>
  <c r="K73" i="7"/>
  <c r="J73" i="7"/>
  <c r="I73" i="7"/>
  <c r="H73" i="7"/>
  <c r="G73" i="7"/>
  <c r="F73" i="7"/>
  <c r="E73" i="7"/>
  <c r="D73" i="7"/>
  <c r="C73" i="7"/>
  <c r="B73" i="7"/>
  <c r="N72" i="7"/>
  <c r="M72" i="7"/>
  <c r="L72" i="7"/>
  <c r="K72" i="7"/>
  <c r="J72" i="7"/>
  <c r="I72" i="7"/>
  <c r="H72" i="7"/>
  <c r="G72" i="7"/>
  <c r="F72" i="7"/>
  <c r="E72" i="7"/>
  <c r="D72" i="7"/>
  <c r="C72" i="7"/>
  <c r="B72" i="7"/>
  <c r="N71" i="7"/>
  <c r="M71" i="7"/>
  <c r="L71" i="7"/>
  <c r="K71" i="7"/>
  <c r="J71" i="7"/>
  <c r="I71" i="7"/>
  <c r="H71" i="7"/>
  <c r="G71" i="7"/>
  <c r="F71" i="7"/>
  <c r="E71" i="7"/>
  <c r="D71" i="7"/>
  <c r="C71" i="7"/>
  <c r="B71" i="7"/>
  <c r="N70" i="7"/>
  <c r="M70" i="7"/>
  <c r="L70" i="7"/>
  <c r="K70" i="7"/>
  <c r="J70" i="7"/>
  <c r="I70" i="7"/>
  <c r="H70" i="7"/>
  <c r="G70" i="7"/>
  <c r="F70" i="7"/>
  <c r="E70" i="7"/>
  <c r="D70" i="7"/>
  <c r="C70" i="7"/>
  <c r="B70" i="7"/>
  <c r="N69" i="7"/>
  <c r="M69" i="7"/>
  <c r="L69" i="7"/>
  <c r="K69" i="7"/>
  <c r="J69" i="7"/>
  <c r="I69" i="7"/>
  <c r="H69" i="7"/>
  <c r="G69" i="7"/>
  <c r="F69" i="7"/>
  <c r="E69" i="7"/>
  <c r="D69" i="7"/>
  <c r="C69" i="7"/>
  <c r="B69" i="7"/>
  <c r="N68" i="7"/>
  <c r="M68" i="7"/>
  <c r="L68" i="7"/>
  <c r="K68" i="7"/>
  <c r="J68" i="7"/>
  <c r="I68" i="7"/>
  <c r="H68" i="7"/>
  <c r="G68" i="7"/>
  <c r="F68" i="7"/>
  <c r="E68" i="7"/>
  <c r="D68" i="7"/>
  <c r="C68" i="7"/>
  <c r="B68" i="7"/>
  <c r="N67" i="7"/>
  <c r="M67" i="7"/>
  <c r="L67" i="7"/>
  <c r="K67" i="7"/>
  <c r="J67" i="7"/>
  <c r="I67" i="7"/>
  <c r="H67" i="7"/>
  <c r="G67" i="7"/>
  <c r="F67" i="7"/>
  <c r="E67" i="7"/>
  <c r="D67" i="7"/>
  <c r="C67" i="7"/>
  <c r="B67" i="7"/>
  <c r="N66" i="7"/>
  <c r="M66" i="7"/>
  <c r="L66" i="7"/>
  <c r="K66" i="7"/>
  <c r="J66" i="7"/>
  <c r="I66" i="7"/>
  <c r="H66" i="7"/>
  <c r="G66" i="7"/>
  <c r="F66" i="7"/>
  <c r="E66" i="7"/>
  <c r="D66" i="7"/>
  <c r="C66" i="7"/>
  <c r="B66" i="7"/>
  <c r="N65" i="7"/>
  <c r="M65" i="7"/>
  <c r="L65" i="7"/>
  <c r="K65" i="7"/>
  <c r="J65" i="7"/>
  <c r="I65" i="7"/>
  <c r="H65" i="7"/>
  <c r="G65" i="7"/>
  <c r="F65" i="7"/>
  <c r="E65" i="7"/>
  <c r="D65" i="7"/>
  <c r="C65" i="7"/>
  <c r="B65" i="7"/>
  <c r="N64" i="7"/>
  <c r="M64" i="7"/>
  <c r="L64" i="7"/>
  <c r="K64" i="7"/>
  <c r="J64" i="7"/>
  <c r="I64" i="7"/>
  <c r="H64" i="7"/>
  <c r="G64" i="7"/>
  <c r="F64" i="7"/>
  <c r="E64" i="7"/>
  <c r="D64" i="7"/>
  <c r="C64" i="7"/>
  <c r="B64" i="7"/>
  <c r="B60" i="7"/>
  <c r="N59" i="7"/>
  <c r="M59" i="7"/>
  <c r="L59" i="7"/>
  <c r="K59" i="7"/>
  <c r="J59" i="7"/>
  <c r="I59" i="7"/>
  <c r="H59" i="7"/>
  <c r="G59" i="7"/>
  <c r="F59" i="7"/>
  <c r="E59" i="7"/>
  <c r="D59" i="7"/>
  <c r="C59" i="7"/>
  <c r="B59" i="7"/>
  <c r="N58" i="7"/>
  <c r="M58" i="7"/>
  <c r="L58" i="7"/>
  <c r="K58" i="7"/>
  <c r="J58" i="7"/>
  <c r="I58" i="7"/>
  <c r="H58" i="7"/>
  <c r="G58" i="7"/>
  <c r="F58" i="7"/>
  <c r="E58" i="7"/>
  <c r="D58" i="7"/>
  <c r="C58" i="7"/>
  <c r="B58" i="7"/>
  <c r="N57" i="7"/>
  <c r="M57" i="7"/>
  <c r="L57" i="7"/>
  <c r="K57" i="7"/>
  <c r="J57" i="7"/>
  <c r="I57" i="7"/>
  <c r="H57" i="7"/>
  <c r="G57" i="7"/>
  <c r="F57" i="7"/>
  <c r="E57" i="7"/>
  <c r="D57" i="7"/>
  <c r="C57" i="7"/>
  <c r="B57" i="7"/>
  <c r="N56" i="7"/>
  <c r="M56" i="7"/>
  <c r="L56" i="7"/>
  <c r="K56" i="7"/>
  <c r="J56" i="7"/>
  <c r="I56" i="7"/>
  <c r="H56" i="7"/>
  <c r="G56" i="7"/>
  <c r="F56" i="7"/>
  <c r="E56" i="7"/>
  <c r="D56" i="7"/>
  <c r="C56" i="7"/>
  <c r="B56" i="7"/>
  <c r="N55" i="7"/>
  <c r="M55" i="7"/>
  <c r="L55" i="7"/>
  <c r="K55" i="7"/>
  <c r="J55" i="7"/>
  <c r="I55" i="7"/>
  <c r="H55" i="7"/>
  <c r="G55" i="7"/>
  <c r="F55" i="7"/>
  <c r="E55" i="7"/>
  <c r="D55" i="7"/>
  <c r="C55" i="7"/>
  <c r="B55" i="7"/>
  <c r="N54" i="7"/>
  <c r="M54" i="7"/>
  <c r="L54" i="7"/>
  <c r="K54" i="7"/>
  <c r="J54" i="7"/>
  <c r="I54" i="7"/>
  <c r="H54" i="7"/>
  <c r="G54" i="7"/>
  <c r="F54" i="7"/>
  <c r="E54" i="7"/>
  <c r="D54" i="7"/>
  <c r="C54" i="7"/>
  <c r="B54" i="7"/>
  <c r="N53" i="7"/>
  <c r="M53" i="7"/>
  <c r="L53" i="7"/>
  <c r="K53" i="7"/>
  <c r="J53" i="7"/>
  <c r="I53" i="7"/>
  <c r="H53" i="7"/>
  <c r="G53" i="7"/>
  <c r="F53" i="7"/>
  <c r="E53" i="7"/>
  <c r="D53" i="7"/>
  <c r="C53" i="7"/>
  <c r="B53" i="7"/>
  <c r="N52" i="7"/>
  <c r="M52" i="7"/>
  <c r="L52" i="7"/>
  <c r="K52" i="7"/>
  <c r="J52" i="7"/>
  <c r="I52" i="7"/>
  <c r="H52" i="7"/>
  <c r="G52" i="7"/>
  <c r="F52" i="7"/>
  <c r="E52" i="7"/>
  <c r="D52" i="7"/>
  <c r="C52" i="7"/>
  <c r="B52" i="7"/>
  <c r="N51" i="7"/>
  <c r="M51" i="7"/>
  <c r="L51" i="7"/>
  <c r="K51" i="7"/>
  <c r="J51" i="7"/>
  <c r="I51" i="7"/>
  <c r="H51" i="7"/>
  <c r="G51" i="7"/>
  <c r="F51" i="7"/>
  <c r="E51" i="7"/>
  <c r="D51" i="7"/>
  <c r="C51" i="7"/>
  <c r="B51" i="7"/>
  <c r="N50" i="7"/>
  <c r="M50" i="7"/>
  <c r="L50" i="7"/>
  <c r="K50" i="7"/>
  <c r="J50" i="7"/>
  <c r="I50" i="7"/>
  <c r="H50" i="7"/>
  <c r="G50" i="7"/>
  <c r="F50" i="7"/>
  <c r="E50" i="7"/>
  <c r="D50" i="7"/>
  <c r="C50" i="7"/>
  <c r="B50" i="7"/>
  <c r="N49" i="7"/>
  <c r="M49" i="7"/>
  <c r="L49" i="7"/>
  <c r="K49" i="7"/>
  <c r="J49" i="7"/>
  <c r="I49" i="7"/>
  <c r="H49" i="7"/>
  <c r="G49" i="7"/>
  <c r="F49" i="7"/>
  <c r="E49" i="7"/>
  <c r="D49" i="7"/>
  <c r="C49" i="7"/>
  <c r="B49" i="7"/>
  <c r="N48" i="7"/>
  <c r="M48" i="7"/>
  <c r="L48" i="7"/>
  <c r="K48" i="7"/>
  <c r="J48" i="7"/>
  <c r="I48" i="7"/>
  <c r="H48" i="7"/>
  <c r="G48" i="7"/>
  <c r="F48" i="7"/>
  <c r="E48" i="7"/>
  <c r="D48" i="7"/>
  <c r="C48" i="7"/>
  <c r="B48" i="7"/>
  <c r="N47" i="7"/>
  <c r="M47" i="7"/>
  <c r="L47" i="7"/>
  <c r="K47" i="7"/>
  <c r="J47" i="7"/>
  <c r="I47" i="7"/>
  <c r="H47" i="7"/>
  <c r="G47" i="7"/>
  <c r="F47" i="7"/>
  <c r="E47" i="7"/>
  <c r="D47" i="7"/>
  <c r="C47" i="7"/>
  <c r="B47" i="7"/>
  <c r="N46" i="7"/>
  <c r="M46" i="7"/>
  <c r="L46" i="7"/>
  <c r="K46" i="7"/>
  <c r="J46" i="7"/>
  <c r="I46" i="7"/>
  <c r="H46" i="7"/>
  <c r="G46" i="7"/>
  <c r="F46" i="7"/>
  <c r="E46" i="7"/>
  <c r="D46" i="7"/>
  <c r="C46" i="7"/>
  <c r="B46" i="7"/>
  <c r="N45" i="7"/>
  <c r="M45" i="7"/>
  <c r="L45" i="7"/>
  <c r="K45" i="7"/>
  <c r="J45" i="7"/>
  <c r="I45" i="7"/>
  <c r="H45" i="7"/>
  <c r="G45" i="7"/>
  <c r="F45" i="7"/>
  <c r="E45" i="7"/>
  <c r="D45" i="7"/>
  <c r="C45" i="7"/>
  <c r="B45" i="7"/>
  <c r="N44" i="7"/>
  <c r="M44" i="7"/>
  <c r="L44" i="7"/>
  <c r="K44" i="7"/>
  <c r="J44" i="7"/>
  <c r="I44" i="7"/>
  <c r="H44" i="7"/>
  <c r="G44" i="7"/>
  <c r="F44" i="7"/>
  <c r="E44" i="7"/>
  <c r="D44" i="7"/>
  <c r="C44" i="7"/>
  <c r="B44" i="7"/>
  <c r="B20" i="7"/>
  <c r="B19" i="7"/>
  <c r="B18" i="7"/>
  <c r="B17" i="7"/>
  <c r="B16" i="7"/>
  <c r="B15" i="7"/>
  <c r="B14" i="7"/>
  <c r="B13" i="7"/>
  <c r="B12" i="7"/>
  <c r="B11" i="7"/>
  <c r="B10" i="7"/>
  <c r="B9" i="7"/>
  <c r="B8" i="7"/>
  <c r="B7" i="7"/>
  <c r="B6" i="7"/>
  <c r="B5" i="7"/>
  <c r="B4" i="7"/>
  <c r="N19" i="7"/>
  <c r="M19" i="7"/>
  <c r="L19" i="7"/>
  <c r="K19" i="7"/>
  <c r="J19" i="7"/>
  <c r="I19" i="7"/>
  <c r="H19" i="7"/>
  <c r="G19" i="7"/>
  <c r="F19" i="7"/>
  <c r="E19" i="7"/>
  <c r="D19" i="7"/>
  <c r="C19" i="7"/>
  <c r="N18" i="7"/>
  <c r="M18" i="7"/>
  <c r="L18" i="7"/>
  <c r="K18" i="7"/>
  <c r="J18" i="7"/>
  <c r="I18" i="7"/>
  <c r="H18" i="7"/>
  <c r="G18" i="7"/>
  <c r="F18" i="7"/>
  <c r="E18" i="7"/>
  <c r="D18" i="7"/>
  <c r="C18" i="7"/>
  <c r="N17" i="7"/>
  <c r="M17" i="7"/>
  <c r="L17" i="7"/>
  <c r="K17" i="7"/>
  <c r="J17" i="7"/>
  <c r="I17" i="7"/>
  <c r="H17" i="7"/>
  <c r="G17" i="7"/>
  <c r="F17" i="7"/>
  <c r="E17" i="7"/>
  <c r="D17" i="7"/>
  <c r="C17" i="7"/>
  <c r="N16" i="7"/>
  <c r="M16" i="7"/>
  <c r="L16" i="7"/>
  <c r="K16" i="7"/>
  <c r="J16" i="7"/>
  <c r="I16" i="7"/>
  <c r="H16" i="7"/>
  <c r="G16" i="7"/>
  <c r="F16" i="7"/>
  <c r="E16" i="7"/>
  <c r="D16" i="7"/>
  <c r="C16" i="7"/>
  <c r="N15" i="7"/>
  <c r="M15" i="7"/>
  <c r="L15" i="7"/>
  <c r="K15" i="7"/>
  <c r="J15" i="7"/>
  <c r="I15" i="7"/>
  <c r="H15" i="7"/>
  <c r="G15" i="7"/>
  <c r="F15" i="7"/>
  <c r="E15" i="7"/>
  <c r="D15" i="7"/>
  <c r="C15" i="7"/>
  <c r="N14" i="7"/>
  <c r="M14" i="7"/>
  <c r="L14" i="7"/>
  <c r="K14" i="7"/>
  <c r="J14" i="7"/>
  <c r="I14" i="7"/>
  <c r="H14" i="7"/>
  <c r="G14" i="7"/>
  <c r="F14" i="7"/>
  <c r="E14" i="7"/>
  <c r="D14" i="7"/>
  <c r="C14" i="7"/>
  <c r="N13" i="7"/>
  <c r="M13" i="7"/>
  <c r="L13" i="7"/>
  <c r="K13" i="7"/>
  <c r="J13" i="7"/>
  <c r="I13" i="7"/>
  <c r="H13" i="7"/>
  <c r="G13" i="7"/>
  <c r="F13" i="7"/>
  <c r="E13" i="7"/>
  <c r="D13" i="7"/>
  <c r="C13" i="7"/>
  <c r="N12" i="7"/>
  <c r="M12" i="7"/>
  <c r="L12" i="7"/>
  <c r="K12" i="7"/>
  <c r="J12" i="7"/>
  <c r="I12" i="7"/>
  <c r="H12" i="7"/>
  <c r="G12" i="7"/>
  <c r="F12" i="7"/>
  <c r="E12" i="7"/>
  <c r="D12" i="7"/>
  <c r="C12" i="7"/>
  <c r="N11" i="7"/>
  <c r="M11" i="7"/>
  <c r="L11" i="7"/>
  <c r="K11" i="7"/>
  <c r="J11" i="7"/>
  <c r="I11" i="7"/>
  <c r="H11" i="7"/>
  <c r="G11" i="7"/>
  <c r="F11" i="7"/>
  <c r="E11" i="7"/>
  <c r="D11" i="7"/>
  <c r="C11" i="7"/>
  <c r="N10" i="7"/>
  <c r="M10" i="7"/>
  <c r="L10" i="7"/>
  <c r="K10" i="7"/>
  <c r="J10" i="7"/>
  <c r="I10" i="7"/>
  <c r="H10" i="7"/>
  <c r="G10" i="7"/>
  <c r="F10" i="7"/>
  <c r="E10" i="7"/>
  <c r="D10" i="7"/>
  <c r="C10" i="7"/>
  <c r="N9" i="7"/>
  <c r="M9" i="7"/>
  <c r="L9" i="7"/>
  <c r="K9" i="7"/>
  <c r="J9" i="7"/>
  <c r="I9" i="7"/>
  <c r="H9" i="7"/>
  <c r="G9" i="7"/>
  <c r="F9" i="7"/>
  <c r="E9" i="7"/>
  <c r="D9" i="7"/>
  <c r="C9" i="7"/>
  <c r="N8" i="7"/>
  <c r="M8" i="7"/>
  <c r="L8" i="7"/>
  <c r="K8" i="7"/>
  <c r="J8" i="7"/>
  <c r="I8" i="7"/>
  <c r="H8" i="7"/>
  <c r="G8" i="7"/>
  <c r="F8" i="7"/>
  <c r="E8" i="7"/>
  <c r="D8" i="7"/>
  <c r="C8" i="7"/>
  <c r="N7" i="7"/>
  <c r="M7" i="7"/>
  <c r="L7" i="7"/>
  <c r="K7" i="7"/>
  <c r="J7" i="7"/>
  <c r="I7" i="7"/>
  <c r="H7" i="7"/>
  <c r="G7" i="7"/>
  <c r="F7" i="7"/>
  <c r="E7" i="7"/>
  <c r="D7" i="7"/>
  <c r="C7" i="7"/>
  <c r="N6" i="7"/>
  <c r="M6" i="7"/>
  <c r="L6" i="7"/>
  <c r="K6" i="7"/>
  <c r="J6" i="7"/>
  <c r="I6" i="7"/>
  <c r="H6" i="7"/>
  <c r="G6" i="7"/>
  <c r="F6" i="7"/>
  <c r="E6" i="7"/>
  <c r="D6" i="7"/>
  <c r="C6" i="7"/>
  <c r="N5" i="7"/>
  <c r="M5" i="7"/>
  <c r="L5" i="7"/>
  <c r="K5" i="7"/>
  <c r="J5" i="7"/>
  <c r="I5" i="7"/>
  <c r="H5" i="7"/>
  <c r="G5" i="7"/>
  <c r="F5" i="7"/>
  <c r="E5" i="7"/>
  <c r="D5" i="7"/>
  <c r="C5" i="7"/>
  <c r="Q19" i="7"/>
  <c r="Q119" i="6"/>
  <c r="S118" i="6"/>
  <c r="Q118" i="6"/>
  <c r="S117" i="6"/>
  <c r="Q117" i="6"/>
  <c r="S116" i="6"/>
  <c r="Q116" i="6"/>
  <c r="S115" i="6"/>
  <c r="Q115" i="6"/>
  <c r="S114" i="6"/>
  <c r="Q114" i="6"/>
  <c r="S113" i="6"/>
  <c r="Q113" i="6"/>
  <c r="S112" i="6"/>
  <c r="Q112" i="6"/>
  <c r="S111" i="6"/>
  <c r="Q111" i="6"/>
  <c r="S110" i="6"/>
  <c r="Q110" i="6"/>
  <c r="S109" i="6"/>
  <c r="Q109" i="6"/>
  <c r="S108" i="6"/>
  <c r="Q108" i="6"/>
  <c r="S107" i="6"/>
  <c r="Q107" i="6"/>
  <c r="S106" i="6"/>
  <c r="Q106" i="6"/>
  <c r="S105" i="6"/>
  <c r="Q105" i="6"/>
  <c r="S104" i="6"/>
  <c r="Q104" i="6"/>
  <c r="Q99" i="6"/>
  <c r="S98" i="6"/>
  <c r="Q98" i="6"/>
  <c r="S97" i="6"/>
  <c r="Q97" i="6"/>
  <c r="R99" i="6" s="1"/>
  <c r="S96" i="6"/>
  <c r="Q96" i="6"/>
  <c r="S95" i="6"/>
  <c r="Q95" i="6"/>
  <c r="S94" i="6"/>
  <c r="Q94" i="6"/>
  <c r="S93" i="6"/>
  <c r="Q93" i="6"/>
  <c r="S92" i="6"/>
  <c r="Q92" i="6"/>
  <c r="S91" i="6"/>
  <c r="Q91" i="6"/>
  <c r="S90" i="6"/>
  <c r="Q90" i="6"/>
  <c r="S89" i="6"/>
  <c r="Q89" i="6"/>
  <c r="S88" i="6"/>
  <c r="Q88" i="6"/>
  <c r="S87" i="6"/>
  <c r="Q87" i="6"/>
  <c r="S86" i="6"/>
  <c r="Q86" i="6"/>
  <c r="S85" i="6"/>
  <c r="Q85" i="6"/>
  <c r="S84" i="6"/>
  <c r="Q84" i="6"/>
  <c r="Q79" i="6"/>
  <c r="S78" i="6"/>
  <c r="Q78" i="6"/>
  <c r="S77" i="6"/>
  <c r="Q77" i="6"/>
  <c r="R79" i="6" s="1"/>
  <c r="S76" i="6"/>
  <c r="Q76" i="6"/>
  <c r="S75" i="6"/>
  <c r="Q75" i="6"/>
  <c r="S74" i="6"/>
  <c r="Q74" i="6"/>
  <c r="S73" i="6"/>
  <c r="Q73" i="6"/>
  <c r="S72" i="6"/>
  <c r="Q72" i="6"/>
  <c r="S71" i="6"/>
  <c r="Q71" i="6"/>
  <c r="S70" i="6"/>
  <c r="Q70" i="6"/>
  <c r="S69" i="6"/>
  <c r="Q69" i="6"/>
  <c r="S68" i="6"/>
  <c r="Q68" i="6"/>
  <c r="S67" i="6"/>
  <c r="Q67" i="6"/>
  <c r="S66" i="6"/>
  <c r="Q66" i="6"/>
  <c r="S65" i="6"/>
  <c r="Q65" i="6"/>
  <c r="S64" i="6"/>
  <c r="Q64" i="6"/>
  <c r="Q59" i="6"/>
  <c r="S58" i="6"/>
  <c r="Q58" i="6"/>
  <c r="S57" i="6"/>
  <c r="Q57" i="6"/>
  <c r="R59" i="6" s="1"/>
  <c r="S56" i="6"/>
  <c r="Q56" i="6"/>
  <c r="S55" i="6"/>
  <c r="Q55" i="6"/>
  <c r="S54" i="6"/>
  <c r="Q54" i="6"/>
  <c r="S53" i="6"/>
  <c r="Q53" i="6"/>
  <c r="S52" i="6"/>
  <c r="Q52" i="6"/>
  <c r="S51" i="6"/>
  <c r="Q51" i="6"/>
  <c r="S50" i="6"/>
  <c r="Q50" i="6"/>
  <c r="S49" i="6"/>
  <c r="Q49" i="6"/>
  <c r="S48" i="6"/>
  <c r="Q48" i="6"/>
  <c r="S47" i="6"/>
  <c r="Q47" i="6"/>
  <c r="S46" i="6"/>
  <c r="Q46" i="6"/>
  <c r="S45" i="6"/>
  <c r="Q45" i="6"/>
  <c r="S44" i="6"/>
  <c r="Q44" i="6"/>
  <c r="Q39" i="6"/>
  <c r="S38" i="6"/>
  <c r="Q38" i="6"/>
  <c r="S37" i="6"/>
  <c r="Q37" i="6"/>
  <c r="R39" i="6" s="1"/>
  <c r="S36" i="6"/>
  <c r="Q36" i="6"/>
  <c r="S35" i="6"/>
  <c r="Q35" i="6"/>
  <c r="S34" i="6"/>
  <c r="Q34" i="6"/>
  <c r="S33" i="6"/>
  <c r="Q33" i="6"/>
  <c r="R33" i="6" s="1"/>
  <c r="S32" i="6"/>
  <c r="T32" i="6" s="1"/>
  <c r="Q32" i="6"/>
  <c r="S31" i="6"/>
  <c r="Q31" i="6"/>
  <c r="R31" i="6" s="1"/>
  <c r="S30" i="6"/>
  <c r="T30" i="6" s="1"/>
  <c r="Q30" i="6"/>
  <c r="S29" i="6"/>
  <c r="Q29" i="6"/>
  <c r="R29" i="6" s="1"/>
  <c r="S28" i="6"/>
  <c r="T28" i="6" s="1"/>
  <c r="Q28" i="6"/>
  <c r="S27" i="6"/>
  <c r="Q27" i="6"/>
  <c r="R27" i="6" s="1"/>
  <c r="S26" i="6"/>
  <c r="T26" i="6" s="1"/>
  <c r="Q26" i="6"/>
  <c r="S25" i="6"/>
  <c r="Q25" i="6"/>
  <c r="R25" i="6" s="1"/>
  <c r="S24" i="6"/>
  <c r="Q24" i="6"/>
  <c r="Q19" i="6"/>
  <c r="S18" i="6"/>
  <c r="Q18" i="6"/>
  <c r="S17" i="6"/>
  <c r="Q17" i="6"/>
  <c r="S16" i="6"/>
  <c r="Q16" i="6"/>
  <c r="S15" i="6"/>
  <c r="Q15" i="6"/>
  <c r="S14" i="6"/>
  <c r="Q14" i="6"/>
  <c r="S13" i="6"/>
  <c r="Q13" i="6"/>
  <c r="S12" i="6"/>
  <c r="Q12" i="6"/>
  <c r="S11" i="6"/>
  <c r="Q11" i="6"/>
  <c r="S10" i="6"/>
  <c r="Q10" i="6"/>
  <c r="S9" i="6"/>
  <c r="Q9" i="6"/>
  <c r="S8" i="6"/>
  <c r="Q8" i="6"/>
  <c r="S7" i="6"/>
  <c r="Q7" i="6"/>
  <c r="S6" i="6"/>
  <c r="Q6" i="6"/>
  <c r="S5" i="6"/>
  <c r="Q5" i="6"/>
  <c r="S4" i="6"/>
  <c r="Q4" i="6"/>
  <c r="C140" i="6"/>
  <c r="N139" i="6"/>
  <c r="M139" i="6"/>
  <c r="L139" i="6"/>
  <c r="K139" i="6"/>
  <c r="J139" i="6"/>
  <c r="I139" i="6"/>
  <c r="H139" i="6"/>
  <c r="G139" i="6"/>
  <c r="F139" i="6"/>
  <c r="E139" i="6"/>
  <c r="D139" i="6"/>
  <c r="C139" i="6"/>
  <c r="N138" i="6"/>
  <c r="M138" i="6"/>
  <c r="L138" i="6"/>
  <c r="K138" i="6"/>
  <c r="J138" i="6"/>
  <c r="I138" i="6"/>
  <c r="H138" i="6"/>
  <c r="G138" i="6"/>
  <c r="F138" i="6"/>
  <c r="E138" i="6"/>
  <c r="D138" i="6"/>
  <c r="C138" i="6"/>
  <c r="N137" i="6"/>
  <c r="M137" i="6"/>
  <c r="L137" i="6"/>
  <c r="K137" i="6"/>
  <c r="J137" i="6"/>
  <c r="I137" i="6"/>
  <c r="H137" i="6"/>
  <c r="G137" i="6"/>
  <c r="F137" i="6"/>
  <c r="E137" i="6"/>
  <c r="D137" i="6"/>
  <c r="C137" i="6"/>
  <c r="N136" i="6"/>
  <c r="M136" i="6"/>
  <c r="L136" i="6"/>
  <c r="K136" i="6"/>
  <c r="J136" i="6"/>
  <c r="I136" i="6"/>
  <c r="S136" i="6" s="1"/>
  <c r="H136" i="6"/>
  <c r="G136" i="6"/>
  <c r="F136" i="6"/>
  <c r="E136" i="6"/>
  <c r="D136" i="6"/>
  <c r="C136" i="6"/>
  <c r="Q136" i="6" s="1"/>
  <c r="N135" i="6"/>
  <c r="M135" i="6"/>
  <c r="L135" i="6"/>
  <c r="K135" i="6"/>
  <c r="J135" i="6"/>
  <c r="I135" i="6"/>
  <c r="S135" i="6" s="1"/>
  <c r="H135" i="6"/>
  <c r="G135" i="6"/>
  <c r="F135" i="6"/>
  <c r="E135" i="6"/>
  <c r="D135" i="6"/>
  <c r="C135" i="6"/>
  <c r="N134" i="6"/>
  <c r="M134" i="6"/>
  <c r="L134" i="6"/>
  <c r="K134" i="6"/>
  <c r="J134" i="6"/>
  <c r="I134" i="6"/>
  <c r="S134" i="6" s="1"/>
  <c r="H134" i="6"/>
  <c r="G134" i="6"/>
  <c r="F134" i="6"/>
  <c r="E134" i="6"/>
  <c r="D134" i="6"/>
  <c r="C134" i="6"/>
  <c r="Q134" i="6" s="1"/>
  <c r="N133" i="6"/>
  <c r="M133" i="6"/>
  <c r="L133" i="6"/>
  <c r="K133" i="6"/>
  <c r="J133" i="6"/>
  <c r="I133" i="6"/>
  <c r="S133" i="6" s="1"/>
  <c r="H133" i="6"/>
  <c r="G133" i="6"/>
  <c r="F133" i="6"/>
  <c r="E133" i="6"/>
  <c r="D133" i="6"/>
  <c r="C133" i="6"/>
  <c r="N132" i="6"/>
  <c r="M132" i="6"/>
  <c r="L132" i="6"/>
  <c r="K132" i="6"/>
  <c r="J132" i="6"/>
  <c r="I132" i="6"/>
  <c r="S132" i="6" s="1"/>
  <c r="H132" i="6"/>
  <c r="G132" i="6"/>
  <c r="F132" i="6"/>
  <c r="E132" i="6"/>
  <c r="D132" i="6"/>
  <c r="C132" i="6"/>
  <c r="Q132" i="6" s="1"/>
  <c r="Q119" i="5"/>
  <c r="S118" i="5"/>
  <c r="Q118" i="5"/>
  <c r="S117" i="5"/>
  <c r="Q117" i="5"/>
  <c r="S116" i="5"/>
  <c r="Q116" i="5"/>
  <c r="S115" i="5"/>
  <c r="Q115" i="5"/>
  <c r="S114" i="5"/>
  <c r="Q114" i="5"/>
  <c r="S113" i="5"/>
  <c r="Q113" i="5"/>
  <c r="S112" i="5"/>
  <c r="Q112" i="5"/>
  <c r="S111" i="5"/>
  <c r="Q111" i="5"/>
  <c r="S110" i="5"/>
  <c r="Q110" i="5"/>
  <c r="S109" i="5"/>
  <c r="Q109" i="5"/>
  <c r="S108" i="5"/>
  <c r="Q108" i="5"/>
  <c r="S107" i="5"/>
  <c r="Q107" i="5"/>
  <c r="S106" i="5"/>
  <c r="Q106" i="5"/>
  <c r="S105" i="5"/>
  <c r="Q105" i="5"/>
  <c r="S104" i="5"/>
  <c r="Q104" i="5"/>
  <c r="Q99" i="5"/>
  <c r="S98" i="5"/>
  <c r="Q98" i="5"/>
  <c r="S97" i="5"/>
  <c r="Q97" i="5"/>
  <c r="S96" i="5"/>
  <c r="Q96" i="5"/>
  <c r="S95" i="5"/>
  <c r="Q95" i="5"/>
  <c r="S94" i="5"/>
  <c r="Q94" i="5"/>
  <c r="S93" i="5"/>
  <c r="Q93" i="5"/>
  <c r="S92" i="5"/>
  <c r="Q92" i="5"/>
  <c r="S91" i="5"/>
  <c r="Q91" i="5"/>
  <c r="S90" i="5"/>
  <c r="Q90" i="5"/>
  <c r="S89" i="5"/>
  <c r="Q89" i="5"/>
  <c r="S88" i="5"/>
  <c r="Q88" i="5"/>
  <c r="S87" i="5"/>
  <c r="Q87" i="5"/>
  <c r="S86" i="5"/>
  <c r="Q86" i="5"/>
  <c r="S85" i="5"/>
  <c r="Q85" i="5"/>
  <c r="S84" i="5"/>
  <c r="Q84" i="5"/>
  <c r="Q79" i="5"/>
  <c r="S78" i="5"/>
  <c r="Q78" i="5"/>
  <c r="S77" i="5"/>
  <c r="Q77" i="5"/>
  <c r="S76" i="5"/>
  <c r="Q76" i="5"/>
  <c r="R76" i="5" s="1"/>
  <c r="S75" i="5"/>
  <c r="T75" i="5" s="1"/>
  <c r="Q75" i="5"/>
  <c r="S74" i="5"/>
  <c r="Q74" i="5"/>
  <c r="R74" i="5" s="1"/>
  <c r="S73" i="5"/>
  <c r="T73" i="5" s="1"/>
  <c r="Q73" i="5"/>
  <c r="S72" i="5"/>
  <c r="Q72" i="5"/>
  <c r="R72" i="5" s="1"/>
  <c r="S71" i="5"/>
  <c r="T71" i="5" s="1"/>
  <c r="Q71" i="5"/>
  <c r="S70" i="5"/>
  <c r="Q70" i="5"/>
  <c r="R70" i="5" s="1"/>
  <c r="S69" i="5"/>
  <c r="T69" i="5" s="1"/>
  <c r="Q69" i="5"/>
  <c r="S68" i="5"/>
  <c r="Q68" i="5"/>
  <c r="R68" i="5" s="1"/>
  <c r="S67" i="5"/>
  <c r="T67" i="5" s="1"/>
  <c r="Q67" i="5"/>
  <c r="S66" i="5"/>
  <c r="Q66" i="5"/>
  <c r="R66" i="5" s="1"/>
  <c r="S65" i="5"/>
  <c r="T65" i="5" s="1"/>
  <c r="Q65" i="5"/>
  <c r="S64" i="5"/>
  <c r="Q64" i="5"/>
  <c r="Q59" i="5"/>
  <c r="S58" i="5"/>
  <c r="Q58" i="5"/>
  <c r="R58" i="5" s="1"/>
  <c r="S57" i="5"/>
  <c r="T57" i="5" s="1"/>
  <c r="Q57" i="5"/>
  <c r="R59" i="5" s="1"/>
  <c r="S56" i="5"/>
  <c r="Q56" i="5"/>
  <c r="R56" i="5" s="1"/>
  <c r="S55" i="5"/>
  <c r="T55" i="5" s="1"/>
  <c r="Q55" i="5"/>
  <c r="S54" i="5"/>
  <c r="Q54" i="5"/>
  <c r="R54" i="5" s="1"/>
  <c r="S53" i="5"/>
  <c r="T53" i="5" s="1"/>
  <c r="Q53" i="5"/>
  <c r="S52" i="5"/>
  <c r="Q52" i="5"/>
  <c r="R52" i="5" s="1"/>
  <c r="S51" i="5"/>
  <c r="T51" i="5" s="1"/>
  <c r="Q51" i="5"/>
  <c r="S50" i="5"/>
  <c r="Q50" i="5"/>
  <c r="R50" i="5" s="1"/>
  <c r="S49" i="5"/>
  <c r="T49" i="5" s="1"/>
  <c r="Q49" i="5"/>
  <c r="S48" i="5"/>
  <c r="Q48" i="5"/>
  <c r="R48" i="5" s="1"/>
  <c r="S47" i="5"/>
  <c r="T47" i="5" s="1"/>
  <c r="Q47" i="5"/>
  <c r="S46" i="5"/>
  <c r="Q46" i="5"/>
  <c r="R46" i="5" s="1"/>
  <c r="S45" i="5"/>
  <c r="T45" i="5" s="1"/>
  <c r="Q45" i="5"/>
  <c r="S44" i="5"/>
  <c r="Q44" i="5"/>
  <c r="Q39" i="5"/>
  <c r="S38" i="5"/>
  <c r="Q38" i="5"/>
  <c r="R38" i="5" s="1"/>
  <c r="S37" i="5"/>
  <c r="T37" i="5" s="1"/>
  <c r="Q37" i="5"/>
  <c r="S36" i="5"/>
  <c r="Q36" i="5"/>
  <c r="R36" i="5" s="1"/>
  <c r="S35" i="5"/>
  <c r="T35" i="5" s="1"/>
  <c r="Q35" i="5"/>
  <c r="S34" i="5"/>
  <c r="Q34" i="5"/>
  <c r="R34" i="5" s="1"/>
  <c r="S33" i="5"/>
  <c r="T33" i="5" s="1"/>
  <c r="Q33" i="5"/>
  <c r="S32" i="5"/>
  <c r="Q32" i="5"/>
  <c r="R32" i="5" s="1"/>
  <c r="S31" i="5"/>
  <c r="T31" i="5" s="1"/>
  <c r="Q31" i="5"/>
  <c r="S30" i="5"/>
  <c r="Q30" i="5"/>
  <c r="R30" i="5" s="1"/>
  <c r="S29" i="5"/>
  <c r="T29" i="5" s="1"/>
  <c r="Q29" i="5"/>
  <c r="S28" i="5"/>
  <c r="Q28" i="5"/>
  <c r="R28" i="5" s="1"/>
  <c r="S27" i="5"/>
  <c r="T27" i="5" s="1"/>
  <c r="Q27" i="5"/>
  <c r="S26" i="5"/>
  <c r="Q26" i="5"/>
  <c r="R26" i="5" s="1"/>
  <c r="S25" i="5"/>
  <c r="T25" i="5" s="1"/>
  <c r="Q25" i="5"/>
  <c r="S24" i="5"/>
  <c r="Q24" i="5"/>
  <c r="Q19" i="5"/>
  <c r="S18" i="5"/>
  <c r="Q18" i="5"/>
  <c r="R18" i="5" s="1"/>
  <c r="S17" i="5"/>
  <c r="T17" i="5" s="1"/>
  <c r="Q17" i="5"/>
  <c r="S16" i="5"/>
  <c r="Q16" i="5"/>
  <c r="R16" i="5" s="1"/>
  <c r="S15" i="5"/>
  <c r="T15" i="5" s="1"/>
  <c r="Q15" i="5"/>
  <c r="S14" i="5"/>
  <c r="Q14" i="5"/>
  <c r="R14" i="5" s="1"/>
  <c r="S13" i="5"/>
  <c r="T13" i="5" s="1"/>
  <c r="Q13" i="5"/>
  <c r="S12" i="5"/>
  <c r="Q12" i="5"/>
  <c r="R12" i="5" s="1"/>
  <c r="S11" i="5"/>
  <c r="T11" i="5" s="1"/>
  <c r="Q11" i="5"/>
  <c r="S10" i="5"/>
  <c r="Q10" i="5"/>
  <c r="R10" i="5" s="1"/>
  <c r="S9" i="5"/>
  <c r="T9" i="5" s="1"/>
  <c r="Q9" i="5"/>
  <c r="S8" i="5"/>
  <c r="Q8" i="5"/>
  <c r="R8" i="5" s="1"/>
  <c r="S7" i="5"/>
  <c r="T7" i="5" s="1"/>
  <c r="Q7" i="5"/>
  <c r="S6" i="5"/>
  <c r="Q6" i="5"/>
  <c r="R6" i="5" s="1"/>
  <c r="S5" i="5"/>
  <c r="T5" i="5" s="1"/>
  <c r="Q5" i="5"/>
  <c r="S4" i="5"/>
  <c r="Q4" i="5"/>
  <c r="C135" i="5"/>
  <c r="D135" i="5"/>
  <c r="E135" i="5"/>
  <c r="F135" i="5"/>
  <c r="G135" i="5"/>
  <c r="H135" i="5"/>
  <c r="I135" i="5"/>
  <c r="J135" i="5"/>
  <c r="K135" i="5"/>
  <c r="L135" i="5"/>
  <c r="M135" i="5"/>
  <c r="N135" i="5"/>
  <c r="C136" i="5"/>
  <c r="D136" i="5"/>
  <c r="E136" i="5"/>
  <c r="F136" i="5"/>
  <c r="G136" i="5"/>
  <c r="H136" i="5"/>
  <c r="I136" i="5"/>
  <c r="J136" i="5"/>
  <c r="K136" i="5"/>
  <c r="L136" i="5"/>
  <c r="M136" i="5"/>
  <c r="N136" i="5"/>
  <c r="C137" i="5"/>
  <c r="D137" i="5"/>
  <c r="E137" i="5"/>
  <c r="F137" i="5"/>
  <c r="G137" i="5"/>
  <c r="H137" i="5"/>
  <c r="I137" i="5"/>
  <c r="J137" i="5"/>
  <c r="K137" i="5"/>
  <c r="L137" i="5"/>
  <c r="M137" i="5"/>
  <c r="N137" i="5"/>
  <c r="C138" i="5"/>
  <c r="D138" i="5"/>
  <c r="E138" i="5"/>
  <c r="F138" i="5"/>
  <c r="G138" i="5"/>
  <c r="H138" i="5"/>
  <c r="I138" i="5"/>
  <c r="J138" i="5"/>
  <c r="K138" i="5"/>
  <c r="L138" i="5"/>
  <c r="M138" i="5"/>
  <c r="N138" i="5"/>
  <c r="C139" i="5"/>
  <c r="D139" i="5"/>
  <c r="E139" i="5"/>
  <c r="F139" i="5"/>
  <c r="G139" i="5"/>
  <c r="H139" i="5"/>
  <c r="I139" i="5"/>
  <c r="J139" i="5"/>
  <c r="K139" i="5"/>
  <c r="L139" i="5"/>
  <c r="M139" i="5"/>
  <c r="N139" i="5"/>
  <c r="C140" i="5"/>
  <c r="S17" i="4"/>
  <c r="S18" i="4"/>
  <c r="Q119" i="4"/>
  <c r="S118" i="4"/>
  <c r="Q118" i="4"/>
  <c r="S117" i="4"/>
  <c r="T117" i="4" s="1"/>
  <c r="Q117" i="4"/>
  <c r="R119" i="4" s="1"/>
  <c r="S116" i="4"/>
  <c r="Q116" i="4"/>
  <c r="R116" i="4" s="1"/>
  <c r="S115" i="4"/>
  <c r="T115" i="4" s="1"/>
  <c r="Q115" i="4"/>
  <c r="S114" i="4"/>
  <c r="Q114" i="4"/>
  <c r="R114" i="4" s="1"/>
  <c r="S113" i="4"/>
  <c r="T113" i="4" s="1"/>
  <c r="Q113" i="4"/>
  <c r="S112" i="4"/>
  <c r="Q112" i="4"/>
  <c r="R112" i="4" s="1"/>
  <c r="S111" i="4"/>
  <c r="T111" i="4" s="1"/>
  <c r="Q111" i="4"/>
  <c r="S110" i="4"/>
  <c r="Q110" i="4"/>
  <c r="R110" i="4" s="1"/>
  <c r="S109" i="4"/>
  <c r="T109" i="4" s="1"/>
  <c r="Q109" i="4"/>
  <c r="S108" i="4"/>
  <c r="Q108" i="4"/>
  <c r="R108" i="4" s="1"/>
  <c r="S107" i="4"/>
  <c r="T107" i="4" s="1"/>
  <c r="Q107" i="4"/>
  <c r="S106" i="4"/>
  <c r="Q106" i="4"/>
  <c r="R106" i="4" s="1"/>
  <c r="S105" i="4"/>
  <c r="T105" i="4" s="1"/>
  <c r="Q105" i="4"/>
  <c r="S104" i="4"/>
  <c r="Q104" i="4"/>
  <c r="Q99" i="4"/>
  <c r="S98" i="4"/>
  <c r="Q98" i="4"/>
  <c r="S97" i="4"/>
  <c r="Q97" i="4"/>
  <c r="S96" i="4"/>
  <c r="Q96" i="4"/>
  <c r="S95" i="4"/>
  <c r="Q95" i="4"/>
  <c r="S94" i="4"/>
  <c r="Q94" i="4"/>
  <c r="S93" i="4"/>
  <c r="Q93" i="4"/>
  <c r="S92" i="4"/>
  <c r="Q92" i="4"/>
  <c r="R92" i="4" s="1"/>
  <c r="S91" i="4"/>
  <c r="T91" i="4" s="1"/>
  <c r="Q91" i="4"/>
  <c r="S90" i="4"/>
  <c r="Q90" i="4"/>
  <c r="R90" i="4" s="1"/>
  <c r="S89" i="4"/>
  <c r="T89" i="4" s="1"/>
  <c r="Q89" i="4"/>
  <c r="S88" i="4"/>
  <c r="Q88" i="4"/>
  <c r="R88" i="4" s="1"/>
  <c r="S87" i="4"/>
  <c r="T87" i="4" s="1"/>
  <c r="Q87" i="4"/>
  <c r="S86" i="4"/>
  <c r="Q86" i="4"/>
  <c r="R86" i="4" s="1"/>
  <c r="S85" i="4"/>
  <c r="T85" i="4" s="1"/>
  <c r="Q85" i="4"/>
  <c r="S84" i="4"/>
  <c r="Q84" i="4"/>
  <c r="Q79" i="4"/>
  <c r="S78" i="4"/>
  <c r="Q78" i="4"/>
  <c r="S77" i="4"/>
  <c r="Q77" i="4"/>
  <c r="R79" i="4" s="1"/>
  <c r="S76" i="4"/>
  <c r="Q76" i="4"/>
  <c r="S75" i="4"/>
  <c r="Q75" i="4"/>
  <c r="S74" i="4"/>
  <c r="Q74" i="4"/>
  <c r="S73" i="4"/>
  <c r="Q73" i="4"/>
  <c r="S72" i="4"/>
  <c r="Q72" i="4"/>
  <c r="S71" i="4"/>
  <c r="Q71" i="4"/>
  <c r="S70" i="4"/>
  <c r="Q70" i="4"/>
  <c r="S69" i="4"/>
  <c r="Q69" i="4"/>
  <c r="S68" i="4"/>
  <c r="Q68" i="4"/>
  <c r="S67" i="4"/>
  <c r="Q67" i="4"/>
  <c r="S66" i="4"/>
  <c r="Q66" i="4"/>
  <c r="S65" i="4"/>
  <c r="Q65" i="4"/>
  <c r="S64" i="4"/>
  <c r="Q64" i="4"/>
  <c r="Q59" i="4"/>
  <c r="S58" i="4"/>
  <c r="Q58" i="4"/>
  <c r="S57" i="4"/>
  <c r="Q57" i="4"/>
  <c r="R59" i="4" s="1"/>
  <c r="S56" i="4"/>
  <c r="Q56" i="4"/>
  <c r="R56" i="4" s="1"/>
  <c r="S55" i="4"/>
  <c r="T55" i="4" s="1"/>
  <c r="Q55" i="4"/>
  <c r="S54" i="4"/>
  <c r="Q54" i="4"/>
  <c r="R54" i="4" s="1"/>
  <c r="S53" i="4"/>
  <c r="T53" i="4" s="1"/>
  <c r="Q53" i="4"/>
  <c r="S52" i="4"/>
  <c r="Q52" i="4"/>
  <c r="R52" i="4" s="1"/>
  <c r="S51" i="4"/>
  <c r="T51" i="4" s="1"/>
  <c r="Q51" i="4"/>
  <c r="S50" i="4"/>
  <c r="Q50" i="4"/>
  <c r="R50" i="4" s="1"/>
  <c r="S49" i="4"/>
  <c r="T49" i="4" s="1"/>
  <c r="Q49" i="4"/>
  <c r="S48" i="4"/>
  <c r="Q48" i="4"/>
  <c r="R48" i="4" s="1"/>
  <c r="S47" i="4"/>
  <c r="T47" i="4" s="1"/>
  <c r="Q47" i="4"/>
  <c r="S46" i="4"/>
  <c r="Q46" i="4"/>
  <c r="R46" i="4" s="1"/>
  <c r="S45" i="4"/>
  <c r="T45" i="4" s="1"/>
  <c r="Q45" i="4"/>
  <c r="S44" i="4"/>
  <c r="Q44" i="4"/>
  <c r="Q39" i="4"/>
  <c r="S38" i="4"/>
  <c r="Q38" i="4"/>
  <c r="S37" i="4"/>
  <c r="Q37" i="4"/>
  <c r="S36" i="4"/>
  <c r="Q36" i="4"/>
  <c r="S35" i="4"/>
  <c r="Q35" i="4"/>
  <c r="S34" i="4"/>
  <c r="Q34" i="4"/>
  <c r="S33" i="4"/>
  <c r="Q33" i="4"/>
  <c r="S32" i="4"/>
  <c r="Q32" i="4"/>
  <c r="S31" i="4"/>
  <c r="Q31" i="4"/>
  <c r="S30" i="4"/>
  <c r="Q30" i="4"/>
  <c r="S29" i="4"/>
  <c r="Q29" i="4"/>
  <c r="S28" i="4"/>
  <c r="Q28" i="4"/>
  <c r="S27" i="4"/>
  <c r="Q27" i="4"/>
  <c r="S26" i="4"/>
  <c r="Q26" i="4"/>
  <c r="S25" i="4"/>
  <c r="Q25" i="4"/>
  <c r="S24" i="4"/>
  <c r="Q24" i="4"/>
  <c r="Q19" i="4"/>
  <c r="Q18" i="4"/>
  <c r="Q17" i="4"/>
  <c r="S16" i="4"/>
  <c r="Q16" i="4"/>
  <c r="S15" i="4"/>
  <c r="Q15" i="4"/>
  <c r="S14" i="4"/>
  <c r="Q14" i="4"/>
  <c r="S13" i="4"/>
  <c r="Q13" i="4"/>
  <c r="S12" i="4"/>
  <c r="Q12" i="4"/>
  <c r="S11" i="4"/>
  <c r="Q11" i="4"/>
  <c r="S10" i="4"/>
  <c r="Q10" i="4"/>
  <c r="S9" i="4"/>
  <c r="Q9" i="4"/>
  <c r="S8" i="4"/>
  <c r="Q8" i="4"/>
  <c r="S7" i="4"/>
  <c r="Q7" i="4"/>
  <c r="S6" i="4"/>
  <c r="Q6" i="4"/>
  <c r="S5" i="4"/>
  <c r="Q5" i="4"/>
  <c r="S4" i="4"/>
  <c r="Q4" i="4"/>
  <c r="C139" i="4"/>
  <c r="D139" i="4"/>
  <c r="E139" i="4"/>
  <c r="F139" i="4"/>
  <c r="G139" i="4"/>
  <c r="H139" i="4"/>
  <c r="I139" i="4"/>
  <c r="J139" i="4"/>
  <c r="K139" i="4"/>
  <c r="L139" i="4"/>
  <c r="M139" i="4"/>
  <c r="N139" i="4"/>
  <c r="C140" i="4"/>
  <c r="Q120" i="3"/>
  <c r="S119" i="3"/>
  <c r="Q119" i="3"/>
  <c r="S118" i="3"/>
  <c r="T118" i="3" s="1"/>
  <c r="Q118" i="3"/>
  <c r="S117" i="3"/>
  <c r="Q117" i="3"/>
  <c r="R117" i="3" s="1"/>
  <c r="S116" i="3"/>
  <c r="T116" i="3" s="1"/>
  <c r="Q116" i="3"/>
  <c r="S115" i="3"/>
  <c r="Q115" i="3"/>
  <c r="R115" i="3" s="1"/>
  <c r="S114" i="3"/>
  <c r="T114" i="3" s="1"/>
  <c r="Q114" i="3"/>
  <c r="S113" i="3"/>
  <c r="Q113" i="3"/>
  <c r="R113" i="3" s="1"/>
  <c r="S112" i="3"/>
  <c r="T112" i="3" s="1"/>
  <c r="Q112" i="3"/>
  <c r="S111" i="3"/>
  <c r="Q111" i="3"/>
  <c r="R111" i="3" s="1"/>
  <c r="S110" i="3"/>
  <c r="T110" i="3" s="1"/>
  <c r="Q110" i="3"/>
  <c r="S109" i="3"/>
  <c r="Q109" i="3"/>
  <c r="R109" i="3" s="1"/>
  <c r="S108" i="3"/>
  <c r="T108" i="3" s="1"/>
  <c r="Q108" i="3"/>
  <c r="S107" i="3"/>
  <c r="Q107" i="3"/>
  <c r="R107" i="3" s="1"/>
  <c r="S106" i="3"/>
  <c r="T106" i="3" s="1"/>
  <c r="Q106" i="3"/>
  <c r="S105" i="3"/>
  <c r="Q105" i="3"/>
  <c r="Q100" i="3"/>
  <c r="S99" i="3"/>
  <c r="Q99" i="3"/>
  <c r="S98" i="3"/>
  <c r="Q98" i="3"/>
  <c r="S97" i="3"/>
  <c r="Q97" i="3"/>
  <c r="S96" i="3"/>
  <c r="Q96" i="3"/>
  <c r="S95" i="3"/>
  <c r="Q95" i="3"/>
  <c r="S94" i="3"/>
  <c r="Q94" i="3"/>
  <c r="S93" i="3"/>
  <c r="Q93" i="3"/>
  <c r="S92" i="3"/>
  <c r="Q92" i="3"/>
  <c r="S91" i="3"/>
  <c r="Q91" i="3"/>
  <c r="S90" i="3"/>
  <c r="Q90" i="3"/>
  <c r="S89" i="3"/>
  <c r="Q89" i="3"/>
  <c r="R89" i="3" s="1"/>
  <c r="S88" i="3"/>
  <c r="T88" i="3" s="1"/>
  <c r="Q88" i="3"/>
  <c r="S87" i="3"/>
  <c r="Q87" i="3"/>
  <c r="R87" i="3" s="1"/>
  <c r="S86" i="3"/>
  <c r="T86" i="3" s="1"/>
  <c r="Q86" i="3"/>
  <c r="S85" i="3"/>
  <c r="Q85" i="3"/>
  <c r="Q80" i="3"/>
  <c r="S79" i="3"/>
  <c r="Q79" i="3"/>
  <c r="S78" i="3"/>
  <c r="T78" i="3" s="1"/>
  <c r="Q78" i="3"/>
  <c r="S77" i="3"/>
  <c r="Q77" i="3"/>
  <c r="R77" i="3" s="1"/>
  <c r="S76" i="3"/>
  <c r="T76" i="3" s="1"/>
  <c r="Q76" i="3"/>
  <c r="S75" i="3"/>
  <c r="Q75" i="3"/>
  <c r="R75" i="3" s="1"/>
  <c r="S74" i="3"/>
  <c r="T74" i="3" s="1"/>
  <c r="Q74" i="3"/>
  <c r="S73" i="3"/>
  <c r="Q73" i="3"/>
  <c r="R73" i="3" s="1"/>
  <c r="S72" i="3"/>
  <c r="T72" i="3" s="1"/>
  <c r="Q72" i="3"/>
  <c r="S71" i="3"/>
  <c r="Q71" i="3"/>
  <c r="R71" i="3" s="1"/>
  <c r="S70" i="3"/>
  <c r="T70" i="3" s="1"/>
  <c r="Q70" i="3"/>
  <c r="S69" i="3"/>
  <c r="Q69" i="3"/>
  <c r="R69" i="3" s="1"/>
  <c r="S68" i="3"/>
  <c r="T68" i="3" s="1"/>
  <c r="Q68" i="3"/>
  <c r="S67" i="3"/>
  <c r="Q67" i="3"/>
  <c r="R67" i="3" s="1"/>
  <c r="S66" i="3"/>
  <c r="T66" i="3" s="1"/>
  <c r="Q66" i="3"/>
  <c r="S65" i="3"/>
  <c r="Q65" i="3"/>
  <c r="Q59" i="3"/>
  <c r="S58" i="3"/>
  <c r="Q58" i="3"/>
  <c r="S57" i="3"/>
  <c r="Q57" i="3"/>
  <c r="S56" i="3"/>
  <c r="Q56" i="3"/>
  <c r="S55" i="3"/>
  <c r="Q55" i="3"/>
  <c r="S54" i="3"/>
  <c r="Q54" i="3"/>
  <c r="S53" i="3"/>
  <c r="Q53" i="3"/>
  <c r="S52" i="3"/>
  <c r="Q52" i="3"/>
  <c r="S51" i="3"/>
  <c r="Q51" i="3"/>
  <c r="S50" i="3"/>
  <c r="Q50" i="3"/>
  <c r="S49" i="3"/>
  <c r="Q49" i="3"/>
  <c r="S48" i="3"/>
  <c r="Q48" i="3"/>
  <c r="S47" i="3"/>
  <c r="Q47" i="3"/>
  <c r="S46" i="3"/>
  <c r="Q46" i="3"/>
  <c r="S45" i="3"/>
  <c r="Q45" i="3"/>
  <c r="S44" i="3"/>
  <c r="Q44" i="3"/>
  <c r="Q39" i="3"/>
  <c r="S38" i="3"/>
  <c r="T38" i="3" s="1"/>
  <c r="Q38" i="3"/>
  <c r="S37" i="3"/>
  <c r="Q37" i="3"/>
  <c r="R37" i="3" s="1"/>
  <c r="S36" i="3"/>
  <c r="T36" i="3" s="1"/>
  <c r="Q36" i="3"/>
  <c r="S35" i="3"/>
  <c r="Q35" i="3"/>
  <c r="R35" i="3" s="1"/>
  <c r="S34" i="3"/>
  <c r="T34" i="3" s="1"/>
  <c r="Q34" i="3"/>
  <c r="S33" i="3"/>
  <c r="Q33" i="3"/>
  <c r="R33" i="3" s="1"/>
  <c r="S32" i="3"/>
  <c r="T32" i="3" s="1"/>
  <c r="Q32" i="3"/>
  <c r="S31" i="3"/>
  <c r="Q31" i="3"/>
  <c r="R31" i="3" s="1"/>
  <c r="S30" i="3"/>
  <c r="T30" i="3" s="1"/>
  <c r="Q30" i="3"/>
  <c r="S29" i="3"/>
  <c r="Q29" i="3"/>
  <c r="R29" i="3" s="1"/>
  <c r="S28" i="3"/>
  <c r="T28" i="3" s="1"/>
  <c r="Q28" i="3"/>
  <c r="S27" i="3"/>
  <c r="Q27" i="3"/>
  <c r="R27" i="3" s="1"/>
  <c r="S26" i="3"/>
  <c r="T26" i="3" s="1"/>
  <c r="Q26" i="3"/>
  <c r="S25" i="3"/>
  <c r="Q25" i="3"/>
  <c r="R25" i="3" s="1"/>
  <c r="S24" i="3"/>
  <c r="S125" i="3" s="1"/>
  <c r="Q24" i="3"/>
  <c r="T18" i="3"/>
  <c r="T17" i="3"/>
  <c r="T16" i="3"/>
  <c r="T15" i="3"/>
  <c r="T14" i="3"/>
  <c r="T13" i="3"/>
  <c r="T12" i="3"/>
  <c r="T11" i="3"/>
  <c r="T10" i="3"/>
  <c r="T9" i="3"/>
  <c r="T8" i="3"/>
  <c r="T7" i="3"/>
  <c r="T6" i="3"/>
  <c r="T5" i="3"/>
  <c r="S115" i="2"/>
  <c r="S116" i="2"/>
  <c r="S117" i="2"/>
  <c r="S118" i="2"/>
  <c r="S119" i="2"/>
  <c r="S94" i="2"/>
  <c r="S95" i="2"/>
  <c r="S96" i="2"/>
  <c r="S97" i="2"/>
  <c r="S98" i="2"/>
  <c r="S99" i="2"/>
  <c r="S76" i="2"/>
  <c r="S77" i="2"/>
  <c r="T77" i="2" s="1"/>
  <c r="S78" i="2"/>
  <c r="S79" i="2"/>
  <c r="S55" i="2"/>
  <c r="S56" i="2"/>
  <c r="S57" i="2"/>
  <c r="S58" i="2"/>
  <c r="S59" i="2"/>
  <c r="S37" i="2"/>
  <c r="S38" i="2"/>
  <c r="S39" i="2"/>
  <c r="S15" i="2"/>
  <c r="S16" i="2"/>
  <c r="S17" i="2"/>
  <c r="S18" i="2"/>
  <c r="T19" i="2" s="1"/>
  <c r="S19" i="2"/>
  <c r="Q20" i="2"/>
  <c r="P21" i="2"/>
  <c r="Q19" i="2"/>
  <c r="T18" i="2"/>
  <c r="Q18" i="2"/>
  <c r="T17" i="2"/>
  <c r="Q17" i="2"/>
  <c r="T16" i="2"/>
  <c r="Q16" i="2"/>
  <c r="R16" i="2" s="1"/>
  <c r="Q15" i="2"/>
  <c r="S14" i="2"/>
  <c r="Q14" i="2"/>
  <c r="S13" i="2"/>
  <c r="Q13" i="2"/>
  <c r="S12" i="2"/>
  <c r="Q12" i="2"/>
  <c r="S11" i="2"/>
  <c r="T11" i="2" s="1"/>
  <c r="Q11" i="2"/>
  <c r="P11" i="2"/>
  <c r="S10" i="2"/>
  <c r="Q10" i="2"/>
  <c r="R10" i="2" s="1"/>
  <c r="S9" i="2"/>
  <c r="T9" i="2" s="1"/>
  <c r="Q9" i="2"/>
  <c r="P9" i="2"/>
  <c r="S8" i="2"/>
  <c r="Q8" i="2"/>
  <c r="R8" i="2" s="1"/>
  <c r="S7" i="2"/>
  <c r="T7" i="2" s="1"/>
  <c r="Q7" i="2"/>
  <c r="P7" i="2"/>
  <c r="S6" i="2"/>
  <c r="Q6" i="2"/>
  <c r="R6" i="2" s="1"/>
  <c r="S5" i="2"/>
  <c r="Q5" i="2"/>
  <c r="Q120" i="2"/>
  <c r="Q119" i="2"/>
  <c r="T118" i="2"/>
  <c r="Q118" i="2"/>
  <c r="Q117" i="2"/>
  <c r="T116" i="2"/>
  <c r="Q116" i="2"/>
  <c r="Q115" i="2"/>
  <c r="S114" i="2"/>
  <c r="Q114" i="2"/>
  <c r="S113" i="2"/>
  <c r="Q113" i="2"/>
  <c r="S112" i="2"/>
  <c r="T112" i="2" s="1"/>
  <c r="Q112" i="2"/>
  <c r="S111" i="2"/>
  <c r="Q111" i="2"/>
  <c r="R111" i="2" s="1"/>
  <c r="S110" i="2"/>
  <c r="T110" i="2" s="1"/>
  <c r="Q110" i="2"/>
  <c r="S109" i="2"/>
  <c r="Q109" i="2"/>
  <c r="R109" i="2" s="1"/>
  <c r="S108" i="2"/>
  <c r="T108" i="2" s="1"/>
  <c r="Q108" i="2"/>
  <c r="S107" i="2"/>
  <c r="Q107" i="2"/>
  <c r="R107" i="2" s="1"/>
  <c r="S106" i="2"/>
  <c r="T106" i="2" s="1"/>
  <c r="Q106" i="2"/>
  <c r="S105" i="2"/>
  <c r="Q105" i="2"/>
  <c r="Q100" i="2"/>
  <c r="Q99" i="2"/>
  <c r="Q98" i="2"/>
  <c r="R100" i="2" s="1"/>
  <c r="Q97" i="2"/>
  <c r="Q96" i="2"/>
  <c r="Q95" i="2"/>
  <c r="Q94" i="2"/>
  <c r="S93" i="2"/>
  <c r="Q93" i="2"/>
  <c r="S92" i="2"/>
  <c r="Q92" i="2"/>
  <c r="S91" i="2"/>
  <c r="Q91" i="2"/>
  <c r="S90" i="2"/>
  <c r="T90" i="2" s="1"/>
  <c r="Q90" i="2"/>
  <c r="S89" i="2"/>
  <c r="Q89" i="2"/>
  <c r="R89" i="2" s="1"/>
  <c r="S88" i="2"/>
  <c r="T88" i="2" s="1"/>
  <c r="Q88" i="2"/>
  <c r="S87" i="2"/>
  <c r="Q87" i="2"/>
  <c r="R87" i="2" s="1"/>
  <c r="S86" i="2"/>
  <c r="T86" i="2" s="1"/>
  <c r="Q86" i="2"/>
  <c r="S85" i="2"/>
  <c r="Q85" i="2"/>
  <c r="Q80" i="2"/>
  <c r="T79" i="2"/>
  <c r="Q79" i="2"/>
  <c r="Q78" i="2"/>
  <c r="Q77" i="2"/>
  <c r="Q76" i="2"/>
  <c r="S75" i="2"/>
  <c r="T75" i="2" s="1"/>
  <c r="Q75" i="2"/>
  <c r="S74" i="2"/>
  <c r="Q74" i="2"/>
  <c r="R74" i="2" s="1"/>
  <c r="S73" i="2"/>
  <c r="T73" i="2" s="1"/>
  <c r="Q73" i="2"/>
  <c r="S72" i="2"/>
  <c r="Q72" i="2"/>
  <c r="R72" i="2" s="1"/>
  <c r="S71" i="2"/>
  <c r="T71" i="2" s="1"/>
  <c r="Q71" i="2"/>
  <c r="S70" i="2"/>
  <c r="Q70" i="2"/>
  <c r="R70" i="2" s="1"/>
  <c r="S69" i="2"/>
  <c r="T69" i="2" s="1"/>
  <c r="Q69" i="2"/>
  <c r="S68" i="2"/>
  <c r="Q68" i="2"/>
  <c r="R68" i="2" s="1"/>
  <c r="S67" i="2"/>
  <c r="T67" i="2" s="1"/>
  <c r="Q67" i="2"/>
  <c r="S66" i="2"/>
  <c r="Q66" i="2"/>
  <c r="R66" i="2" s="1"/>
  <c r="S65" i="2"/>
  <c r="Q65" i="2"/>
  <c r="Q60" i="2"/>
  <c r="Q59" i="2"/>
  <c r="T58" i="2"/>
  <c r="Q58" i="2"/>
  <c r="Q57" i="2"/>
  <c r="T56" i="2"/>
  <c r="Q56" i="2"/>
  <c r="Q55" i="2"/>
  <c r="S54" i="2"/>
  <c r="Q54" i="2"/>
  <c r="S53" i="2"/>
  <c r="Q53" i="2"/>
  <c r="S52" i="2"/>
  <c r="T52" i="2" s="1"/>
  <c r="Q52" i="2"/>
  <c r="S51" i="2"/>
  <c r="Q51" i="2"/>
  <c r="R51" i="2" s="1"/>
  <c r="S50" i="2"/>
  <c r="T50" i="2" s="1"/>
  <c r="Q50" i="2"/>
  <c r="S49" i="2"/>
  <c r="Q49" i="2"/>
  <c r="R49" i="2" s="1"/>
  <c r="S48" i="2"/>
  <c r="T48" i="2" s="1"/>
  <c r="Q48" i="2"/>
  <c r="S47" i="2"/>
  <c r="Q47" i="2"/>
  <c r="R47" i="2" s="1"/>
  <c r="S46" i="2"/>
  <c r="T46" i="2" s="1"/>
  <c r="Q46" i="2"/>
  <c r="S45" i="2"/>
  <c r="Q45" i="2"/>
  <c r="T39" i="2"/>
  <c r="T38" i="2"/>
  <c r="Q60" i="23"/>
  <c r="R60" i="23" s="1"/>
  <c r="Q50" i="23"/>
  <c r="Q49" i="23"/>
  <c r="Q48" i="23"/>
  <c r="Q47" i="23"/>
  <c r="Q46" i="23"/>
  <c r="Q45" i="23"/>
  <c r="S6" i="23"/>
  <c r="S7" i="23"/>
  <c r="S8" i="23"/>
  <c r="S9" i="23"/>
  <c r="S10" i="23"/>
  <c r="S11" i="23"/>
  <c r="S12" i="23"/>
  <c r="S13" i="23"/>
  <c r="S14" i="23"/>
  <c r="S15" i="23"/>
  <c r="S16" i="23"/>
  <c r="S17" i="23"/>
  <c r="T18" i="23" s="1"/>
  <c r="S18" i="23"/>
  <c r="S19" i="23"/>
  <c r="R50" i="23"/>
  <c r="Q51" i="23"/>
  <c r="Q59" i="23"/>
  <c r="R51" i="23"/>
  <c r="R49" i="23"/>
  <c r="S39" i="23"/>
  <c r="S38" i="23"/>
  <c r="S37" i="23"/>
  <c r="T37" i="23" s="1"/>
  <c r="S36" i="23"/>
  <c r="S35" i="23"/>
  <c r="T35" i="23" s="1"/>
  <c r="S34" i="23"/>
  <c r="S33" i="23"/>
  <c r="T33" i="23" s="1"/>
  <c r="S32" i="23"/>
  <c r="S31" i="23"/>
  <c r="T31" i="23" s="1"/>
  <c r="S30" i="23"/>
  <c r="S29" i="23"/>
  <c r="T29" i="23" s="1"/>
  <c r="S28" i="23"/>
  <c r="S27" i="23"/>
  <c r="T27" i="23" s="1"/>
  <c r="S26" i="23"/>
  <c r="S25" i="23"/>
  <c r="T16" i="23"/>
  <c r="T15" i="23"/>
  <c r="T14" i="23"/>
  <c r="T13" i="23"/>
  <c r="T12" i="23"/>
  <c r="T11" i="23"/>
  <c r="T10" i="23"/>
  <c r="T9" i="23"/>
  <c r="T8" i="23"/>
  <c r="T7" i="23"/>
  <c r="T6" i="23"/>
  <c r="S139" i="3"/>
  <c r="S137" i="3"/>
  <c r="S135" i="3"/>
  <c r="S133" i="3"/>
  <c r="S131" i="3"/>
  <c r="S129" i="3"/>
  <c r="S127" i="3"/>
  <c r="S18" i="3"/>
  <c r="S17" i="3"/>
  <c r="S16" i="3"/>
  <c r="S15" i="3"/>
  <c r="S14" i="3"/>
  <c r="S13" i="3"/>
  <c r="S12" i="3"/>
  <c r="S11" i="3"/>
  <c r="S10" i="3"/>
  <c r="S9" i="3"/>
  <c r="S8" i="3"/>
  <c r="S7" i="3"/>
  <c r="S6" i="3"/>
  <c r="S5" i="3"/>
  <c r="S4" i="3"/>
  <c r="Q19" i="3"/>
  <c r="Q18" i="3"/>
  <c r="Q17" i="3"/>
  <c r="Q16" i="3"/>
  <c r="Q15" i="3"/>
  <c r="Q14" i="3"/>
  <c r="Q13" i="3"/>
  <c r="Q12" i="3"/>
  <c r="Q11" i="3"/>
  <c r="Q10" i="3"/>
  <c r="Q9" i="3"/>
  <c r="Q8" i="3"/>
  <c r="Q7" i="3"/>
  <c r="Q6" i="3"/>
  <c r="Q5" i="3"/>
  <c r="Q4" i="3"/>
  <c r="P20" i="3"/>
  <c r="R19" i="3"/>
  <c r="P19" i="3"/>
  <c r="R18" i="3"/>
  <c r="P18" i="3"/>
  <c r="R17" i="3"/>
  <c r="P17" i="3"/>
  <c r="R16" i="3"/>
  <c r="P16" i="3"/>
  <c r="R15" i="3"/>
  <c r="P15" i="3"/>
  <c r="R14" i="3"/>
  <c r="P14" i="3"/>
  <c r="R13" i="3"/>
  <c r="P13" i="3"/>
  <c r="R12" i="3"/>
  <c r="P12" i="3"/>
  <c r="R11" i="3"/>
  <c r="P11" i="3"/>
  <c r="R10" i="3"/>
  <c r="P10" i="3"/>
  <c r="R9" i="3"/>
  <c r="P9" i="3"/>
  <c r="R8" i="3"/>
  <c r="P8" i="3"/>
  <c r="R7" i="3"/>
  <c r="P7" i="3"/>
  <c r="R6" i="3"/>
  <c r="P6" i="3"/>
  <c r="P5" i="3"/>
  <c r="Q40" i="2"/>
  <c r="Q39" i="2"/>
  <c r="Q38" i="2"/>
  <c r="R40" i="2" s="1"/>
  <c r="Q37" i="2"/>
  <c r="R38" i="2" s="1"/>
  <c r="S36" i="2"/>
  <c r="T36" i="2" s="1"/>
  <c r="Q36" i="2"/>
  <c r="S35" i="2"/>
  <c r="T35" i="2" s="1"/>
  <c r="Q35" i="2"/>
  <c r="R36" i="2" s="1"/>
  <c r="S34" i="2"/>
  <c r="T34" i="2" s="1"/>
  <c r="Q34" i="2"/>
  <c r="S33" i="2"/>
  <c r="T33" i="2" s="1"/>
  <c r="Q33" i="2"/>
  <c r="R34" i="2" s="1"/>
  <c r="S32" i="2"/>
  <c r="T32" i="2" s="1"/>
  <c r="Q32" i="2"/>
  <c r="S31" i="2"/>
  <c r="T31" i="2" s="1"/>
  <c r="Q31" i="2"/>
  <c r="R32" i="2" s="1"/>
  <c r="S30" i="2"/>
  <c r="T30" i="2" s="1"/>
  <c r="Q30" i="2"/>
  <c r="S29" i="2"/>
  <c r="T29" i="2" s="1"/>
  <c r="Q29" i="2"/>
  <c r="R30" i="2" s="1"/>
  <c r="S28" i="2"/>
  <c r="T28" i="2" s="1"/>
  <c r="Q28" i="2"/>
  <c r="S27" i="2"/>
  <c r="T27" i="2" s="1"/>
  <c r="Q27" i="2"/>
  <c r="R28" i="2" s="1"/>
  <c r="S26" i="2"/>
  <c r="T26" i="2" s="1"/>
  <c r="Q26" i="2"/>
  <c r="R26" i="2" s="1"/>
  <c r="S25" i="2"/>
  <c r="Q25" i="2"/>
  <c r="R46" i="23"/>
  <c r="P46" i="23"/>
  <c r="P47" i="23"/>
  <c r="P48" i="23"/>
  <c r="P50" i="23"/>
  <c r="P51" i="23"/>
  <c r="P52" i="23"/>
  <c r="Q52" i="23"/>
  <c r="P53" i="23"/>
  <c r="Q53" i="23"/>
  <c r="P54" i="23"/>
  <c r="Q54" i="23"/>
  <c r="P55" i="23"/>
  <c r="Q55" i="23"/>
  <c r="P56" i="23"/>
  <c r="Q56" i="23"/>
  <c r="P57" i="23"/>
  <c r="Q57" i="23"/>
  <c r="P58" i="23"/>
  <c r="Q58" i="23"/>
  <c r="P59" i="23"/>
  <c r="P60" i="23"/>
  <c r="P61" i="23"/>
  <c r="Q40" i="23"/>
  <c r="Q39" i="23"/>
  <c r="Q38" i="23"/>
  <c r="Q37" i="23"/>
  <c r="Q36" i="23"/>
  <c r="Q35" i="23"/>
  <c r="Q34" i="23"/>
  <c r="Q33" i="23"/>
  <c r="Q32" i="23"/>
  <c r="Q31" i="23"/>
  <c r="Q30" i="23"/>
  <c r="Q29" i="23"/>
  <c r="Q28" i="23"/>
  <c r="Q27" i="23"/>
  <c r="Q26" i="23"/>
  <c r="Q25" i="23"/>
  <c r="P18" i="23"/>
  <c r="P17" i="23"/>
  <c r="P16" i="23"/>
  <c r="P15" i="23"/>
  <c r="P14" i="23"/>
  <c r="P13" i="23"/>
  <c r="P12" i="23"/>
  <c r="P11" i="23"/>
  <c r="P10" i="23"/>
  <c r="P9" i="23"/>
  <c r="P8" i="23"/>
  <c r="P7" i="23"/>
  <c r="P6" i="23"/>
  <c r="S5" i="23"/>
  <c r="C141" i="3"/>
  <c r="N140" i="3"/>
  <c r="M140" i="3"/>
  <c r="L140" i="3"/>
  <c r="K140" i="3"/>
  <c r="J140" i="3"/>
  <c r="I140" i="3"/>
  <c r="H140" i="3"/>
  <c r="G140" i="3"/>
  <c r="F140" i="3"/>
  <c r="E140" i="3"/>
  <c r="D140" i="3"/>
  <c r="C140" i="3"/>
  <c r="C141" i="2"/>
  <c r="N140" i="2"/>
  <c r="M140" i="2"/>
  <c r="L140" i="2"/>
  <c r="K140" i="2"/>
  <c r="J140" i="2"/>
  <c r="I140" i="2"/>
  <c r="H140" i="2"/>
  <c r="G140" i="2"/>
  <c r="F140" i="2"/>
  <c r="E140" i="2"/>
  <c r="D140" i="2"/>
  <c r="C140" i="2"/>
  <c r="Q20" i="23"/>
  <c r="P80" i="11" l="1"/>
  <c r="P14" i="10"/>
  <c r="P16" i="9"/>
  <c r="P134" i="8"/>
  <c r="P116" i="8"/>
  <c r="P97" i="8"/>
  <c r="P136" i="8"/>
  <c r="P20" i="10"/>
  <c r="T17" i="23"/>
  <c r="P135" i="11"/>
  <c r="P139" i="11"/>
  <c r="P6" i="11"/>
  <c r="P8" i="11"/>
  <c r="P12" i="11"/>
  <c r="P16" i="11"/>
  <c r="P19" i="11"/>
  <c r="P140" i="10"/>
  <c r="P19" i="10"/>
  <c r="P7" i="9"/>
  <c r="P15" i="9"/>
  <c r="P126" i="10"/>
  <c r="P132" i="10"/>
  <c r="P134" i="10"/>
  <c r="P59" i="8"/>
  <c r="P41" i="8"/>
  <c r="P18" i="9"/>
  <c r="P9" i="9"/>
  <c r="P13" i="9"/>
  <c r="P17" i="9"/>
  <c r="P138" i="8"/>
  <c r="P118" i="8"/>
  <c r="P120" i="8"/>
  <c r="P121" i="8"/>
  <c r="P68" i="8"/>
  <c r="P70" i="8"/>
  <c r="P53" i="8"/>
  <c r="P127" i="8"/>
  <c r="P129" i="8"/>
  <c r="P131" i="8"/>
  <c r="P133" i="8"/>
  <c r="P135" i="8"/>
  <c r="P137" i="8"/>
  <c r="P140" i="8"/>
  <c r="P141" i="8"/>
  <c r="P88" i="8"/>
  <c r="P92" i="8"/>
  <c r="P98" i="8"/>
  <c r="P100" i="8"/>
  <c r="P72" i="8"/>
  <c r="P74" i="8"/>
  <c r="P76" i="8"/>
  <c r="P78" i="8"/>
  <c r="P80" i="8"/>
  <c r="P67" i="8"/>
  <c r="P69" i="8"/>
  <c r="P71" i="8"/>
  <c r="P73" i="8"/>
  <c r="P75" i="8"/>
  <c r="P77" i="8"/>
  <c r="P79" i="8"/>
  <c r="P81" i="8"/>
  <c r="P49" i="8"/>
  <c r="P7" i="11"/>
  <c r="P11" i="11"/>
  <c r="P15" i="11"/>
  <c r="T39" i="23"/>
  <c r="P19" i="23"/>
  <c r="P20" i="23"/>
  <c r="T19" i="23"/>
  <c r="P21" i="23"/>
  <c r="R8" i="11"/>
  <c r="R12" i="11"/>
  <c r="R16" i="11"/>
  <c r="R25" i="11"/>
  <c r="R26" i="11"/>
  <c r="R30" i="11"/>
  <c r="R34" i="11"/>
  <c r="R38" i="11"/>
  <c r="P40" i="11"/>
  <c r="R48" i="11"/>
  <c r="R52" i="11"/>
  <c r="R56" i="11"/>
  <c r="P58" i="11"/>
  <c r="P59" i="11"/>
  <c r="R69" i="11"/>
  <c r="P70" i="11"/>
  <c r="P71" i="11"/>
  <c r="T70" i="11"/>
  <c r="T71" i="11"/>
  <c r="R77" i="11"/>
  <c r="P78" i="11"/>
  <c r="P79" i="11"/>
  <c r="R87" i="11"/>
  <c r="P88" i="11"/>
  <c r="P89" i="11"/>
  <c r="T88" i="11"/>
  <c r="T89" i="11"/>
  <c r="R5" i="11"/>
  <c r="R6" i="11"/>
  <c r="T6" i="11"/>
  <c r="P10" i="11"/>
  <c r="R10" i="11"/>
  <c r="T10" i="11"/>
  <c r="P14" i="11"/>
  <c r="R14" i="11"/>
  <c r="T14" i="11"/>
  <c r="P18" i="11"/>
  <c r="R18" i="11"/>
  <c r="T18" i="11"/>
  <c r="P20" i="11"/>
  <c r="P28" i="11"/>
  <c r="R28" i="11"/>
  <c r="T28" i="11"/>
  <c r="P32" i="11"/>
  <c r="R32" i="11"/>
  <c r="T32" i="11"/>
  <c r="P36" i="11"/>
  <c r="R36" i="11"/>
  <c r="T36" i="11"/>
  <c r="R39" i="11"/>
  <c r="R45" i="11"/>
  <c r="R46" i="11"/>
  <c r="T46" i="11"/>
  <c r="P50" i="11"/>
  <c r="R50" i="11"/>
  <c r="T50" i="11"/>
  <c r="P54" i="11"/>
  <c r="R54" i="11"/>
  <c r="T54" i="11"/>
  <c r="R73" i="11"/>
  <c r="P74" i="11"/>
  <c r="P75" i="11"/>
  <c r="T74" i="11"/>
  <c r="T75" i="11"/>
  <c r="R90" i="11"/>
  <c r="R91" i="11"/>
  <c r="R95" i="11"/>
  <c r="R94" i="11"/>
  <c r="T56" i="11"/>
  <c r="P68" i="11"/>
  <c r="R71" i="11"/>
  <c r="R75" i="11"/>
  <c r="P86" i="11"/>
  <c r="R89" i="11"/>
  <c r="P93" i="11"/>
  <c r="R93" i="11"/>
  <c r="T93" i="11"/>
  <c r="T95" i="11"/>
  <c r="T94" i="11"/>
  <c r="P95" i="11"/>
  <c r="T106" i="11"/>
  <c r="T108" i="11"/>
  <c r="R110" i="11"/>
  <c r="T110" i="11"/>
  <c r="T114" i="11"/>
  <c r="P134" i="11"/>
  <c r="R134" i="11"/>
  <c r="T134" i="11"/>
  <c r="P136" i="11"/>
  <c r="R136" i="11"/>
  <c r="T136" i="11"/>
  <c r="P138" i="11"/>
  <c r="R138" i="11"/>
  <c r="T138" i="11"/>
  <c r="P119" i="11"/>
  <c r="R5" i="10"/>
  <c r="T5" i="10"/>
  <c r="P7" i="10"/>
  <c r="R7" i="10"/>
  <c r="T7" i="10"/>
  <c r="P9" i="10"/>
  <c r="R9" i="10"/>
  <c r="T9" i="10"/>
  <c r="P11" i="10"/>
  <c r="R11" i="10"/>
  <c r="T11" i="10"/>
  <c r="P13" i="10"/>
  <c r="R13" i="10"/>
  <c r="T13" i="10"/>
  <c r="P15" i="10"/>
  <c r="R15" i="10"/>
  <c r="T15" i="10"/>
  <c r="P17" i="10"/>
  <c r="R17" i="10"/>
  <c r="T17" i="10"/>
  <c r="R25" i="10"/>
  <c r="T25" i="10"/>
  <c r="P27" i="10"/>
  <c r="R27" i="10"/>
  <c r="T27" i="10"/>
  <c r="P29" i="10"/>
  <c r="R29" i="10"/>
  <c r="T29" i="10"/>
  <c r="P31" i="10"/>
  <c r="R31" i="10"/>
  <c r="T31" i="10"/>
  <c r="P33" i="10"/>
  <c r="R33" i="10"/>
  <c r="T33" i="10"/>
  <c r="P35" i="10"/>
  <c r="R35" i="10"/>
  <c r="T35" i="10"/>
  <c r="P37" i="10"/>
  <c r="R37" i="10"/>
  <c r="T37" i="10"/>
  <c r="R45" i="10"/>
  <c r="T45" i="10"/>
  <c r="P47" i="10"/>
  <c r="R47" i="10"/>
  <c r="T47" i="10"/>
  <c r="P49" i="10"/>
  <c r="R49" i="10"/>
  <c r="T49" i="10"/>
  <c r="P51" i="10"/>
  <c r="R51" i="10"/>
  <c r="T51" i="10"/>
  <c r="P53" i="10"/>
  <c r="R53" i="10"/>
  <c r="T53" i="10"/>
  <c r="P55" i="10"/>
  <c r="R55" i="10"/>
  <c r="T55" i="10"/>
  <c r="P57" i="10"/>
  <c r="R57" i="10"/>
  <c r="T57" i="10"/>
  <c r="R65" i="10"/>
  <c r="T65" i="10"/>
  <c r="R67" i="10"/>
  <c r="T67" i="10"/>
  <c r="R70" i="10"/>
  <c r="P70" i="10"/>
  <c r="T78" i="10"/>
  <c r="T88" i="10"/>
  <c r="R90" i="10"/>
  <c r="T90" i="10"/>
  <c r="P92" i="10"/>
  <c r="R92" i="10"/>
  <c r="T92" i="10"/>
  <c r="R94" i="10"/>
  <c r="T94" i="10"/>
  <c r="T106" i="10"/>
  <c r="R116" i="10"/>
  <c r="T116" i="10"/>
  <c r="T126" i="10"/>
  <c r="R128" i="10"/>
  <c r="T128" i="10"/>
  <c r="P130" i="10"/>
  <c r="R130" i="10"/>
  <c r="T130" i="10"/>
  <c r="R132" i="10"/>
  <c r="T132" i="10"/>
  <c r="T134" i="10"/>
  <c r="P119" i="10"/>
  <c r="P27" i="9"/>
  <c r="R79" i="9"/>
  <c r="R88" i="9"/>
  <c r="R89" i="9"/>
  <c r="R90" i="9"/>
  <c r="R91" i="9"/>
  <c r="R98" i="9"/>
  <c r="R125" i="9"/>
  <c r="R126" i="9"/>
  <c r="R127" i="9"/>
  <c r="R128" i="9"/>
  <c r="R129" i="9"/>
  <c r="R130" i="9"/>
  <c r="R131" i="9"/>
  <c r="R132" i="9"/>
  <c r="R133" i="9"/>
  <c r="R134" i="9"/>
  <c r="R135" i="9"/>
  <c r="R138" i="9"/>
  <c r="P80" i="9"/>
  <c r="P86" i="9"/>
  <c r="P87" i="9"/>
  <c r="P88" i="9"/>
  <c r="T88" i="9"/>
  <c r="P89" i="9"/>
  <c r="T89" i="9"/>
  <c r="P90" i="9"/>
  <c r="P91" i="9"/>
  <c r="P92" i="9"/>
  <c r="P93" i="9"/>
  <c r="P94" i="9"/>
  <c r="P95" i="9"/>
  <c r="T98" i="9"/>
  <c r="P100" i="9"/>
  <c r="T125" i="9"/>
  <c r="P126" i="9"/>
  <c r="P127" i="9"/>
  <c r="P128" i="9"/>
  <c r="P129" i="9"/>
  <c r="P130" i="9"/>
  <c r="P131" i="9"/>
  <c r="P132" i="9"/>
  <c r="P133" i="9"/>
  <c r="P134" i="9"/>
  <c r="P135" i="9"/>
  <c r="T138" i="9"/>
  <c r="P140" i="9"/>
  <c r="T126" i="9"/>
  <c r="T128" i="9"/>
  <c r="T130" i="9"/>
  <c r="T132" i="9"/>
  <c r="T134" i="9"/>
  <c r="P136" i="9"/>
  <c r="R136" i="9"/>
  <c r="T136" i="9"/>
  <c r="P138" i="9"/>
  <c r="R86" i="9"/>
  <c r="T86" i="9"/>
  <c r="T90" i="9"/>
  <c r="R92" i="9"/>
  <c r="T92" i="9"/>
  <c r="R94" i="9"/>
  <c r="T94" i="9"/>
  <c r="P96" i="9"/>
  <c r="R96" i="9"/>
  <c r="T96" i="9"/>
  <c r="P98" i="9"/>
  <c r="T25" i="9"/>
  <c r="R27" i="9"/>
  <c r="R29" i="9"/>
  <c r="R31" i="9"/>
  <c r="R33" i="9"/>
  <c r="R35" i="9"/>
  <c r="R37" i="9"/>
  <c r="R39" i="9"/>
  <c r="R46" i="9"/>
  <c r="R47" i="9"/>
  <c r="R50" i="9"/>
  <c r="R51" i="9"/>
  <c r="R52" i="9"/>
  <c r="R53" i="9"/>
  <c r="R54" i="9"/>
  <c r="R55" i="9"/>
  <c r="R58" i="9"/>
  <c r="R59" i="9"/>
  <c r="T78" i="9"/>
  <c r="R118" i="9"/>
  <c r="R25" i="9"/>
  <c r="T27" i="9"/>
  <c r="P29" i="9"/>
  <c r="T29" i="9"/>
  <c r="P31" i="9"/>
  <c r="T31" i="9"/>
  <c r="P33" i="9"/>
  <c r="T33" i="9"/>
  <c r="P35" i="9"/>
  <c r="T35" i="9"/>
  <c r="P37" i="9"/>
  <c r="T37" i="9"/>
  <c r="P39" i="9"/>
  <c r="P40" i="9"/>
  <c r="P46" i="9"/>
  <c r="T46" i="9"/>
  <c r="P47" i="9"/>
  <c r="T47" i="9"/>
  <c r="P48" i="9"/>
  <c r="P49" i="9"/>
  <c r="P50" i="9"/>
  <c r="P51" i="9"/>
  <c r="P52" i="9"/>
  <c r="T52" i="9"/>
  <c r="P53" i="9"/>
  <c r="T53" i="9"/>
  <c r="P54" i="9"/>
  <c r="T54" i="9"/>
  <c r="P55" i="9"/>
  <c r="T55" i="9"/>
  <c r="P56" i="9"/>
  <c r="P57" i="9"/>
  <c r="P58" i="9"/>
  <c r="T58" i="9"/>
  <c r="P59" i="9"/>
  <c r="P60" i="9"/>
  <c r="R78" i="9"/>
  <c r="P114" i="9"/>
  <c r="P115" i="9"/>
  <c r="P116" i="9"/>
  <c r="P117" i="9"/>
  <c r="P118" i="9"/>
  <c r="T118" i="9"/>
  <c r="P119" i="9"/>
  <c r="P120" i="9"/>
  <c r="P106" i="9"/>
  <c r="R106" i="9"/>
  <c r="T106" i="9"/>
  <c r="P108" i="9"/>
  <c r="R108" i="9"/>
  <c r="T108" i="9"/>
  <c r="P110" i="9"/>
  <c r="R110" i="9"/>
  <c r="T110" i="9"/>
  <c r="P112" i="9"/>
  <c r="R112" i="9"/>
  <c r="T112" i="9"/>
  <c r="R114" i="9"/>
  <c r="T114" i="9"/>
  <c r="R116" i="9"/>
  <c r="T116" i="9"/>
  <c r="P66" i="9"/>
  <c r="R66" i="9"/>
  <c r="T66" i="9"/>
  <c r="P68" i="9"/>
  <c r="R68" i="9"/>
  <c r="T68" i="9"/>
  <c r="P70" i="9"/>
  <c r="R70" i="9"/>
  <c r="T70" i="9"/>
  <c r="P72" i="9"/>
  <c r="R72" i="9"/>
  <c r="T72" i="9"/>
  <c r="P74" i="9"/>
  <c r="R74" i="9"/>
  <c r="T74" i="9"/>
  <c r="P76" i="9"/>
  <c r="R76" i="9"/>
  <c r="T76" i="9"/>
  <c r="P78" i="9"/>
  <c r="R48" i="9"/>
  <c r="T48" i="9"/>
  <c r="T50" i="9"/>
  <c r="R56" i="9"/>
  <c r="T56" i="9"/>
  <c r="R26" i="9"/>
  <c r="T26" i="9"/>
  <c r="P28" i="9"/>
  <c r="R28" i="9"/>
  <c r="T28" i="9"/>
  <c r="P30" i="9"/>
  <c r="R30" i="9"/>
  <c r="T30" i="9"/>
  <c r="P32" i="9"/>
  <c r="R32" i="9"/>
  <c r="T32" i="9"/>
  <c r="P34" i="9"/>
  <c r="R34" i="9"/>
  <c r="T34" i="9"/>
  <c r="P36" i="9"/>
  <c r="R36" i="9"/>
  <c r="T36" i="9"/>
  <c r="P38" i="9"/>
  <c r="R38" i="9"/>
  <c r="T38" i="9"/>
  <c r="T131" i="8"/>
  <c r="R135" i="8"/>
  <c r="T135" i="8"/>
  <c r="T137" i="8"/>
  <c r="P139" i="8"/>
  <c r="R138" i="8"/>
  <c r="P107" i="8"/>
  <c r="R107" i="8"/>
  <c r="T107" i="8"/>
  <c r="P109" i="8"/>
  <c r="R109" i="8"/>
  <c r="T109" i="8"/>
  <c r="P111" i="8"/>
  <c r="R111" i="8"/>
  <c r="T111" i="8"/>
  <c r="P113" i="8"/>
  <c r="R113" i="8"/>
  <c r="T113" i="8"/>
  <c r="P115" i="8"/>
  <c r="R115" i="8"/>
  <c r="T115" i="8"/>
  <c r="P117" i="8"/>
  <c r="R117" i="8"/>
  <c r="T117" i="8"/>
  <c r="P119" i="8"/>
  <c r="R87" i="8"/>
  <c r="T87" i="8"/>
  <c r="P89" i="8"/>
  <c r="R89" i="8"/>
  <c r="T89" i="8"/>
  <c r="R91" i="8"/>
  <c r="T91" i="8"/>
  <c r="P93" i="8"/>
  <c r="R93" i="8"/>
  <c r="T93" i="8"/>
  <c r="P95" i="8"/>
  <c r="R95" i="8"/>
  <c r="T95" i="8"/>
  <c r="R97" i="8"/>
  <c r="T97" i="8"/>
  <c r="R69" i="8"/>
  <c r="T69" i="8"/>
  <c r="T71" i="8"/>
  <c r="T25" i="7"/>
  <c r="R26" i="7"/>
  <c r="T27" i="7"/>
  <c r="R28" i="7"/>
  <c r="T29" i="7"/>
  <c r="R30" i="7"/>
  <c r="T31" i="7"/>
  <c r="R32" i="7"/>
  <c r="T33" i="7"/>
  <c r="R34" i="7"/>
  <c r="T35" i="7"/>
  <c r="R36" i="7"/>
  <c r="T37" i="7"/>
  <c r="R38" i="7"/>
  <c r="R39" i="7"/>
  <c r="T6" i="8"/>
  <c r="R8" i="8"/>
  <c r="T10" i="8"/>
  <c r="R12" i="8"/>
  <c r="T14" i="8"/>
  <c r="R16" i="8"/>
  <c r="T18" i="8"/>
  <c r="R19" i="8"/>
  <c r="R6" i="8"/>
  <c r="T7" i="8"/>
  <c r="T8" i="8"/>
  <c r="R9" i="8"/>
  <c r="R10" i="8"/>
  <c r="T11" i="8"/>
  <c r="T12" i="8"/>
  <c r="R13" i="8"/>
  <c r="R14" i="8"/>
  <c r="T15" i="8"/>
  <c r="T16" i="8"/>
  <c r="R17" i="8"/>
  <c r="R18" i="8"/>
  <c r="T5" i="8"/>
  <c r="T34" i="6"/>
  <c r="S137" i="6"/>
  <c r="Q138" i="6"/>
  <c r="S138" i="6"/>
  <c r="R5" i="6"/>
  <c r="T25" i="6"/>
  <c r="R26" i="6"/>
  <c r="T27" i="6"/>
  <c r="R28" i="6"/>
  <c r="T29" i="6"/>
  <c r="R30" i="6"/>
  <c r="T31" i="6"/>
  <c r="R32" i="6"/>
  <c r="T33" i="6"/>
  <c r="R34" i="6"/>
  <c r="R35" i="6"/>
  <c r="T36" i="6"/>
  <c r="T38" i="6"/>
  <c r="T45" i="6"/>
  <c r="R46" i="6"/>
  <c r="T47" i="6"/>
  <c r="R48" i="6"/>
  <c r="T49" i="6"/>
  <c r="R50" i="6"/>
  <c r="T51" i="6"/>
  <c r="R52" i="6"/>
  <c r="T53" i="6"/>
  <c r="R54" i="6"/>
  <c r="T55" i="6"/>
  <c r="R56" i="6"/>
  <c r="T57" i="6"/>
  <c r="R58" i="6"/>
  <c r="R65" i="6"/>
  <c r="T66" i="6"/>
  <c r="R67" i="6"/>
  <c r="T68" i="6"/>
  <c r="R69" i="6"/>
  <c r="T70" i="6"/>
  <c r="R71" i="6"/>
  <c r="T72" i="6"/>
  <c r="R73" i="6"/>
  <c r="T74" i="6"/>
  <c r="R75" i="6"/>
  <c r="T76" i="6"/>
  <c r="T78" i="6"/>
  <c r="R85" i="6"/>
  <c r="T86" i="6"/>
  <c r="R87" i="6"/>
  <c r="T88" i="6"/>
  <c r="R89" i="6"/>
  <c r="T90" i="6"/>
  <c r="R91" i="6"/>
  <c r="T92" i="6"/>
  <c r="R93" i="6"/>
  <c r="T94" i="6"/>
  <c r="R95" i="6"/>
  <c r="T96" i="6"/>
  <c r="T98" i="6"/>
  <c r="R105" i="6"/>
  <c r="T106" i="6"/>
  <c r="R107" i="6"/>
  <c r="T108" i="6"/>
  <c r="R109" i="6"/>
  <c r="T110" i="6"/>
  <c r="R111" i="6"/>
  <c r="T112" i="6"/>
  <c r="R113" i="6"/>
  <c r="T114" i="6"/>
  <c r="R115" i="6"/>
  <c r="T116" i="6"/>
  <c r="R117" i="6"/>
  <c r="T118" i="6"/>
  <c r="R119" i="6"/>
  <c r="T35" i="6"/>
  <c r="R36" i="6"/>
  <c r="T37" i="6"/>
  <c r="R38" i="6"/>
  <c r="R45" i="6"/>
  <c r="T46" i="6"/>
  <c r="R47" i="6"/>
  <c r="T48" i="6"/>
  <c r="R49" i="6"/>
  <c r="T50" i="6"/>
  <c r="R51" i="6"/>
  <c r="T52" i="6"/>
  <c r="R53" i="6"/>
  <c r="T54" i="6"/>
  <c r="R55" i="6"/>
  <c r="T56" i="6"/>
  <c r="T58" i="6"/>
  <c r="T65" i="6"/>
  <c r="R66" i="6"/>
  <c r="T67" i="6"/>
  <c r="R68" i="6"/>
  <c r="T69" i="6"/>
  <c r="R70" i="6"/>
  <c r="T71" i="6"/>
  <c r="R72" i="6"/>
  <c r="T73" i="6"/>
  <c r="R74" i="6"/>
  <c r="T75" i="6"/>
  <c r="R76" i="6"/>
  <c r="T77" i="6"/>
  <c r="R78" i="6"/>
  <c r="T85" i="6"/>
  <c r="R86" i="6"/>
  <c r="T87" i="6"/>
  <c r="R88" i="6"/>
  <c r="T89" i="6"/>
  <c r="R90" i="6"/>
  <c r="T91" i="6"/>
  <c r="R92" i="6"/>
  <c r="T93" i="6"/>
  <c r="R94" i="6"/>
  <c r="T95" i="6"/>
  <c r="R96" i="6"/>
  <c r="T97" i="6"/>
  <c r="R98" i="6"/>
  <c r="T105" i="6"/>
  <c r="R106" i="6"/>
  <c r="T107" i="6"/>
  <c r="R108" i="6"/>
  <c r="T109" i="6"/>
  <c r="R110" i="6"/>
  <c r="T111" i="6"/>
  <c r="R112" i="6"/>
  <c r="T113" i="6"/>
  <c r="R114" i="6"/>
  <c r="T115" i="6"/>
  <c r="R116" i="6"/>
  <c r="T117" i="6"/>
  <c r="R118" i="6"/>
  <c r="T133" i="6"/>
  <c r="T134" i="6"/>
  <c r="T135" i="6"/>
  <c r="T136" i="6"/>
  <c r="T137" i="6"/>
  <c r="T138" i="6"/>
  <c r="T5" i="6"/>
  <c r="R6" i="6"/>
  <c r="T7" i="6"/>
  <c r="R8" i="6"/>
  <c r="T9" i="6"/>
  <c r="R10" i="6"/>
  <c r="T11" i="6"/>
  <c r="R12" i="6"/>
  <c r="T13" i="6"/>
  <c r="R14" i="6"/>
  <c r="T15" i="6"/>
  <c r="R16" i="6"/>
  <c r="T17" i="6"/>
  <c r="R18" i="6"/>
  <c r="Q133" i="6"/>
  <c r="R133" i="6" s="1"/>
  <c r="Q135" i="6"/>
  <c r="R135" i="6" s="1"/>
  <c r="Q137" i="6"/>
  <c r="R137" i="6" s="1"/>
  <c r="Q139" i="6"/>
  <c r="R139" i="6" s="1"/>
  <c r="T6" i="6"/>
  <c r="R7" i="6"/>
  <c r="T8" i="6"/>
  <c r="R9" i="6"/>
  <c r="T10" i="6"/>
  <c r="R11" i="6"/>
  <c r="T12" i="6"/>
  <c r="R13" i="6"/>
  <c r="T14" i="6"/>
  <c r="R15" i="6"/>
  <c r="T16" i="6"/>
  <c r="R17" i="6"/>
  <c r="T18" i="6"/>
  <c r="R19" i="6"/>
  <c r="R97" i="6"/>
  <c r="R77" i="6"/>
  <c r="R57" i="6"/>
  <c r="R37" i="6"/>
  <c r="R5" i="5"/>
  <c r="T6" i="5"/>
  <c r="R7" i="5"/>
  <c r="T8" i="5"/>
  <c r="R9" i="5"/>
  <c r="T10" i="5"/>
  <c r="R11" i="5"/>
  <c r="T12" i="5"/>
  <c r="R13" i="5"/>
  <c r="T14" i="5"/>
  <c r="R15" i="5"/>
  <c r="T16" i="5"/>
  <c r="R17" i="5"/>
  <c r="T18" i="5"/>
  <c r="R19" i="5"/>
  <c r="R25" i="5"/>
  <c r="T26" i="5"/>
  <c r="R27" i="5"/>
  <c r="T28" i="5"/>
  <c r="R29" i="5"/>
  <c r="T30" i="5"/>
  <c r="R31" i="5"/>
  <c r="T32" i="5"/>
  <c r="R33" i="5"/>
  <c r="T34" i="5"/>
  <c r="R35" i="5"/>
  <c r="T36" i="5"/>
  <c r="R37" i="5"/>
  <c r="T38" i="5"/>
  <c r="R39" i="5"/>
  <c r="R45" i="5"/>
  <c r="T46" i="5"/>
  <c r="R47" i="5"/>
  <c r="T48" i="5"/>
  <c r="R49" i="5"/>
  <c r="T50" i="5"/>
  <c r="R51" i="5"/>
  <c r="T52" i="5"/>
  <c r="R53" i="5"/>
  <c r="T54" i="5"/>
  <c r="R55" i="5"/>
  <c r="T56" i="5"/>
  <c r="T58" i="5"/>
  <c r="R65" i="5"/>
  <c r="T66" i="5"/>
  <c r="R67" i="5"/>
  <c r="T68" i="5"/>
  <c r="R69" i="5"/>
  <c r="T70" i="5"/>
  <c r="R71" i="5"/>
  <c r="Q139" i="5"/>
  <c r="S138" i="5"/>
  <c r="Q138" i="5"/>
  <c r="S137" i="5"/>
  <c r="Q137" i="5"/>
  <c r="S136" i="5"/>
  <c r="Q136" i="5"/>
  <c r="S135" i="5"/>
  <c r="Q135" i="5"/>
  <c r="R136" i="5" s="1"/>
  <c r="T72" i="5"/>
  <c r="R73" i="5"/>
  <c r="T74" i="5"/>
  <c r="R75" i="5"/>
  <c r="T76" i="5"/>
  <c r="R77" i="5"/>
  <c r="T78" i="5"/>
  <c r="R79" i="5"/>
  <c r="R85" i="5"/>
  <c r="T86" i="5"/>
  <c r="R87" i="5"/>
  <c r="T88" i="5"/>
  <c r="R89" i="5"/>
  <c r="T90" i="5"/>
  <c r="R91" i="5"/>
  <c r="T92" i="5"/>
  <c r="R93" i="5"/>
  <c r="T94" i="5"/>
  <c r="R95" i="5"/>
  <c r="T96" i="5"/>
  <c r="R97" i="5"/>
  <c r="T98" i="5"/>
  <c r="R99" i="5"/>
  <c r="R105" i="5"/>
  <c r="T106" i="5"/>
  <c r="R107" i="5"/>
  <c r="T108" i="5"/>
  <c r="R109" i="5"/>
  <c r="T110" i="5"/>
  <c r="R111" i="5"/>
  <c r="T112" i="5"/>
  <c r="R113" i="5"/>
  <c r="T114" i="5"/>
  <c r="R115" i="5"/>
  <c r="T116" i="5"/>
  <c r="R117" i="5"/>
  <c r="T118" i="5"/>
  <c r="R119" i="5"/>
  <c r="T77" i="5"/>
  <c r="R78" i="5"/>
  <c r="T85" i="5"/>
  <c r="R86" i="5"/>
  <c r="T87" i="5"/>
  <c r="R88" i="5"/>
  <c r="T89" i="5"/>
  <c r="R90" i="5"/>
  <c r="T91" i="5"/>
  <c r="R92" i="5"/>
  <c r="T93" i="5"/>
  <c r="R94" i="5"/>
  <c r="T95" i="5"/>
  <c r="R96" i="5"/>
  <c r="T97" i="5"/>
  <c r="R98" i="5"/>
  <c r="T105" i="5"/>
  <c r="R106" i="5"/>
  <c r="T107" i="5"/>
  <c r="R108" i="5"/>
  <c r="T109" i="5"/>
  <c r="R110" i="5"/>
  <c r="T111" i="5"/>
  <c r="R112" i="5"/>
  <c r="T113" i="5"/>
  <c r="R114" i="5"/>
  <c r="T115" i="5"/>
  <c r="R116" i="5"/>
  <c r="T117" i="5"/>
  <c r="R118" i="5"/>
  <c r="R57" i="5"/>
  <c r="T57" i="4"/>
  <c r="R105" i="4"/>
  <c r="T106" i="4"/>
  <c r="R107" i="4"/>
  <c r="T108" i="4"/>
  <c r="R109" i="4"/>
  <c r="T110" i="4"/>
  <c r="R111" i="4"/>
  <c r="T112" i="4"/>
  <c r="R113" i="4"/>
  <c r="T114" i="4"/>
  <c r="R115" i="4"/>
  <c r="T116" i="4"/>
  <c r="T118" i="4"/>
  <c r="R118" i="4"/>
  <c r="R85" i="4"/>
  <c r="T86" i="4"/>
  <c r="R87" i="4"/>
  <c r="T88" i="4"/>
  <c r="R89" i="4"/>
  <c r="T90" i="4"/>
  <c r="R91" i="4"/>
  <c r="T92" i="4"/>
  <c r="R93" i="4"/>
  <c r="T94" i="4"/>
  <c r="R95" i="4"/>
  <c r="T96" i="4"/>
  <c r="R97" i="4"/>
  <c r="T98" i="4"/>
  <c r="R99" i="4"/>
  <c r="T93" i="4"/>
  <c r="R94" i="4"/>
  <c r="T95" i="4"/>
  <c r="R96" i="4"/>
  <c r="T97" i="4"/>
  <c r="R98" i="4"/>
  <c r="R65" i="4"/>
  <c r="T66" i="4"/>
  <c r="R67" i="4"/>
  <c r="T68" i="4"/>
  <c r="R69" i="4"/>
  <c r="T70" i="4"/>
  <c r="R71" i="4"/>
  <c r="T72" i="4"/>
  <c r="R73" i="4"/>
  <c r="T74" i="4"/>
  <c r="R75" i="4"/>
  <c r="T76" i="4"/>
  <c r="T78" i="4"/>
  <c r="T65" i="4"/>
  <c r="R66" i="4"/>
  <c r="T67" i="4"/>
  <c r="R68" i="4"/>
  <c r="T69" i="4"/>
  <c r="R70" i="4"/>
  <c r="T71" i="4"/>
  <c r="R72" i="4"/>
  <c r="T73" i="4"/>
  <c r="R74" i="4"/>
  <c r="T75" i="4"/>
  <c r="R76" i="4"/>
  <c r="T77" i="4"/>
  <c r="R78" i="4"/>
  <c r="R45" i="4"/>
  <c r="T46" i="4"/>
  <c r="R47" i="4"/>
  <c r="T48" i="4"/>
  <c r="R49" i="4"/>
  <c r="T50" i="4"/>
  <c r="R51" i="4"/>
  <c r="T52" i="4"/>
  <c r="R53" i="4"/>
  <c r="T54" i="4"/>
  <c r="R55" i="4"/>
  <c r="T56" i="4"/>
  <c r="T58" i="4"/>
  <c r="Q139" i="4"/>
  <c r="R58" i="4"/>
  <c r="T25" i="4"/>
  <c r="R26" i="4"/>
  <c r="T27" i="4"/>
  <c r="R28" i="4"/>
  <c r="T29" i="4"/>
  <c r="R30" i="4"/>
  <c r="T31" i="4"/>
  <c r="R32" i="4"/>
  <c r="T33" i="4"/>
  <c r="R34" i="4"/>
  <c r="T35" i="4"/>
  <c r="R36" i="4"/>
  <c r="T37" i="4"/>
  <c r="R38" i="4"/>
  <c r="R25" i="4"/>
  <c r="T26" i="4"/>
  <c r="R27" i="4"/>
  <c r="T28" i="4"/>
  <c r="R29" i="4"/>
  <c r="T30" i="4"/>
  <c r="R31" i="4"/>
  <c r="T32" i="4"/>
  <c r="R33" i="4"/>
  <c r="T34" i="4"/>
  <c r="R35" i="4"/>
  <c r="T36" i="4"/>
  <c r="R37" i="4"/>
  <c r="T38" i="4"/>
  <c r="R39" i="4"/>
  <c r="R117" i="4"/>
  <c r="R77" i="4"/>
  <c r="R57" i="4"/>
  <c r="R5" i="4"/>
  <c r="P6" i="4"/>
  <c r="T6" i="4"/>
  <c r="R7" i="4"/>
  <c r="P8" i="4"/>
  <c r="T8" i="4"/>
  <c r="R9" i="4"/>
  <c r="P10" i="4"/>
  <c r="T10" i="4"/>
  <c r="R11" i="4"/>
  <c r="P12" i="4"/>
  <c r="T12" i="4"/>
  <c r="R13" i="4"/>
  <c r="P14" i="4"/>
  <c r="T14" i="4"/>
  <c r="R15" i="4"/>
  <c r="P16" i="4"/>
  <c r="T16" i="4"/>
  <c r="R17" i="4"/>
  <c r="P18" i="4"/>
  <c r="T18" i="4"/>
  <c r="R19" i="4"/>
  <c r="P5" i="4"/>
  <c r="T5" i="4"/>
  <c r="R6" i="4"/>
  <c r="P7" i="4"/>
  <c r="T7" i="4"/>
  <c r="R8" i="4"/>
  <c r="P9" i="4"/>
  <c r="T9" i="4"/>
  <c r="R10" i="4"/>
  <c r="P11" i="4"/>
  <c r="T11" i="4"/>
  <c r="R12" i="4"/>
  <c r="P13" i="4"/>
  <c r="T13" i="4"/>
  <c r="R14" i="4"/>
  <c r="P15" i="4"/>
  <c r="T15" i="4"/>
  <c r="R16" i="4"/>
  <c r="P17" i="4"/>
  <c r="T17" i="4"/>
  <c r="R18" i="4"/>
  <c r="P19" i="4"/>
  <c r="P20" i="4"/>
  <c r="R106" i="3"/>
  <c r="T107" i="3"/>
  <c r="R108" i="3"/>
  <c r="T109" i="3"/>
  <c r="R110" i="3"/>
  <c r="T111" i="3"/>
  <c r="R112" i="3"/>
  <c r="T113" i="3"/>
  <c r="R114" i="3"/>
  <c r="T115" i="3"/>
  <c r="R116" i="3"/>
  <c r="T117" i="3"/>
  <c r="R118" i="3"/>
  <c r="T119" i="3"/>
  <c r="R120" i="3"/>
  <c r="R119" i="3"/>
  <c r="R86" i="3"/>
  <c r="T87" i="3"/>
  <c r="R88" i="3"/>
  <c r="T89" i="3"/>
  <c r="R90" i="3"/>
  <c r="T91" i="3"/>
  <c r="R92" i="3"/>
  <c r="T93" i="3"/>
  <c r="R94" i="3"/>
  <c r="T95" i="3"/>
  <c r="R96" i="3"/>
  <c r="T97" i="3"/>
  <c r="R98" i="3"/>
  <c r="T99" i="3"/>
  <c r="R100" i="3"/>
  <c r="T90" i="3"/>
  <c r="R91" i="3"/>
  <c r="T92" i="3"/>
  <c r="R93" i="3"/>
  <c r="T94" i="3"/>
  <c r="R95" i="3"/>
  <c r="T96" i="3"/>
  <c r="R97" i="3"/>
  <c r="T98" i="3"/>
  <c r="R99" i="3"/>
  <c r="R66" i="3"/>
  <c r="T67" i="3"/>
  <c r="R68" i="3"/>
  <c r="T69" i="3"/>
  <c r="R70" i="3"/>
  <c r="T71" i="3"/>
  <c r="R72" i="3"/>
  <c r="T73" i="3"/>
  <c r="R74" i="3"/>
  <c r="T75" i="3"/>
  <c r="R76" i="3"/>
  <c r="T77" i="3"/>
  <c r="R78" i="3"/>
  <c r="T79" i="3"/>
  <c r="R80" i="3"/>
  <c r="R79" i="3"/>
  <c r="R45" i="3"/>
  <c r="T46" i="3"/>
  <c r="R47" i="3"/>
  <c r="T48" i="3"/>
  <c r="R49" i="3"/>
  <c r="T50" i="3"/>
  <c r="R51" i="3"/>
  <c r="T52" i="3"/>
  <c r="R53" i="3"/>
  <c r="T54" i="3"/>
  <c r="R55" i="3"/>
  <c r="T56" i="3"/>
  <c r="R57" i="3"/>
  <c r="T58" i="3"/>
  <c r="R59" i="3"/>
  <c r="T45" i="3"/>
  <c r="R46" i="3"/>
  <c r="T47" i="3"/>
  <c r="R48" i="3"/>
  <c r="T49" i="3"/>
  <c r="R50" i="3"/>
  <c r="T51" i="3"/>
  <c r="R52" i="3"/>
  <c r="T53" i="3"/>
  <c r="R54" i="3"/>
  <c r="T55" i="3"/>
  <c r="R56" i="3"/>
  <c r="T57" i="3"/>
  <c r="R58" i="3"/>
  <c r="R39" i="3"/>
  <c r="T25" i="3"/>
  <c r="R26" i="3"/>
  <c r="T27" i="3"/>
  <c r="R28" i="3"/>
  <c r="T29" i="3"/>
  <c r="R30" i="3"/>
  <c r="T31" i="3"/>
  <c r="R32" i="3"/>
  <c r="T33" i="3"/>
  <c r="R34" i="3"/>
  <c r="T35" i="3"/>
  <c r="R36" i="3"/>
  <c r="T37" i="3"/>
  <c r="R38" i="3"/>
  <c r="Q125" i="3"/>
  <c r="S126" i="3"/>
  <c r="T126" i="3" s="1"/>
  <c r="S128" i="3"/>
  <c r="T128" i="3" s="1"/>
  <c r="S130" i="3"/>
  <c r="T130" i="3" s="1"/>
  <c r="S132" i="3"/>
  <c r="T132" i="3" s="1"/>
  <c r="S134" i="3"/>
  <c r="T134" i="3" s="1"/>
  <c r="S136" i="3"/>
  <c r="T136" i="3" s="1"/>
  <c r="S138" i="3"/>
  <c r="T138" i="3" s="1"/>
  <c r="Q127" i="3"/>
  <c r="Q129" i="3"/>
  <c r="Q131" i="3"/>
  <c r="Q133" i="3"/>
  <c r="Q135" i="3"/>
  <c r="Q137" i="3"/>
  <c r="Q139" i="3"/>
  <c r="Q126" i="3"/>
  <c r="R126" i="3" s="1"/>
  <c r="Q128" i="3"/>
  <c r="Q130" i="3"/>
  <c r="Q132" i="3"/>
  <c r="Q134" i="3"/>
  <c r="Q136" i="3"/>
  <c r="Q138" i="3"/>
  <c r="Q140" i="3"/>
  <c r="R113" i="2"/>
  <c r="T114" i="2"/>
  <c r="R115" i="2"/>
  <c r="R117" i="2"/>
  <c r="R91" i="2"/>
  <c r="R76" i="2"/>
  <c r="R78" i="2"/>
  <c r="R53" i="2"/>
  <c r="T54" i="2"/>
  <c r="R55" i="2"/>
  <c r="R57" i="2"/>
  <c r="R39" i="2"/>
  <c r="T37" i="2"/>
  <c r="P6" i="2"/>
  <c r="T6" i="2"/>
  <c r="R7" i="2"/>
  <c r="P8" i="2"/>
  <c r="T8" i="2"/>
  <c r="R9" i="2"/>
  <c r="P10" i="2"/>
  <c r="T10" i="2"/>
  <c r="R11" i="2"/>
  <c r="P12" i="2"/>
  <c r="T12" i="2"/>
  <c r="R13" i="2"/>
  <c r="P14" i="2"/>
  <c r="T14" i="2"/>
  <c r="R15" i="2"/>
  <c r="P16" i="2"/>
  <c r="R17" i="2"/>
  <c r="P18" i="2"/>
  <c r="R19" i="2"/>
  <c r="R20" i="2"/>
  <c r="R12" i="2"/>
  <c r="P13" i="2"/>
  <c r="T13" i="2"/>
  <c r="R14" i="2"/>
  <c r="P15" i="2"/>
  <c r="T15" i="2"/>
  <c r="P17" i="2"/>
  <c r="R18" i="2"/>
  <c r="P19" i="2"/>
  <c r="P20" i="2"/>
  <c r="R106" i="2"/>
  <c r="T107" i="2"/>
  <c r="R108" i="2"/>
  <c r="T109" i="2"/>
  <c r="R110" i="2"/>
  <c r="T111" i="2"/>
  <c r="R112" i="2"/>
  <c r="T113" i="2"/>
  <c r="R114" i="2"/>
  <c r="T115" i="2"/>
  <c r="R116" i="2"/>
  <c r="T117" i="2"/>
  <c r="R118" i="2"/>
  <c r="T119" i="2"/>
  <c r="R120" i="2"/>
  <c r="R119" i="2"/>
  <c r="R86" i="2"/>
  <c r="T87" i="2"/>
  <c r="R88" i="2"/>
  <c r="T89" i="2"/>
  <c r="R90" i="2"/>
  <c r="T91" i="2"/>
  <c r="R92" i="2"/>
  <c r="T93" i="2"/>
  <c r="R94" i="2"/>
  <c r="T95" i="2"/>
  <c r="R96" i="2"/>
  <c r="T97" i="2"/>
  <c r="T99" i="2"/>
  <c r="T92" i="2"/>
  <c r="R93" i="2"/>
  <c r="T94" i="2"/>
  <c r="R95" i="2"/>
  <c r="T96" i="2"/>
  <c r="R97" i="2"/>
  <c r="T98" i="2"/>
  <c r="R99" i="2"/>
  <c r="R80" i="2"/>
  <c r="T66" i="2"/>
  <c r="R67" i="2"/>
  <c r="T68" i="2"/>
  <c r="R69" i="2"/>
  <c r="T70" i="2"/>
  <c r="R71" i="2"/>
  <c r="T72" i="2"/>
  <c r="R73" i="2"/>
  <c r="T74" i="2"/>
  <c r="R75" i="2"/>
  <c r="T76" i="2"/>
  <c r="R77" i="2"/>
  <c r="T78" i="2"/>
  <c r="R79" i="2"/>
  <c r="R46" i="2"/>
  <c r="T47" i="2"/>
  <c r="R48" i="2"/>
  <c r="T49" i="2"/>
  <c r="R50" i="2"/>
  <c r="T51" i="2"/>
  <c r="R52" i="2"/>
  <c r="T53" i="2"/>
  <c r="R54" i="2"/>
  <c r="T55" i="2"/>
  <c r="R56" i="2"/>
  <c r="T57" i="2"/>
  <c r="R58" i="2"/>
  <c r="T59" i="2"/>
  <c r="R60" i="2"/>
  <c r="Q140" i="2"/>
  <c r="R59" i="2"/>
  <c r="R98" i="2"/>
  <c r="R58" i="23"/>
  <c r="R59" i="23"/>
  <c r="R57" i="23"/>
  <c r="R56" i="23"/>
  <c r="R55" i="23"/>
  <c r="R54" i="23"/>
  <c r="R53" i="23"/>
  <c r="R52" i="23"/>
  <c r="R48" i="23"/>
  <c r="P49" i="23"/>
  <c r="R47" i="23"/>
  <c r="R26" i="23"/>
  <c r="R28" i="23"/>
  <c r="R30" i="23"/>
  <c r="R32" i="23"/>
  <c r="R34" i="23"/>
  <c r="R36" i="23"/>
  <c r="R38" i="23"/>
  <c r="T26" i="23"/>
  <c r="T28" i="23"/>
  <c r="T30" i="23"/>
  <c r="T32" i="23"/>
  <c r="T34" i="23"/>
  <c r="T36" i="23"/>
  <c r="T38" i="23"/>
  <c r="R5" i="3"/>
  <c r="R27" i="2"/>
  <c r="R29" i="2"/>
  <c r="R31" i="2"/>
  <c r="R33" i="2"/>
  <c r="R35" i="2"/>
  <c r="R37" i="2"/>
  <c r="P26" i="23"/>
  <c r="P28" i="23"/>
  <c r="P30" i="23"/>
  <c r="P32" i="23"/>
  <c r="P34" i="23"/>
  <c r="P36" i="23"/>
  <c r="P38" i="23"/>
  <c r="P40" i="23"/>
  <c r="P41" i="23"/>
  <c r="R40" i="23"/>
  <c r="P27" i="23"/>
  <c r="R27" i="23"/>
  <c r="P29" i="23"/>
  <c r="R29" i="23"/>
  <c r="P31" i="23"/>
  <c r="R31" i="23"/>
  <c r="P33" i="23"/>
  <c r="R33" i="23"/>
  <c r="P35" i="23"/>
  <c r="R35" i="23"/>
  <c r="P37" i="23"/>
  <c r="R37" i="23"/>
  <c r="P39" i="23"/>
  <c r="R39" i="23"/>
  <c r="R138" i="6" l="1"/>
  <c r="R136" i="6"/>
  <c r="R134" i="6"/>
  <c r="T137" i="5"/>
  <c r="R138" i="5"/>
  <c r="T136" i="5"/>
  <c r="R137" i="5"/>
  <c r="T138" i="5"/>
  <c r="R139" i="5"/>
  <c r="T139" i="3"/>
  <c r="T131" i="3"/>
  <c r="T129" i="3"/>
  <c r="T135" i="3"/>
  <c r="T127" i="3"/>
  <c r="T137" i="3"/>
  <c r="T133" i="3"/>
  <c r="R130" i="3"/>
  <c r="R139" i="3"/>
  <c r="R135" i="3"/>
  <c r="R131" i="3"/>
  <c r="R140" i="3"/>
  <c r="R136" i="3"/>
  <c r="R132" i="3"/>
  <c r="R128" i="3"/>
  <c r="R138" i="3"/>
  <c r="R134" i="3"/>
  <c r="R137" i="3"/>
  <c r="R133" i="3"/>
  <c r="R129" i="3"/>
  <c r="R127" i="3"/>
  <c r="N4" i="9" l="1"/>
  <c r="M4" i="9"/>
  <c r="L4" i="9"/>
  <c r="K4" i="9"/>
  <c r="J4" i="9"/>
  <c r="I4" i="9"/>
  <c r="H4" i="9"/>
  <c r="G4" i="9"/>
  <c r="F4" i="9"/>
  <c r="E4" i="9"/>
  <c r="D4" i="9"/>
  <c r="C4" i="9"/>
  <c r="N4" i="8"/>
  <c r="M4" i="8"/>
  <c r="L4" i="8"/>
  <c r="K4" i="8"/>
  <c r="J4" i="8"/>
  <c r="I4" i="8"/>
  <c r="H4" i="8"/>
  <c r="G4" i="8"/>
  <c r="F4" i="8"/>
  <c r="E4" i="8"/>
  <c r="D4" i="8"/>
  <c r="C4" i="8"/>
  <c r="N4" i="7"/>
  <c r="M4" i="7"/>
  <c r="L4" i="7"/>
  <c r="K4" i="7"/>
  <c r="J4" i="7"/>
  <c r="I4" i="7"/>
  <c r="H4" i="7"/>
  <c r="G4" i="7"/>
  <c r="F4" i="7"/>
  <c r="E4" i="7"/>
  <c r="D4" i="7"/>
  <c r="C4" i="7"/>
  <c r="N131" i="6"/>
  <c r="M131" i="6"/>
  <c r="L131" i="6"/>
  <c r="K131" i="6"/>
  <c r="J131" i="6"/>
  <c r="I131" i="6"/>
  <c r="H131" i="6"/>
  <c r="G131" i="6"/>
  <c r="F131" i="6"/>
  <c r="E131" i="6"/>
  <c r="D131" i="6"/>
  <c r="C131" i="6"/>
  <c r="N130" i="6"/>
  <c r="M130" i="6"/>
  <c r="L130" i="6"/>
  <c r="K130" i="6"/>
  <c r="J130" i="6"/>
  <c r="I130" i="6"/>
  <c r="H130" i="6"/>
  <c r="G130" i="6"/>
  <c r="F130" i="6"/>
  <c r="E130" i="6"/>
  <c r="D130" i="6"/>
  <c r="C130" i="6"/>
  <c r="N129" i="6"/>
  <c r="M129" i="6"/>
  <c r="L129" i="6"/>
  <c r="K129" i="6"/>
  <c r="J129" i="6"/>
  <c r="I129" i="6"/>
  <c r="H129" i="6"/>
  <c r="G129" i="6"/>
  <c r="F129" i="6"/>
  <c r="E129" i="6"/>
  <c r="D129" i="6"/>
  <c r="C129" i="6"/>
  <c r="N128" i="6"/>
  <c r="M128" i="6"/>
  <c r="L128" i="6"/>
  <c r="K128" i="6"/>
  <c r="J128" i="6"/>
  <c r="I128" i="6"/>
  <c r="H128" i="6"/>
  <c r="G128" i="6"/>
  <c r="F128" i="6"/>
  <c r="E128" i="6"/>
  <c r="D128" i="6"/>
  <c r="C128" i="6"/>
  <c r="N127" i="6"/>
  <c r="M127" i="6"/>
  <c r="L127" i="6"/>
  <c r="K127" i="6"/>
  <c r="J127" i="6"/>
  <c r="I127" i="6"/>
  <c r="H127" i="6"/>
  <c r="G127" i="6"/>
  <c r="F127" i="6"/>
  <c r="E127" i="6"/>
  <c r="D127" i="6"/>
  <c r="C127" i="6"/>
  <c r="N126" i="6"/>
  <c r="M126" i="6"/>
  <c r="L126" i="6"/>
  <c r="K126" i="6"/>
  <c r="J126" i="6"/>
  <c r="I126" i="6"/>
  <c r="H126" i="6"/>
  <c r="G126" i="6"/>
  <c r="F126" i="6"/>
  <c r="E126" i="6"/>
  <c r="D126" i="6"/>
  <c r="C126" i="6"/>
  <c r="N125" i="6"/>
  <c r="M125" i="6"/>
  <c r="L125" i="6"/>
  <c r="K125" i="6"/>
  <c r="J125" i="6"/>
  <c r="I125" i="6"/>
  <c r="H125" i="6"/>
  <c r="G125" i="6"/>
  <c r="F125" i="6"/>
  <c r="E125" i="6"/>
  <c r="D125" i="6"/>
  <c r="C125" i="6"/>
  <c r="N124" i="6"/>
  <c r="M124" i="6"/>
  <c r="L124" i="6"/>
  <c r="K124" i="6"/>
  <c r="J124" i="6"/>
  <c r="I124" i="6"/>
  <c r="H124" i="6"/>
  <c r="G124" i="6"/>
  <c r="F124" i="6"/>
  <c r="E124" i="6"/>
  <c r="D124" i="6"/>
  <c r="C124" i="6"/>
  <c r="N134" i="5"/>
  <c r="M134" i="5"/>
  <c r="L134" i="5"/>
  <c r="K134" i="5"/>
  <c r="J134" i="5"/>
  <c r="I134" i="5"/>
  <c r="H134" i="5"/>
  <c r="G134" i="5"/>
  <c r="F134" i="5"/>
  <c r="E134" i="5"/>
  <c r="D134" i="5"/>
  <c r="C134" i="5"/>
  <c r="N133" i="5"/>
  <c r="M133" i="5"/>
  <c r="L133" i="5"/>
  <c r="K133" i="5"/>
  <c r="J133" i="5"/>
  <c r="I133" i="5"/>
  <c r="H133" i="5"/>
  <c r="G133" i="5"/>
  <c r="F133" i="5"/>
  <c r="E133" i="5"/>
  <c r="D133" i="5"/>
  <c r="C133" i="5"/>
  <c r="N132" i="5"/>
  <c r="M132" i="5"/>
  <c r="L132" i="5"/>
  <c r="K132" i="5"/>
  <c r="J132" i="5"/>
  <c r="I132" i="5"/>
  <c r="H132" i="5"/>
  <c r="G132" i="5"/>
  <c r="F132" i="5"/>
  <c r="E132" i="5"/>
  <c r="D132" i="5"/>
  <c r="C132" i="5"/>
  <c r="N131" i="5"/>
  <c r="M131" i="5"/>
  <c r="L131" i="5"/>
  <c r="K131" i="5"/>
  <c r="J131" i="5"/>
  <c r="I131" i="5"/>
  <c r="H131" i="5"/>
  <c r="G131" i="5"/>
  <c r="F131" i="5"/>
  <c r="E131" i="5"/>
  <c r="D131" i="5"/>
  <c r="C131" i="5"/>
  <c r="N130" i="5"/>
  <c r="M130" i="5"/>
  <c r="L130" i="5"/>
  <c r="K130" i="5"/>
  <c r="J130" i="5"/>
  <c r="I130" i="5"/>
  <c r="H130" i="5"/>
  <c r="G130" i="5"/>
  <c r="F130" i="5"/>
  <c r="E130" i="5"/>
  <c r="D130" i="5"/>
  <c r="C130" i="5"/>
  <c r="N129" i="5"/>
  <c r="M129" i="5"/>
  <c r="L129" i="5"/>
  <c r="K129" i="5"/>
  <c r="J129" i="5"/>
  <c r="I129" i="5"/>
  <c r="H129" i="5"/>
  <c r="G129" i="5"/>
  <c r="F129" i="5"/>
  <c r="E129" i="5"/>
  <c r="D129" i="5"/>
  <c r="C129" i="5"/>
  <c r="N128" i="5"/>
  <c r="M128" i="5"/>
  <c r="L128" i="5"/>
  <c r="K128" i="5"/>
  <c r="J128" i="5"/>
  <c r="I128" i="5"/>
  <c r="H128" i="5"/>
  <c r="G128" i="5"/>
  <c r="F128" i="5"/>
  <c r="E128" i="5"/>
  <c r="D128" i="5"/>
  <c r="C128" i="5"/>
  <c r="N127" i="5"/>
  <c r="M127" i="5"/>
  <c r="L127" i="5"/>
  <c r="K127" i="5"/>
  <c r="J127" i="5"/>
  <c r="I127" i="5"/>
  <c r="H127" i="5"/>
  <c r="G127" i="5"/>
  <c r="F127" i="5"/>
  <c r="E127" i="5"/>
  <c r="D127" i="5"/>
  <c r="C127" i="5"/>
  <c r="N126" i="5"/>
  <c r="M126" i="5"/>
  <c r="L126" i="5"/>
  <c r="K126" i="5"/>
  <c r="J126" i="5"/>
  <c r="I126" i="5"/>
  <c r="H126" i="5"/>
  <c r="G126" i="5"/>
  <c r="F126" i="5"/>
  <c r="E126" i="5"/>
  <c r="D126" i="5"/>
  <c r="C126" i="5"/>
  <c r="N125" i="5"/>
  <c r="M125" i="5"/>
  <c r="L125" i="5"/>
  <c r="K125" i="5"/>
  <c r="J125" i="5"/>
  <c r="I125" i="5"/>
  <c r="H125" i="5"/>
  <c r="G125" i="5"/>
  <c r="F125" i="5"/>
  <c r="E125" i="5"/>
  <c r="D125" i="5"/>
  <c r="C125" i="5"/>
  <c r="N124" i="5"/>
  <c r="M124" i="5"/>
  <c r="L124" i="5"/>
  <c r="K124" i="5"/>
  <c r="J124" i="5"/>
  <c r="I124" i="5"/>
  <c r="H124" i="5"/>
  <c r="G124" i="5"/>
  <c r="F124" i="5"/>
  <c r="E124" i="5"/>
  <c r="D124" i="5"/>
  <c r="C124" i="5"/>
  <c r="N138" i="4"/>
  <c r="M138" i="4"/>
  <c r="L138" i="4"/>
  <c r="K138" i="4"/>
  <c r="J138" i="4"/>
  <c r="I138" i="4"/>
  <c r="H138" i="4"/>
  <c r="G138" i="4"/>
  <c r="F138" i="4"/>
  <c r="E138" i="4"/>
  <c r="D138" i="4"/>
  <c r="C138" i="4"/>
  <c r="N137" i="4"/>
  <c r="M137" i="4"/>
  <c r="L137" i="4"/>
  <c r="K137" i="4"/>
  <c r="J137" i="4"/>
  <c r="I137" i="4"/>
  <c r="H137" i="4"/>
  <c r="G137" i="4"/>
  <c r="F137" i="4"/>
  <c r="E137" i="4"/>
  <c r="D137" i="4"/>
  <c r="C137" i="4"/>
  <c r="N136" i="4"/>
  <c r="M136" i="4"/>
  <c r="L136" i="4"/>
  <c r="K136" i="4"/>
  <c r="J136" i="4"/>
  <c r="I136" i="4"/>
  <c r="H136" i="4"/>
  <c r="G136" i="4"/>
  <c r="F136" i="4"/>
  <c r="E136" i="4"/>
  <c r="D136" i="4"/>
  <c r="C136" i="4"/>
  <c r="N135" i="4"/>
  <c r="M135" i="4"/>
  <c r="L135" i="4"/>
  <c r="K135" i="4"/>
  <c r="J135" i="4"/>
  <c r="I135" i="4"/>
  <c r="H135" i="4"/>
  <c r="G135" i="4"/>
  <c r="F135" i="4"/>
  <c r="E135" i="4"/>
  <c r="D135" i="4"/>
  <c r="C135" i="4"/>
  <c r="N134" i="4"/>
  <c r="M134" i="4"/>
  <c r="L134" i="4"/>
  <c r="K134" i="4"/>
  <c r="J134" i="4"/>
  <c r="I134" i="4"/>
  <c r="H134" i="4"/>
  <c r="G134" i="4"/>
  <c r="F134" i="4"/>
  <c r="E134" i="4"/>
  <c r="D134" i="4"/>
  <c r="C134" i="4"/>
  <c r="N133" i="4"/>
  <c r="M133" i="4"/>
  <c r="L133" i="4"/>
  <c r="K133" i="4"/>
  <c r="J133" i="4"/>
  <c r="I133" i="4"/>
  <c r="H133" i="4"/>
  <c r="G133" i="4"/>
  <c r="F133" i="4"/>
  <c r="E133" i="4"/>
  <c r="D133" i="4"/>
  <c r="C133" i="4"/>
  <c r="N132" i="4"/>
  <c r="M132" i="4"/>
  <c r="L132" i="4"/>
  <c r="K132" i="4"/>
  <c r="J132" i="4"/>
  <c r="I132" i="4"/>
  <c r="H132" i="4"/>
  <c r="G132" i="4"/>
  <c r="F132" i="4"/>
  <c r="E132" i="4"/>
  <c r="D132" i="4"/>
  <c r="C132" i="4"/>
  <c r="N131" i="4"/>
  <c r="M131" i="4"/>
  <c r="L131" i="4"/>
  <c r="K131" i="4"/>
  <c r="J131" i="4"/>
  <c r="I131" i="4"/>
  <c r="H131" i="4"/>
  <c r="G131" i="4"/>
  <c r="F131" i="4"/>
  <c r="E131" i="4"/>
  <c r="D131" i="4"/>
  <c r="C131" i="4"/>
  <c r="N130" i="4"/>
  <c r="M130" i="4"/>
  <c r="L130" i="4"/>
  <c r="K130" i="4"/>
  <c r="J130" i="4"/>
  <c r="I130" i="4"/>
  <c r="H130" i="4"/>
  <c r="G130" i="4"/>
  <c r="F130" i="4"/>
  <c r="E130" i="4"/>
  <c r="D130" i="4"/>
  <c r="C130" i="4"/>
  <c r="N129" i="4"/>
  <c r="M129" i="4"/>
  <c r="L129" i="4"/>
  <c r="K129" i="4"/>
  <c r="J129" i="4"/>
  <c r="I129" i="4"/>
  <c r="H129" i="4"/>
  <c r="G129" i="4"/>
  <c r="F129" i="4"/>
  <c r="E129" i="4"/>
  <c r="D129" i="4"/>
  <c r="C129" i="4"/>
  <c r="N128" i="4"/>
  <c r="M128" i="4"/>
  <c r="L128" i="4"/>
  <c r="K128" i="4"/>
  <c r="J128" i="4"/>
  <c r="I128" i="4"/>
  <c r="H128" i="4"/>
  <c r="G128" i="4"/>
  <c r="F128" i="4"/>
  <c r="E128" i="4"/>
  <c r="D128" i="4"/>
  <c r="C128" i="4"/>
  <c r="N127" i="4"/>
  <c r="M127" i="4"/>
  <c r="L127" i="4"/>
  <c r="K127" i="4"/>
  <c r="J127" i="4"/>
  <c r="I127" i="4"/>
  <c r="H127" i="4"/>
  <c r="G127" i="4"/>
  <c r="F127" i="4"/>
  <c r="E127" i="4"/>
  <c r="D127" i="4"/>
  <c r="C127" i="4"/>
  <c r="N126" i="4"/>
  <c r="M126" i="4"/>
  <c r="L126" i="4"/>
  <c r="K126" i="4"/>
  <c r="J126" i="4"/>
  <c r="I126" i="4"/>
  <c r="H126" i="4"/>
  <c r="G126" i="4"/>
  <c r="F126" i="4"/>
  <c r="E126" i="4"/>
  <c r="D126" i="4"/>
  <c r="C126" i="4"/>
  <c r="N125" i="4"/>
  <c r="M125" i="4"/>
  <c r="L125" i="4"/>
  <c r="K125" i="4"/>
  <c r="J125" i="4"/>
  <c r="I125" i="4"/>
  <c r="H125" i="4"/>
  <c r="G125" i="4"/>
  <c r="F125" i="4"/>
  <c r="E125" i="4"/>
  <c r="D125" i="4"/>
  <c r="C125" i="4"/>
  <c r="N124" i="4"/>
  <c r="M124" i="4"/>
  <c r="L124" i="4"/>
  <c r="K124" i="4"/>
  <c r="J124" i="4"/>
  <c r="I124" i="4"/>
  <c r="H124" i="4"/>
  <c r="G124" i="4"/>
  <c r="F124" i="4"/>
  <c r="E124" i="4"/>
  <c r="D124" i="4"/>
  <c r="C124" i="4"/>
  <c r="N139" i="3"/>
  <c r="M139" i="3"/>
  <c r="L139" i="3"/>
  <c r="K139" i="3"/>
  <c r="J139" i="3"/>
  <c r="I139" i="3"/>
  <c r="H139" i="3"/>
  <c r="G139" i="3"/>
  <c r="F139" i="3"/>
  <c r="E139" i="3"/>
  <c r="D139" i="3"/>
  <c r="C139" i="3"/>
  <c r="N138" i="3"/>
  <c r="M138" i="3"/>
  <c r="L138" i="3"/>
  <c r="K138" i="3"/>
  <c r="J138" i="3"/>
  <c r="I138" i="3"/>
  <c r="H138" i="3"/>
  <c r="G138" i="3"/>
  <c r="F138" i="3"/>
  <c r="E138" i="3"/>
  <c r="D138" i="3"/>
  <c r="C138" i="3"/>
  <c r="N137" i="3"/>
  <c r="M137" i="3"/>
  <c r="L137" i="3"/>
  <c r="K137" i="3"/>
  <c r="J137" i="3"/>
  <c r="I137" i="3"/>
  <c r="H137" i="3"/>
  <c r="G137" i="3"/>
  <c r="F137" i="3"/>
  <c r="E137" i="3"/>
  <c r="D137" i="3"/>
  <c r="C137" i="3"/>
  <c r="N136" i="3"/>
  <c r="M136" i="3"/>
  <c r="L136" i="3"/>
  <c r="K136" i="3"/>
  <c r="J136" i="3"/>
  <c r="I136" i="3"/>
  <c r="H136" i="3"/>
  <c r="G136" i="3"/>
  <c r="F136" i="3"/>
  <c r="E136" i="3"/>
  <c r="D136" i="3"/>
  <c r="C136" i="3"/>
  <c r="N135" i="3"/>
  <c r="M135" i="3"/>
  <c r="L135" i="3"/>
  <c r="K135" i="3"/>
  <c r="J135" i="3"/>
  <c r="I135" i="3"/>
  <c r="H135" i="3"/>
  <c r="G135" i="3"/>
  <c r="F135" i="3"/>
  <c r="E135" i="3"/>
  <c r="D135" i="3"/>
  <c r="C135" i="3"/>
  <c r="N134" i="3"/>
  <c r="M134" i="3"/>
  <c r="L134" i="3"/>
  <c r="K134" i="3"/>
  <c r="J134" i="3"/>
  <c r="I134" i="3"/>
  <c r="H134" i="3"/>
  <c r="G134" i="3"/>
  <c r="F134" i="3"/>
  <c r="E134" i="3"/>
  <c r="D134" i="3"/>
  <c r="C134" i="3"/>
  <c r="N133" i="3"/>
  <c r="M133" i="3"/>
  <c r="L133" i="3"/>
  <c r="K133" i="3"/>
  <c r="J133" i="3"/>
  <c r="I133" i="3"/>
  <c r="H133" i="3"/>
  <c r="G133" i="3"/>
  <c r="F133" i="3"/>
  <c r="E133" i="3"/>
  <c r="D133" i="3"/>
  <c r="C133" i="3"/>
  <c r="N132" i="3"/>
  <c r="M132" i="3"/>
  <c r="L132" i="3"/>
  <c r="K132" i="3"/>
  <c r="J132" i="3"/>
  <c r="I132" i="3"/>
  <c r="H132" i="3"/>
  <c r="G132" i="3"/>
  <c r="F132" i="3"/>
  <c r="E132" i="3"/>
  <c r="D132" i="3"/>
  <c r="C132" i="3"/>
  <c r="N131" i="3"/>
  <c r="M131" i="3"/>
  <c r="L131" i="3"/>
  <c r="K131" i="3"/>
  <c r="J131" i="3"/>
  <c r="I131" i="3"/>
  <c r="H131" i="3"/>
  <c r="G131" i="3"/>
  <c r="F131" i="3"/>
  <c r="E131" i="3"/>
  <c r="D131" i="3"/>
  <c r="C131" i="3"/>
  <c r="N130" i="3"/>
  <c r="M130" i="3"/>
  <c r="L130" i="3"/>
  <c r="K130" i="3"/>
  <c r="J130" i="3"/>
  <c r="I130" i="3"/>
  <c r="H130" i="3"/>
  <c r="G130" i="3"/>
  <c r="F130" i="3"/>
  <c r="E130" i="3"/>
  <c r="D130" i="3"/>
  <c r="C130" i="3"/>
  <c r="N129" i="3"/>
  <c r="M129" i="3"/>
  <c r="L129" i="3"/>
  <c r="K129" i="3"/>
  <c r="J129" i="3"/>
  <c r="I129" i="3"/>
  <c r="H129" i="3"/>
  <c r="G129" i="3"/>
  <c r="F129" i="3"/>
  <c r="E129" i="3"/>
  <c r="D129" i="3"/>
  <c r="C129" i="3"/>
  <c r="N128" i="3"/>
  <c r="M128" i="3"/>
  <c r="L128" i="3"/>
  <c r="K128" i="3"/>
  <c r="J128" i="3"/>
  <c r="I128" i="3"/>
  <c r="H128" i="3"/>
  <c r="G128" i="3"/>
  <c r="F128" i="3"/>
  <c r="E128" i="3"/>
  <c r="D128" i="3"/>
  <c r="C128" i="3"/>
  <c r="N127" i="3"/>
  <c r="M127" i="3"/>
  <c r="L127" i="3"/>
  <c r="K127" i="3"/>
  <c r="J127" i="3"/>
  <c r="I127" i="3"/>
  <c r="H127" i="3"/>
  <c r="G127" i="3"/>
  <c r="F127" i="3"/>
  <c r="E127" i="3"/>
  <c r="D127" i="3"/>
  <c r="C127" i="3"/>
  <c r="N126" i="3"/>
  <c r="M126" i="3"/>
  <c r="L126" i="3"/>
  <c r="K126" i="3"/>
  <c r="J126" i="3"/>
  <c r="I126" i="3"/>
  <c r="H126" i="3"/>
  <c r="G126" i="3"/>
  <c r="F126" i="3"/>
  <c r="E126" i="3"/>
  <c r="D126" i="3"/>
  <c r="C126" i="3"/>
  <c r="N125" i="3"/>
  <c r="M125" i="3"/>
  <c r="L125" i="3"/>
  <c r="K125" i="3"/>
  <c r="J125" i="3"/>
  <c r="I125" i="3"/>
  <c r="H125" i="3"/>
  <c r="G125" i="3"/>
  <c r="F125" i="3"/>
  <c r="E125" i="3"/>
  <c r="D125" i="3"/>
  <c r="C125" i="3"/>
  <c r="Q19" i="23"/>
  <c r="Q18" i="23"/>
  <c r="R20" i="23" s="1"/>
  <c r="Q17" i="23"/>
  <c r="Q16" i="23"/>
  <c r="Q15" i="23"/>
  <c r="Q14" i="23"/>
  <c r="Q13" i="23"/>
  <c r="Q12" i="23"/>
  <c r="Q11" i="23"/>
  <c r="Q10" i="23"/>
  <c r="Q9" i="23"/>
  <c r="Q8" i="23"/>
  <c r="Q7" i="23"/>
  <c r="Q6" i="23"/>
  <c r="Q5" i="23"/>
  <c r="Q4" i="7" l="1"/>
  <c r="S4" i="7"/>
  <c r="S7" i="7"/>
  <c r="S8" i="7"/>
  <c r="S9" i="7"/>
  <c r="S10" i="7"/>
  <c r="S11" i="7"/>
  <c r="S12" i="7"/>
  <c r="S13" i="7"/>
  <c r="S14" i="7"/>
  <c r="S15" i="7"/>
  <c r="S16" i="7"/>
  <c r="S17" i="7"/>
  <c r="S18" i="7"/>
  <c r="S5" i="7"/>
  <c r="S6" i="7"/>
  <c r="T7" i="7" s="1"/>
  <c r="Q5" i="7"/>
  <c r="R5" i="7" s="1"/>
  <c r="T5" i="7"/>
  <c r="Q6" i="7"/>
  <c r="R6" i="7" s="1"/>
  <c r="T6" i="7"/>
  <c r="Q7" i="7"/>
  <c r="R7" i="7" s="1"/>
  <c r="Q8" i="7"/>
  <c r="T8" i="7"/>
  <c r="Q9" i="7"/>
  <c r="R9" i="7" s="1"/>
  <c r="T9" i="7"/>
  <c r="Q10" i="7"/>
  <c r="R10" i="7" s="1"/>
  <c r="T10" i="7"/>
  <c r="Q11" i="7"/>
  <c r="R11" i="7" s="1"/>
  <c r="T11" i="7"/>
  <c r="Q12" i="7"/>
  <c r="R12" i="7" s="1"/>
  <c r="T12" i="7"/>
  <c r="Q13" i="7"/>
  <c r="R13" i="7" s="1"/>
  <c r="T13" i="7"/>
  <c r="Q14" i="7"/>
  <c r="R14" i="7" s="1"/>
  <c r="T14" i="7"/>
  <c r="Q15" i="7"/>
  <c r="R15" i="7" s="1"/>
  <c r="T15" i="7"/>
  <c r="Q16" i="7"/>
  <c r="R16" i="7" s="1"/>
  <c r="T16" i="7"/>
  <c r="Q17" i="7"/>
  <c r="T17" i="7"/>
  <c r="Q18" i="7"/>
  <c r="R18" i="7" s="1"/>
  <c r="T18" i="7"/>
  <c r="S124" i="6"/>
  <c r="S125" i="6"/>
  <c r="S126" i="6"/>
  <c r="T126" i="6" s="1"/>
  <c r="S127" i="6"/>
  <c r="S128" i="6"/>
  <c r="T129" i="6" s="1"/>
  <c r="S129" i="6"/>
  <c r="S130" i="6"/>
  <c r="T131" i="6" s="1"/>
  <c r="S131" i="6"/>
  <c r="Q124" i="6"/>
  <c r="Q125" i="6"/>
  <c r="T125" i="6"/>
  <c r="Q126" i="6"/>
  <c r="R126" i="6" s="1"/>
  <c r="Q127" i="6"/>
  <c r="R127" i="6" s="1"/>
  <c r="Q128" i="6"/>
  <c r="R128" i="6" s="1"/>
  <c r="T128" i="6"/>
  <c r="Q129" i="6"/>
  <c r="R129" i="6" s="1"/>
  <c r="Q130" i="6"/>
  <c r="R130" i="6" s="1"/>
  <c r="T130" i="6"/>
  <c r="Q131" i="6"/>
  <c r="T132" i="6"/>
  <c r="S124" i="5"/>
  <c r="S125" i="5"/>
  <c r="S127" i="5"/>
  <c r="S128" i="5"/>
  <c r="S129" i="5"/>
  <c r="S130" i="5"/>
  <c r="S131" i="5"/>
  <c r="S126" i="5"/>
  <c r="T126" i="5" s="1"/>
  <c r="S132" i="5"/>
  <c r="S133" i="5"/>
  <c r="S134" i="5"/>
  <c r="Q124" i="5"/>
  <c r="Q125" i="5"/>
  <c r="T125" i="5"/>
  <c r="Q126" i="5"/>
  <c r="R126" i="5" s="1"/>
  <c r="Q127" i="5"/>
  <c r="R127" i="5" s="1"/>
  <c r="T127" i="5"/>
  <c r="Q128" i="5"/>
  <c r="R128" i="5" s="1"/>
  <c r="T128" i="5"/>
  <c r="Q129" i="5"/>
  <c r="R129" i="5" s="1"/>
  <c r="T129" i="5"/>
  <c r="Q130" i="5"/>
  <c r="R130" i="5" s="1"/>
  <c r="T130" i="5"/>
  <c r="Q131" i="5"/>
  <c r="R131" i="5" s="1"/>
  <c r="T131" i="5"/>
  <c r="Q132" i="5"/>
  <c r="R132" i="5" s="1"/>
  <c r="T132" i="5"/>
  <c r="Q133" i="5"/>
  <c r="R133" i="5" s="1"/>
  <c r="Q134" i="5"/>
  <c r="T135" i="5"/>
  <c r="S124" i="4"/>
  <c r="S126" i="4"/>
  <c r="S127" i="4"/>
  <c r="S128" i="4"/>
  <c r="S129" i="4"/>
  <c r="S130" i="4"/>
  <c r="S131" i="4"/>
  <c r="S132" i="4"/>
  <c r="S133" i="4"/>
  <c r="S134" i="4"/>
  <c r="S135" i="4"/>
  <c r="S136" i="4"/>
  <c r="S137" i="4"/>
  <c r="S138" i="4"/>
  <c r="Q124" i="4"/>
  <c r="Q125" i="4"/>
  <c r="S125" i="4"/>
  <c r="T125" i="4" s="1"/>
  <c r="Q126" i="4"/>
  <c r="Q127" i="4"/>
  <c r="T127" i="4"/>
  <c r="Q128" i="4"/>
  <c r="Q129" i="4"/>
  <c r="T129" i="4"/>
  <c r="Q130" i="4"/>
  <c r="Q131" i="4"/>
  <c r="T131" i="4"/>
  <c r="Q132" i="4"/>
  <c r="Q133" i="4"/>
  <c r="T133" i="4"/>
  <c r="Q134" i="4"/>
  <c r="Q135" i="4"/>
  <c r="T135" i="4"/>
  <c r="Q136" i="4"/>
  <c r="Q137" i="4"/>
  <c r="Q138" i="4"/>
  <c r="R138" i="4" s="1"/>
  <c r="T138" i="4"/>
  <c r="R6" i="23"/>
  <c r="R7" i="23"/>
  <c r="R8" i="23"/>
  <c r="R9" i="23"/>
  <c r="R10" i="23"/>
  <c r="R11" i="23"/>
  <c r="R12" i="23"/>
  <c r="R13" i="23"/>
  <c r="R14" i="23"/>
  <c r="R15" i="23"/>
  <c r="R16" i="23"/>
  <c r="R17" i="23"/>
  <c r="R18" i="23"/>
  <c r="R19" i="23"/>
  <c r="N139" i="2"/>
  <c r="M139" i="2"/>
  <c r="L139" i="2"/>
  <c r="K139" i="2"/>
  <c r="J139" i="2"/>
  <c r="I139" i="2"/>
  <c r="S139" i="2" s="1"/>
  <c r="H139" i="2"/>
  <c r="G139" i="2"/>
  <c r="F139" i="2"/>
  <c r="E139" i="2"/>
  <c r="D139" i="2"/>
  <c r="C139" i="2"/>
  <c r="N138" i="2"/>
  <c r="M138" i="2"/>
  <c r="L138" i="2"/>
  <c r="K138" i="2"/>
  <c r="J138" i="2"/>
  <c r="I138" i="2"/>
  <c r="S138" i="2" s="1"/>
  <c r="H138" i="2"/>
  <c r="G138" i="2"/>
  <c r="F138" i="2"/>
  <c r="E138" i="2"/>
  <c r="D138" i="2"/>
  <c r="C138" i="2"/>
  <c r="N137" i="2"/>
  <c r="M137" i="2"/>
  <c r="L137" i="2"/>
  <c r="K137" i="2"/>
  <c r="J137" i="2"/>
  <c r="I137" i="2"/>
  <c r="S137" i="2" s="1"/>
  <c r="H137" i="2"/>
  <c r="G137" i="2"/>
  <c r="F137" i="2"/>
  <c r="E137" i="2"/>
  <c r="D137" i="2"/>
  <c r="C137" i="2"/>
  <c r="N136" i="2"/>
  <c r="M136" i="2"/>
  <c r="L136" i="2"/>
  <c r="K136" i="2"/>
  <c r="J136" i="2"/>
  <c r="I136" i="2"/>
  <c r="S136" i="2" s="1"/>
  <c r="H136" i="2"/>
  <c r="G136" i="2"/>
  <c r="F136" i="2"/>
  <c r="E136" i="2"/>
  <c r="D136" i="2"/>
  <c r="C136" i="2"/>
  <c r="N135" i="2"/>
  <c r="M135" i="2"/>
  <c r="L135" i="2"/>
  <c r="K135" i="2"/>
  <c r="J135" i="2"/>
  <c r="I135" i="2"/>
  <c r="H135" i="2"/>
  <c r="G135" i="2"/>
  <c r="F135" i="2"/>
  <c r="E135" i="2"/>
  <c r="D135" i="2"/>
  <c r="C135" i="2"/>
  <c r="N134" i="2"/>
  <c r="M134" i="2"/>
  <c r="L134" i="2"/>
  <c r="K134" i="2"/>
  <c r="J134" i="2"/>
  <c r="I134" i="2"/>
  <c r="H134" i="2"/>
  <c r="G134" i="2"/>
  <c r="F134" i="2"/>
  <c r="E134" i="2"/>
  <c r="D134" i="2"/>
  <c r="C134" i="2"/>
  <c r="N133" i="2"/>
  <c r="M133" i="2"/>
  <c r="L133" i="2"/>
  <c r="K133" i="2"/>
  <c r="J133" i="2"/>
  <c r="I133" i="2"/>
  <c r="H133" i="2"/>
  <c r="G133" i="2"/>
  <c r="F133" i="2"/>
  <c r="E133" i="2"/>
  <c r="D133" i="2"/>
  <c r="C133" i="2"/>
  <c r="N132" i="2"/>
  <c r="M132" i="2"/>
  <c r="L132" i="2"/>
  <c r="K132" i="2"/>
  <c r="J132" i="2"/>
  <c r="I132" i="2"/>
  <c r="H132" i="2"/>
  <c r="G132" i="2"/>
  <c r="F132" i="2"/>
  <c r="E132" i="2"/>
  <c r="D132" i="2"/>
  <c r="C132" i="2"/>
  <c r="N131" i="2"/>
  <c r="M131" i="2"/>
  <c r="L131" i="2"/>
  <c r="K131" i="2"/>
  <c r="J131" i="2"/>
  <c r="I131" i="2"/>
  <c r="H131" i="2"/>
  <c r="G131" i="2"/>
  <c r="F131" i="2"/>
  <c r="E131" i="2"/>
  <c r="D131" i="2"/>
  <c r="C131" i="2"/>
  <c r="N130" i="2"/>
  <c r="M130" i="2"/>
  <c r="L130" i="2"/>
  <c r="K130" i="2"/>
  <c r="J130" i="2"/>
  <c r="I130" i="2"/>
  <c r="H130" i="2"/>
  <c r="G130" i="2"/>
  <c r="F130" i="2"/>
  <c r="E130" i="2"/>
  <c r="D130" i="2"/>
  <c r="C130" i="2"/>
  <c r="N129" i="2"/>
  <c r="M129" i="2"/>
  <c r="L129" i="2"/>
  <c r="K129" i="2"/>
  <c r="J129" i="2"/>
  <c r="I129" i="2"/>
  <c r="H129" i="2"/>
  <c r="G129" i="2"/>
  <c r="F129" i="2"/>
  <c r="E129" i="2"/>
  <c r="D129" i="2"/>
  <c r="C129" i="2"/>
  <c r="N128" i="2"/>
  <c r="M128" i="2"/>
  <c r="L128" i="2"/>
  <c r="K128" i="2"/>
  <c r="J128" i="2"/>
  <c r="I128" i="2"/>
  <c r="H128" i="2"/>
  <c r="G128" i="2"/>
  <c r="F128" i="2"/>
  <c r="E128" i="2"/>
  <c r="D128" i="2"/>
  <c r="C128" i="2"/>
  <c r="N127" i="2"/>
  <c r="M127" i="2"/>
  <c r="L127" i="2"/>
  <c r="K127" i="2"/>
  <c r="J127" i="2"/>
  <c r="I127" i="2"/>
  <c r="H127" i="2"/>
  <c r="G127" i="2"/>
  <c r="F127" i="2"/>
  <c r="E127" i="2"/>
  <c r="D127" i="2"/>
  <c r="C127" i="2"/>
  <c r="N126" i="2"/>
  <c r="M126" i="2"/>
  <c r="L126" i="2"/>
  <c r="K126" i="2"/>
  <c r="J126" i="2"/>
  <c r="I126" i="2"/>
  <c r="H126" i="2"/>
  <c r="G126" i="2"/>
  <c r="F126" i="2"/>
  <c r="E126" i="2"/>
  <c r="D126" i="2"/>
  <c r="C126" i="2"/>
  <c r="N125" i="2"/>
  <c r="M125" i="2"/>
  <c r="L125" i="2"/>
  <c r="K125" i="2"/>
  <c r="J125" i="2"/>
  <c r="I125" i="2"/>
  <c r="H125" i="2"/>
  <c r="G125" i="2"/>
  <c r="F125" i="2"/>
  <c r="E125" i="2"/>
  <c r="D125" i="2"/>
  <c r="C125" i="2"/>
  <c r="R8" i="7" l="1"/>
  <c r="R17" i="7"/>
  <c r="R19" i="7"/>
  <c r="T127" i="6"/>
  <c r="R131" i="6"/>
  <c r="R132" i="6"/>
  <c r="R125" i="6"/>
  <c r="R125" i="5"/>
  <c r="T134" i="5"/>
  <c r="T133" i="5"/>
  <c r="R134" i="5"/>
  <c r="R135" i="5"/>
  <c r="T136" i="4"/>
  <c r="T134" i="4"/>
  <c r="T132" i="4"/>
  <c r="T130" i="4"/>
  <c r="T128" i="4"/>
  <c r="T126" i="4"/>
  <c r="R136" i="4"/>
  <c r="R134" i="4"/>
  <c r="R132" i="4"/>
  <c r="R130" i="4"/>
  <c r="R128" i="4"/>
  <c r="R126" i="4"/>
  <c r="T137" i="4"/>
  <c r="R137" i="4"/>
  <c r="R139" i="4"/>
  <c r="R135" i="4"/>
  <c r="R133" i="4"/>
  <c r="R131" i="4"/>
  <c r="R129" i="4"/>
  <c r="R127" i="4"/>
  <c r="R125" i="4"/>
  <c r="Q125" i="2"/>
  <c r="S125" i="2"/>
  <c r="Q126" i="2"/>
  <c r="R126" i="2" s="1"/>
  <c r="S126" i="2"/>
  <c r="Q127" i="2"/>
  <c r="R127" i="2" s="1"/>
  <c r="S127" i="2"/>
  <c r="Q128" i="2"/>
  <c r="R128" i="2" s="1"/>
  <c r="S128" i="2"/>
  <c r="Q129" i="2"/>
  <c r="R129" i="2" s="1"/>
  <c r="S129" i="2"/>
  <c r="Q130" i="2"/>
  <c r="R130" i="2" s="1"/>
  <c r="S130" i="2"/>
  <c r="Q131" i="2"/>
  <c r="R131" i="2" s="1"/>
  <c r="S131" i="2"/>
  <c r="Q132" i="2"/>
  <c r="R132" i="2" s="1"/>
  <c r="S132" i="2"/>
  <c r="Q133" i="2"/>
  <c r="R133" i="2" s="1"/>
  <c r="S133" i="2"/>
  <c r="Q134" i="2"/>
  <c r="R134" i="2" s="1"/>
  <c r="S134" i="2"/>
  <c r="Q135" i="2"/>
  <c r="R135" i="2" s="1"/>
  <c r="S135" i="2"/>
  <c r="Q136" i="2"/>
  <c r="R136" i="2" s="1"/>
  <c r="Q137" i="2"/>
  <c r="T137" i="2"/>
  <c r="Q138" i="2"/>
  <c r="Q139" i="2"/>
  <c r="T139" i="2"/>
  <c r="R139" i="2" l="1"/>
  <c r="T135" i="2"/>
  <c r="T133" i="2"/>
  <c r="T131" i="2"/>
  <c r="T129" i="2"/>
  <c r="T127" i="2"/>
  <c r="R137" i="2"/>
  <c r="T138" i="2"/>
  <c r="T136" i="2"/>
  <c r="T134" i="2"/>
  <c r="T132" i="2"/>
  <c r="T130" i="2"/>
  <c r="T128" i="2"/>
  <c r="T126" i="2"/>
  <c r="R138" i="2"/>
  <c r="R140" i="2"/>
</calcChain>
</file>

<file path=xl/sharedStrings.xml><?xml version="1.0" encoding="utf-8"?>
<sst xmlns="http://schemas.openxmlformats.org/spreadsheetml/2006/main" count="1490" uniqueCount="69">
  <si>
    <t>Clientes</t>
  </si>
  <si>
    <t>Ingreso Básico (M$)</t>
  </si>
  <si>
    <t>Tabla de contenido</t>
  </si>
  <si>
    <t>Generación y Demanda</t>
  </si>
  <si>
    <t>Consumo</t>
  </si>
  <si>
    <t>Ingreso Básico</t>
  </si>
  <si>
    <t>Ingresos Totales</t>
  </si>
  <si>
    <t>¢kWh Básico</t>
  </si>
  <si>
    <t xml:space="preserve">¢kWh FOA </t>
  </si>
  <si>
    <t>Ingreso  por Ajuste Combustible (FOA)</t>
  </si>
  <si>
    <t>Ingreso por Compra de Energía (PP)</t>
  </si>
  <si>
    <t>¢kWh PP</t>
  </si>
  <si>
    <t>¢ kWh Total</t>
  </si>
  <si>
    <t>Datos de Publicación</t>
  </si>
  <si>
    <t>Demanda Máxima (MW)</t>
  </si>
  <si>
    <t>Ingresos Derivados del Ajuste por Combustible (M$)</t>
  </si>
  <si>
    <t>Costo Promedio del kWh (¢/kWh) - Básico</t>
  </si>
  <si>
    <t>Costo Promedio del kWh (¢/kWh) - Combustible</t>
  </si>
  <si>
    <t>Costo Promedio del kWh (¢/kWh) - Energía Comprada</t>
  </si>
  <si>
    <t>Costo Promedio del kWh (¢/kWh)</t>
  </si>
  <si>
    <t>Generación* y Demanda</t>
  </si>
  <si>
    <t>*millones de kilovatios hora (mkWh)</t>
  </si>
  <si>
    <t>Generación Bruta</t>
  </si>
  <si>
    <t>Año Fiscal</t>
  </si>
  <si>
    <t>julio</t>
  </si>
  <si>
    <t>agosto</t>
  </si>
  <si>
    <t>septiembre</t>
  </si>
  <si>
    <t>octubre</t>
  </si>
  <si>
    <t>noviembre</t>
  </si>
  <si>
    <t>diciembre</t>
  </si>
  <si>
    <t>enero</t>
  </si>
  <si>
    <t>febrero</t>
  </si>
  <si>
    <t>marzo</t>
  </si>
  <si>
    <t>abril</t>
  </si>
  <si>
    <t>mayo</t>
  </si>
  <si>
    <t>junio</t>
  </si>
  <si>
    <t>% cambio fiscal</t>
  </si>
  <si>
    <t>Generación Neta</t>
  </si>
  <si>
    <t>Demanda Máxima Año Fiscal</t>
  </si>
  <si>
    <t>Demanda Máxima Año Natural</t>
  </si>
  <si>
    <t>Demanda Máxima Año Natural y Año Fiscal coinciden</t>
  </si>
  <si>
    <t>Consumo Por Clases de Servicio</t>
  </si>
  <si>
    <t>En millones de kWh (mkWh)</t>
  </si>
  <si>
    <t xml:space="preserve"> Residencial</t>
  </si>
  <si>
    <t>Comercial</t>
  </si>
  <si>
    <t>Industrial</t>
  </si>
  <si>
    <t>Alumbrado Público</t>
  </si>
  <si>
    <t>Agrícola</t>
  </si>
  <si>
    <t>Totales</t>
  </si>
  <si>
    <t>Clientes Activos por Clase de Servicio</t>
  </si>
  <si>
    <t>Industrial*</t>
  </si>
  <si>
    <t>*La reducción de la clase residencial fue consecuencia de una reclasificación de clientes de la clase comercial en agosto 2008.</t>
  </si>
  <si>
    <t>Ingresos Derivados de la Energía Comprada(M$)</t>
  </si>
  <si>
    <t>Ingresos Totales Derivados del Consumo(M$)</t>
  </si>
  <si>
    <t>Total</t>
  </si>
  <si>
    <t xml:space="preserve">* El incremento en el costo promedio a partir del año fiscal 2010 fue consecuencia de la tarifa fija dirigida a los residenciales públicos que se contabiliza en el ingreso básico. </t>
  </si>
  <si>
    <t xml:space="preserve"> La tarifa básica del resto de los clientes no se modificó.</t>
  </si>
  <si>
    <t xml:space="preserve"> Comercial</t>
  </si>
  <si>
    <t xml:space="preserve"> Industrial</t>
  </si>
  <si>
    <t xml:space="preserve"> Alumbrado Público</t>
  </si>
  <si>
    <t xml:space="preserve"> Agrícola</t>
  </si>
  <si>
    <t>Otras Autoridades Públicas</t>
  </si>
  <si>
    <t xml:space="preserve"> Residencial*</t>
  </si>
  <si>
    <t>Año Natural</t>
  </si>
  <si>
    <t>% cambio acum. fiscal</t>
  </si>
  <si>
    <t>% cambio natural</t>
  </si>
  <si>
    <t>% cambio Natural</t>
  </si>
  <si>
    <t>Acumulado Año Fiscal a septiembre</t>
  </si>
  <si>
    <t>Promedio Año Fiscal a septiembre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</si>
</sst>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_(&quot;$&quot;* \(#,##0.00\);_(&quot;$&quot;* &quot;-&quot;??_);_(@_)"/>
    <numFmt numFmtId="43" formatCode="_(* #,##0.00_);_(* \(#,##0.00\);_(* &quot;-&quot;??_);_(@_)"/>
    <numFmt numFmtId="164" formatCode="#,##0.0"/>
    <numFmt numFmtId="165" formatCode="#,##0.000_);[Red]\(#,##0.000\)"/>
    <numFmt numFmtId="166" formatCode="#,##0.0_);[Red]\(#,##0.0\)"/>
    <numFmt numFmtId="167" formatCode="#,##0.00000000_);[Red]\(#,##0.00000000\)"/>
    <numFmt numFmtId="168" formatCode="0.0000"/>
    <numFmt numFmtId="169" formatCode="0.000000"/>
    <numFmt numFmtId="170" formatCode="#,##0.0000_);[Red]\(#,##0.0000\)"/>
    <numFmt numFmtId="171" formatCode="0.0000000"/>
    <numFmt numFmtId="172" formatCode="#,##0.00000000"/>
  </numFmts>
  <fonts count="70" x14ac:knownFonts="1">
    <font>
      <sz val="11"/>
      <color theme="1"/>
      <name val="Calibri"/>
      <family val="2"/>
      <scheme val="minor"/>
    </font>
    <font>
      <sz val="12"/>
      <color theme="1"/>
      <name val="Arial"/>
      <family val="2"/>
    </font>
    <font>
      <sz val="12"/>
      <color theme="1"/>
      <name val="Arial"/>
      <family val="2"/>
    </font>
    <font>
      <sz val="10"/>
      <color theme="1"/>
      <name val="Arial"/>
      <family val="2"/>
    </font>
    <font>
      <sz val="12"/>
      <color theme="1"/>
      <name val="Arial"/>
      <family val="2"/>
    </font>
    <font>
      <b/>
      <sz val="12"/>
      <color theme="1"/>
      <name val="Arial"/>
      <family val="2"/>
    </font>
    <font>
      <sz val="11"/>
      <color theme="1"/>
      <name val="Calibri"/>
      <family val="2"/>
      <scheme val="minor"/>
    </font>
    <font>
      <sz val="10"/>
      <name val="Arial"/>
      <family val="2"/>
    </font>
    <font>
      <sz val="12"/>
      <name val="Arial"/>
      <family val="2"/>
    </font>
    <font>
      <b/>
      <u/>
      <sz val="10"/>
      <color theme="1"/>
      <name val="Arial"/>
      <family val="2"/>
    </font>
    <font>
      <sz val="10"/>
      <name val="Bookman Old Style"/>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Bookman Old Style"/>
      <family val="1"/>
    </font>
    <font>
      <b/>
      <sz val="15"/>
      <color theme="3"/>
      <name val="Arial"/>
      <family val="2"/>
    </font>
    <font>
      <b/>
      <sz val="13"/>
      <color theme="3"/>
      <name val="Arial"/>
      <family val="2"/>
    </font>
    <font>
      <b/>
      <sz val="11"/>
      <color theme="3"/>
      <name val="Arial"/>
      <family val="2"/>
    </font>
    <font>
      <sz val="12"/>
      <color rgb="FF006100"/>
      <name val="Arial"/>
      <family val="2"/>
    </font>
    <font>
      <sz val="12"/>
      <color rgb="FF9C0006"/>
      <name val="Arial"/>
      <family val="2"/>
    </font>
    <font>
      <sz val="12"/>
      <color rgb="FF9C6500"/>
      <name val="Arial"/>
      <family val="2"/>
    </font>
    <font>
      <sz val="12"/>
      <color rgb="FF3F3F76"/>
      <name val="Arial"/>
      <family val="2"/>
    </font>
    <font>
      <b/>
      <sz val="12"/>
      <color rgb="FF3F3F3F"/>
      <name val="Arial"/>
      <family val="2"/>
    </font>
    <font>
      <b/>
      <sz val="12"/>
      <color rgb="FFFA7D00"/>
      <name val="Arial"/>
      <family val="2"/>
    </font>
    <font>
      <sz val="12"/>
      <color rgb="FFFA7D00"/>
      <name val="Arial"/>
      <family val="2"/>
    </font>
    <font>
      <b/>
      <sz val="12"/>
      <color theme="0"/>
      <name val="Arial"/>
      <family val="2"/>
    </font>
    <font>
      <sz val="12"/>
      <color rgb="FFFF0000"/>
      <name val="Arial"/>
      <family val="2"/>
    </font>
    <font>
      <i/>
      <sz val="12"/>
      <color rgb="FF7F7F7F"/>
      <name val="Arial"/>
      <family val="2"/>
    </font>
    <font>
      <sz val="12"/>
      <color theme="0"/>
      <name val="Arial"/>
      <family val="2"/>
    </font>
    <font>
      <sz val="8"/>
      <color theme="1"/>
      <name val="Calibri"/>
      <family val="2"/>
      <scheme val="minor"/>
    </font>
    <font>
      <sz val="11"/>
      <color indexed="8"/>
      <name val="Calibri"/>
      <family val="2"/>
      <scheme val="minor"/>
    </font>
    <font>
      <sz val="11"/>
      <color theme="1"/>
      <name val="Calibri"/>
      <family val="2"/>
    </font>
    <font>
      <b/>
      <sz val="10"/>
      <color theme="1"/>
      <name val="Arial"/>
      <family val="2"/>
    </font>
    <font>
      <u/>
      <sz val="11"/>
      <color theme="10"/>
      <name val="Calibri"/>
      <family val="2"/>
      <scheme val="minor"/>
    </font>
    <font>
      <b/>
      <u/>
      <sz val="12"/>
      <color theme="10"/>
      <name val="Arial"/>
      <family val="2"/>
    </font>
    <font>
      <b/>
      <u/>
      <sz val="14"/>
      <color theme="1"/>
      <name val="Arial"/>
      <family val="2"/>
    </font>
    <font>
      <b/>
      <sz val="12"/>
      <color rgb="FFFF0000"/>
      <name val="Arial"/>
      <family val="2"/>
    </font>
    <font>
      <b/>
      <sz val="20"/>
      <color theme="1"/>
      <name val="Arial"/>
      <family val="2"/>
    </font>
    <font>
      <sz val="11"/>
      <color theme="1"/>
      <name val="Arial"/>
      <family val="2"/>
    </font>
    <font>
      <b/>
      <u/>
      <sz val="30"/>
      <color theme="1"/>
      <name val="Arial"/>
      <family val="2"/>
    </font>
    <font>
      <sz val="30"/>
      <color theme="1"/>
      <name val="Arial"/>
      <family val="2"/>
    </font>
    <font>
      <b/>
      <sz val="18"/>
      <color theme="1"/>
      <name val="Arial"/>
      <family val="2"/>
    </font>
    <font>
      <b/>
      <sz val="24"/>
      <color theme="1"/>
      <name val="Arial"/>
      <family val="2"/>
    </font>
    <font>
      <sz val="12"/>
      <name val="Comic Sans MS"/>
      <family val="4"/>
    </font>
    <font>
      <sz val="10"/>
      <name val="Tahoma"/>
      <family val="2"/>
    </font>
    <font>
      <b/>
      <sz val="12"/>
      <color rgb="FF00B0F0"/>
      <name val="Arial"/>
      <family val="2"/>
    </font>
    <font>
      <sz val="24"/>
      <color theme="1"/>
      <name val="Arial"/>
      <family val="2"/>
    </font>
    <font>
      <b/>
      <sz val="11"/>
      <color theme="1"/>
      <name val="Arial"/>
      <family val="2"/>
    </font>
    <font>
      <b/>
      <sz val="26"/>
      <color theme="1"/>
      <name val="Arial"/>
      <family val="2"/>
    </font>
    <font>
      <sz val="22"/>
      <color theme="1"/>
      <name val="Arial"/>
      <family val="2"/>
    </font>
    <font>
      <b/>
      <sz val="28"/>
      <color theme="1"/>
      <name val="Arial"/>
      <family val="2"/>
    </font>
    <font>
      <u/>
      <sz val="8"/>
      <color rgb="FF0000FF"/>
      <name val="Calibri"/>
      <family val="2"/>
      <scheme val="minor"/>
    </font>
    <font>
      <u/>
      <sz val="8"/>
      <color rgb="FF800080"/>
      <name val="Calibri"/>
      <family val="2"/>
      <scheme val="minor"/>
    </font>
    <font>
      <sz val="30"/>
      <name val="Arial"/>
      <family val="2"/>
    </font>
    <font>
      <sz val="22"/>
      <name val="Arial"/>
      <family val="2"/>
    </font>
    <font>
      <b/>
      <sz val="12"/>
      <name val="Arial"/>
      <family val="2"/>
    </font>
    <font>
      <b/>
      <sz val="12"/>
      <color theme="6" tint="-0.499984740745262"/>
      <name val="Arial"/>
      <family val="2"/>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5"/>
        <bgColor indexed="64"/>
      </patternFill>
    </fill>
    <fill>
      <patternFill patternType="solid">
        <fgColor auto="1"/>
        <bgColor indexed="64"/>
      </patternFill>
    </fill>
    <fill>
      <patternFill patternType="solid">
        <fgColor theme="0"/>
        <bgColor indexed="64"/>
      </patternFill>
    </fill>
    <fill>
      <patternFill patternType="solid">
        <fgColor theme="6"/>
        <bgColor indexed="64"/>
      </patternFill>
    </fill>
    <fill>
      <patternFill patternType="solid">
        <fgColor rgb="FFFF0000"/>
        <bgColor indexed="64"/>
      </patternFill>
    </fill>
    <fill>
      <patternFill patternType="solid">
        <fgColor theme="6" tint="-0.499984740745262"/>
        <bgColor indexed="64"/>
      </patternFill>
    </fill>
    <fill>
      <patternFill patternType="solid">
        <fgColor rgb="FF00B0F0"/>
        <bgColor indexed="64"/>
      </patternFill>
    </fill>
    <fill>
      <patternFill patternType="solid">
        <fgColor theme="7"/>
        <bgColor indexed="64"/>
      </patternFill>
    </fill>
    <fill>
      <patternFill patternType="solid">
        <fgColor theme="9"/>
        <bgColor indexed="64"/>
      </patternFill>
    </fill>
    <fill>
      <patternFill patternType="solid">
        <fgColor theme="2" tint="-0.24994659260841701"/>
        <bgColor indexed="64"/>
      </patternFill>
    </fill>
    <fill>
      <patternFill patternType="solid">
        <fgColor theme="5" tint="0.59999389629810485"/>
        <bgColor indexed="64"/>
      </patternFill>
    </fill>
    <fill>
      <patternFill patternType="solid">
        <fgColor theme="2" tint="-0.249977111117893"/>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bottom/>
      <diagonal/>
    </border>
    <border>
      <left/>
      <right style="thin">
        <color auto="1"/>
      </right>
      <top/>
      <bottom/>
      <diagonal/>
    </border>
    <border>
      <left style="medium">
        <color auto="1"/>
      </left>
      <right/>
      <top/>
      <bottom/>
      <diagonal/>
    </border>
    <border>
      <left/>
      <right style="thin">
        <color auto="1"/>
      </right>
      <top/>
      <bottom style="thin">
        <color indexed="64"/>
      </bottom>
      <diagonal/>
    </border>
    <border>
      <left style="thin">
        <color auto="1"/>
      </left>
      <right/>
      <top/>
      <bottom style="thin">
        <color indexed="64"/>
      </bottom>
      <diagonal/>
    </border>
    <border>
      <left style="medium">
        <color auto="1"/>
      </left>
      <right/>
      <top/>
      <bottom style="thin">
        <color indexed="64"/>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right style="medium">
        <color auto="1"/>
      </right>
      <top style="thin">
        <color auto="1"/>
      </top>
      <bottom/>
      <diagonal/>
    </border>
    <border>
      <left/>
      <right style="medium">
        <color auto="1"/>
      </right>
      <top/>
      <bottom/>
      <diagonal/>
    </border>
    <border>
      <left/>
      <right/>
      <top style="thin">
        <color indexed="64"/>
      </top>
      <bottom/>
      <diagonal/>
    </border>
    <border>
      <left/>
      <right style="medium">
        <color auto="1"/>
      </right>
      <top style="thin">
        <color auto="1"/>
      </top>
      <bottom style="thin">
        <color auto="1"/>
      </bottom>
      <diagonal/>
    </border>
    <border>
      <left/>
      <right style="medium">
        <color auto="1"/>
      </right>
      <top/>
      <bottom style="thin">
        <color auto="1"/>
      </bottom>
      <diagonal/>
    </border>
    <border>
      <left/>
      <right style="thin">
        <color indexed="64"/>
      </right>
      <top style="thin">
        <color auto="1"/>
      </top>
      <bottom/>
      <diagonal/>
    </border>
    <border>
      <left style="medium">
        <color auto="1"/>
      </left>
      <right/>
      <top style="thin">
        <color auto="1"/>
      </top>
      <bottom/>
      <diagonal/>
    </border>
  </borders>
  <cellStyleXfs count="3583">
    <xf numFmtId="0" fontId="0" fillId="0" borderId="0"/>
    <xf numFmtId="0" fontId="3" fillId="0" borderId="0"/>
    <xf numFmtId="0" fontId="7" fillId="0" borderId="0"/>
    <xf numFmtId="43" fontId="7" fillId="0" borderId="0" applyFont="0" applyFill="0" applyBorder="0" applyAlignment="0" applyProtection="0"/>
    <xf numFmtId="44" fontId="7" fillId="0" borderId="0" applyFont="0" applyFill="0" applyBorder="0" applyAlignment="0" applyProtection="0"/>
    <xf numFmtId="9" fontId="7" fillId="0" borderId="0" applyFont="0" applyFill="0" applyBorder="0" applyAlignment="0" applyProtection="0"/>
    <xf numFmtId="0" fontId="10" fillId="0" borderId="0"/>
    <xf numFmtId="43" fontId="10" fillId="0" borderId="0" applyFont="0" applyFill="0" applyBorder="0" applyAlignment="0" applyProtection="0"/>
    <xf numFmtId="0" fontId="8" fillId="0" borderId="0"/>
    <xf numFmtId="0" fontId="8"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6" fillId="0" borderId="0"/>
    <xf numFmtId="0" fontId="6" fillId="0" borderId="0"/>
    <xf numFmtId="0" fontId="3" fillId="0" borderId="0"/>
    <xf numFmtId="0" fontId="7" fillId="0" borderId="0"/>
    <xf numFmtId="0" fontId="11" fillId="0" borderId="0" applyNumberFormat="0" applyFill="0" applyBorder="0" applyAlignment="0" applyProtection="0"/>
    <xf numFmtId="0" fontId="27" fillId="0" borderId="0"/>
    <xf numFmtId="0" fontId="6" fillId="0" borderId="0"/>
    <xf numFmtId="43" fontId="6" fillId="0" borderId="0" applyFont="0" applyFill="0" applyBorder="0" applyAlignment="0" applyProtection="0"/>
    <xf numFmtId="0" fontId="8" fillId="0" borderId="0"/>
    <xf numFmtId="0" fontId="8" fillId="0" borderId="0"/>
    <xf numFmtId="43" fontId="6" fillId="0" borderId="0" applyFont="0" applyFill="0" applyBorder="0" applyAlignment="0" applyProtection="0"/>
    <xf numFmtId="0" fontId="4" fillId="0" borderId="0"/>
    <xf numFmtId="43" fontId="4" fillId="0" borderId="0" applyFont="0" applyFill="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26" fillId="12" borderId="0" applyNumberFormat="0" applyBorder="0" applyAlignment="0" applyProtection="0"/>
    <xf numFmtId="0" fontId="26" fillId="16" borderId="0" applyNumberFormat="0" applyBorder="0" applyAlignment="0" applyProtection="0"/>
    <xf numFmtId="0" fontId="26" fillId="20" borderId="0" applyNumberFormat="0" applyBorder="0" applyAlignment="0" applyProtection="0"/>
    <xf numFmtId="0" fontId="26" fillId="24" borderId="0" applyNumberFormat="0" applyBorder="0" applyAlignment="0" applyProtection="0"/>
    <xf numFmtId="0" fontId="26" fillId="28" borderId="0" applyNumberFormat="0" applyBorder="0" applyAlignment="0" applyProtection="0"/>
    <xf numFmtId="0" fontId="26" fillId="32" borderId="0" applyNumberFormat="0" applyBorder="0" applyAlignment="0" applyProtection="0"/>
    <xf numFmtId="0" fontId="26" fillId="9" borderId="0" applyNumberFormat="0" applyBorder="0" applyAlignment="0" applyProtection="0"/>
    <xf numFmtId="0" fontId="26" fillId="13" borderId="0" applyNumberFormat="0" applyBorder="0" applyAlignment="0" applyProtection="0"/>
    <xf numFmtId="0" fontId="26" fillId="17" borderId="0" applyNumberFormat="0" applyBorder="0" applyAlignment="0" applyProtection="0"/>
    <xf numFmtId="0" fontId="26" fillId="21" borderId="0" applyNumberFormat="0" applyBorder="0" applyAlignment="0" applyProtection="0"/>
    <xf numFmtId="0" fontId="26" fillId="25" borderId="0" applyNumberFormat="0" applyBorder="0" applyAlignment="0" applyProtection="0"/>
    <xf numFmtId="0" fontId="26" fillId="29" borderId="0" applyNumberFormat="0" applyBorder="0" applyAlignment="0" applyProtection="0"/>
    <xf numFmtId="0" fontId="16" fillId="3" borderId="0" applyNumberFormat="0" applyBorder="0" applyAlignment="0" applyProtection="0"/>
    <xf numFmtId="0" fontId="20" fillId="6" borderId="4" applyNumberFormat="0" applyAlignment="0" applyProtection="0"/>
    <xf numFmtId="0" fontId="22" fillId="7" borderId="7" applyNumberFormat="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0" fontId="24" fillId="0" borderId="0" applyNumberFormat="0" applyFill="0" applyBorder="0" applyAlignment="0" applyProtection="0"/>
    <xf numFmtId="0" fontId="15" fillId="2" borderId="0" applyNumberFormat="0" applyBorder="0" applyAlignment="0" applyProtection="0"/>
    <xf numFmtId="0" fontId="12" fillId="0" borderId="1" applyNumberFormat="0" applyFill="0" applyAlignment="0" applyProtection="0"/>
    <xf numFmtId="0" fontId="13" fillId="0" borderId="2" applyNumberFormat="0" applyFill="0" applyAlignment="0" applyProtection="0"/>
    <xf numFmtId="0" fontId="14" fillId="0" borderId="3" applyNumberFormat="0" applyFill="0" applyAlignment="0" applyProtection="0"/>
    <xf numFmtId="0" fontId="14" fillId="0" borderId="0" applyNumberFormat="0" applyFill="0" applyBorder="0" applyAlignment="0" applyProtection="0"/>
    <xf numFmtId="0" fontId="18" fillId="5" borderId="4" applyNumberFormat="0" applyAlignment="0" applyProtection="0"/>
    <xf numFmtId="0" fontId="21" fillId="0" borderId="6" applyNumberFormat="0" applyFill="0" applyAlignment="0" applyProtection="0"/>
    <xf numFmtId="0" fontId="17" fillId="4" borderId="0" applyNumberFormat="0" applyBorder="0" applyAlignment="0" applyProtection="0"/>
    <xf numFmtId="0" fontId="6" fillId="0" borderId="0"/>
    <xf numFmtId="0" fontId="6" fillId="0" borderId="0"/>
    <xf numFmtId="0" fontId="6" fillId="0" borderId="0"/>
    <xf numFmtId="0" fontId="4" fillId="0" borderId="0"/>
    <xf numFmtId="0" fontId="6" fillId="0" borderId="0"/>
    <xf numFmtId="0" fontId="6" fillId="0" borderId="0"/>
    <xf numFmtId="0" fontId="6" fillId="0" borderId="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19" fillId="6" borderId="5" applyNumberFormat="0" applyAlignment="0" applyProtection="0"/>
    <xf numFmtId="0" fontId="25" fillId="0" borderId="9" applyNumberFormat="0" applyFill="0" applyAlignment="0" applyProtection="0"/>
    <xf numFmtId="0" fontId="23" fillId="0" borderId="0" applyNumberFormat="0" applyFill="0" applyBorder="0" applyAlignment="0" applyProtection="0"/>
    <xf numFmtId="0" fontId="28" fillId="0" borderId="1" applyNumberFormat="0" applyFill="0" applyAlignment="0" applyProtection="0"/>
    <xf numFmtId="0" fontId="29" fillId="0" borderId="2" applyNumberFormat="0" applyFill="0" applyAlignment="0" applyProtection="0"/>
    <xf numFmtId="0" fontId="30" fillId="0" borderId="3" applyNumberFormat="0" applyFill="0" applyAlignment="0" applyProtection="0"/>
    <xf numFmtId="0" fontId="30" fillId="0" borderId="0" applyNumberFormat="0" applyFill="0" applyBorder="0" applyAlignment="0" applyProtection="0"/>
    <xf numFmtId="0" fontId="31" fillId="2" borderId="0" applyNumberFormat="0" applyBorder="0" applyAlignment="0" applyProtection="0"/>
    <xf numFmtId="0" fontId="32" fillId="3" borderId="0" applyNumberFormat="0" applyBorder="0" applyAlignment="0" applyProtection="0"/>
    <xf numFmtId="0" fontId="33" fillId="4" borderId="0" applyNumberFormat="0" applyBorder="0" applyAlignment="0" applyProtection="0"/>
    <xf numFmtId="0" fontId="34" fillId="5" borderId="4" applyNumberFormat="0" applyAlignment="0" applyProtection="0"/>
    <xf numFmtId="0" fontId="35" fillId="6" borderId="5" applyNumberFormat="0" applyAlignment="0" applyProtection="0"/>
    <xf numFmtId="0" fontId="36" fillId="6" borderId="4" applyNumberFormat="0" applyAlignment="0" applyProtection="0"/>
    <xf numFmtId="0" fontId="37" fillId="0" borderId="6" applyNumberFormat="0" applyFill="0" applyAlignment="0" applyProtection="0"/>
    <xf numFmtId="0" fontId="38" fillId="7" borderId="7" applyNumberFormat="0" applyAlignment="0" applyProtection="0"/>
    <xf numFmtId="0" fontId="39" fillId="0" borderId="0" applyNumberFormat="0" applyFill="0" applyBorder="0" applyAlignment="0" applyProtection="0"/>
    <xf numFmtId="0" fontId="4" fillId="8" borderId="8" applyNumberFormat="0" applyFont="0" applyAlignment="0" applyProtection="0"/>
    <xf numFmtId="0" fontId="40" fillId="0" borderId="0" applyNumberFormat="0" applyFill="0" applyBorder="0" applyAlignment="0" applyProtection="0"/>
    <xf numFmtId="0" fontId="5" fillId="0" borderId="9" applyNumberFormat="0" applyFill="0" applyAlignment="0" applyProtection="0"/>
    <xf numFmtId="0" fontId="41"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1" fillId="12" borderId="0" applyNumberFormat="0" applyBorder="0" applyAlignment="0" applyProtection="0"/>
    <xf numFmtId="0" fontId="41"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1" fillId="20" borderId="0" applyNumberFormat="0" applyBorder="0" applyAlignment="0" applyProtection="0"/>
    <xf numFmtId="0" fontId="41"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1" fillId="28" borderId="0" applyNumberFormat="0" applyBorder="0" applyAlignment="0" applyProtection="0"/>
    <xf numFmtId="0" fontId="41"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1" fillId="32" borderId="0" applyNumberFormat="0" applyBorder="0" applyAlignment="0" applyProtection="0"/>
    <xf numFmtId="0" fontId="6" fillId="0" borderId="0"/>
    <xf numFmtId="0" fontId="6" fillId="8" borderId="8"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4" fillId="0" borderId="0"/>
    <xf numFmtId="43" fontId="4" fillId="0" borderId="0" applyFont="0" applyFill="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0" borderId="0"/>
    <xf numFmtId="0" fontId="6" fillId="0" borderId="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10" fillId="0" borderId="0"/>
    <xf numFmtId="0" fontId="6" fillId="0" borderId="0"/>
    <xf numFmtId="43" fontId="6" fillId="0" borderId="0" applyFont="0" applyFill="0" applyBorder="0" applyAlignment="0" applyProtection="0"/>
    <xf numFmtId="0" fontId="6" fillId="0" borderId="0"/>
    <xf numFmtId="0" fontId="6" fillId="8" borderId="8"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0" borderId="0"/>
    <xf numFmtId="0" fontId="6" fillId="8" borderId="8"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8" borderId="8"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43" fontId="6" fillId="0" borderId="0" applyFont="0" applyFill="0" applyBorder="0" applyAlignment="0" applyProtection="0"/>
    <xf numFmtId="0" fontId="6" fillId="0" borderId="0"/>
    <xf numFmtId="0" fontId="6" fillId="8" borderId="8"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0" borderId="0"/>
    <xf numFmtId="0" fontId="6" fillId="8" borderId="8"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44" fillId="0" borderId="0"/>
    <xf numFmtId="9" fontId="10" fillId="0" borderId="0" applyFont="0" applyFill="0" applyBorder="0" applyAlignment="0" applyProtection="0"/>
    <xf numFmtId="0" fontId="46" fillId="0" borderId="0" applyNumberFormat="0" applyFill="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4"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4"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4"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4"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4"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4"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4"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4"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4"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4"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4"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4"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4"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4"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4"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4"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4"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4"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4"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4"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4"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4"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4"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4"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4"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4"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4"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4"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4"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4"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4"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4"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4"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4"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4"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4"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41" fillId="12" borderId="0" applyNumberFormat="0" applyBorder="0" applyAlignment="0" applyProtection="0"/>
    <xf numFmtId="0" fontId="41" fillId="12"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8" borderId="0" applyNumberFormat="0" applyBorder="0" applyAlignment="0" applyProtection="0"/>
    <xf numFmtId="0" fontId="41" fillId="28"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21" borderId="0" applyNumberFormat="0" applyBorder="0" applyAlignment="0" applyProtection="0"/>
    <xf numFmtId="0" fontId="41" fillId="21"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9" borderId="0" applyNumberFormat="0" applyBorder="0" applyAlignment="0" applyProtection="0"/>
    <xf numFmtId="0" fontId="41" fillId="29"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6" fillId="6" borderId="4" applyNumberFormat="0" applyAlignment="0" applyProtection="0"/>
    <xf numFmtId="0" fontId="36" fillId="6" borderId="4" applyNumberFormat="0" applyAlignment="0" applyProtection="0"/>
    <xf numFmtId="0" fontId="38" fillId="7" borderId="7" applyNumberFormat="0" applyAlignment="0" applyProtection="0"/>
    <xf numFmtId="0" fontId="38" fillId="7" borderId="7" applyNumberFormat="0" applyAlignment="0" applyProtection="0"/>
    <xf numFmtId="43" fontId="5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5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7"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57"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10" fillId="0" borderId="0" applyFont="0" applyFill="0" applyBorder="0" applyAlignment="0" applyProtection="0"/>
    <xf numFmtId="43" fontId="57" fillId="0" borderId="0" applyFont="0" applyFill="0" applyBorder="0" applyAlignment="0" applyProtection="0"/>
    <xf numFmtId="44" fontId="7"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57" fillId="0" borderId="0" applyFont="0" applyFill="0" applyBorder="0" applyAlignment="0" applyProtection="0"/>
    <xf numFmtId="44" fontId="7" fillId="0" borderId="0" applyFont="0" applyFill="0" applyBorder="0" applyAlignment="0" applyProtection="0"/>
    <xf numFmtId="44" fontId="6" fillId="0" borderId="0" applyFont="0" applyFill="0" applyBorder="0" applyAlignment="0" applyProtection="0"/>
    <xf numFmtId="44" fontId="57" fillId="0" borderId="0" applyFon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31" fillId="2" borderId="0" applyNumberFormat="0" applyBorder="0" applyAlignment="0" applyProtection="0"/>
    <xf numFmtId="0" fontId="31" fillId="2" borderId="0" applyNumberFormat="0" applyBorder="0" applyAlignment="0" applyProtection="0"/>
    <xf numFmtId="0" fontId="28" fillId="0" borderId="1" applyNumberFormat="0" applyFill="0" applyAlignment="0" applyProtection="0"/>
    <xf numFmtId="0" fontId="28" fillId="0" borderId="1" applyNumberFormat="0" applyFill="0" applyAlignment="0" applyProtection="0"/>
    <xf numFmtId="0" fontId="29" fillId="0" borderId="2" applyNumberFormat="0" applyFill="0" applyAlignment="0" applyProtection="0"/>
    <xf numFmtId="0" fontId="29" fillId="0" borderId="2" applyNumberFormat="0" applyFill="0" applyAlignment="0" applyProtection="0"/>
    <xf numFmtId="0" fontId="30" fillId="0" borderId="3" applyNumberFormat="0" applyFill="0" applyAlignment="0" applyProtection="0"/>
    <xf numFmtId="0" fontId="30" fillId="0" borderId="3" applyNumberFormat="0" applyFill="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4" fillId="5" borderId="4" applyNumberFormat="0" applyAlignment="0" applyProtection="0"/>
    <xf numFmtId="0" fontId="34" fillId="5" borderId="4" applyNumberFormat="0" applyAlignment="0" applyProtection="0"/>
    <xf numFmtId="0" fontId="37" fillId="0" borderId="6" applyNumberFormat="0" applyFill="0" applyAlignment="0" applyProtection="0"/>
    <xf numFmtId="0" fontId="37" fillId="0" borderId="6" applyNumberFormat="0" applyFill="0" applyAlignment="0" applyProtection="0"/>
    <xf numFmtId="0" fontId="33" fillId="4" borderId="0" applyNumberFormat="0" applyBorder="0" applyAlignment="0" applyProtection="0"/>
    <xf numFmtId="0" fontId="33" fillId="4" borderId="0" applyNumberFormat="0" applyBorder="0" applyAlignment="0" applyProtection="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4" fillId="0" borderId="0"/>
    <xf numFmtId="0" fontId="44" fillId="0" borderId="0"/>
    <xf numFmtId="0" fontId="44" fillId="0" borderId="0"/>
    <xf numFmtId="0" fontId="44" fillId="0" borderId="0"/>
    <xf numFmtId="0" fontId="4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8" fillId="0" borderId="0"/>
    <xf numFmtId="0" fontId="5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 fillId="0" borderId="0"/>
    <xf numFmtId="0" fontId="5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 fillId="0" borderId="0"/>
    <xf numFmtId="0" fontId="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6" fillId="0" borderId="0"/>
    <xf numFmtId="0" fontId="6" fillId="0" borderId="0"/>
    <xf numFmtId="0" fontId="6" fillId="0" borderId="0"/>
    <xf numFmtId="0" fontId="10" fillId="0" borderId="0"/>
    <xf numFmtId="0" fontId="6" fillId="0" borderId="0"/>
    <xf numFmtId="0" fontId="6" fillId="0" borderId="0"/>
    <xf numFmtId="0" fontId="57" fillId="0" borderId="0"/>
    <xf numFmtId="0" fontId="4" fillId="0" borderId="0"/>
    <xf numFmtId="0" fontId="7" fillId="0" borderId="0"/>
    <xf numFmtId="0" fontId="6" fillId="0" borderId="0"/>
    <xf numFmtId="0" fontId="6" fillId="0" borderId="0"/>
    <xf numFmtId="0" fontId="6" fillId="0" borderId="0"/>
    <xf numFmtId="0" fontId="6" fillId="0" borderId="0"/>
    <xf numFmtId="0" fontId="7" fillId="0" borderId="0"/>
    <xf numFmtId="0" fontId="6" fillId="0" borderId="0"/>
    <xf numFmtId="0" fontId="57" fillId="0" borderId="0"/>
    <xf numFmtId="0" fontId="56"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0" fontId="6" fillId="0" borderId="0"/>
    <xf numFmtId="0" fontId="6" fillId="0" borderId="0"/>
    <xf numFmtId="0" fontId="6" fillId="0" borderId="0"/>
    <xf numFmtId="0" fontId="6"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0" fontId="6" fillId="0" borderId="0"/>
    <xf numFmtId="0" fontId="6" fillId="0" borderId="0"/>
    <xf numFmtId="0" fontId="6" fillId="0" borderId="0"/>
    <xf numFmtId="0" fontId="6" fillId="0" borderId="0"/>
    <xf numFmtId="0" fontId="7" fillId="0" borderId="0"/>
    <xf numFmtId="0" fontId="4" fillId="0" borderId="0"/>
    <xf numFmtId="0" fontId="44" fillId="0" borderId="0"/>
    <xf numFmtId="0" fontId="7" fillId="0" borderId="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4"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4"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4"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35" fillId="6" borderId="5" applyNumberFormat="0" applyAlignment="0" applyProtection="0"/>
    <xf numFmtId="0" fontId="35" fillId="6" borderId="5" applyNumberFormat="0" applyAlignment="0" applyProtection="0"/>
    <xf numFmtId="9" fontId="57" fillId="0" borderId="0" applyFont="0" applyFill="0" applyBorder="0" applyAlignment="0" applyProtection="0"/>
    <xf numFmtId="9" fontId="7" fillId="0" borderId="0" applyFont="0" applyFill="0" applyBorder="0" applyAlignment="0" applyProtection="0"/>
    <xf numFmtId="9" fontId="57" fillId="0" borderId="0" applyFont="0" applyFill="0" applyBorder="0" applyAlignment="0" applyProtection="0"/>
    <xf numFmtId="9" fontId="4" fillId="0" borderId="0" applyFont="0" applyFill="0" applyBorder="0" applyAlignment="0" applyProtection="0"/>
    <xf numFmtId="9" fontId="57"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9" fontId="10" fillId="0" borderId="0" applyFont="0" applyFill="0" applyBorder="0" applyAlignment="0" applyProtection="0"/>
    <xf numFmtId="9" fontId="6" fillId="0" borderId="0" applyFont="0" applyFill="0" applyBorder="0" applyAlignment="0" applyProtection="0"/>
    <xf numFmtId="9" fontId="57" fillId="0" borderId="0" applyFont="0" applyFill="0" applyBorder="0" applyAlignment="0" applyProtection="0"/>
    <xf numFmtId="9" fontId="56" fillId="0" borderId="0" applyFont="0" applyFill="0" applyBorder="0" applyAlignment="0" applyProtection="0"/>
    <xf numFmtId="0" fontId="5" fillId="0" borderId="9" applyNumberFormat="0" applyFill="0" applyAlignment="0" applyProtection="0"/>
    <xf numFmtId="0" fontId="5" fillId="0" borderId="9" applyNumberFormat="0" applyFill="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12" fillId="0" borderId="1" applyNumberFormat="0" applyFill="0" applyAlignment="0" applyProtection="0"/>
    <xf numFmtId="0" fontId="13" fillId="0" borderId="2" applyNumberFormat="0" applyFill="0" applyAlignment="0" applyProtection="0"/>
    <xf numFmtId="0" fontId="14" fillId="0" borderId="3" applyNumberFormat="0" applyFill="0" applyAlignment="0" applyProtection="0"/>
    <xf numFmtId="0" fontId="14" fillId="0" borderId="0" applyNumberFormat="0" applyFill="0" applyBorder="0" applyAlignment="0" applyProtection="0"/>
    <xf numFmtId="0" fontId="15" fillId="2" borderId="0" applyNumberFormat="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4" applyNumberFormat="0" applyAlignment="0" applyProtection="0"/>
    <xf numFmtId="0" fontId="19" fillId="6" borderId="5" applyNumberFormat="0" applyAlignment="0" applyProtection="0"/>
    <xf numFmtId="0" fontId="20" fillId="6" borderId="4" applyNumberFormat="0" applyAlignment="0" applyProtection="0"/>
    <xf numFmtId="0" fontId="21" fillId="0" borderId="6" applyNumberFormat="0" applyFill="0" applyAlignment="0" applyProtection="0"/>
    <xf numFmtId="0" fontId="22" fillId="7" borderId="7" applyNumberFormat="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26" fillId="28" borderId="0" applyNumberFormat="0" applyBorder="0" applyAlignment="0" applyProtection="0"/>
    <xf numFmtId="0" fontId="26"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26" fillId="32" borderId="0" applyNumberFormat="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cellStyleXfs>
  <cellXfs count="191">
    <xf numFmtId="0" fontId="0" fillId="0" borderId="0" xfId="0"/>
    <xf numFmtId="0" fontId="47" fillId="0" borderId="0" xfId="374" quotePrefix="1" applyFont="1" applyFill="1"/>
    <xf numFmtId="0" fontId="47" fillId="0" borderId="0" xfId="374" applyFont="1" applyFill="1"/>
    <xf numFmtId="0" fontId="48" fillId="0" borderId="0" xfId="0" applyFont="1" applyFill="1"/>
    <xf numFmtId="0" fontId="0" fillId="33" borderId="0" xfId="0" applyFill="1"/>
    <xf numFmtId="0" fontId="3" fillId="33" borderId="0" xfId="1" applyFill="1"/>
    <xf numFmtId="0" fontId="4" fillId="33" borderId="0" xfId="1" applyFont="1" applyFill="1"/>
    <xf numFmtId="0" fontId="45" fillId="33" borderId="0" xfId="1" applyFont="1" applyFill="1"/>
    <xf numFmtId="3" fontId="3" fillId="33" borderId="0" xfId="1" applyNumberFormat="1" applyFill="1"/>
    <xf numFmtId="38" fontId="4" fillId="33" borderId="0" xfId="1" applyNumberFormat="1" applyFont="1" applyFill="1"/>
    <xf numFmtId="0" fontId="9" fillId="33" borderId="0" xfId="1" applyFont="1" applyFill="1"/>
    <xf numFmtId="0" fontId="0" fillId="33" borderId="0" xfId="0" applyFont="1" applyFill="1"/>
    <xf numFmtId="0" fontId="3" fillId="33" borderId="0" xfId="1" applyFont="1" applyFill="1"/>
    <xf numFmtId="0" fontId="0" fillId="33" borderId="0" xfId="0" applyFill="1" applyAlignment="1"/>
    <xf numFmtId="0" fontId="3" fillId="33" borderId="0" xfId="1" applyFill="1" applyAlignment="1"/>
    <xf numFmtId="3" fontId="0" fillId="33" borderId="0" xfId="0" applyNumberFormat="1" applyFill="1"/>
    <xf numFmtId="172" fontId="3" fillId="33" borderId="0" xfId="1" applyNumberFormat="1" applyFill="1"/>
    <xf numFmtId="0" fontId="5" fillId="33" borderId="0" xfId="1" applyFont="1" applyFill="1"/>
    <xf numFmtId="164" fontId="0" fillId="33" borderId="0" xfId="0" applyNumberFormat="1" applyFill="1"/>
    <xf numFmtId="166" fontId="4" fillId="33" borderId="0" xfId="1" applyNumberFormat="1" applyFont="1" applyFill="1"/>
    <xf numFmtId="0" fontId="43" fillId="33" borderId="0" xfId="0" applyFont="1" applyFill="1"/>
    <xf numFmtId="166" fontId="3" fillId="33" borderId="0" xfId="1" applyNumberFormat="1" applyFill="1"/>
    <xf numFmtId="0" fontId="51" fillId="33" borderId="0" xfId="1" applyFont="1" applyFill="1"/>
    <xf numFmtId="0" fontId="51" fillId="33" borderId="0" xfId="0" applyFont="1" applyFill="1"/>
    <xf numFmtId="38" fontId="43" fillId="33" borderId="0" xfId="0" applyNumberFormat="1" applyFont="1" applyFill="1"/>
    <xf numFmtId="40" fontId="0" fillId="33" borderId="0" xfId="0" applyNumberFormat="1" applyFill="1"/>
    <xf numFmtId="38" fontId="0" fillId="33" borderId="0" xfId="0" applyNumberFormat="1" applyFill="1"/>
    <xf numFmtId="38" fontId="42" fillId="33" borderId="0" xfId="0" applyNumberFormat="1" applyFont="1" applyFill="1"/>
    <xf numFmtId="169" fontId="0" fillId="33" borderId="0" xfId="0" applyNumberFormat="1" applyFill="1"/>
    <xf numFmtId="170" fontId="3" fillId="33" borderId="0" xfId="1" applyNumberFormat="1" applyFill="1"/>
    <xf numFmtId="170" fontId="0" fillId="33" borderId="0" xfId="0" applyNumberFormat="1" applyFill="1"/>
    <xf numFmtId="168" fontId="0" fillId="33" borderId="0" xfId="0" applyNumberFormat="1" applyFill="1"/>
    <xf numFmtId="167" fontId="0" fillId="33" borderId="0" xfId="0" applyNumberFormat="1" applyFill="1"/>
    <xf numFmtId="40" fontId="3" fillId="33" borderId="0" xfId="1" applyNumberFormat="1" applyFill="1"/>
    <xf numFmtId="165" fontId="0" fillId="33" borderId="0" xfId="0" applyNumberFormat="1" applyFill="1"/>
    <xf numFmtId="4" fontId="3" fillId="33" borderId="0" xfId="1" applyNumberFormat="1" applyFill="1"/>
    <xf numFmtId="167" fontId="4" fillId="33" borderId="0" xfId="1" applyNumberFormat="1" applyFont="1" applyFill="1"/>
    <xf numFmtId="171" fontId="0" fillId="33" borderId="0" xfId="0" applyNumberFormat="1" applyFill="1"/>
    <xf numFmtId="2" fontId="0" fillId="33" borderId="0" xfId="0" applyNumberFormat="1" applyFill="1"/>
    <xf numFmtId="0" fontId="51" fillId="0" borderId="0" xfId="0" applyFont="1" applyFill="1"/>
    <xf numFmtId="14" fontId="0" fillId="34" borderId="0" xfId="0" applyNumberFormat="1" applyFill="1" applyBorder="1"/>
    <xf numFmtId="172" fontId="3" fillId="34" borderId="0" xfId="1" applyNumberFormat="1" applyFill="1" applyBorder="1"/>
    <xf numFmtId="40" fontId="4" fillId="34" borderId="0" xfId="1" applyNumberFormat="1" applyFont="1" applyFill="1" applyBorder="1"/>
    <xf numFmtId="0" fontId="0" fillId="34" borderId="0" xfId="0" applyFill="1" applyBorder="1"/>
    <xf numFmtId="14" fontId="4" fillId="34" borderId="0" xfId="1" applyNumberFormat="1" applyFont="1" applyFill="1" applyBorder="1"/>
    <xf numFmtId="172" fontId="4" fillId="34" borderId="0" xfId="1" applyNumberFormat="1" applyFont="1" applyFill="1" applyBorder="1"/>
    <xf numFmtId="14" fontId="4" fillId="34" borderId="0" xfId="1" applyNumberFormat="1" applyFont="1" applyFill="1" applyBorder="1" applyAlignment="1"/>
    <xf numFmtId="172" fontId="4" fillId="34" borderId="0" xfId="1" applyNumberFormat="1" applyFont="1" applyFill="1" applyBorder="1" applyAlignment="1"/>
    <xf numFmtId="172" fontId="49" fillId="34" borderId="0" xfId="1" applyNumberFormat="1" applyFont="1" applyFill="1" applyBorder="1" applyAlignment="1"/>
    <xf numFmtId="4" fontId="0" fillId="33" borderId="0" xfId="0" applyNumberFormat="1" applyFill="1"/>
    <xf numFmtId="2" fontId="45" fillId="33" borderId="0" xfId="1" applyNumberFormat="1" applyFont="1" applyFill="1"/>
    <xf numFmtId="40" fontId="4" fillId="33" borderId="0" xfId="1" applyNumberFormat="1" applyFont="1" applyFill="1"/>
    <xf numFmtId="0" fontId="52" fillId="35" borderId="0" xfId="0" applyFont="1" applyFill="1" applyBorder="1" applyAlignment="1">
      <alignment horizontal="centerContinuous"/>
    </xf>
    <xf numFmtId="0" fontId="53" fillId="35" borderId="0" xfId="0" applyFont="1" applyFill="1" applyBorder="1" applyAlignment="1">
      <alignment horizontal="centerContinuous"/>
    </xf>
    <xf numFmtId="0" fontId="4" fillId="35" borderId="0" xfId="0" applyFont="1" applyFill="1" applyBorder="1" applyAlignment="1">
      <alignment horizontal="centerContinuous"/>
    </xf>
    <xf numFmtId="0" fontId="4" fillId="35" borderId="0" xfId="0" applyFont="1" applyFill="1" applyBorder="1"/>
    <xf numFmtId="165" fontId="54" fillId="35" borderId="0" xfId="0" applyNumberFormat="1" applyFont="1" applyFill="1" applyBorder="1" applyAlignment="1">
      <alignment horizontal="centerContinuous"/>
    </xf>
    <xf numFmtId="0" fontId="55" fillId="35" borderId="0" xfId="0" applyFont="1" applyFill="1" applyBorder="1" applyAlignment="1">
      <alignment horizontal="centerContinuous"/>
    </xf>
    <xf numFmtId="0" fontId="5" fillId="36" borderId="16" xfId="0" applyFont="1" applyFill="1" applyBorder="1" applyAlignment="1">
      <alignment horizontal="center" wrapText="1"/>
    </xf>
    <xf numFmtId="0" fontId="5" fillId="36" borderId="17" xfId="0" applyFont="1" applyFill="1" applyBorder="1" applyAlignment="1">
      <alignment horizontal="center"/>
    </xf>
    <xf numFmtId="0" fontId="5" fillId="36" borderId="19" xfId="0" applyFont="1" applyFill="1" applyBorder="1" applyAlignment="1">
      <alignment horizontal="center" wrapText="1"/>
    </xf>
    <xf numFmtId="0" fontId="5" fillId="36" borderId="20" xfId="0" applyFont="1" applyFill="1" applyBorder="1" applyAlignment="1">
      <alignment horizontal="center" wrapText="1"/>
    </xf>
    <xf numFmtId="166" fontId="4" fillId="35" borderId="0" xfId="0" applyNumberFormat="1" applyFont="1" applyFill="1" applyBorder="1"/>
    <xf numFmtId="166" fontId="4" fillId="35" borderId="12" xfId="0" applyNumberFormat="1" applyFont="1" applyFill="1" applyBorder="1" applyAlignment="1">
      <alignment horizontal="center"/>
    </xf>
    <xf numFmtId="166" fontId="4" fillId="35" borderId="21" xfId="0" applyNumberFormat="1" applyFont="1" applyFill="1" applyBorder="1"/>
    <xf numFmtId="166" fontId="4" fillId="35" borderId="15" xfId="0" applyNumberFormat="1" applyFont="1" applyFill="1" applyBorder="1" applyAlignment="1">
      <alignment horizontal="center"/>
    </xf>
    <xf numFmtId="166" fontId="4" fillId="35" borderId="0" xfId="0" applyNumberFormat="1" applyFont="1" applyFill="1" applyBorder="1" applyAlignment="1">
      <alignment horizontal="center"/>
    </xf>
    <xf numFmtId="0" fontId="5" fillId="35" borderId="0" xfId="0" applyFont="1" applyFill="1" applyBorder="1" applyAlignment="1">
      <alignment horizontal="center"/>
    </xf>
    <xf numFmtId="165" fontId="4" fillId="35" borderId="0" xfId="0" applyNumberFormat="1" applyFont="1" applyFill="1" applyBorder="1"/>
    <xf numFmtId="165" fontId="4" fillId="35" borderId="0" xfId="0" applyNumberFormat="1" applyFont="1" applyFill="1" applyBorder="1" applyAlignment="1">
      <alignment horizontal="center"/>
    </xf>
    <xf numFmtId="38" fontId="4" fillId="35" borderId="0" xfId="0" applyNumberFormat="1" applyFont="1" applyFill="1" applyBorder="1"/>
    <xf numFmtId="38" fontId="4" fillId="35" borderId="21" xfId="0" applyNumberFormat="1" applyFont="1" applyFill="1" applyBorder="1"/>
    <xf numFmtId="0" fontId="8" fillId="37" borderId="18" xfId="0" applyFont="1" applyFill="1" applyBorder="1"/>
    <xf numFmtId="0" fontId="8" fillId="38" borderId="18" xfId="0" applyFont="1" applyFill="1" applyBorder="1"/>
    <xf numFmtId="0" fontId="8" fillId="39" borderId="18" xfId="0" applyFont="1" applyFill="1" applyBorder="1"/>
    <xf numFmtId="0" fontId="50" fillId="35" borderId="0" xfId="0" applyFont="1" applyFill="1" applyBorder="1" applyAlignment="1">
      <alignment horizontal="centerContinuous"/>
    </xf>
    <xf numFmtId="166" fontId="59" fillId="35" borderId="0" xfId="0" applyNumberFormat="1" applyFont="1" applyFill="1" applyBorder="1" applyAlignment="1">
      <alignment horizontal="centerContinuous"/>
    </xf>
    <xf numFmtId="0" fontId="59" fillId="35" borderId="0" xfId="0" applyFont="1" applyFill="1" applyBorder="1" applyAlignment="1">
      <alignment horizontal="centerContinuous"/>
    </xf>
    <xf numFmtId="0" fontId="5" fillId="41" borderId="16" xfId="0" applyFont="1" applyFill="1" applyBorder="1" applyAlignment="1">
      <alignment horizontal="center" wrapText="1"/>
    </xf>
    <xf numFmtId="0" fontId="5" fillId="41" borderId="17" xfId="0" applyFont="1" applyFill="1" applyBorder="1" applyAlignment="1">
      <alignment horizontal="center"/>
    </xf>
    <xf numFmtId="0" fontId="5" fillId="41" borderId="20" xfId="0" applyFont="1" applyFill="1" applyBorder="1" applyAlignment="1">
      <alignment horizontal="center" wrapText="1"/>
    </xf>
    <xf numFmtId="38" fontId="4" fillId="35" borderId="10" xfId="0" applyNumberFormat="1" applyFont="1" applyFill="1" applyBorder="1"/>
    <xf numFmtId="0" fontId="5" fillId="35" borderId="21" xfId="0" applyFont="1" applyFill="1" applyBorder="1" applyAlignment="1">
      <alignment horizontal="center"/>
    </xf>
    <xf numFmtId="38" fontId="4" fillId="35" borderId="0" xfId="0" applyNumberFormat="1" applyFont="1" applyFill="1" applyBorder="1" applyAlignment="1">
      <alignment horizontal="center"/>
    </xf>
    <xf numFmtId="0" fontId="60" fillId="35" borderId="0" xfId="0" applyFont="1" applyFill="1" applyBorder="1" applyAlignment="1"/>
    <xf numFmtId="0" fontId="61" fillId="35" borderId="0" xfId="0" applyFont="1" applyFill="1" applyBorder="1" applyAlignment="1">
      <alignment horizontal="centerContinuous"/>
    </xf>
    <xf numFmtId="0" fontId="62" fillId="35" borderId="0" xfId="0" applyFont="1" applyFill="1" applyBorder="1" applyAlignment="1">
      <alignment horizontal="centerContinuous"/>
    </xf>
    <xf numFmtId="0" fontId="5" fillId="42" borderId="17" xfId="0" applyFont="1" applyFill="1" applyBorder="1" applyAlignment="1">
      <alignment horizontal="center"/>
    </xf>
    <xf numFmtId="166" fontId="4" fillId="35" borderId="10" xfId="0" applyNumberFormat="1" applyFont="1" applyFill="1" applyBorder="1"/>
    <xf numFmtId="166" fontId="4" fillId="35" borderId="14" xfId="0" applyNumberFormat="1" applyFont="1" applyFill="1" applyBorder="1"/>
    <xf numFmtId="0" fontId="53" fillId="33" borderId="0" xfId="0" applyFont="1" applyFill="1" applyBorder="1" applyAlignment="1">
      <alignment horizontal="centerContinuous"/>
    </xf>
    <xf numFmtId="0" fontId="4" fillId="33" borderId="0" xfId="0" applyFont="1" applyFill="1" applyBorder="1" applyAlignment="1">
      <alignment horizontal="centerContinuous"/>
    </xf>
    <xf numFmtId="0" fontId="4" fillId="33" borderId="0" xfId="0" applyFont="1" applyFill="1" applyBorder="1"/>
    <xf numFmtId="0" fontId="4" fillId="35" borderId="0" xfId="0" applyFont="1" applyFill="1" applyBorder="1" applyAlignment="1">
      <alignment horizontal="centerContinuous" vertical="center"/>
    </xf>
    <xf numFmtId="0" fontId="63" fillId="33" borderId="0" xfId="1" applyFont="1" applyFill="1" applyAlignment="1">
      <alignment horizontal="centerContinuous"/>
    </xf>
    <xf numFmtId="40" fontId="8" fillId="43" borderId="0" xfId="0" applyNumberFormat="1" applyFont="1" applyFill="1" applyBorder="1"/>
    <xf numFmtId="0" fontId="68" fillId="42" borderId="17" xfId="0" applyFont="1" applyFill="1" applyBorder="1" applyAlignment="1">
      <alignment horizontal="center"/>
    </xf>
    <xf numFmtId="0" fontId="8" fillId="43" borderId="0" xfId="0" applyFont="1" applyFill="1" applyBorder="1"/>
    <xf numFmtId="0" fontId="67" fillId="35" borderId="0" xfId="0" applyFont="1" applyFill="1" applyBorder="1" applyAlignment="1">
      <alignment horizontal="centerContinuous"/>
    </xf>
    <xf numFmtId="0" fontId="66" fillId="35" borderId="0" xfId="0" applyFont="1" applyFill="1" applyBorder="1" applyAlignment="1">
      <alignment horizontal="centerContinuous"/>
    </xf>
    <xf numFmtId="0" fontId="8" fillId="35" borderId="0" xfId="0" applyFont="1" applyFill="1" applyBorder="1"/>
    <xf numFmtId="0" fontId="4" fillId="43" borderId="0" xfId="0" applyFont="1" applyFill="1" applyBorder="1"/>
    <xf numFmtId="40" fontId="4" fillId="43" borderId="0" xfId="0" applyNumberFormat="1" applyFont="1" applyFill="1" applyBorder="1"/>
    <xf numFmtId="40" fontId="2" fillId="35" borderId="0" xfId="0" applyNumberFormat="1" applyFont="1" applyFill="1" applyBorder="1" applyAlignment="1">
      <alignment horizontal="center"/>
    </xf>
    <xf numFmtId="0" fontId="4" fillId="35" borderId="21" xfId="0" applyFont="1" applyFill="1" applyBorder="1" applyAlignment="1">
      <alignment horizontal="centerContinuous"/>
    </xf>
    <xf numFmtId="166" fontId="38" fillId="40" borderId="17" xfId="0" applyNumberFormat="1" applyFont="1" applyFill="1" applyBorder="1" applyAlignment="1">
      <alignment horizontal="center"/>
    </xf>
    <xf numFmtId="0" fontId="5" fillId="36" borderId="17" xfId="0" applyFont="1" applyFill="1" applyBorder="1" applyAlignment="1">
      <alignment horizontal="center" wrapText="1"/>
    </xf>
    <xf numFmtId="166" fontId="4" fillId="35" borderId="21" xfId="0" applyNumberFormat="1" applyFont="1" applyFill="1" applyBorder="1" applyAlignment="1">
      <alignment horizontal="center"/>
    </xf>
    <xf numFmtId="38" fontId="4" fillId="35" borderId="21" xfId="0" applyNumberFormat="1" applyFont="1" applyFill="1" applyBorder="1" applyAlignment="1">
      <alignment horizontal="center"/>
    </xf>
    <xf numFmtId="166" fontId="38" fillId="40" borderId="17" xfId="0" applyNumberFormat="1" applyFont="1" applyFill="1" applyBorder="1" applyAlignment="1">
      <alignment horizontal="center" wrapText="1"/>
    </xf>
    <xf numFmtId="4" fontId="5" fillId="35" borderId="0" xfId="0" applyNumberFormat="1" applyFont="1" applyFill="1" applyBorder="1" applyAlignment="1">
      <alignment horizontal="center"/>
    </xf>
    <xf numFmtId="4" fontId="2" fillId="35" borderId="0" xfId="0" applyNumberFormat="1" applyFont="1" applyFill="1" applyBorder="1" applyAlignment="1">
      <alignment horizontal="center"/>
    </xf>
    <xf numFmtId="4" fontId="2" fillId="35" borderId="21" xfId="0" applyNumberFormat="1" applyFont="1" applyFill="1" applyBorder="1" applyAlignment="1">
      <alignment horizontal="center"/>
    </xf>
    <xf numFmtId="166" fontId="4" fillId="35" borderId="10" xfId="0" applyNumberFormat="1" applyFont="1" applyFill="1" applyBorder="1" applyAlignment="1">
      <alignment horizontal="center"/>
    </xf>
    <xf numFmtId="166" fontId="4" fillId="35" borderId="14" xfId="0" applyNumberFormat="1" applyFont="1" applyFill="1" applyBorder="1" applyAlignment="1">
      <alignment horizontal="center"/>
    </xf>
    <xf numFmtId="0" fontId="1" fillId="35" borderId="0" xfId="0" applyFont="1" applyFill="1" applyBorder="1" applyAlignment="1">
      <alignment horizontal="centerContinuous"/>
    </xf>
    <xf numFmtId="0" fontId="5" fillId="36" borderId="25" xfId="0" applyFont="1" applyFill="1" applyBorder="1" applyAlignment="1">
      <alignment horizontal="center"/>
    </xf>
    <xf numFmtId="4" fontId="5" fillId="35" borderId="11" xfId="0" applyNumberFormat="1" applyFont="1" applyFill="1" applyBorder="1" applyAlignment="1">
      <alignment horizontal="center"/>
    </xf>
    <xf numFmtId="4" fontId="2" fillId="35" borderId="13" xfId="0" applyNumberFormat="1" applyFont="1" applyFill="1" applyBorder="1" applyAlignment="1">
      <alignment horizontal="center"/>
    </xf>
    <xf numFmtId="0" fontId="38" fillId="40" borderId="17" xfId="0" applyFont="1" applyFill="1" applyBorder="1" applyAlignment="1">
      <alignment horizontal="center" wrapText="1"/>
    </xf>
    <xf numFmtId="166" fontId="38" fillId="40" borderId="25" xfId="0" applyNumberFormat="1" applyFont="1" applyFill="1" applyBorder="1" applyAlignment="1">
      <alignment horizontal="center"/>
    </xf>
    <xf numFmtId="166" fontId="38" fillId="40" borderId="16" xfId="0" applyNumberFormat="1" applyFont="1" applyFill="1" applyBorder="1" applyAlignment="1">
      <alignment horizontal="center" wrapText="1"/>
    </xf>
    <xf numFmtId="0" fontId="0" fillId="33" borderId="0" xfId="0" applyFill="1" applyAlignment="1">
      <alignment horizontal="centerContinuous"/>
    </xf>
    <xf numFmtId="0" fontId="3" fillId="33" borderId="0" xfId="1" applyFill="1" applyAlignment="1">
      <alignment horizontal="centerContinuous"/>
    </xf>
    <xf numFmtId="4" fontId="2" fillId="35" borderId="11" xfId="0" applyNumberFormat="1" applyFont="1" applyFill="1" applyBorder="1" applyAlignment="1">
      <alignment horizontal="right" indent="2"/>
    </xf>
    <xf numFmtId="4" fontId="2" fillId="35" borderId="13" xfId="0" applyNumberFormat="1" applyFont="1" applyFill="1" applyBorder="1" applyAlignment="1">
      <alignment horizontal="right" indent="2"/>
    </xf>
    <xf numFmtId="166" fontId="4" fillId="35" borderId="0" xfId="0" applyNumberFormat="1" applyFont="1" applyFill="1" applyBorder="1" applyAlignment="1">
      <alignment horizontal="right" indent="2"/>
    </xf>
    <xf numFmtId="166" fontId="4" fillId="35" borderId="23" xfId="0" applyNumberFormat="1" applyFont="1" applyFill="1" applyBorder="1" applyAlignment="1">
      <alignment horizontal="right" indent="2"/>
    </xf>
    <xf numFmtId="166" fontId="4" fillId="35" borderId="21" xfId="0" applyNumberFormat="1" applyFont="1" applyFill="1" applyBorder="1" applyAlignment="1">
      <alignment horizontal="right" indent="2"/>
    </xf>
    <xf numFmtId="166" fontId="4" fillId="35" borderId="26" xfId="0" applyNumberFormat="1" applyFont="1" applyFill="1" applyBorder="1" applyAlignment="1">
      <alignment horizontal="right" indent="2"/>
    </xf>
    <xf numFmtId="4" fontId="2" fillId="35" borderId="0" xfId="0" applyNumberFormat="1" applyFont="1" applyFill="1" applyBorder="1" applyAlignment="1">
      <alignment horizontal="right" indent="2"/>
    </xf>
    <xf numFmtId="166" fontId="4" fillId="35" borderId="0" xfId="0" applyNumberFormat="1" applyFont="1" applyFill="1" applyBorder="1" applyAlignment="1">
      <alignment horizontal="left" indent="1"/>
    </xf>
    <xf numFmtId="166" fontId="8" fillId="35" borderId="0" xfId="0" applyNumberFormat="1" applyFont="1" applyFill="1" applyBorder="1" applyAlignment="1">
      <alignment horizontal="left" indent="1"/>
    </xf>
    <xf numFmtId="166" fontId="1" fillId="35" borderId="21" xfId="0" applyNumberFormat="1" applyFont="1" applyFill="1" applyBorder="1" applyAlignment="1">
      <alignment horizontal="left" indent="1"/>
    </xf>
    <xf numFmtId="166" fontId="4" fillId="35" borderId="21" xfId="0" applyNumberFormat="1" applyFont="1" applyFill="1" applyBorder="1" applyAlignment="1">
      <alignment horizontal="left" indent="1"/>
    </xf>
    <xf numFmtId="166" fontId="8" fillId="35" borderId="21" xfId="0" applyNumberFormat="1" applyFont="1" applyFill="1" applyBorder="1" applyAlignment="1">
      <alignment horizontal="left" indent="1"/>
    </xf>
    <xf numFmtId="166" fontId="39" fillId="35" borderId="21" xfId="0" applyNumberFormat="1" applyFont="1" applyFill="1" applyBorder="1" applyAlignment="1">
      <alignment horizontal="left" indent="1"/>
    </xf>
    <xf numFmtId="4" fontId="2" fillId="35" borderId="21" xfId="0" applyNumberFormat="1" applyFont="1" applyFill="1" applyBorder="1" applyAlignment="1">
      <alignment horizontal="right" indent="2"/>
    </xf>
    <xf numFmtId="4" fontId="5" fillId="35" borderId="27" xfId="0" applyNumberFormat="1" applyFont="1" applyFill="1" applyBorder="1" applyAlignment="1">
      <alignment horizontal="center"/>
    </xf>
    <xf numFmtId="38" fontId="4" fillId="35" borderId="0" xfId="0" applyNumberFormat="1" applyFont="1" applyFill="1" applyBorder="1" applyAlignment="1">
      <alignment horizontal="left" indent="1"/>
    </xf>
    <xf numFmtId="38" fontId="4" fillId="35" borderId="23" xfId="0" applyNumberFormat="1" applyFont="1" applyFill="1" applyBorder="1" applyAlignment="1">
      <alignment horizontal="left" indent="1"/>
    </xf>
    <xf numFmtId="38" fontId="4" fillId="35" borderId="21" xfId="0" applyNumberFormat="1" applyFont="1" applyFill="1" applyBorder="1" applyAlignment="1">
      <alignment horizontal="left" indent="1"/>
    </xf>
    <xf numFmtId="38" fontId="4" fillId="35" borderId="26" xfId="0" applyNumberFormat="1" applyFont="1" applyFill="1" applyBorder="1" applyAlignment="1">
      <alignment horizontal="left" indent="1"/>
    </xf>
    <xf numFmtId="38" fontId="4" fillId="35" borderId="0" xfId="0" applyNumberFormat="1" applyFont="1" applyFill="1" applyBorder="1" applyAlignment="1">
      <alignment horizontal="left" indent="2"/>
    </xf>
    <xf numFmtId="38" fontId="58" fillId="35" borderId="0" xfId="0" applyNumberFormat="1" applyFont="1" applyFill="1" applyBorder="1" applyAlignment="1">
      <alignment horizontal="left" indent="2"/>
    </xf>
    <xf numFmtId="38" fontId="4" fillId="35" borderId="23" xfId="0" applyNumberFormat="1" applyFont="1" applyFill="1" applyBorder="1" applyAlignment="1">
      <alignment horizontal="left" indent="2"/>
    </xf>
    <xf numFmtId="38" fontId="69" fillId="35" borderId="0" xfId="0" applyNumberFormat="1" applyFont="1" applyFill="1" applyBorder="1" applyAlignment="1">
      <alignment horizontal="left" indent="2"/>
    </xf>
    <xf numFmtId="38" fontId="49" fillId="35" borderId="23" xfId="0" applyNumberFormat="1" applyFont="1" applyFill="1" applyBorder="1" applyAlignment="1">
      <alignment horizontal="left" indent="2"/>
    </xf>
    <xf numFmtId="38" fontId="4" fillId="35" borderId="21" xfId="0" applyNumberFormat="1" applyFont="1" applyFill="1" applyBorder="1" applyAlignment="1">
      <alignment horizontal="left" indent="2"/>
    </xf>
    <xf numFmtId="38" fontId="58" fillId="35" borderId="21" xfId="0" applyNumberFormat="1" applyFont="1" applyFill="1" applyBorder="1" applyAlignment="1">
      <alignment horizontal="left" indent="2"/>
    </xf>
    <xf numFmtId="38" fontId="4" fillId="35" borderId="26" xfId="0" applyNumberFormat="1" applyFont="1" applyFill="1" applyBorder="1" applyAlignment="1">
      <alignment horizontal="left" indent="2"/>
    </xf>
    <xf numFmtId="0" fontId="5" fillId="41" borderId="17" xfId="0" applyFont="1" applyFill="1" applyBorder="1" applyAlignment="1">
      <alignment horizontal="center" wrapText="1"/>
    </xf>
    <xf numFmtId="38" fontId="8" fillId="35" borderId="21" xfId="0" applyNumberFormat="1" applyFont="1" applyFill="1" applyBorder="1" applyAlignment="1">
      <alignment horizontal="left" indent="1"/>
    </xf>
    <xf numFmtId="0" fontId="5" fillId="41" borderId="25" xfId="0" applyFont="1" applyFill="1" applyBorder="1" applyAlignment="1">
      <alignment horizontal="center"/>
    </xf>
    <xf numFmtId="0" fontId="5" fillId="41" borderId="19" xfId="0" applyFont="1" applyFill="1" applyBorder="1" applyAlignment="1">
      <alignment horizontal="center" wrapText="1"/>
    </xf>
    <xf numFmtId="38" fontId="4" fillId="35" borderId="12" xfId="0" applyNumberFormat="1" applyFont="1" applyFill="1" applyBorder="1" applyAlignment="1">
      <alignment horizontal="right"/>
    </xf>
    <xf numFmtId="38" fontId="4" fillId="35" borderId="15" xfId="0" applyNumberFormat="1" applyFont="1" applyFill="1" applyBorder="1" applyAlignment="1">
      <alignment horizontal="right"/>
    </xf>
    <xf numFmtId="38" fontId="4" fillId="35" borderId="10" xfId="0" applyNumberFormat="1" applyFont="1" applyFill="1" applyBorder="1" applyAlignment="1">
      <alignment horizontal="right"/>
    </xf>
    <xf numFmtId="0" fontId="5" fillId="44" borderId="17" xfId="0" applyFont="1" applyFill="1" applyBorder="1" applyAlignment="1">
      <alignment horizontal="center"/>
    </xf>
    <xf numFmtId="0" fontId="5" fillId="44" borderId="25" xfId="0" applyFont="1" applyFill="1" applyBorder="1" applyAlignment="1">
      <alignment horizontal="center"/>
    </xf>
    <xf numFmtId="0" fontId="5" fillId="44" borderId="19" xfId="0" applyFont="1" applyFill="1" applyBorder="1" applyAlignment="1">
      <alignment horizontal="center" wrapText="1"/>
    </xf>
    <xf numFmtId="0" fontId="5" fillId="44" borderId="16" xfId="0" applyFont="1" applyFill="1" applyBorder="1" applyAlignment="1">
      <alignment horizontal="center" wrapText="1"/>
    </xf>
    <xf numFmtId="0" fontId="5" fillId="44" borderId="20" xfId="0" applyFont="1" applyFill="1" applyBorder="1" applyAlignment="1">
      <alignment horizontal="center" wrapText="1"/>
    </xf>
    <xf numFmtId="0" fontId="5" fillId="44" borderId="17" xfId="0" applyFont="1" applyFill="1" applyBorder="1" applyAlignment="1">
      <alignment horizontal="center" wrapText="1"/>
    </xf>
    <xf numFmtId="165" fontId="4" fillId="35" borderId="12" xfId="0" applyNumberFormat="1" applyFont="1" applyFill="1" applyBorder="1" applyAlignment="1">
      <alignment horizontal="right"/>
    </xf>
    <xf numFmtId="165" fontId="4" fillId="35" borderId="15" xfId="0" applyNumberFormat="1" applyFont="1" applyFill="1" applyBorder="1" applyAlignment="1">
      <alignment horizontal="right"/>
    </xf>
    <xf numFmtId="165" fontId="4" fillId="35" borderId="10" xfId="0" applyNumberFormat="1" applyFont="1" applyFill="1" applyBorder="1" applyAlignment="1">
      <alignment horizontal="right"/>
    </xf>
    <xf numFmtId="165" fontId="4" fillId="35" borderId="10" xfId="0" applyNumberFormat="1" applyFont="1" applyFill="1" applyBorder="1"/>
    <xf numFmtId="165" fontId="4" fillId="35" borderId="14" xfId="0" applyNumberFormat="1" applyFont="1" applyFill="1" applyBorder="1"/>
    <xf numFmtId="165" fontId="4" fillId="35" borderId="0" xfId="0" applyNumberFormat="1" applyFont="1" applyFill="1" applyBorder="1" applyAlignment="1">
      <alignment horizontal="right" indent="2"/>
    </xf>
    <xf numFmtId="165" fontId="4" fillId="35" borderId="23" xfId="0" applyNumberFormat="1" applyFont="1" applyFill="1" applyBorder="1" applyAlignment="1">
      <alignment horizontal="right" indent="2"/>
    </xf>
    <xf numFmtId="165" fontId="8" fillId="35" borderId="21" xfId="0" applyNumberFormat="1" applyFont="1" applyFill="1" applyBorder="1" applyAlignment="1">
      <alignment horizontal="right" indent="2"/>
    </xf>
    <xf numFmtId="165" fontId="4" fillId="35" borderId="21" xfId="0" applyNumberFormat="1" applyFont="1" applyFill="1" applyBorder="1" applyAlignment="1">
      <alignment horizontal="right" indent="2"/>
    </xf>
    <xf numFmtId="165" fontId="4" fillId="35" borderId="26" xfId="0" applyNumberFormat="1" applyFont="1" applyFill="1" applyBorder="1" applyAlignment="1">
      <alignment horizontal="right" indent="2"/>
    </xf>
    <xf numFmtId="0" fontId="5" fillId="42" borderId="17" xfId="0" applyFont="1" applyFill="1" applyBorder="1" applyAlignment="1">
      <alignment horizontal="center" wrapText="1"/>
    </xf>
    <xf numFmtId="40" fontId="4" fillId="35" borderId="0" xfId="0" applyNumberFormat="1" applyFont="1" applyFill="1" applyBorder="1"/>
    <xf numFmtId="40" fontId="4" fillId="35" borderId="0" xfId="0" applyNumberFormat="1" applyFont="1" applyFill="1" applyBorder="1" applyAlignment="1">
      <alignment horizontal="center"/>
    </xf>
    <xf numFmtId="40" fontId="5" fillId="35" borderId="0" xfId="0" applyNumberFormat="1" applyFont="1" applyFill="1" applyBorder="1" applyAlignment="1">
      <alignment horizontal="center"/>
    </xf>
    <xf numFmtId="40" fontId="4" fillId="35" borderId="12" xfId="0" applyNumberFormat="1" applyFont="1" applyFill="1" applyBorder="1" applyAlignment="1">
      <alignment horizontal="center"/>
    </xf>
    <xf numFmtId="40" fontId="4" fillId="35" borderId="15" xfId="0" applyNumberFormat="1" applyFont="1" applyFill="1" applyBorder="1" applyAlignment="1">
      <alignment horizontal="center"/>
    </xf>
    <xf numFmtId="40" fontId="4" fillId="35" borderId="24" xfId="0" applyNumberFormat="1" applyFont="1" applyFill="1" applyBorder="1" applyAlignment="1">
      <alignment horizontal="center"/>
    </xf>
    <xf numFmtId="40" fontId="8" fillId="35" borderId="22" xfId="0" applyNumberFormat="1" applyFont="1" applyFill="1" applyBorder="1" applyAlignment="1">
      <alignment horizontal="center"/>
    </xf>
    <xf numFmtId="40" fontId="8" fillId="35" borderId="23" xfId="0" applyNumberFormat="1" applyFont="1" applyFill="1" applyBorder="1" applyAlignment="1">
      <alignment horizontal="center"/>
    </xf>
    <xf numFmtId="40" fontId="4" fillId="35" borderId="21" xfId="0" applyNumberFormat="1" applyFont="1" applyFill="1" applyBorder="1" applyAlignment="1">
      <alignment horizontal="center"/>
    </xf>
    <xf numFmtId="40" fontId="8" fillId="35" borderId="26" xfId="0" applyNumberFormat="1" applyFont="1" applyFill="1" applyBorder="1" applyAlignment="1">
      <alignment horizontal="center"/>
    </xf>
    <xf numFmtId="40" fontId="4" fillId="35" borderId="14" xfId="0" applyNumberFormat="1" applyFont="1" applyFill="1" applyBorder="1" applyAlignment="1">
      <alignment horizontal="center"/>
    </xf>
    <xf numFmtId="40" fontId="4" fillId="35" borderId="10" xfId="0" applyNumberFormat="1" applyFont="1" applyFill="1" applyBorder="1" applyAlignment="1">
      <alignment horizontal="center"/>
    </xf>
    <xf numFmtId="165" fontId="4" fillId="35" borderId="10" xfId="0" applyNumberFormat="1" applyFont="1" applyFill="1" applyBorder="1" applyAlignment="1">
      <alignment horizontal="center"/>
    </xf>
    <xf numFmtId="38" fontId="4" fillId="35" borderId="28" xfId="0" applyNumberFormat="1" applyFont="1" applyFill="1" applyBorder="1" applyAlignment="1">
      <alignment horizontal="right"/>
    </xf>
    <xf numFmtId="165" fontId="4" fillId="35" borderId="28" xfId="0" applyNumberFormat="1" applyFont="1" applyFill="1" applyBorder="1" applyAlignment="1">
      <alignment horizontal="right"/>
    </xf>
    <xf numFmtId="166" fontId="4" fillId="35" borderId="28" xfId="0" applyNumberFormat="1" applyFont="1" applyFill="1" applyBorder="1" applyAlignment="1">
      <alignment horizontal="center"/>
    </xf>
  </cellXfs>
  <cellStyles count="3583">
    <cellStyle name="20% - Accent1" xfId="3558" builtinId="30" customBuiltin="1"/>
    <cellStyle name="20% - Accent1 10" xfId="375"/>
    <cellStyle name="20% - Accent1 10 2" xfId="376"/>
    <cellStyle name="20% - Accent1 10 2 2" xfId="377"/>
    <cellStyle name="20% - Accent1 10 2 2 2" xfId="378"/>
    <cellStyle name="20% - Accent1 10 2 3" xfId="379"/>
    <cellStyle name="20% - Accent1 10 3" xfId="380"/>
    <cellStyle name="20% - Accent1 10 3 2" xfId="381"/>
    <cellStyle name="20% - Accent1 10 4" xfId="382"/>
    <cellStyle name="20% - Accent1 11" xfId="383"/>
    <cellStyle name="20% - Accent1 11 2" xfId="384"/>
    <cellStyle name="20% - Accent1 11 2 2" xfId="385"/>
    <cellStyle name="20% - Accent1 11 3" xfId="386"/>
    <cellStyle name="20% - Accent1 12" xfId="387"/>
    <cellStyle name="20% - Accent1 13" xfId="388"/>
    <cellStyle name="20% - Accent1 13 2" xfId="389"/>
    <cellStyle name="20% - Accent1 13 2 2" xfId="390"/>
    <cellStyle name="20% - Accent1 13 3" xfId="391"/>
    <cellStyle name="20% - Accent1 14" xfId="392"/>
    <cellStyle name="20% - Accent1 14 2" xfId="393"/>
    <cellStyle name="20% - Accent1 14 2 2" xfId="394"/>
    <cellStyle name="20% - Accent1 14 3" xfId="395"/>
    <cellStyle name="20% - Accent1 15" xfId="396"/>
    <cellStyle name="20% - Accent1 15 2" xfId="397"/>
    <cellStyle name="20% - Accent1 15 2 2" xfId="398"/>
    <cellStyle name="20% - Accent1 15 3" xfId="399"/>
    <cellStyle name="20% - Accent1 16" xfId="400"/>
    <cellStyle name="20% - Accent1 17" xfId="401"/>
    <cellStyle name="20% - Accent1 17 2" xfId="402"/>
    <cellStyle name="20% - Accent1 18" xfId="403"/>
    <cellStyle name="20% - Accent1 2" xfId="26"/>
    <cellStyle name="20% - Accent1 2 2" xfId="27"/>
    <cellStyle name="20% - Accent1 2 2 2" xfId="160"/>
    <cellStyle name="20% - Accent1 2 2 2 2" xfId="263"/>
    <cellStyle name="20% - Accent1 2 2 2 2 2" xfId="404"/>
    <cellStyle name="20% - Accent1 2 2 2 2 2 2" xfId="405"/>
    <cellStyle name="20% - Accent1 2 2 2 2 2 2 2" xfId="406"/>
    <cellStyle name="20% - Accent1 2 2 2 2 2 3" xfId="407"/>
    <cellStyle name="20% - Accent1 2 2 2 2 3" xfId="408"/>
    <cellStyle name="20% - Accent1 2 2 2 2 3 2" xfId="409"/>
    <cellStyle name="20% - Accent1 2 2 2 2 4" xfId="410"/>
    <cellStyle name="20% - Accent1 2 2 2 2 4 2" xfId="411"/>
    <cellStyle name="20% - Accent1 2 2 2 2 5" xfId="412"/>
    <cellStyle name="20% - Accent1 2 2 2 3" xfId="413"/>
    <cellStyle name="20% - Accent1 2 2 2 3 2" xfId="414"/>
    <cellStyle name="20% - Accent1 2 2 2 3 2 2" xfId="415"/>
    <cellStyle name="20% - Accent1 2 2 2 3 3" xfId="416"/>
    <cellStyle name="20% - Accent1 2 2 2 4" xfId="417"/>
    <cellStyle name="20% - Accent1 2 2 2 4 2" xfId="418"/>
    <cellStyle name="20% - Accent1 2 2 2 5" xfId="419"/>
    <cellStyle name="20% - Accent1 2 2 2 5 2" xfId="420"/>
    <cellStyle name="20% - Accent1 2 2 2 6" xfId="421"/>
    <cellStyle name="20% - Accent1 2 2 3" xfId="221"/>
    <cellStyle name="20% - Accent1 2 2 3 2" xfId="422"/>
    <cellStyle name="20% - Accent1 2 2 3 2 2" xfId="423"/>
    <cellStyle name="20% - Accent1 2 2 3 2 2 2" xfId="424"/>
    <cellStyle name="20% - Accent1 2 2 3 2 3" xfId="425"/>
    <cellStyle name="20% - Accent1 2 2 3 3" xfId="426"/>
    <cellStyle name="20% - Accent1 2 2 3 3 2" xfId="427"/>
    <cellStyle name="20% - Accent1 2 2 3 4" xfId="428"/>
    <cellStyle name="20% - Accent1 2 2 3 4 2" xfId="429"/>
    <cellStyle name="20% - Accent1 2 2 3 5" xfId="430"/>
    <cellStyle name="20% - Accent1 2 2 4" xfId="325"/>
    <cellStyle name="20% - Accent1 2 2 4 2" xfId="431"/>
    <cellStyle name="20% - Accent1 2 2 4 2 2" xfId="432"/>
    <cellStyle name="20% - Accent1 2 2 4 3" xfId="433"/>
    <cellStyle name="20% - Accent1 2 2 4 3 2" xfId="434"/>
    <cellStyle name="20% - Accent1 2 2 4 4" xfId="435"/>
    <cellStyle name="20% - Accent1 2 2 5" xfId="436"/>
    <cellStyle name="20% - Accent1 2 2 5 2" xfId="437"/>
    <cellStyle name="20% - Accent1 2 2 6" xfId="438"/>
    <cellStyle name="20% - Accent1 2 2 6 2" xfId="439"/>
    <cellStyle name="20% - Accent1 2 2 7" xfId="440"/>
    <cellStyle name="20% - Accent1 2 3" xfId="159"/>
    <cellStyle name="20% - Accent1 2 3 2" xfId="262"/>
    <cellStyle name="20% - Accent1 2 3 2 2" xfId="441"/>
    <cellStyle name="20% - Accent1 2 3 2 2 2" xfId="442"/>
    <cellStyle name="20% - Accent1 2 3 2 2 2 2" xfId="443"/>
    <cellStyle name="20% - Accent1 2 3 2 2 3" xfId="444"/>
    <cellStyle name="20% - Accent1 2 3 2 3" xfId="445"/>
    <cellStyle name="20% - Accent1 2 3 2 3 2" xfId="446"/>
    <cellStyle name="20% - Accent1 2 3 2 4" xfId="447"/>
    <cellStyle name="20% - Accent1 2 3 2 4 2" xfId="448"/>
    <cellStyle name="20% - Accent1 2 3 2 5" xfId="449"/>
    <cellStyle name="20% - Accent1 2 3 3" xfId="450"/>
    <cellStyle name="20% - Accent1 2 3 3 2" xfId="451"/>
    <cellStyle name="20% - Accent1 2 3 3 2 2" xfId="452"/>
    <cellStyle name="20% - Accent1 2 3 3 3" xfId="453"/>
    <cellStyle name="20% - Accent1 2 3 4" xfId="454"/>
    <cellStyle name="20% - Accent1 2 3 4 2" xfId="455"/>
    <cellStyle name="20% - Accent1 2 3 5" xfId="456"/>
    <cellStyle name="20% - Accent1 2 3 5 2" xfId="457"/>
    <cellStyle name="20% - Accent1 2 3 6" xfId="458"/>
    <cellStyle name="20% - Accent1 2 4" xfId="205"/>
    <cellStyle name="20% - Accent1 2 4 2" xfId="459"/>
    <cellStyle name="20% - Accent1 2 4 2 2" xfId="460"/>
    <cellStyle name="20% - Accent1 2 4 2 2 2" xfId="461"/>
    <cellStyle name="20% - Accent1 2 4 2 3" xfId="462"/>
    <cellStyle name="20% - Accent1 2 4 3" xfId="463"/>
    <cellStyle name="20% - Accent1 2 4 3 2" xfId="464"/>
    <cellStyle name="20% - Accent1 2 4 4" xfId="465"/>
    <cellStyle name="20% - Accent1 2 4 4 2" xfId="466"/>
    <cellStyle name="20% - Accent1 2 4 5" xfId="467"/>
    <cellStyle name="20% - Accent1 2 5" xfId="324"/>
    <cellStyle name="20% - Accent1 2 5 2" xfId="468"/>
    <cellStyle name="20% - Accent1 2 5 2 2" xfId="469"/>
    <cellStyle name="20% - Accent1 2 5 3" xfId="470"/>
    <cellStyle name="20% - Accent1 2 5 3 2" xfId="471"/>
    <cellStyle name="20% - Accent1 2 5 4" xfId="472"/>
    <cellStyle name="20% - Accent1 2 6" xfId="473"/>
    <cellStyle name="20% - Accent1 2 6 2" xfId="474"/>
    <cellStyle name="20% - Accent1 2 7" xfId="475"/>
    <cellStyle name="20% - Accent1 2 7 2" xfId="476"/>
    <cellStyle name="20% - Accent1 2 8" xfId="477"/>
    <cellStyle name="20% - Accent1 3" xfId="28"/>
    <cellStyle name="20% - Accent1 3 2" xfId="161"/>
    <cellStyle name="20% - Accent1 3 2 2" xfId="264"/>
    <cellStyle name="20% - Accent1 3 2 2 2" xfId="478"/>
    <cellStyle name="20% - Accent1 3 2 2 2 2" xfId="479"/>
    <cellStyle name="20% - Accent1 3 2 2 2 2 2" xfId="480"/>
    <cellStyle name="20% - Accent1 3 2 2 2 3" xfId="481"/>
    <cellStyle name="20% - Accent1 3 2 2 3" xfId="482"/>
    <cellStyle name="20% - Accent1 3 2 2 3 2" xfId="483"/>
    <cellStyle name="20% - Accent1 3 2 2 4" xfId="484"/>
    <cellStyle name="20% - Accent1 3 2 2 4 2" xfId="485"/>
    <cellStyle name="20% - Accent1 3 2 2 5" xfId="486"/>
    <cellStyle name="20% - Accent1 3 2 3" xfId="487"/>
    <cellStyle name="20% - Accent1 3 2 3 2" xfId="488"/>
    <cellStyle name="20% - Accent1 3 2 3 2 2" xfId="489"/>
    <cellStyle name="20% - Accent1 3 2 3 3" xfId="490"/>
    <cellStyle name="20% - Accent1 3 2 4" xfId="491"/>
    <cellStyle name="20% - Accent1 3 2 4 2" xfId="492"/>
    <cellStyle name="20% - Accent1 3 2 5" xfId="493"/>
    <cellStyle name="20% - Accent1 3 2 5 2" xfId="494"/>
    <cellStyle name="20% - Accent1 3 2 6" xfId="495"/>
    <cellStyle name="20% - Accent1 3 3" xfId="235"/>
    <cellStyle name="20% - Accent1 3 3 2" xfId="496"/>
    <cellStyle name="20% - Accent1 3 3 2 2" xfId="497"/>
    <cellStyle name="20% - Accent1 3 3 2 2 2" xfId="498"/>
    <cellStyle name="20% - Accent1 3 3 2 3" xfId="499"/>
    <cellStyle name="20% - Accent1 3 3 3" xfId="500"/>
    <cellStyle name="20% - Accent1 3 3 3 2" xfId="501"/>
    <cellStyle name="20% - Accent1 3 3 4" xfId="502"/>
    <cellStyle name="20% - Accent1 3 3 4 2" xfId="503"/>
    <cellStyle name="20% - Accent1 3 3 5" xfId="504"/>
    <cellStyle name="20% - Accent1 3 4" xfId="326"/>
    <cellStyle name="20% - Accent1 3 4 2" xfId="505"/>
    <cellStyle name="20% - Accent1 3 4 2 2" xfId="506"/>
    <cellStyle name="20% - Accent1 3 4 3" xfId="507"/>
    <cellStyle name="20% - Accent1 3 4 3 2" xfId="508"/>
    <cellStyle name="20% - Accent1 3 4 4" xfId="509"/>
    <cellStyle name="20% - Accent1 3 5" xfId="510"/>
    <cellStyle name="20% - Accent1 3 5 2" xfId="511"/>
    <cellStyle name="20% - Accent1 3 6" xfId="512"/>
    <cellStyle name="20% - Accent1 3 6 2" xfId="513"/>
    <cellStyle name="20% - Accent1 3 7" xfId="514"/>
    <cellStyle name="20% - Accent1 4" xfId="145"/>
    <cellStyle name="20% - Accent1 4 2" xfId="250"/>
    <cellStyle name="20% - Accent1 4 2 2" xfId="515"/>
    <cellStyle name="20% - Accent1 4 2 2 2" xfId="516"/>
    <cellStyle name="20% - Accent1 4 2 2 2 2" xfId="517"/>
    <cellStyle name="20% - Accent1 4 2 2 3" xfId="518"/>
    <cellStyle name="20% - Accent1 4 2 3" xfId="519"/>
    <cellStyle name="20% - Accent1 4 2 3 2" xfId="520"/>
    <cellStyle name="20% - Accent1 4 2 4" xfId="521"/>
    <cellStyle name="20% - Accent1 4 2 4 2" xfId="522"/>
    <cellStyle name="20% - Accent1 4 2 5" xfId="523"/>
    <cellStyle name="20% - Accent1 4 3" xfId="524"/>
    <cellStyle name="20% - Accent1 4 3 2" xfId="525"/>
    <cellStyle name="20% - Accent1 4 3 2 2" xfId="526"/>
    <cellStyle name="20% - Accent1 4 3 3" xfId="527"/>
    <cellStyle name="20% - Accent1 4 4" xfId="528"/>
    <cellStyle name="20% - Accent1 4 4 2" xfId="529"/>
    <cellStyle name="20% - Accent1 4 5" xfId="530"/>
    <cellStyle name="20% - Accent1 4 5 2" xfId="531"/>
    <cellStyle name="20% - Accent1 4 6" xfId="532"/>
    <cellStyle name="20% - Accent1 5" xfId="120"/>
    <cellStyle name="20% - Accent1 5 2" xfId="310"/>
    <cellStyle name="20% - Accent1 5 2 2" xfId="533"/>
    <cellStyle name="20% - Accent1 5 2 2 2" xfId="534"/>
    <cellStyle name="20% - Accent1 5 2 2 2 2" xfId="535"/>
    <cellStyle name="20% - Accent1 5 2 2 3" xfId="536"/>
    <cellStyle name="20% - Accent1 5 2 3" xfId="537"/>
    <cellStyle name="20% - Accent1 5 2 3 2" xfId="538"/>
    <cellStyle name="20% - Accent1 5 2 4" xfId="539"/>
    <cellStyle name="20% - Accent1 5 2 4 2" xfId="540"/>
    <cellStyle name="20% - Accent1 5 2 5" xfId="541"/>
    <cellStyle name="20% - Accent1 5 3" xfId="542"/>
    <cellStyle name="20% - Accent1 5 3 2" xfId="543"/>
    <cellStyle name="20% - Accent1 5 3 2 2" xfId="544"/>
    <cellStyle name="20% - Accent1 5 3 3" xfId="545"/>
    <cellStyle name="20% - Accent1 5 4" xfId="546"/>
    <cellStyle name="20% - Accent1 5 4 2" xfId="547"/>
    <cellStyle name="20% - Accent1 5 5" xfId="548"/>
    <cellStyle name="20% - Accent1 5 5 2" xfId="549"/>
    <cellStyle name="20% - Accent1 6" xfId="550"/>
    <cellStyle name="20% - Accent1 7" xfId="551"/>
    <cellStyle name="20% - Accent1 7 2" xfId="552"/>
    <cellStyle name="20% - Accent1 7 2 2" xfId="553"/>
    <cellStyle name="20% - Accent1 7 2 2 2" xfId="554"/>
    <cellStyle name="20% - Accent1 7 2 3" xfId="555"/>
    <cellStyle name="20% - Accent1 7 3" xfId="556"/>
    <cellStyle name="20% - Accent1 7 3 2" xfId="557"/>
    <cellStyle name="20% - Accent1 7 4" xfId="558"/>
    <cellStyle name="20% - Accent1 8" xfId="559"/>
    <cellStyle name="20% - Accent1 8 2" xfId="560"/>
    <cellStyle name="20% - Accent1 8 2 2" xfId="561"/>
    <cellStyle name="20% - Accent1 8 2 2 2" xfId="562"/>
    <cellStyle name="20% - Accent1 8 2 3" xfId="563"/>
    <cellStyle name="20% - Accent1 8 3" xfId="564"/>
    <cellStyle name="20% - Accent1 8 3 2" xfId="565"/>
    <cellStyle name="20% - Accent1 8 4" xfId="566"/>
    <cellStyle name="20% - Accent1 9" xfId="567"/>
    <cellStyle name="20% - Accent1 9 2" xfId="568"/>
    <cellStyle name="20% - Accent1 9 2 2" xfId="569"/>
    <cellStyle name="20% - Accent1 9 2 2 2" xfId="570"/>
    <cellStyle name="20% - Accent1 9 2 3" xfId="571"/>
    <cellStyle name="20% - Accent1 9 3" xfId="572"/>
    <cellStyle name="20% - Accent1 9 3 2" xfId="573"/>
    <cellStyle name="20% - Accent1 9 4" xfId="574"/>
    <cellStyle name="20% - Accent2" xfId="3562" builtinId="34" customBuiltin="1"/>
    <cellStyle name="20% - Accent2 10" xfId="575"/>
    <cellStyle name="20% - Accent2 10 2" xfId="576"/>
    <cellStyle name="20% - Accent2 10 2 2" xfId="577"/>
    <cellStyle name="20% - Accent2 10 2 2 2" xfId="578"/>
    <cellStyle name="20% - Accent2 10 2 3" xfId="579"/>
    <cellStyle name="20% - Accent2 10 3" xfId="580"/>
    <cellStyle name="20% - Accent2 10 3 2" xfId="581"/>
    <cellStyle name="20% - Accent2 10 4" xfId="582"/>
    <cellStyle name="20% - Accent2 11" xfId="583"/>
    <cellStyle name="20% - Accent2 11 2" xfId="584"/>
    <cellStyle name="20% - Accent2 11 2 2" xfId="585"/>
    <cellStyle name="20% - Accent2 11 3" xfId="586"/>
    <cellStyle name="20% - Accent2 12" xfId="587"/>
    <cellStyle name="20% - Accent2 13" xfId="588"/>
    <cellStyle name="20% - Accent2 13 2" xfId="589"/>
    <cellStyle name="20% - Accent2 13 2 2" xfId="590"/>
    <cellStyle name="20% - Accent2 13 3" xfId="591"/>
    <cellStyle name="20% - Accent2 14" xfId="592"/>
    <cellStyle name="20% - Accent2 14 2" xfId="593"/>
    <cellStyle name="20% - Accent2 14 2 2" xfId="594"/>
    <cellStyle name="20% - Accent2 14 3" xfId="595"/>
    <cellStyle name="20% - Accent2 15" xfId="596"/>
    <cellStyle name="20% - Accent2 15 2" xfId="597"/>
    <cellStyle name="20% - Accent2 15 2 2" xfId="598"/>
    <cellStyle name="20% - Accent2 15 3" xfId="599"/>
    <cellStyle name="20% - Accent2 16" xfId="600"/>
    <cellStyle name="20% - Accent2 17" xfId="601"/>
    <cellStyle name="20% - Accent2 17 2" xfId="602"/>
    <cellStyle name="20% - Accent2 18" xfId="603"/>
    <cellStyle name="20% - Accent2 2" xfId="29"/>
    <cellStyle name="20% - Accent2 2 2" xfId="30"/>
    <cellStyle name="20% - Accent2 2 2 2" xfId="163"/>
    <cellStyle name="20% - Accent2 2 2 2 2" xfId="266"/>
    <cellStyle name="20% - Accent2 2 2 2 2 2" xfId="604"/>
    <cellStyle name="20% - Accent2 2 2 2 2 2 2" xfId="605"/>
    <cellStyle name="20% - Accent2 2 2 2 2 2 2 2" xfId="606"/>
    <cellStyle name="20% - Accent2 2 2 2 2 2 3" xfId="607"/>
    <cellStyle name="20% - Accent2 2 2 2 2 3" xfId="608"/>
    <cellStyle name="20% - Accent2 2 2 2 2 3 2" xfId="609"/>
    <cellStyle name="20% - Accent2 2 2 2 2 4" xfId="610"/>
    <cellStyle name="20% - Accent2 2 2 2 2 4 2" xfId="611"/>
    <cellStyle name="20% - Accent2 2 2 2 2 5" xfId="612"/>
    <cellStyle name="20% - Accent2 2 2 2 3" xfId="613"/>
    <cellStyle name="20% - Accent2 2 2 2 3 2" xfId="614"/>
    <cellStyle name="20% - Accent2 2 2 2 3 2 2" xfId="615"/>
    <cellStyle name="20% - Accent2 2 2 2 3 3" xfId="616"/>
    <cellStyle name="20% - Accent2 2 2 2 4" xfId="617"/>
    <cellStyle name="20% - Accent2 2 2 2 4 2" xfId="618"/>
    <cellStyle name="20% - Accent2 2 2 2 5" xfId="619"/>
    <cellStyle name="20% - Accent2 2 2 2 5 2" xfId="620"/>
    <cellStyle name="20% - Accent2 2 2 2 6" xfId="621"/>
    <cellStyle name="20% - Accent2 2 2 3" xfId="223"/>
    <cellStyle name="20% - Accent2 2 2 3 2" xfId="622"/>
    <cellStyle name="20% - Accent2 2 2 3 2 2" xfId="623"/>
    <cellStyle name="20% - Accent2 2 2 3 2 2 2" xfId="624"/>
    <cellStyle name="20% - Accent2 2 2 3 2 3" xfId="625"/>
    <cellStyle name="20% - Accent2 2 2 3 3" xfId="626"/>
    <cellStyle name="20% - Accent2 2 2 3 3 2" xfId="627"/>
    <cellStyle name="20% - Accent2 2 2 3 4" xfId="628"/>
    <cellStyle name="20% - Accent2 2 2 3 4 2" xfId="629"/>
    <cellStyle name="20% - Accent2 2 2 3 5" xfId="630"/>
    <cellStyle name="20% - Accent2 2 2 4" xfId="328"/>
    <cellStyle name="20% - Accent2 2 2 4 2" xfId="631"/>
    <cellStyle name="20% - Accent2 2 2 4 2 2" xfId="632"/>
    <cellStyle name="20% - Accent2 2 2 4 3" xfId="633"/>
    <cellStyle name="20% - Accent2 2 2 4 3 2" xfId="634"/>
    <cellStyle name="20% - Accent2 2 2 4 4" xfId="635"/>
    <cellStyle name="20% - Accent2 2 2 5" xfId="636"/>
    <cellStyle name="20% - Accent2 2 2 5 2" xfId="637"/>
    <cellStyle name="20% - Accent2 2 2 6" xfId="638"/>
    <cellStyle name="20% - Accent2 2 2 6 2" xfId="639"/>
    <cellStyle name="20% - Accent2 2 2 7" xfId="640"/>
    <cellStyle name="20% - Accent2 2 3" xfId="162"/>
    <cellStyle name="20% - Accent2 2 3 2" xfId="265"/>
    <cellStyle name="20% - Accent2 2 3 2 2" xfId="641"/>
    <cellStyle name="20% - Accent2 2 3 2 2 2" xfId="642"/>
    <cellStyle name="20% - Accent2 2 3 2 2 2 2" xfId="643"/>
    <cellStyle name="20% - Accent2 2 3 2 2 3" xfId="644"/>
    <cellStyle name="20% - Accent2 2 3 2 3" xfId="645"/>
    <cellStyle name="20% - Accent2 2 3 2 3 2" xfId="646"/>
    <cellStyle name="20% - Accent2 2 3 2 4" xfId="647"/>
    <cellStyle name="20% - Accent2 2 3 2 4 2" xfId="648"/>
    <cellStyle name="20% - Accent2 2 3 2 5" xfId="649"/>
    <cellStyle name="20% - Accent2 2 3 3" xfId="650"/>
    <cellStyle name="20% - Accent2 2 3 3 2" xfId="651"/>
    <cellStyle name="20% - Accent2 2 3 3 2 2" xfId="652"/>
    <cellStyle name="20% - Accent2 2 3 3 3" xfId="653"/>
    <cellStyle name="20% - Accent2 2 3 4" xfId="654"/>
    <cellStyle name="20% - Accent2 2 3 4 2" xfId="655"/>
    <cellStyle name="20% - Accent2 2 3 5" xfId="656"/>
    <cellStyle name="20% - Accent2 2 3 5 2" xfId="657"/>
    <cellStyle name="20% - Accent2 2 3 6" xfId="658"/>
    <cellStyle name="20% - Accent2 2 4" xfId="207"/>
    <cellStyle name="20% - Accent2 2 4 2" xfId="659"/>
    <cellStyle name="20% - Accent2 2 4 2 2" xfId="660"/>
    <cellStyle name="20% - Accent2 2 4 2 2 2" xfId="661"/>
    <cellStyle name="20% - Accent2 2 4 2 3" xfId="662"/>
    <cellStyle name="20% - Accent2 2 4 3" xfId="663"/>
    <cellStyle name="20% - Accent2 2 4 3 2" xfId="664"/>
    <cellStyle name="20% - Accent2 2 4 4" xfId="665"/>
    <cellStyle name="20% - Accent2 2 4 4 2" xfId="666"/>
    <cellStyle name="20% - Accent2 2 4 5" xfId="667"/>
    <cellStyle name="20% - Accent2 2 5" xfId="327"/>
    <cellStyle name="20% - Accent2 2 5 2" xfId="668"/>
    <cellStyle name="20% - Accent2 2 5 2 2" xfId="669"/>
    <cellStyle name="20% - Accent2 2 5 3" xfId="670"/>
    <cellStyle name="20% - Accent2 2 5 3 2" xfId="671"/>
    <cellStyle name="20% - Accent2 2 5 4" xfId="672"/>
    <cellStyle name="20% - Accent2 2 6" xfId="673"/>
    <cellStyle name="20% - Accent2 2 6 2" xfId="674"/>
    <cellStyle name="20% - Accent2 2 7" xfId="675"/>
    <cellStyle name="20% - Accent2 2 7 2" xfId="676"/>
    <cellStyle name="20% - Accent2 2 8" xfId="677"/>
    <cellStyle name="20% - Accent2 3" xfId="31"/>
    <cellStyle name="20% - Accent2 3 2" xfId="164"/>
    <cellStyle name="20% - Accent2 3 2 2" xfId="267"/>
    <cellStyle name="20% - Accent2 3 2 2 2" xfId="678"/>
    <cellStyle name="20% - Accent2 3 2 2 2 2" xfId="679"/>
    <cellStyle name="20% - Accent2 3 2 2 2 2 2" xfId="680"/>
    <cellStyle name="20% - Accent2 3 2 2 2 3" xfId="681"/>
    <cellStyle name="20% - Accent2 3 2 2 3" xfId="682"/>
    <cellStyle name="20% - Accent2 3 2 2 3 2" xfId="683"/>
    <cellStyle name="20% - Accent2 3 2 2 4" xfId="684"/>
    <cellStyle name="20% - Accent2 3 2 2 4 2" xfId="685"/>
    <cellStyle name="20% - Accent2 3 2 2 5" xfId="686"/>
    <cellStyle name="20% - Accent2 3 2 3" xfId="687"/>
    <cellStyle name="20% - Accent2 3 2 3 2" xfId="688"/>
    <cellStyle name="20% - Accent2 3 2 3 2 2" xfId="689"/>
    <cellStyle name="20% - Accent2 3 2 3 3" xfId="690"/>
    <cellStyle name="20% - Accent2 3 2 4" xfId="691"/>
    <cellStyle name="20% - Accent2 3 2 4 2" xfId="692"/>
    <cellStyle name="20% - Accent2 3 2 5" xfId="693"/>
    <cellStyle name="20% - Accent2 3 2 5 2" xfId="694"/>
    <cellStyle name="20% - Accent2 3 2 6" xfId="695"/>
    <cellStyle name="20% - Accent2 3 3" xfId="237"/>
    <cellStyle name="20% - Accent2 3 3 2" xfId="696"/>
    <cellStyle name="20% - Accent2 3 3 2 2" xfId="697"/>
    <cellStyle name="20% - Accent2 3 3 2 2 2" xfId="698"/>
    <cellStyle name="20% - Accent2 3 3 2 3" xfId="699"/>
    <cellStyle name="20% - Accent2 3 3 3" xfId="700"/>
    <cellStyle name="20% - Accent2 3 3 3 2" xfId="701"/>
    <cellStyle name="20% - Accent2 3 3 4" xfId="702"/>
    <cellStyle name="20% - Accent2 3 3 4 2" xfId="703"/>
    <cellStyle name="20% - Accent2 3 3 5" xfId="704"/>
    <cellStyle name="20% - Accent2 3 4" xfId="329"/>
    <cellStyle name="20% - Accent2 3 4 2" xfId="705"/>
    <cellStyle name="20% - Accent2 3 4 2 2" xfId="706"/>
    <cellStyle name="20% - Accent2 3 4 3" xfId="707"/>
    <cellStyle name="20% - Accent2 3 4 3 2" xfId="708"/>
    <cellStyle name="20% - Accent2 3 4 4" xfId="709"/>
    <cellStyle name="20% - Accent2 3 5" xfId="710"/>
    <cellStyle name="20% - Accent2 3 5 2" xfId="711"/>
    <cellStyle name="20% - Accent2 3 6" xfId="712"/>
    <cellStyle name="20% - Accent2 3 6 2" xfId="713"/>
    <cellStyle name="20% - Accent2 3 7" xfId="714"/>
    <cellStyle name="20% - Accent2 4" xfId="147"/>
    <cellStyle name="20% - Accent2 4 2" xfId="252"/>
    <cellStyle name="20% - Accent2 4 2 2" xfId="715"/>
    <cellStyle name="20% - Accent2 4 2 2 2" xfId="716"/>
    <cellStyle name="20% - Accent2 4 2 2 2 2" xfId="717"/>
    <cellStyle name="20% - Accent2 4 2 2 3" xfId="718"/>
    <cellStyle name="20% - Accent2 4 2 3" xfId="719"/>
    <cellStyle name="20% - Accent2 4 2 3 2" xfId="720"/>
    <cellStyle name="20% - Accent2 4 2 4" xfId="721"/>
    <cellStyle name="20% - Accent2 4 2 4 2" xfId="722"/>
    <cellStyle name="20% - Accent2 4 2 5" xfId="723"/>
    <cellStyle name="20% - Accent2 4 3" xfId="724"/>
    <cellStyle name="20% - Accent2 4 3 2" xfId="725"/>
    <cellStyle name="20% - Accent2 4 3 2 2" xfId="726"/>
    <cellStyle name="20% - Accent2 4 3 3" xfId="727"/>
    <cellStyle name="20% - Accent2 4 4" xfId="728"/>
    <cellStyle name="20% - Accent2 4 4 2" xfId="729"/>
    <cellStyle name="20% - Accent2 4 5" xfId="730"/>
    <cellStyle name="20% - Accent2 4 5 2" xfId="731"/>
    <cellStyle name="20% - Accent2 4 6" xfId="732"/>
    <cellStyle name="20% - Accent2 5" xfId="124"/>
    <cellStyle name="20% - Accent2 5 2" xfId="312"/>
    <cellStyle name="20% - Accent2 5 2 2" xfId="733"/>
    <cellStyle name="20% - Accent2 5 2 2 2" xfId="734"/>
    <cellStyle name="20% - Accent2 5 2 2 2 2" xfId="735"/>
    <cellStyle name="20% - Accent2 5 2 2 3" xfId="736"/>
    <cellStyle name="20% - Accent2 5 2 3" xfId="737"/>
    <cellStyle name="20% - Accent2 5 2 3 2" xfId="738"/>
    <cellStyle name="20% - Accent2 5 2 4" xfId="739"/>
    <cellStyle name="20% - Accent2 5 2 4 2" xfId="740"/>
    <cellStyle name="20% - Accent2 5 2 5" xfId="741"/>
    <cellStyle name="20% - Accent2 5 3" xfId="742"/>
    <cellStyle name="20% - Accent2 5 3 2" xfId="743"/>
    <cellStyle name="20% - Accent2 5 3 2 2" xfId="744"/>
    <cellStyle name="20% - Accent2 5 3 3" xfId="745"/>
    <cellStyle name="20% - Accent2 5 4" xfId="746"/>
    <cellStyle name="20% - Accent2 5 4 2" xfId="747"/>
    <cellStyle name="20% - Accent2 5 5" xfId="748"/>
    <cellStyle name="20% - Accent2 5 5 2" xfId="749"/>
    <cellStyle name="20% - Accent2 6" xfId="750"/>
    <cellStyle name="20% - Accent2 7" xfId="751"/>
    <cellStyle name="20% - Accent2 7 2" xfId="752"/>
    <cellStyle name="20% - Accent2 7 2 2" xfId="753"/>
    <cellStyle name="20% - Accent2 7 2 2 2" xfId="754"/>
    <cellStyle name="20% - Accent2 7 2 3" xfId="755"/>
    <cellStyle name="20% - Accent2 7 3" xfId="756"/>
    <cellStyle name="20% - Accent2 7 3 2" xfId="757"/>
    <cellStyle name="20% - Accent2 7 4" xfId="758"/>
    <cellStyle name="20% - Accent2 8" xfId="759"/>
    <cellStyle name="20% - Accent2 8 2" xfId="760"/>
    <cellStyle name="20% - Accent2 8 2 2" xfId="761"/>
    <cellStyle name="20% - Accent2 8 2 2 2" xfId="762"/>
    <cellStyle name="20% - Accent2 8 2 3" xfId="763"/>
    <cellStyle name="20% - Accent2 8 3" xfId="764"/>
    <cellStyle name="20% - Accent2 8 3 2" xfId="765"/>
    <cellStyle name="20% - Accent2 8 4" xfId="766"/>
    <cellStyle name="20% - Accent2 9" xfId="767"/>
    <cellStyle name="20% - Accent2 9 2" xfId="768"/>
    <cellStyle name="20% - Accent2 9 2 2" xfId="769"/>
    <cellStyle name="20% - Accent2 9 2 2 2" xfId="770"/>
    <cellStyle name="20% - Accent2 9 2 3" xfId="771"/>
    <cellStyle name="20% - Accent2 9 3" xfId="772"/>
    <cellStyle name="20% - Accent2 9 3 2" xfId="773"/>
    <cellStyle name="20% - Accent2 9 4" xfId="774"/>
    <cellStyle name="20% - Accent3" xfId="3566" builtinId="38" customBuiltin="1"/>
    <cellStyle name="20% - Accent3 10" xfId="775"/>
    <cellStyle name="20% - Accent3 10 2" xfId="776"/>
    <cellStyle name="20% - Accent3 10 2 2" xfId="777"/>
    <cellStyle name="20% - Accent3 10 2 2 2" xfId="778"/>
    <cellStyle name="20% - Accent3 10 2 3" xfId="779"/>
    <cellStyle name="20% - Accent3 10 3" xfId="780"/>
    <cellStyle name="20% - Accent3 10 3 2" xfId="781"/>
    <cellStyle name="20% - Accent3 10 4" xfId="782"/>
    <cellStyle name="20% - Accent3 11" xfId="783"/>
    <cellStyle name="20% - Accent3 11 2" xfId="784"/>
    <cellStyle name="20% - Accent3 11 2 2" xfId="785"/>
    <cellStyle name="20% - Accent3 11 3" xfId="786"/>
    <cellStyle name="20% - Accent3 12" xfId="787"/>
    <cellStyle name="20% - Accent3 13" xfId="788"/>
    <cellStyle name="20% - Accent3 13 2" xfId="789"/>
    <cellStyle name="20% - Accent3 13 2 2" xfId="790"/>
    <cellStyle name="20% - Accent3 13 3" xfId="791"/>
    <cellStyle name="20% - Accent3 14" xfId="792"/>
    <cellStyle name="20% - Accent3 14 2" xfId="793"/>
    <cellStyle name="20% - Accent3 14 2 2" xfId="794"/>
    <cellStyle name="20% - Accent3 14 3" xfId="795"/>
    <cellStyle name="20% - Accent3 15" xfId="796"/>
    <cellStyle name="20% - Accent3 15 2" xfId="797"/>
    <cellStyle name="20% - Accent3 15 2 2" xfId="798"/>
    <cellStyle name="20% - Accent3 15 3" xfId="799"/>
    <cellStyle name="20% - Accent3 16" xfId="800"/>
    <cellStyle name="20% - Accent3 17" xfId="801"/>
    <cellStyle name="20% - Accent3 17 2" xfId="802"/>
    <cellStyle name="20% - Accent3 18" xfId="803"/>
    <cellStyle name="20% - Accent3 2" xfId="32"/>
    <cellStyle name="20% - Accent3 2 2" xfId="33"/>
    <cellStyle name="20% - Accent3 2 2 2" xfId="166"/>
    <cellStyle name="20% - Accent3 2 2 2 2" xfId="269"/>
    <cellStyle name="20% - Accent3 2 2 2 2 2" xfId="804"/>
    <cellStyle name="20% - Accent3 2 2 2 2 2 2" xfId="805"/>
    <cellStyle name="20% - Accent3 2 2 2 2 2 2 2" xfId="806"/>
    <cellStyle name="20% - Accent3 2 2 2 2 2 3" xfId="807"/>
    <cellStyle name="20% - Accent3 2 2 2 2 3" xfId="808"/>
    <cellStyle name="20% - Accent3 2 2 2 2 3 2" xfId="809"/>
    <cellStyle name="20% - Accent3 2 2 2 2 4" xfId="810"/>
    <cellStyle name="20% - Accent3 2 2 2 2 4 2" xfId="811"/>
    <cellStyle name="20% - Accent3 2 2 2 2 5" xfId="812"/>
    <cellStyle name="20% - Accent3 2 2 2 3" xfId="813"/>
    <cellStyle name="20% - Accent3 2 2 2 3 2" xfId="814"/>
    <cellStyle name="20% - Accent3 2 2 2 3 2 2" xfId="815"/>
    <cellStyle name="20% - Accent3 2 2 2 3 3" xfId="816"/>
    <cellStyle name="20% - Accent3 2 2 2 4" xfId="817"/>
    <cellStyle name="20% - Accent3 2 2 2 4 2" xfId="818"/>
    <cellStyle name="20% - Accent3 2 2 2 5" xfId="819"/>
    <cellStyle name="20% - Accent3 2 2 2 5 2" xfId="820"/>
    <cellStyle name="20% - Accent3 2 2 2 6" xfId="821"/>
    <cellStyle name="20% - Accent3 2 2 3" xfId="225"/>
    <cellStyle name="20% - Accent3 2 2 3 2" xfId="822"/>
    <cellStyle name="20% - Accent3 2 2 3 2 2" xfId="823"/>
    <cellStyle name="20% - Accent3 2 2 3 2 2 2" xfId="824"/>
    <cellStyle name="20% - Accent3 2 2 3 2 3" xfId="825"/>
    <cellStyle name="20% - Accent3 2 2 3 3" xfId="826"/>
    <cellStyle name="20% - Accent3 2 2 3 3 2" xfId="827"/>
    <cellStyle name="20% - Accent3 2 2 3 4" xfId="828"/>
    <cellStyle name="20% - Accent3 2 2 3 4 2" xfId="829"/>
    <cellStyle name="20% - Accent3 2 2 3 5" xfId="830"/>
    <cellStyle name="20% - Accent3 2 2 4" xfId="331"/>
    <cellStyle name="20% - Accent3 2 2 4 2" xfId="831"/>
    <cellStyle name="20% - Accent3 2 2 4 2 2" xfId="832"/>
    <cellStyle name="20% - Accent3 2 2 4 3" xfId="833"/>
    <cellStyle name="20% - Accent3 2 2 4 3 2" xfId="834"/>
    <cellStyle name="20% - Accent3 2 2 4 4" xfId="835"/>
    <cellStyle name="20% - Accent3 2 2 5" xfId="836"/>
    <cellStyle name="20% - Accent3 2 2 5 2" xfId="837"/>
    <cellStyle name="20% - Accent3 2 2 6" xfId="838"/>
    <cellStyle name="20% - Accent3 2 2 6 2" xfId="839"/>
    <cellStyle name="20% - Accent3 2 2 7" xfId="840"/>
    <cellStyle name="20% - Accent3 2 3" xfId="165"/>
    <cellStyle name="20% - Accent3 2 3 2" xfId="268"/>
    <cellStyle name="20% - Accent3 2 3 2 2" xfId="841"/>
    <cellStyle name="20% - Accent3 2 3 2 2 2" xfId="842"/>
    <cellStyle name="20% - Accent3 2 3 2 2 2 2" xfId="843"/>
    <cellStyle name="20% - Accent3 2 3 2 2 3" xfId="844"/>
    <cellStyle name="20% - Accent3 2 3 2 3" xfId="845"/>
    <cellStyle name="20% - Accent3 2 3 2 3 2" xfId="846"/>
    <cellStyle name="20% - Accent3 2 3 2 4" xfId="847"/>
    <cellStyle name="20% - Accent3 2 3 2 4 2" xfId="848"/>
    <cellStyle name="20% - Accent3 2 3 2 5" xfId="849"/>
    <cellStyle name="20% - Accent3 2 3 3" xfId="850"/>
    <cellStyle name="20% - Accent3 2 3 3 2" xfId="851"/>
    <cellStyle name="20% - Accent3 2 3 3 2 2" xfId="852"/>
    <cellStyle name="20% - Accent3 2 3 3 3" xfId="853"/>
    <cellStyle name="20% - Accent3 2 3 4" xfId="854"/>
    <cellStyle name="20% - Accent3 2 3 4 2" xfId="855"/>
    <cellStyle name="20% - Accent3 2 3 5" xfId="856"/>
    <cellStyle name="20% - Accent3 2 3 5 2" xfId="857"/>
    <cellStyle name="20% - Accent3 2 3 6" xfId="858"/>
    <cellStyle name="20% - Accent3 2 4" xfId="209"/>
    <cellStyle name="20% - Accent3 2 4 2" xfId="859"/>
    <cellStyle name="20% - Accent3 2 4 2 2" xfId="860"/>
    <cellStyle name="20% - Accent3 2 4 2 2 2" xfId="861"/>
    <cellStyle name="20% - Accent3 2 4 2 3" xfId="862"/>
    <cellStyle name="20% - Accent3 2 4 3" xfId="863"/>
    <cellStyle name="20% - Accent3 2 4 3 2" xfId="864"/>
    <cellStyle name="20% - Accent3 2 4 4" xfId="865"/>
    <cellStyle name="20% - Accent3 2 4 4 2" xfId="866"/>
    <cellStyle name="20% - Accent3 2 4 5" xfId="867"/>
    <cellStyle name="20% - Accent3 2 5" xfId="330"/>
    <cellStyle name="20% - Accent3 2 5 2" xfId="868"/>
    <cellStyle name="20% - Accent3 2 5 2 2" xfId="869"/>
    <cellStyle name="20% - Accent3 2 5 3" xfId="870"/>
    <cellStyle name="20% - Accent3 2 5 3 2" xfId="871"/>
    <cellStyle name="20% - Accent3 2 5 4" xfId="872"/>
    <cellStyle name="20% - Accent3 2 6" xfId="873"/>
    <cellStyle name="20% - Accent3 2 6 2" xfId="874"/>
    <cellStyle name="20% - Accent3 2 7" xfId="875"/>
    <cellStyle name="20% - Accent3 2 7 2" xfId="876"/>
    <cellStyle name="20% - Accent3 2 8" xfId="877"/>
    <cellStyle name="20% - Accent3 3" xfId="34"/>
    <cellStyle name="20% - Accent3 3 2" xfId="167"/>
    <cellStyle name="20% - Accent3 3 2 2" xfId="270"/>
    <cellStyle name="20% - Accent3 3 2 2 2" xfId="878"/>
    <cellStyle name="20% - Accent3 3 2 2 2 2" xfId="879"/>
    <cellStyle name="20% - Accent3 3 2 2 2 2 2" xfId="880"/>
    <cellStyle name="20% - Accent3 3 2 2 2 3" xfId="881"/>
    <cellStyle name="20% - Accent3 3 2 2 3" xfId="882"/>
    <cellStyle name="20% - Accent3 3 2 2 3 2" xfId="883"/>
    <cellStyle name="20% - Accent3 3 2 2 4" xfId="884"/>
    <cellStyle name="20% - Accent3 3 2 2 4 2" xfId="885"/>
    <cellStyle name="20% - Accent3 3 2 2 5" xfId="886"/>
    <cellStyle name="20% - Accent3 3 2 3" xfId="887"/>
    <cellStyle name="20% - Accent3 3 2 3 2" xfId="888"/>
    <cellStyle name="20% - Accent3 3 2 3 2 2" xfId="889"/>
    <cellStyle name="20% - Accent3 3 2 3 3" xfId="890"/>
    <cellStyle name="20% - Accent3 3 2 4" xfId="891"/>
    <cellStyle name="20% - Accent3 3 2 4 2" xfId="892"/>
    <cellStyle name="20% - Accent3 3 2 5" xfId="893"/>
    <cellStyle name="20% - Accent3 3 2 5 2" xfId="894"/>
    <cellStyle name="20% - Accent3 3 2 6" xfId="895"/>
    <cellStyle name="20% - Accent3 3 3" xfId="239"/>
    <cellStyle name="20% - Accent3 3 3 2" xfId="896"/>
    <cellStyle name="20% - Accent3 3 3 2 2" xfId="897"/>
    <cellStyle name="20% - Accent3 3 3 2 2 2" xfId="898"/>
    <cellStyle name="20% - Accent3 3 3 2 3" xfId="899"/>
    <cellStyle name="20% - Accent3 3 3 3" xfId="900"/>
    <cellStyle name="20% - Accent3 3 3 3 2" xfId="901"/>
    <cellStyle name="20% - Accent3 3 3 4" xfId="902"/>
    <cellStyle name="20% - Accent3 3 3 4 2" xfId="903"/>
    <cellStyle name="20% - Accent3 3 3 5" xfId="904"/>
    <cellStyle name="20% - Accent3 3 4" xfId="332"/>
    <cellStyle name="20% - Accent3 3 4 2" xfId="905"/>
    <cellStyle name="20% - Accent3 3 4 2 2" xfId="906"/>
    <cellStyle name="20% - Accent3 3 4 3" xfId="907"/>
    <cellStyle name="20% - Accent3 3 4 3 2" xfId="908"/>
    <cellStyle name="20% - Accent3 3 4 4" xfId="909"/>
    <cellStyle name="20% - Accent3 3 5" xfId="910"/>
    <cellStyle name="20% - Accent3 3 5 2" xfId="911"/>
    <cellStyle name="20% - Accent3 3 6" xfId="912"/>
    <cellStyle name="20% - Accent3 3 6 2" xfId="913"/>
    <cellStyle name="20% - Accent3 3 7" xfId="914"/>
    <cellStyle name="20% - Accent3 4" xfId="149"/>
    <cellStyle name="20% - Accent3 4 2" xfId="254"/>
    <cellStyle name="20% - Accent3 4 2 2" xfId="915"/>
    <cellStyle name="20% - Accent3 4 2 2 2" xfId="916"/>
    <cellStyle name="20% - Accent3 4 2 2 2 2" xfId="917"/>
    <cellStyle name="20% - Accent3 4 2 2 3" xfId="918"/>
    <cellStyle name="20% - Accent3 4 2 3" xfId="919"/>
    <cellStyle name="20% - Accent3 4 2 3 2" xfId="920"/>
    <cellStyle name="20% - Accent3 4 2 4" xfId="921"/>
    <cellStyle name="20% - Accent3 4 2 4 2" xfId="922"/>
    <cellStyle name="20% - Accent3 4 2 5" xfId="923"/>
    <cellStyle name="20% - Accent3 4 3" xfId="924"/>
    <cellStyle name="20% - Accent3 4 3 2" xfId="925"/>
    <cellStyle name="20% - Accent3 4 3 2 2" xfId="926"/>
    <cellStyle name="20% - Accent3 4 3 3" xfId="927"/>
    <cellStyle name="20% - Accent3 4 4" xfId="928"/>
    <cellStyle name="20% - Accent3 4 4 2" xfId="929"/>
    <cellStyle name="20% - Accent3 4 5" xfId="930"/>
    <cellStyle name="20% - Accent3 4 5 2" xfId="931"/>
    <cellStyle name="20% - Accent3 4 6" xfId="932"/>
    <cellStyle name="20% - Accent3 5" xfId="128"/>
    <cellStyle name="20% - Accent3 5 2" xfId="314"/>
    <cellStyle name="20% - Accent3 5 2 2" xfId="933"/>
    <cellStyle name="20% - Accent3 5 2 2 2" xfId="934"/>
    <cellStyle name="20% - Accent3 5 2 2 2 2" xfId="935"/>
    <cellStyle name="20% - Accent3 5 2 2 3" xfId="936"/>
    <cellStyle name="20% - Accent3 5 2 3" xfId="937"/>
    <cellStyle name="20% - Accent3 5 2 3 2" xfId="938"/>
    <cellStyle name="20% - Accent3 5 2 4" xfId="939"/>
    <cellStyle name="20% - Accent3 5 2 4 2" xfId="940"/>
    <cellStyle name="20% - Accent3 5 2 5" xfId="941"/>
    <cellStyle name="20% - Accent3 5 3" xfId="942"/>
    <cellStyle name="20% - Accent3 5 3 2" xfId="943"/>
    <cellStyle name="20% - Accent3 5 3 2 2" xfId="944"/>
    <cellStyle name="20% - Accent3 5 3 3" xfId="945"/>
    <cellStyle name="20% - Accent3 5 4" xfId="946"/>
    <cellStyle name="20% - Accent3 5 4 2" xfId="947"/>
    <cellStyle name="20% - Accent3 5 5" xfId="948"/>
    <cellStyle name="20% - Accent3 5 5 2" xfId="949"/>
    <cellStyle name="20% - Accent3 6" xfId="950"/>
    <cellStyle name="20% - Accent3 7" xfId="951"/>
    <cellStyle name="20% - Accent3 7 2" xfId="952"/>
    <cellStyle name="20% - Accent3 7 2 2" xfId="953"/>
    <cellStyle name="20% - Accent3 7 2 2 2" xfId="954"/>
    <cellStyle name="20% - Accent3 7 2 3" xfId="955"/>
    <cellStyle name="20% - Accent3 7 3" xfId="956"/>
    <cellStyle name="20% - Accent3 7 3 2" xfId="957"/>
    <cellStyle name="20% - Accent3 7 4" xfId="958"/>
    <cellStyle name="20% - Accent3 8" xfId="959"/>
    <cellStyle name="20% - Accent3 8 2" xfId="960"/>
    <cellStyle name="20% - Accent3 8 2 2" xfId="961"/>
    <cellStyle name="20% - Accent3 8 2 2 2" xfId="962"/>
    <cellStyle name="20% - Accent3 8 2 3" xfId="963"/>
    <cellStyle name="20% - Accent3 8 3" xfId="964"/>
    <cellStyle name="20% - Accent3 8 3 2" xfId="965"/>
    <cellStyle name="20% - Accent3 8 4" xfId="966"/>
    <cellStyle name="20% - Accent3 9" xfId="967"/>
    <cellStyle name="20% - Accent3 9 2" xfId="968"/>
    <cellStyle name="20% - Accent3 9 2 2" xfId="969"/>
    <cellStyle name="20% - Accent3 9 2 2 2" xfId="970"/>
    <cellStyle name="20% - Accent3 9 2 3" xfId="971"/>
    <cellStyle name="20% - Accent3 9 3" xfId="972"/>
    <cellStyle name="20% - Accent3 9 3 2" xfId="973"/>
    <cellStyle name="20% - Accent3 9 4" xfId="974"/>
    <cellStyle name="20% - Accent4" xfId="3570" builtinId="42" customBuiltin="1"/>
    <cellStyle name="20% - Accent4 10" xfId="975"/>
    <cellStyle name="20% - Accent4 10 2" xfId="976"/>
    <cellStyle name="20% - Accent4 10 2 2" xfId="977"/>
    <cellStyle name="20% - Accent4 10 2 2 2" xfId="978"/>
    <cellStyle name="20% - Accent4 10 2 3" xfId="979"/>
    <cellStyle name="20% - Accent4 10 3" xfId="980"/>
    <cellStyle name="20% - Accent4 10 3 2" xfId="981"/>
    <cellStyle name="20% - Accent4 10 4" xfId="982"/>
    <cellStyle name="20% - Accent4 11" xfId="983"/>
    <cellStyle name="20% - Accent4 11 2" xfId="984"/>
    <cellStyle name="20% - Accent4 11 2 2" xfId="985"/>
    <cellStyle name="20% - Accent4 11 3" xfId="986"/>
    <cellStyle name="20% - Accent4 12" xfId="987"/>
    <cellStyle name="20% - Accent4 13" xfId="988"/>
    <cellStyle name="20% - Accent4 13 2" xfId="989"/>
    <cellStyle name="20% - Accent4 13 2 2" xfId="990"/>
    <cellStyle name="20% - Accent4 13 3" xfId="991"/>
    <cellStyle name="20% - Accent4 14" xfId="992"/>
    <cellStyle name="20% - Accent4 14 2" xfId="993"/>
    <cellStyle name="20% - Accent4 14 2 2" xfId="994"/>
    <cellStyle name="20% - Accent4 14 3" xfId="995"/>
    <cellStyle name="20% - Accent4 15" xfId="996"/>
    <cellStyle name="20% - Accent4 15 2" xfId="997"/>
    <cellStyle name="20% - Accent4 15 2 2" xfId="998"/>
    <cellStyle name="20% - Accent4 15 3" xfId="999"/>
    <cellStyle name="20% - Accent4 16" xfId="1000"/>
    <cellStyle name="20% - Accent4 17" xfId="1001"/>
    <cellStyle name="20% - Accent4 17 2" xfId="1002"/>
    <cellStyle name="20% - Accent4 18" xfId="1003"/>
    <cellStyle name="20% - Accent4 2" xfId="35"/>
    <cellStyle name="20% - Accent4 2 2" xfId="36"/>
    <cellStyle name="20% - Accent4 2 2 2" xfId="169"/>
    <cellStyle name="20% - Accent4 2 2 2 2" xfId="272"/>
    <cellStyle name="20% - Accent4 2 2 2 2 2" xfId="1004"/>
    <cellStyle name="20% - Accent4 2 2 2 2 2 2" xfId="1005"/>
    <cellStyle name="20% - Accent4 2 2 2 2 2 2 2" xfId="1006"/>
    <cellStyle name="20% - Accent4 2 2 2 2 2 3" xfId="1007"/>
    <cellStyle name="20% - Accent4 2 2 2 2 3" xfId="1008"/>
    <cellStyle name="20% - Accent4 2 2 2 2 3 2" xfId="1009"/>
    <cellStyle name="20% - Accent4 2 2 2 2 4" xfId="1010"/>
    <cellStyle name="20% - Accent4 2 2 2 2 4 2" xfId="1011"/>
    <cellStyle name="20% - Accent4 2 2 2 2 5" xfId="1012"/>
    <cellStyle name="20% - Accent4 2 2 2 3" xfId="1013"/>
    <cellStyle name="20% - Accent4 2 2 2 3 2" xfId="1014"/>
    <cellStyle name="20% - Accent4 2 2 2 3 2 2" xfId="1015"/>
    <cellStyle name="20% - Accent4 2 2 2 3 3" xfId="1016"/>
    <cellStyle name="20% - Accent4 2 2 2 4" xfId="1017"/>
    <cellStyle name="20% - Accent4 2 2 2 4 2" xfId="1018"/>
    <cellStyle name="20% - Accent4 2 2 2 5" xfId="1019"/>
    <cellStyle name="20% - Accent4 2 2 2 5 2" xfId="1020"/>
    <cellStyle name="20% - Accent4 2 2 2 6" xfId="1021"/>
    <cellStyle name="20% - Accent4 2 2 3" xfId="227"/>
    <cellStyle name="20% - Accent4 2 2 3 2" xfId="1022"/>
    <cellStyle name="20% - Accent4 2 2 3 2 2" xfId="1023"/>
    <cellStyle name="20% - Accent4 2 2 3 2 2 2" xfId="1024"/>
    <cellStyle name="20% - Accent4 2 2 3 2 3" xfId="1025"/>
    <cellStyle name="20% - Accent4 2 2 3 3" xfId="1026"/>
    <cellStyle name="20% - Accent4 2 2 3 3 2" xfId="1027"/>
    <cellStyle name="20% - Accent4 2 2 3 4" xfId="1028"/>
    <cellStyle name="20% - Accent4 2 2 3 4 2" xfId="1029"/>
    <cellStyle name="20% - Accent4 2 2 3 5" xfId="1030"/>
    <cellStyle name="20% - Accent4 2 2 4" xfId="334"/>
    <cellStyle name="20% - Accent4 2 2 4 2" xfId="1031"/>
    <cellStyle name="20% - Accent4 2 2 4 2 2" xfId="1032"/>
    <cellStyle name="20% - Accent4 2 2 4 3" xfId="1033"/>
    <cellStyle name="20% - Accent4 2 2 4 3 2" xfId="1034"/>
    <cellStyle name="20% - Accent4 2 2 4 4" xfId="1035"/>
    <cellStyle name="20% - Accent4 2 2 5" xfId="1036"/>
    <cellStyle name="20% - Accent4 2 2 5 2" xfId="1037"/>
    <cellStyle name="20% - Accent4 2 2 6" xfId="1038"/>
    <cellStyle name="20% - Accent4 2 2 6 2" xfId="1039"/>
    <cellStyle name="20% - Accent4 2 2 7" xfId="1040"/>
    <cellStyle name="20% - Accent4 2 3" xfId="168"/>
    <cellStyle name="20% - Accent4 2 3 2" xfId="271"/>
    <cellStyle name="20% - Accent4 2 3 2 2" xfId="1041"/>
    <cellStyle name="20% - Accent4 2 3 2 2 2" xfId="1042"/>
    <cellStyle name="20% - Accent4 2 3 2 2 2 2" xfId="1043"/>
    <cellStyle name="20% - Accent4 2 3 2 2 3" xfId="1044"/>
    <cellStyle name="20% - Accent4 2 3 2 3" xfId="1045"/>
    <cellStyle name="20% - Accent4 2 3 2 3 2" xfId="1046"/>
    <cellStyle name="20% - Accent4 2 3 2 4" xfId="1047"/>
    <cellStyle name="20% - Accent4 2 3 2 4 2" xfId="1048"/>
    <cellStyle name="20% - Accent4 2 3 2 5" xfId="1049"/>
    <cellStyle name="20% - Accent4 2 3 3" xfId="1050"/>
    <cellStyle name="20% - Accent4 2 3 3 2" xfId="1051"/>
    <cellStyle name="20% - Accent4 2 3 3 2 2" xfId="1052"/>
    <cellStyle name="20% - Accent4 2 3 3 3" xfId="1053"/>
    <cellStyle name="20% - Accent4 2 3 4" xfId="1054"/>
    <cellStyle name="20% - Accent4 2 3 4 2" xfId="1055"/>
    <cellStyle name="20% - Accent4 2 3 5" xfId="1056"/>
    <cellStyle name="20% - Accent4 2 3 5 2" xfId="1057"/>
    <cellStyle name="20% - Accent4 2 3 6" xfId="1058"/>
    <cellStyle name="20% - Accent4 2 4" xfId="211"/>
    <cellStyle name="20% - Accent4 2 4 2" xfId="1059"/>
    <cellStyle name="20% - Accent4 2 4 2 2" xfId="1060"/>
    <cellStyle name="20% - Accent4 2 4 2 2 2" xfId="1061"/>
    <cellStyle name="20% - Accent4 2 4 2 3" xfId="1062"/>
    <cellStyle name="20% - Accent4 2 4 3" xfId="1063"/>
    <cellStyle name="20% - Accent4 2 4 3 2" xfId="1064"/>
    <cellStyle name="20% - Accent4 2 4 4" xfId="1065"/>
    <cellStyle name="20% - Accent4 2 4 4 2" xfId="1066"/>
    <cellStyle name="20% - Accent4 2 4 5" xfId="1067"/>
    <cellStyle name="20% - Accent4 2 5" xfId="333"/>
    <cellStyle name="20% - Accent4 2 5 2" xfId="1068"/>
    <cellStyle name="20% - Accent4 2 5 2 2" xfId="1069"/>
    <cellStyle name="20% - Accent4 2 5 3" xfId="1070"/>
    <cellStyle name="20% - Accent4 2 5 3 2" xfId="1071"/>
    <cellStyle name="20% - Accent4 2 5 4" xfId="1072"/>
    <cellStyle name="20% - Accent4 2 6" xfId="1073"/>
    <cellStyle name="20% - Accent4 2 6 2" xfId="1074"/>
    <cellStyle name="20% - Accent4 2 7" xfId="1075"/>
    <cellStyle name="20% - Accent4 2 7 2" xfId="1076"/>
    <cellStyle name="20% - Accent4 2 8" xfId="1077"/>
    <cellStyle name="20% - Accent4 3" xfId="37"/>
    <cellStyle name="20% - Accent4 3 2" xfId="170"/>
    <cellStyle name="20% - Accent4 3 2 2" xfId="273"/>
    <cellStyle name="20% - Accent4 3 2 2 2" xfId="1078"/>
    <cellStyle name="20% - Accent4 3 2 2 2 2" xfId="1079"/>
    <cellStyle name="20% - Accent4 3 2 2 2 2 2" xfId="1080"/>
    <cellStyle name="20% - Accent4 3 2 2 2 3" xfId="1081"/>
    <cellStyle name="20% - Accent4 3 2 2 3" xfId="1082"/>
    <cellStyle name="20% - Accent4 3 2 2 3 2" xfId="1083"/>
    <cellStyle name="20% - Accent4 3 2 2 4" xfId="1084"/>
    <cellStyle name="20% - Accent4 3 2 2 4 2" xfId="1085"/>
    <cellStyle name="20% - Accent4 3 2 2 5" xfId="1086"/>
    <cellStyle name="20% - Accent4 3 2 3" xfId="1087"/>
    <cellStyle name="20% - Accent4 3 2 3 2" xfId="1088"/>
    <cellStyle name="20% - Accent4 3 2 3 2 2" xfId="1089"/>
    <cellStyle name="20% - Accent4 3 2 3 3" xfId="1090"/>
    <cellStyle name="20% - Accent4 3 2 4" xfId="1091"/>
    <cellStyle name="20% - Accent4 3 2 4 2" xfId="1092"/>
    <cellStyle name="20% - Accent4 3 2 5" xfId="1093"/>
    <cellStyle name="20% - Accent4 3 2 5 2" xfId="1094"/>
    <cellStyle name="20% - Accent4 3 2 6" xfId="1095"/>
    <cellStyle name="20% - Accent4 3 3" xfId="241"/>
    <cellStyle name="20% - Accent4 3 3 2" xfId="1096"/>
    <cellStyle name="20% - Accent4 3 3 2 2" xfId="1097"/>
    <cellStyle name="20% - Accent4 3 3 2 2 2" xfId="1098"/>
    <cellStyle name="20% - Accent4 3 3 2 3" xfId="1099"/>
    <cellStyle name="20% - Accent4 3 3 3" xfId="1100"/>
    <cellStyle name="20% - Accent4 3 3 3 2" xfId="1101"/>
    <cellStyle name="20% - Accent4 3 3 4" xfId="1102"/>
    <cellStyle name="20% - Accent4 3 3 4 2" xfId="1103"/>
    <cellStyle name="20% - Accent4 3 3 5" xfId="1104"/>
    <cellStyle name="20% - Accent4 3 4" xfId="335"/>
    <cellStyle name="20% - Accent4 3 4 2" xfId="1105"/>
    <cellStyle name="20% - Accent4 3 4 2 2" xfId="1106"/>
    <cellStyle name="20% - Accent4 3 4 3" xfId="1107"/>
    <cellStyle name="20% - Accent4 3 4 3 2" xfId="1108"/>
    <cellStyle name="20% - Accent4 3 4 4" xfId="1109"/>
    <cellStyle name="20% - Accent4 3 5" xfId="1110"/>
    <cellStyle name="20% - Accent4 3 5 2" xfId="1111"/>
    <cellStyle name="20% - Accent4 3 6" xfId="1112"/>
    <cellStyle name="20% - Accent4 3 6 2" xfId="1113"/>
    <cellStyle name="20% - Accent4 3 7" xfId="1114"/>
    <cellStyle name="20% - Accent4 4" xfId="151"/>
    <cellStyle name="20% - Accent4 4 2" xfId="256"/>
    <cellStyle name="20% - Accent4 4 2 2" xfId="1115"/>
    <cellStyle name="20% - Accent4 4 2 2 2" xfId="1116"/>
    <cellStyle name="20% - Accent4 4 2 2 2 2" xfId="1117"/>
    <cellStyle name="20% - Accent4 4 2 2 3" xfId="1118"/>
    <cellStyle name="20% - Accent4 4 2 3" xfId="1119"/>
    <cellStyle name="20% - Accent4 4 2 3 2" xfId="1120"/>
    <cellStyle name="20% - Accent4 4 2 4" xfId="1121"/>
    <cellStyle name="20% - Accent4 4 2 4 2" xfId="1122"/>
    <cellStyle name="20% - Accent4 4 2 5" xfId="1123"/>
    <cellStyle name="20% - Accent4 4 3" xfId="1124"/>
    <cellStyle name="20% - Accent4 4 3 2" xfId="1125"/>
    <cellStyle name="20% - Accent4 4 3 2 2" xfId="1126"/>
    <cellStyle name="20% - Accent4 4 3 3" xfId="1127"/>
    <cellStyle name="20% - Accent4 4 4" xfId="1128"/>
    <cellStyle name="20% - Accent4 4 4 2" xfId="1129"/>
    <cellStyle name="20% - Accent4 4 5" xfId="1130"/>
    <cellStyle name="20% - Accent4 4 5 2" xfId="1131"/>
    <cellStyle name="20% - Accent4 4 6" xfId="1132"/>
    <cellStyle name="20% - Accent4 5" xfId="132"/>
    <cellStyle name="20% - Accent4 5 2" xfId="316"/>
    <cellStyle name="20% - Accent4 5 2 2" xfId="1133"/>
    <cellStyle name="20% - Accent4 5 2 2 2" xfId="1134"/>
    <cellStyle name="20% - Accent4 5 2 2 2 2" xfId="1135"/>
    <cellStyle name="20% - Accent4 5 2 2 3" xfId="1136"/>
    <cellStyle name="20% - Accent4 5 2 3" xfId="1137"/>
    <cellStyle name="20% - Accent4 5 2 3 2" xfId="1138"/>
    <cellStyle name="20% - Accent4 5 2 4" xfId="1139"/>
    <cellStyle name="20% - Accent4 5 2 4 2" xfId="1140"/>
    <cellStyle name="20% - Accent4 5 2 5" xfId="1141"/>
    <cellStyle name="20% - Accent4 5 3" xfId="1142"/>
    <cellStyle name="20% - Accent4 5 3 2" xfId="1143"/>
    <cellStyle name="20% - Accent4 5 3 2 2" xfId="1144"/>
    <cellStyle name="20% - Accent4 5 3 3" xfId="1145"/>
    <cellStyle name="20% - Accent4 5 4" xfId="1146"/>
    <cellStyle name="20% - Accent4 5 4 2" xfId="1147"/>
    <cellStyle name="20% - Accent4 5 5" xfId="1148"/>
    <cellStyle name="20% - Accent4 5 5 2" xfId="1149"/>
    <cellStyle name="20% - Accent4 6" xfId="1150"/>
    <cellStyle name="20% - Accent4 7" xfId="1151"/>
    <cellStyle name="20% - Accent4 7 2" xfId="1152"/>
    <cellStyle name="20% - Accent4 7 2 2" xfId="1153"/>
    <cellStyle name="20% - Accent4 7 2 2 2" xfId="1154"/>
    <cellStyle name="20% - Accent4 7 2 3" xfId="1155"/>
    <cellStyle name="20% - Accent4 7 3" xfId="1156"/>
    <cellStyle name="20% - Accent4 7 3 2" xfId="1157"/>
    <cellStyle name="20% - Accent4 7 4" xfId="1158"/>
    <cellStyle name="20% - Accent4 8" xfId="1159"/>
    <cellStyle name="20% - Accent4 8 2" xfId="1160"/>
    <cellStyle name="20% - Accent4 8 2 2" xfId="1161"/>
    <cellStyle name="20% - Accent4 8 2 2 2" xfId="1162"/>
    <cellStyle name="20% - Accent4 8 2 3" xfId="1163"/>
    <cellStyle name="20% - Accent4 8 3" xfId="1164"/>
    <cellStyle name="20% - Accent4 8 3 2" xfId="1165"/>
    <cellStyle name="20% - Accent4 8 4" xfId="1166"/>
    <cellStyle name="20% - Accent4 9" xfId="1167"/>
    <cellStyle name="20% - Accent4 9 2" xfId="1168"/>
    <cellStyle name="20% - Accent4 9 2 2" xfId="1169"/>
    <cellStyle name="20% - Accent4 9 2 2 2" xfId="1170"/>
    <cellStyle name="20% - Accent4 9 2 3" xfId="1171"/>
    <cellStyle name="20% - Accent4 9 3" xfId="1172"/>
    <cellStyle name="20% - Accent4 9 3 2" xfId="1173"/>
    <cellStyle name="20% - Accent4 9 4" xfId="1174"/>
    <cellStyle name="20% - Accent5" xfId="3574" builtinId="46" customBuiltin="1"/>
    <cellStyle name="20% - Accent5 10" xfId="1175"/>
    <cellStyle name="20% - Accent5 10 2" xfId="1176"/>
    <cellStyle name="20% - Accent5 10 2 2" xfId="1177"/>
    <cellStyle name="20% - Accent5 10 2 2 2" xfId="1178"/>
    <cellStyle name="20% - Accent5 10 2 3" xfId="1179"/>
    <cellStyle name="20% - Accent5 10 3" xfId="1180"/>
    <cellStyle name="20% - Accent5 10 3 2" xfId="1181"/>
    <cellStyle name="20% - Accent5 10 4" xfId="1182"/>
    <cellStyle name="20% - Accent5 11" xfId="1183"/>
    <cellStyle name="20% - Accent5 11 2" xfId="1184"/>
    <cellStyle name="20% - Accent5 11 2 2" xfId="1185"/>
    <cellStyle name="20% - Accent5 11 3" xfId="1186"/>
    <cellStyle name="20% - Accent5 12" xfId="1187"/>
    <cellStyle name="20% - Accent5 13" xfId="1188"/>
    <cellStyle name="20% - Accent5 13 2" xfId="1189"/>
    <cellStyle name="20% - Accent5 13 2 2" xfId="1190"/>
    <cellStyle name="20% - Accent5 13 3" xfId="1191"/>
    <cellStyle name="20% - Accent5 14" xfId="1192"/>
    <cellStyle name="20% - Accent5 14 2" xfId="1193"/>
    <cellStyle name="20% - Accent5 14 2 2" xfId="1194"/>
    <cellStyle name="20% - Accent5 14 3" xfId="1195"/>
    <cellStyle name="20% - Accent5 15" xfId="1196"/>
    <cellStyle name="20% - Accent5 15 2" xfId="1197"/>
    <cellStyle name="20% - Accent5 15 2 2" xfId="1198"/>
    <cellStyle name="20% - Accent5 15 3" xfId="1199"/>
    <cellStyle name="20% - Accent5 16" xfId="1200"/>
    <cellStyle name="20% - Accent5 17" xfId="1201"/>
    <cellStyle name="20% - Accent5 17 2" xfId="1202"/>
    <cellStyle name="20% - Accent5 18" xfId="1203"/>
    <cellStyle name="20% - Accent5 2" xfId="38"/>
    <cellStyle name="20% - Accent5 2 2" xfId="39"/>
    <cellStyle name="20% - Accent5 2 2 2" xfId="172"/>
    <cellStyle name="20% - Accent5 2 2 2 2" xfId="275"/>
    <cellStyle name="20% - Accent5 2 2 2 2 2" xfId="1204"/>
    <cellStyle name="20% - Accent5 2 2 2 2 2 2" xfId="1205"/>
    <cellStyle name="20% - Accent5 2 2 2 2 2 2 2" xfId="1206"/>
    <cellStyle name="20% - Accent5 2 2 2 2 2 3" xfId="1207"/>
    <cellStyle name="20% - Accent5 2 2 2 2 3" xfId="1208"/>
    <cellStyle name="20% - Accent5 2 2 2 2 3 2" xfId="1209"/>
    <cellStyle name="20% - Accent5 2 2 2 2 4" xfId="1210"/>
    <cellStyle name="20% - Accent5 2 2 2 2 4 2" xfId="1211"/>
    <cellStyle name="20% - Accent5 2 2 2 2 5" xfId="1212"/>
    <cellStyle name="20% - Accent5 2 2 2 3" xfId="1213"/>
    <cellStyle name="20% - Accent5 2 2 2 3 2" xfId="1214"/>
    <cellStyle name="20% - Accent5 2 2 2 3 2 2" xfId="1215"/>
    <cellStyle name="20% - Accent5 2 2 2 3 3" xfId="1216"/>
    <cellStyle name="20% - Accent5 2 2 2 4" xfId="1217"/>
    <cellStyle name="20% - Accent5 2 2 2 4 2" xfId="1218"/>
    <cellStyle name="20% - Accent5 2 2 2 5" xfId="1219"/>
    <cellStyle name="20% - Accent5 2 2 2 5 2" xfId="1220"/>
    <cellStyle name="20% - Accent5 2 2 2 6" xfId="1221"/>
    <cellStyle name="20% - Accent5 2 2 3" xfId="229"/>
    <cellStyle name="20% - Accent5 2 2 3 2" xfId="1222"/>
    <cellStyle name="20% - Accent5 2 2 3 2 2" xfId="1223"/>
    <cellStyle name="20% - Accent5 2 2 3 2 2 2" xfId="1224"/>
    <cellStyle name="20% - Accent5 2 2 3 2 3" xfId="1225"/>
    <cellStyle name="20% - Accent5 2 2 3 3" xfId="1226"/>
    <cellStyle name="20% - Accent5 2 2 3 3 2" xfId="1227"/>
    <cellStyle name="20% - Accent5 2 2 3 4" xfId="1228"/>
    <cellStyle name="20% - Accent5 2 2 3 4 2" xfId="1229"/>
    <cellStyle name="20% - Accent5 2 2 3 5" xfId="1230"/>
    <cellStyle name="20% - Accent5 2 2 4" xfId="337"/>
    <cellStyle name="20% - Accent5 2 2 4 2" xfId="1231"/>
    <cellStyle name="20% - Accent5 2 2 4 2 2" xfId="1232"/>
    <cellStyle name="20% - Accent5 2 2 4 3" xfId="1233"/>
    <cellStyle name="20% - Accent5 2 2 4 3 2" xfId="1234"/>
    <cellStyle name="20% - Accent5 2 2 4 4" xfId="1235"/>
    <cellStyle name="20% - Accent5 2 2 5" xfId="1236"/>
    <cellStyle name="20% - Accent5 2 2 5 2" xfId="1237"/>
    <cellStyle name="20% - Accent5 2 2 6" xfId="1238"/>
    <cellStyle name="20% - Accent5 2 2 6 2" xfId="1239"/>
    <cellStyle name="20% - Accent5 2 2 7" xfId="1240"/>
    <cellStyle name="20% - Accent5 2 3" xfId="171"/>
    <cellStyle name="20% - Accent5 2 3 2" xfId="274"/>
    <cellStyle name="20% - Accent5 2 3 2 2" xfId="1241"/>
    <cellStyle name="20% - Accent5 2 3 2 2 2" xfId="1242"/>
    <cellStyle name="20% - Accent5 2 3 2 2 2 2" xfId="1243"/>
    <cellStyle name="20% - Accent5 2 3 2 2 3" xfId="1244"/>
    <cellStyle name="20% - Accent5 2 3 2 3" xfId="1245"/>
    <cellStyle name="20% - Accent5 2 3 2 3 2" xfId="1246"/>
    <cellStyle name="20% - Accent5 2 3 2 4" xfId="1247"/>
    <cellStyle name="20% - Accent5 2 3 2 4 2" xfId="1248"/>
    <cellStyle name="20% - Accent5 2 3 2 5" xfId="1249"/>
    <cellStyle name="20% - Accent5 2 3 3" xfId="1250"/>
    <cellStyle name="20% - Accent5 2 3 3 2" xfId="1251"/>
    <cellStyle name="20% - Accent5 2 3 3 2 2" xfId="1252"/>
    <cellStyle name="20% - Accent5 2 3 3 3" xfId="1253"/>
    <cellStyle name="20% - Accent5 2 3 4" xfId="1254"/>
    <cellStyle name="20% - Accent5 2 3 4 2" xfId="1255"/>
    <cellStyle name="20% - Accent5 2 3 5" xfId="1256"/>
    <cellStyle name="20% - Accent5 2 3 5 2" xfId="1257"/>
    <cellStyle name="20% - Accent5 2 3 6" xfId="1258"/>
    <cellStyle name="20% - Accent5 2 4" xfId="213"/>
    <cellStyle name="20% - Accent5 2 4 2" xfId="1259"/>
    <cellStyle name="20% - Accent5 2 4 2 2" xfId="1260"/>
    <cellStyle name="20% - Accent5 2 4 2 2 2" xfId="1261"/>
    <cellStyle name="20% - Accent5 2 4 2 3" xfId="1262"/>
    <cellStyle name="20% - Accent5 2 4 3" xfId="1263"/>
    <cellStyle name="20% - Accent5 2 4 3 2" xfId="1264"/>
    <cellStyle name="20% - Accent5 2 4 4" xfId="1265"/>
    <cellStyle name="20% - Accent5 2 4 4 2" xfId="1266"/>
    <cellStyle name="20% - Accent5 2 4 5" xfId="1267"/>
    <cellStyle name="20% - Accent5 2 5" xfId="336"/>
    <cellStyle name="20% - Accent5 2 5 2" xfId="1268"/>
    <cellStyle name="20% - Accent5 2 5 2 2" xfId="1269"/>
    <cellStyle name="20% - Accent5 2 5 3" xfId="1270"/>
    <cellStyle name="20% - Accent5 2 5 3 2" xfId="1271"/>
    <cellStyle name="20% - Accent5 2 5 4" xfId="1272"/>
    <cellStyle name="20% - Accent5 2 6" xfId="1273"/>
    <cellStyle name="20% - Accent5 2 6 2" xfId="1274"/>
    <cellStyle name="20% - Accent5 2 7" xfId="1275"/>
    <cellStyle name="20% - Accent5 2 7 2" xfId="1276"/>
    <cellStyle name="20% - Accent5 2 8" xfId="1277"/>
    <cellStyle name="20% - Accent5 3" xfId="40"/>
    <cellStyle name="20% - Accent5 3 2" xfId="173"/>
    <cellStyle name="20% - Accent5 3 2 2" xfId="276"/>
    <cellStyle name="20% - Accent5 3 2 2 2" xfId="1278"/>
    <cellStyle name="20% - Accent5 3 2 2 2 2" xfId="1279"/>
    <cellStyle name="20% - Accent5 3 2 2 2 2 2" xfId="1280"/>
    <cellStyle name="20% - Accent5 3 2 2 2 3" xfId="1281"/>
    <cellStyle name="20% - Accent5 3 2 2 3" xfId="1282"/>
    <cellStyle name="20% - Accent5 3 2 2 3 2" xfId="1283"/>
    <cellStyle name="20% - Accent5 3 2 2 4" xfId="1284"/>
    <cellStyle name="20% - Accent5 3 2 2 4 2" xfId="1285"/>
    <cellStyle name="20% - Accent5 3 2 2 5" xfId="1286"/>
    <cellStyle name="20% - Accent5 3 2 3" xfId="1287"/>
    <cellStyle name="20% - Accent5 3 2 3 2" xfId="1288"/>
    <cellStyle name="20% - Accent5 3 2 3 2 2" xfId="1289"/>
    <cellStyle name="20% - Accent5 3 2 3 3" xfId="1290"/>
    <cellStyle name="20% - Accent5 3 2 4" xfId="1291"/>
    <cellStyle name="20% - Accent5 3 2 4 2" xfId="1292"/>
    <cellStyle name="20% - Accent5 3 2 5" xfId="1293"/>
    <cellStyle name="20% - Accent5 3 2 5 2" xfId="1294"/>
    <cellStyle name="20% - Accent5 3 2 6" xfId="1295"/>
    <cellStyle name="20% - Accent5 3 3" xfId="243"/>
    <cellStyle name="20% - Accent5 3 3 2" xfId="1296"/>
    <cellStyle name="20% - Accent5 3 3 2 2" xfId="1297"/>
    <cellStyle name="20% - Accent5 3 3 2 2 2" xfId="1298"/>
    <cellStyle name="20% - Accent5 3 3 2 3" xfId="1299"/>
    <cellStyle name="20% - Accent5 3 3 3" xfId="1300"/>
    <cellStyle name="20% - Accent5 3 3 3 2" xfId="1301"/>
    <cellStyle name="20% - Accent5 3 3 4" xfId="1302"/>
    <cellStyle name="20% - Accent5 3 3 4 2" xfId="1303"/>
    <cellStyle name="20% - Accent5 3 3 5" xfId="1304"/>
    <cellStyle name="20% - Accent5 3 4" xfId="338"/>
    <cellStyle name="20% - Accent5 3 4 2" xfId="1305"/>
    <cellStyle name="20% - Accent5 3 4 2 2" xfId="1306"/>
    <cellStyle name="20% - Accent5 3 4 3" xfId="1307"/>
    <cellStyle name="20% - Accent5 3 4 3 2" xfId="1308"/>
    <cellStyle name="20% - Accent5 3 4 4" xfId="1309"/>
    <cellStyle name="20% - Accent5 3 5" xfId="1310"/>
    <cellStyle name="20% - Accent5 3 5 2" xfId="1311"/>
    <cellStyle name="20% - Accent5 3 6" xfId="1312"/>
    <cellStyle name="20% - Accent5 3 6 2" xfId="1313"/>
    <cellStyle name="20% - Accent5 3 7" xfId="1314"/>
    <cellStyle name="20% - Accent5 4" xfId="153"/>
    <cellStyle name="20% - Accent5 4 2" xfId="258"/>
    <cellStyle name="20% - Accent5 4 2 2" xfId="1315"/>
    <cellStyle name="20% - Accent5 4 2 2 2" xfId="1316"/>
    <cellStyle name="20% - Accent5 4 2 2 2 2" xfId="1317"/>
    <cellStyle name="20% - Accent5 4 2 2 3" xfId="1318"/>
    <cellStyle name="20% - Accent5 4 2 3" xfId="1319"/>
    <cellStyle name="20% - Accent5 4 2 3 2" xfId="1320"/>
    <cellStyle name="20% - Accent5 4 2 4" xfId="1321"/>
    <cellStyle name="20% - Accent5 4 2 4 2" xfId="1322"/>
    <cellStyle name="20% - Accent5 4 2 5" xfId="1323"/>
    <cellStyle name="20% - Accent5 4 3" xfId="1324"/>
    <cellStyle name="20% - Accent5 4 3 2" xfId="1325"/>
    <cellStyle name="20% - Accent5 4 3 2 2" xfId="1326"/>
    <cellStyle name="20% - Accent5 4 3 3" xfId="1327"/>
    <cellStyle name="20% - Accent5 4 4" xfId="1328"/>
    <cellStyle name="20% - Accent5 4 4 2" xfId="1329"/>
    <cellStyle name="20% - Accent5 4 5" xfId="1330"/>
    <cellStyle name="20% - Accent5 4 5 2" xfId="1331"/>
    <cellStyle name="20% - Accent5 4 6" xfId="1332"/>
    <cellStyle name="20% - Accent5 5" xfId="136"/>
    <cellStyle name="20% - Accent5 5 2" xfId="318"/>
    <cellStyle name="20% - Accent5 5 2 2" xfId="1333"/>
    <cellStyle name="20% - Accent5 5 2 2 2" xfId="1334"/>
    <cellStyle name="20% - Accent5 5 2 2 2 2" xfId="1335"/>
    <cellStyle name="20% - Accent5 5 2 2 3" xfId="1336"/>
    <cellStyle name="20% - Accent5 5 2 3" xfId="1337"/>
    <cellStyle name="20% - Accent5 5 2 3 2" xfId="1338"/>
    <cellStyle name="20% - Accent5 5 2 4" xfId="1339"/>
    <cellStyle name="20% - Accent5 5 2 4 2" xfId="1340"/>
    <cellStyle name="20% - Accent5 5 2 5" xfId="1341"/>
    <cellStyle name="20% - Accent5 5 3" xfId="1342"/>
    <cellStyle name="20% - Accent5 5 3 2" xfId="1343"/>
    <cellStyle name="20% - Accent5 5 3 2 2" xfId="1344"/>
    <cellStyle name="20% - Accent5 5 3 3" xfId="1345"/>
    <cellStyle name="20% - Accent5 5 4" xfId="1346"/>
    <cellStyle name="20% - Accent5 5 4 2" xfId="1347"/>
    <cellStyle name="20% - Accent5 5 5" xfId="1348"/>
    <cellStyle name="20% - Accent5 5 5 2" xfId="1349"/>
    <cellStyle name="20% - Accent5 6" xfId="1350"/>
    <cellStyle name="20% - Accent5 7" xfId="1351"/>
    <cellStyle name="20% - Accent5 7 2" xfId="1352"/>
    <cellStyle name="20% - Accent5 7 2 2" xfId="1353"/>
    <cellStyle name="20% - Accent5 7 2 2 2" xfId="1354"/>
    <cellStyle name="20% - Accent5 7 2 3" xfId="1355"/>
    <cellStyle name="20% - Accent5 7 3" xfId="1356"/>
    <cellStyle name="20% - Accent5 7 3 2" xfId="1357"/>
    <cellStyle name="20% - Accent5 7 4" xfId="1358"/>
    <cellStyle name="20% - Accent5 8" xfId="1359"/>
    <cellStyle name="20% - Accent5 8 2" xfId="1360"/>
    <cellStyle name="20% - Accent5 8 2 2" xfId="1361"/>
    <cellStyle name="20% - Accent5 8 2 2 2" xfId="1362"/>
    <cellStyle name="20% - Accent5 8 2 3" xfId="1363"/>
    <cellStyle name="20% - Accent5 8 3" xfId="1364"/>
    <cellStyle name="20% - Accent5 8 3 2" xfId="1365"/>
    <cellStyle name="20% - Accent5 8 4" xfId="1366"/>
    <cellStyle name="20% - Accent5 9" xfId="1367"/>
    <cellStyle name="20% - Accent5 9 2" xfId="1368"/>
    <cellStyle name="20% - Accent5 9 2 2" xfId="1369"/>
    <cellStyle name="20% - Accent5 9 2 2 2" xfId="1370"/>
    <cellStyle name="20% - Accent5 9 2 3" xfId="1371"/>
    <cellStyle name="20% - Accent5 9 3" xfId="1372"/>
    <cellStyle name="20% - Accent5 9 3 2" xfId="1373"/>
    <cellStyle name="20% - Accent5 9 4" xfId="1374"/>
    <cellStyle name="20% - Accent6" xfId="3578" builtinId="50" customBuiltin="1"/>
    <cellStyle name="20% - Accent6 10" xfId="1375"/>
    <cellStyle name="20% - Accent6 10 2" xfId="1376"/>
    <cellStyle name="20% - Accent6 10 2 2" xfId="1377"/>
    <cellStyle name="20% - Accent6 10 2 2 2" xfId="1378"/>
    <cellStyle name="20% - Accent6 10 2 3" xfId="1379"/>
    <cellStyle name="20% - Accent6 10 3" xfId="1380"/>
    <cellStyle name="20% - Accent6 10 3 2" xfId="1381"/>
    <cellStyle name="20% - Accent6 10 4" xfId="1382"/>
    <cellStyle name="20% - Accent6 11" xfId="1383"/>
    <cellStyle name="20% - Accent6 11 2" xfId="1384"/>
    <cellStyle name="20% - Accent6 11 2 2" xfId="1385"/>
    <cellStyle name="20% - Accent6 11 3" xfId="1386"/>
    <cellStyle name="20% - Accent6 12" xfId="1387"/>
    <cellStyle name="20% - Accent6 13" xfId="1388"/>
    <cellStyle name="20% - Accent6 13 2" xfId="1389"/>
    <cellStyle name="20% - Accent6 13 2 2" xfId="1390"/>
    <cellStyle name="20% - Accent6 13 3" xfId="1391"/>
    <cellStyle name="20% - Accent6 14" xfId="1392"/>
    <cellStyle name="20% - Accent6 14 2" xfId="1393"/>
    <cellStyle name="20% - Accent6 14 2 2" xfId="1394"/>
    <cellStyle name="20% - Accent6 14 3" xfId="1395"/>
    <cellStyle name="20% - Accent6 15" xfId="1396"/>
    <cellStyle name="20% - Accent6 15 2" xfId="1397"/>
    <cellStyle name="20% - Accent6 15 2 2" xfId="1398"/>
    <cellStyle name="20% - Accent6 15 3" xfId="1399"/>
    <cellStyle name="20% - Accent6 16" xfId="1400"/>
    <cellStyle name="20% - Accent6 17" xfId="1401"/>
    <cellStyle name="20% - Accent6 17 2" xfId="1402"/>
    <cellStyle name="20% - Accent6 18" xfId="1403"/>
    <cellStyle name="20% - Accent6 2" xfId="41"/>
    <cellStyle name="20% - Accent6 2 2" xfId="42"/>
    <cellStyle name="20% - Accent6 2 2 2" xfId="175"/>
    <cellStyle name="20% - Accent6 2 2 2 2" xfId="278"/>
    <cellStyle name="20% - Accent6 2 2 2 2 2" xfId="1404"/>
    <cellStyle name="20% - Accent6 2 2 2 2 2 2" xfId="1405"/>
    <cellStyle name="20% - Accent6 2 2 2 2 2 2 2" xfId="1406"/>
    <cellStyle name="20% - Accent6 2 2 2 2 2 3" xfId="1407"/>
    <cellStyle name="20% - Accent6 2 2 2 2 3" xfId="1408"/>
    <cellStyle name="20% - Accent6 2 2 2 2 3 2" xfId="1409"/>
    <cellStyle name="20% - Accent6 2 2 2 2 4" xfId="1410"/>
    <cellStyle name="20% - Accent6 2 2 2 2 4 2" xfId="1411"/>
    <cellStyle name="20% - Accent6 2 2 2 2 5" xfId="1412"/>
    <cellStyle name="20% - Accent6 2 2 2 3" xfId="1413"/>
    <cellStyle name="20% - Accent6 2 2 2 3 2" xfId="1414"/>
    <cellStyle name="20% - Accent6 2 2 2 3 2 2" xfId="1415"/>
    <cellStyle name="20% - Accent6 2 2 2 3 3" xfId="1416"/>
    <cellStyle name="20% - Accent6 2 2 2 4" xfId="1417"/>
    <cellStyle name="20% - Accent6 2 2 2 4 2" xfId="1418"/>
    <cellStyle name="20% - Accent6 2 2 2 5" xfId="1419"/>
    <cellStyle name="20% - Accent6 2 2 2 5 2" xfId="1420"/>
    <cellStyle name="20% - Accent6 2 2 2 6" xfId="1421"/>
    <cellStyle name="20% - Accent6 2 2 3" xfId="231"/>
    <cellStyle name="20% - Accent6 2 2 3 2" xfId="1422"/>
    <cellStyle name="20% - Accent6 2 2 3 2 2" xfId="1423"/>
    <cellStyle name="20% - Accent6 2 2 3 2 2 2" xfId="1424"/>
    <cellStyle name="20% - Accent6 2 2 3 2 3" xfId="1425"/>
    <cellStyle name="20% - Accent6 2 2 3 3" xfId="1426"/>
    <cellStyle name="20% - Accent6 2 2 3 3 2" xfId="1427"/>
    <cellStyle name="20% - Accent6 2 2 3 4" xfId="1428"/>
    <cellStyle name="20% - Accent6 2 2 3 4 2" xfId="1429"/>
    <cellStyle name="20% - Accent6 2 2 3 5" xfId="1430"/>
    <cellStyle name="20% - Accent6 2 2 4" xfId="340"/>
    <cellStyle name="20% - Accent6 2 2 4 2" xfId="1431"/>
    <cellStyle name="20% - Accent6 2 2 4 2 2" xfId="1432"/>
    <cellStyle name="20% - Accent6 2 2 4 3" xfId="1433"/>
    <cellStyle name="20% - Accent6 2 2 4 3 2" xfId="1434"/>
    <cellStyle name="20% - Accent6 2 2 4 4" xfId="1435"/>
    <cellStyle name="20% - Accent6 2 2 5" xfId="1436"/>
    <cellStyle name="20% - Accent6 2 2 5 2" xfId="1437"/>
    <cellStyle name="20% - Accent6 2 2 6" xfId="1438"/>
    <cellStyle name="20% - Accent6 2 2 6 2" xfId="1439"/>
    <cellStyle name="20% - Accent6 2 2 7" xfId="1440"/>
    <cellStyle name="20% - Accent6 2 3" xfId="174"/>
    <cellStyle name="20% - Accent6 2 3 2" xfId="277"/>
    <cellStyle name="20% - Accent6 2 3 2 2" xfId="1441"/>
    <cellStyle name="20% - Accent6 2 3 2 2 2" xfId="1442"/>
    <cellStyle name="20% - Accent6 2 3 2 2 2 2" xfId="1443"/>
    <cellStyle name="20% - Accent6 2 3 2 2 3" xfId="1444"/>
    <cellStyle name="20% - Accent6 2 3 2 3" xfId="1445"/>
    <cellStyle name="20% - Accent6 2 3 2 3 2" xfId="1446"/>
    <cellStyle name="20% - Accent6 2 3 2 4" xfId="1447"/>
    <cellStyle name="20% - Accent6 2 3 2 4 2" xfId="1448"/>
    <cellStyle name="20% - Accent6 2 3 2 5" xfId="1449"/>
    <cellStyle name="20% - Accent6 2 3 3" xfId="1450"/>
    <cellStyle name="20% - Accent6 2 3 3 2" xfId="1451"/>
    <cellStyle name="20% - Accent6 2 3 3 2 2" xfId="1452"/>
    <cellStyle name="20% - Accent6 2 3 3 3" xfId="1453"/>
    <cellStyle name="20% - Accent6 2 3 4" xfId="1454"/>
    <cellStyle name="20% - Accent6 2 3 4 2" xfId="1455"/>
    <cellStyle name="20% - Accent6 2 3 5" xfId="1456"/>
    <cellStyle name="20% - Accent6 2 3 5 2" xfId="1457"/>
    <cellStyle name="20% - Accent6 2 3 6" xfId="1458"/>
    <cellStyle name="20% - Accent6 2 4" xfId="215"/>
    <cellStyle name="20% - Accent6 2 4 2" xfId="1459"/>
    <cellStyle name="20% - Accent6 2 4 2 2" xfId="1460"/>
    <cellStyle name="20% - Accent6 2 4 2 2 2" xfId="1461"/>
    <cellStyle name="20% - Accent6 2 4 2 3" xfId="1462"/>
    <cellStyle name="20% - Accent6 2 4 3" xfId="1463"/>
    <cellStyle name="20% - Accent6 2 4 3 2" xfId="1464"/>
    <cellStyle name="20% - Accent6 2 4 4" xfId="1465"/>
    <cellStyle name="20% - Accent6 2 4 4 2" xfId="1466"/>
    <cellStyle name="20% - Accent6 2 4 5" xfId="1467"/>
    <cellStyle name="20% - Accent6 2 5" xfId="339"/>
    <cellStyle name="20% - Accent6 2 5 2" xfId="1468"/>
    <cellStyle name="20% - Accent6 2 5 2 2" xfId="1469"/>
    <cellStyle name="20% - Accent6 2 5 3" xfId="1470"/>
    <cellStyle name="20% - Accent6 2 5 3 2" xfId="1471"/>
    <cellStyle name="20% - Accent6 2 5 4" xfId="1472"/>
    <cellStyle name="20% - Accent6 2 6" xfId="1473"/>
    <cellStyle name="20% - Accent6 2 6 2" xfId="1474"/>
    <cellStyle name="20% - Accent6 2 7" xfId="1475"/>
    <cellStyle name="20% - Accent6 2 7 2" xfId="1476"/>
    <cellStyle name="20% - Accent6 2 8" xfId="1477"/>
    <cellStyle name="20% - Accent6 3" xfId="43"/>
    <cellStyle name="20% - Accent6 3 2" xfId="176"/>
    <cellStyle name="20% - Accent6 3 2 2" xfId="279"/>
    <cellStyle name="20% - Accent6 3 2 2 2" xfId="1478"/>
    <cellStyle name="20% - Accent6 3 2 2 2 2" xfId="1479"/>
    <cellStyle name="20% - Accent6 3 2 2 2 2 2" xfId="1480"/>
    <cellStyle name="20% - Accent6 3 2 2 2 3" xfId="1481"/>
    <cellStyle name="20% - Accent6 3 2 2 3" xfId="1482"/>
    <cellStyle name="20% - Accent6 3 2 2 3 2" xfId="1483"/>
    <cellStyle name="20% - Accent6 3 2 2 4" xfId="1484"/>
    <cellStyle name="20% - Accent6 3 2 2 4 2" xfId="1485"/>
    <cellStyle name="20% - Accent6 3 2 2 5" xfId="1486"/>
    <cellStyle name="20% - Accent6 3 2 3" xfId="1487"/>
    <cellStyle name="20% - Accent6 3 2 3 2" xfId="1488"/>
    <cellStyle name="20% - Accent6 3 2 3 2 2" xfId="1489"/>
    <cellStyle name="20% - Accent6 3 2 3 3" xfId="1490"/>
    <cellStyle name="20% - Accent6 3 2 4" xfId="1491"/>
    <cellStyle name="20% - Accent6 3 2 4 2" xfId="1492"/>
    <cellStyle name="20% - Accent6 3 2 5" xfId="1493"/>
    <cellStyle name="20% - Accent6 3 2 5 2" xfId="1494"/>
    <cellStyle name="20% - Accent6 3 2 6" xfId="1495"/>
    <cellStyle name="20% - Accent6 3 3" xfId="245"/>
    <cellStyle name="20% - Accent6 3 3 2" xfId="1496"/>
    <cellStyle name="20% - Accent6 3 3 2 2" xfId="1497"/>
    <cellStyle name="20% - Accent6 3 3 2 2 2" xfId="1498"/>
    <cellStyle name="20% - Accent6 3 3 2 3" xfId="1499"/>
    <cellStyle name="20% - Accent6 3 3 3" xfId="1500"/>
    <cellStyle name="20% - Accent6 3 3 3 2" xfId="1501"/>
    <cellStyle name="20% - Accent6 3 3 4" xfId="1502"/>
    <cellStyle name="20% - Accent6 3 3 4 2" xfId="1503"/>
    <cellStyle name="20% - Accent6 3 3 5" xfId="1504"/>
    <cellStyle name="20% - Accent6 3 4" xfId="341"/>
    <cellStyle name="20% - Accent6 3 4 2" xfId="1505"/>
    <cellStyle name="20% - Accent6 3 4 2 2" xfId="1506"/>
    <cellStyle name="20% - Accent6 3 4 3" xfId="1507"/>
    <cellStyle name="20% - Accent6 3 4 3 2" xfId="1508"/>
    <cellStyle name="20% - Accent6 3 4 4" xfId="1509"/>
    <cellStyle name="20% - Accent6 3 5" xfId="1510"/>
    <cellStyle name="20% - Accent6 3 5 2" xfId="1511"/>
    <cellStyle name="20% - Accent6 3 6" xfId="1512"/>
    <cellStyle name="20% - Accent6 3 6 2" xfId="1513"/>
    <cellStyle name="20% - Accent6 3 7" xfId="1514"/>
    <cellStyle name="20% - Accent6 4" xfId="155"/>
    <cellStyle name="20% - Accent6 4 2" xfId="260"/>
    <cellStyle name="20% - Accent6 4 2 2" xfId="1515"/>
    <cellStyle name="20% - Accent6 4 2 2 2" xfId="1516"/>
    <cellStyle name="20% - Accent6 4 2 2 2 2" xfId="1517"/>
    <cellStyle name="20% - Accent6 4 2 2 3" xfId="1518"/>
    <cellStyle name="20% - Accent6 4 2 3" xfId="1519"/>
    <cellStyle name="20% - Accent6 4 2 3 2" xfId="1520"/>
    <cellStyle name="20% - Accent6 4 2 4" xfId="1521"/>
    <cellStyle name="20% - Accent6 4 2 4 2" xfId="1522"/>
    <cellStyle name="20% - Accent6 4 2 5" xfId="1523"/>
    <cellStyle name="20% - Accent6 4 3" xfId="1524"/>
    <cellStyle name="20% - Accent6 4 3 2" xfId="1525"/>
    <cellStyle name="20% - Accent6 4 3 2 2" xfId="1526"/>
    <cellStyle name="20% - Accent6 4 3 3" xfId="1527"/>
    <cellStyle name="20% - Accent6 4 4" xfId="1528"/>
    <cellStyle name="20% - Accent6 4 4 2" xfId="1529"/>
    <cellStyle name="20% - Accent6 4 5" xfId="1530"/>
    <cellStyle name="20% - Accent6 4 5 2" xfId="1531"/>
    <cellStyle name="20% - Accent6 4 6" xfId="1532"/>
    <cellStyle name="20% - Accent6 5" xfId="140"/>
    <cellStyle name="20% - Accent6 5 2" xfId="320"/>
    <cellStyle name="20% - Accent6 5 2 2" xfId="1533"/>
    <cellStyle name="20% - Accent6 5 2 2 2" xfId="1534"/>
    <cellStyle name="20% - Accent6 5 2 2 2 2" xfId="1535"/>
    <cellStyle name="20% - Accent6 5 2 2 3" xfId="1536"/>
    <cellStyle name="20% - Accent6 5 2 3" xfId="1537"/>
    <cellStyle name="20% - Accent6 5 2 3 2" xfId="1538"/>
    <cellStyle name="20% - Accent6 5 2 4" xfId="1539"/>
    <cellStyle name="20% - Accent6 5 2 4 2" xfId="1540"/>
    <cellStyle name="20% - Accent6 5 2 5" xfId="1541"/>
    <cellStyle name="20% - Accent6 5 3" xfId="1542"/>
    <cellStyle name="20% - Accent6 5 3 2" xfId="1543"/>
    <cellStyle name="20% - Accent6 5 3 2 2" xfId="1544"/>
    <cellStyle name="20% - Accent6 5 3 3" xfId="1545"/>
    <cellStyle name="20% - Accent6 5 4" xfId="1546"/>
    <cellStyle name="20% - Accent6 5 4 2" xfId="1547"/>
    <cellStyle name="20% - Accent6 5 5" xfId="1548"/>
    <cellStyle name="20% - Accent6 5 5 2" xfId="1549"/>
    <cellStyle name="20% - Accent6 6" xfId="1550"/>
    <cellStyle name="20% - Accent6 7" xfId="1551"/>
    <cellStyle name="20% - Accent6 7 2" xfId="1552"/>
    <cellStyle name="20% - Accent6 7 2 2" xfId="1553"/>
    <cellStyle name="20% - Accent6 7 2 2 2" xfId="1554"/>
    <cellStyle name="20% - Accent6 7 2 3" xfId="1555"/>
    <cellStyle name="20% - Accent6 7 3" xfId="1556"/>
    <cellStyle name="20% - Accent6 7 3 2" xfId="1557"/>
    <cellStyle name="20% - Accent6 7 4" xfId="1558"/>
    <cellStyle name="20% - Accent6 8" xfId="1559"/>
    <cellStyle name="20% - Accent6 8 2" xfId="1560"/>
    <cellStyle name="20% - Accent6 8 2 2" xfId="1561"/>
    <cellStyle name="20% - Accent6 8 2 2 2" xfId="1562"/>
    <cellStyle name="20% - Accent6 8 2 3" xfId="1563"/>
    <cellStyle name="20% - Accent6 8 3" xfId="1564"/>
    <cellStyle name="20% - Accent6 8 3 2" xfId="1565"/>
    <cellStyle name="20% - Accent6 8 4" xfId="1566"/>
    <cellStyle name="20% - Accent6 9" xfId="1567"/>
    <cellStyle name="20% - Accent6 9 2" xfId="1568"/>
    <cellStyle name="20% - Accent6 9 2 2" xfId="1569"/>
    <cellStyle name="20% - Accent6 9 2 2 2" xfId="1570"/>
    <cellStyle name="20% - Accent6 9 2 3" xfId="1571"/>
    <cellStyle name="20% - Accent6 9 3" xfId="1572"/>
    <cellStyle name="20% - Accent6 9 3 2" xfId="1573"/>
    <cellStyle name="20% - Accent6 9 4" xfId="1574"/>
    <cellStyle name="40% - Accent1" xfId="3559" builtinId="31" customBuiltin="1"/>
    <cellStyle name="40% - Accent1 10" xfId="1575"/>
    <cellStyle name="40% - Accent1 10 2" xfId="1576"/>
    <cellStyle name="40% - Accent1 10 2 2" xfId="1577"/>
    <cellStyle name="40% - Accent1 10 2 2 2" xfId="1578"/>
    <cellStyle name="40% - Accent1 10 2 3" xfId="1579"/>
    <cellStyle name="40% - Accent1 10 3" xfId="1580"/>
    <cellStyle name="40% - Accent1 10 3 2" xfId="1581"/>
    <cellStyle name="40% - Accent1 10 4" xfId="1582"/>
    <cellStyle name="40% - Accent1 11" xfId="1583"/>
    <cellStyle name="40% - Accent1 11 2" xfId="1584"/>
    <cellStyle name="40% - Accent1 11 2 2" xfId="1585"/>
    <cellStyle name="40% - Accent1 11 3" xfId="1586"/>
    <cellStyle name="40% - Accent1 12" xfId="1587"/>
    <cellStyle name="40% - Accent1 13" xfId="1588"/>
    <cellStyle name="40% - Accent1 13 2" xfId="1589"/>
    <cellStyle name="40% - Accent1 13 2 2" xfId="1590"/>
    <cellStyle name="40% - Accent1 13 3" xfId="1591"/>
    <cellStyle name="40% - Accent1 14" xfId="1592"/>
    <cellStyle name="40% - Accent1 14 2" xfId="1593"/>
    <cellStyle name="40% - Accent1 14 2 2" xfId="1594"/>
    <cellStyle name="40% - Accent1 14 3" xfId="1595"/>
    <cellStyle name="40% - Accent1 15" xfId="1596"/>
    <cellStyle name="40% - Accent1 15 2" xfId="1597"/>
    <cellStyle name="40% - Accent1 15 2 2" xfId="1598"/>
    <cellStyle name="40% - Accent1 15 3" xfId="1599"/>
    <cellStyle name="40% - Accent1 16" xfId="1600"/>
    <cellStyle name="40% - Accent1 17" xfId="1601"/>
    <cellStyle name="40% - Accent1 17 2" xfId="1602"/>
    <cellStyle name="40% - Accent1 18" xfId="1603"/>
    <cellStyle name="40% - Accent1 2" xfId="44"/>
    <cellStyle name="40% - Accent1 2 2" xfId="45"/>
    <cellStyle name="40% - Accent1 2 2 2" xfId="178"/>
    <cellStyle name="40% - Accent1 2 2 2 2" xfId="281"/>
    <cellStyle name="40% - Accent1 2 2 2 2 2" xfId="1604"/>
    <cellStyle name="40% - Accent1 2 2 2 2 2 2" xfId="1605"/>
    <cellStyle name="40% - Accent1 2 2 2 2 2 2 2" xfId="1606"/>
    <cellStyle name="40% - Accent1 2 2 2 2 2 3" xfId="1607"/>
    <cellStyle name="40% - Accent1 2 2 2 2 3" xfId="1608"/>
    <cellStyle name="40% - Accent1 2 2 2 2 3 2" xfId="1609"/>
    <cellStyle name="40% - Accent1 2 2 2 2 4" xfId="1610"/>
    <cellStyle name="40% - Accent1 2 2 2 2 4 2" xfId="1611"/>
    <cellStyle name="40% - Accent1 2 2 2 2 5" xfId="1612"/>
    <cellStyle name="40% - Accent1 2 2 2 3" xfId="1613"/>
    <cellStyle name="40% - Accent1 2 2 2 3 2" xfId="1614"/>
    <cellStyle name="40% - Accent1 2 2 2 3 2 2" xfId="1615"/>
    <cellStyle name="40% - Accent1 2 2 2 3 3" xfId="1616"/>
    <cellStyle name="40% - Accent1 2 2 2 4" xfId="1617"/>
    <cellStyle name="40% - Accent1 2 2 2 4 2" xfId="1618"/>
    <cellStyle name="40% - Accent1 2 2 2 5" xfId="1619"/>
    <cellStyle name="40% - Accent1 2 2 2 5 2" xfId="1620"/>
    <cellStyle name="40% - Accent1 2 2 2 6" xfId="1621"/>
    <cellStyle name="40% - Accent1 2 2 3" xfId="222"/>
    <cellStyle name="40% - Accent1 2 2 3 2" xfId="1622"/>
    <cellStyle name="40% - Accent1 2 2 3 2 2" xfId="1623"/>
    <cellStyle name="40% - Accent1 2 2 3 2 2 2" xfId="1624"/>
    <cellStyle name="40% - Accent1 2 2 3 2 3" xfId="1625"/>
    <cellStyle name="40% - Accent1 2 2 3 3" xfId="1626"/>
    <cellStyle name="40% - Accent1 2 2 3 3 2" xfId="1627"/>
    <cellStyle name="40% - Accent1 2 2 3 4" xfId="1628"/>
    <cellStyle name="40% - Accent1 2 2 3 4 2" xfId="1629"/>
    <cellStyle name="40% - Accent1 2 2 3 5" xfId="1630"/>
    <cellStyle name="40% - Accent1 2 2 4" xfId="343"/>
    <cellStyle name="40% - Accent1 2 2 4 2" xfId="1631"/>
    <cellStyle name="40% - Accent1 2 2 4 2 2" xfId="1632"/>
    <cellStyle name="40% - Accent1 2 2 4 3" xfId="1633"/>
    <cellStyle name="40% - Accent1 2 2 4 3 2" xfId="1634"/>
    <cellStyle name="40% - Accent1 2 2 4 4" xfId="1635"/>
    <cellStyle name="40% - Accent1 2 2 5" xfId="1636"/>
    <cellStyle name="40% - Accent1 2 2 5 2" xfId="1637"/>
    <cellStyle name="40% - Accent1 2 2 6" xfId="1638"/>
    <cellStyle name="40% - Accent1 2 2 6 2" xfId="1639"/>
    <cellStyle name="40% - Accent1 2 2 7" xfId="1640"/>
    <cellStyle name="40% - Accent1 2 3" xfId="177"/>
    <cellStyle name="40% - Accent1 2 3 2" xfId="280"/>
    <cellStyle name="40% - Accent1 2 3 2 2" xfId="1641"/>
    <cellStyle name="40% - Accent1 2 3 2 2 2" xfId="1642"/>
    <cellStyle name="40% - Accent1 2 3 2 2 2 2" xfId="1643"/>
    <cellStyle name="40% - Accent1 2 3 2 2 3" xfId="1644"/>
    <cellStyle name="40% - Accent1 2 3 2 3" xfId="1645"/>
    <cellStyle name="40% - Accent1 2 3 2 3 2" xfId="1646"/>
    <cellStyle name="40% - Accent1 2 3 2 4" xfId="1647"/>
    <cellStyle name="40% - Accent1 2 3 2 4 2" xfId="1648"/>
    <cellStyle name="40% - Accent1 2 3 2 5" xfId="1649"/>
    <cellStyle name="40% - Accent1 2 3 3" xfId="1650"/>
    <cellStyle name="40% - Accent1 2 3 3 2" xfId="1651"/>
    <cellStyle name="40% - Accent1 2 3 3 2 2" xfId="1652"/>
    <cellStyle name="40% - Accent1 2 3 3 3" xfId="1653"/>
    <cellStyle name="40% - Accent1 2 3 4" xfId="1654"/>
    <cellStyle name="40% - Accent1 2 3 4 2" xfId="1655"/>
    <cellStyle name="40% - Accent1 2 3 5" xfId="1656"/>
    <cellStyle name="40% - Accent1 2 3 5 2" xfId="1657"/>
    <cellStyle name="40% - Accent1 2 3 6" xfId="1658"/>
    <cellStyle name="40% - Accent1 2 4" xfId="206"/>
    <cellStyle name="40% - Accent1 2 4 2" xfId="1659"/>
    <cellStyle name="40% - Accent1 2 4 2 2" xfId="1660"/>
    <cellStyle name="40% - Accent1 2 4 2 2 2" xfId="1661"/>
    <cellStyle name="40% - Accent1 2 4 2 3" xfId="1662"/>
    <cellStyle name="40% - Accent1 2 4 3" xfId="1663"/>
    <cellStyle name="40% - Accent1 2 4 3 2" xfId="1664"/>
    <cellStyle name="40% - Accent1 2 4 4" xfId="1665"/>
    <cellStyle name="40% - Accent1 2 4 4 2" xfId="1666"/>
    <cellStyle name="40% - Accent1 2 4 5" xfId="1667"/>
    <cellStyle name="40% - Accent1 2 5" xfId="342"/>
    <cellStyle name="40% - Accent1 2 5 2" xfId="1668"/>
    <cellStyle name="40% - Accent1 2 5 2 2" xfId="1669"/>
    <cellStyle name="40% - Accent1 2 5 3" xfId="1670"/>
    <cellStyle name="40% - Accent1 2 5 3 2" xfId="1671"/>
    <cellStyle name="40% - Accent1 2 5 4" xfId="1672"/>
    <cellStyle name="40% - Accent1 2 6" xfId="1673"/>
    <cellStyle name="40% - Accent1 2 6 2" xfId="1674"/>
    <cellStyle name="40% - Accent1 2 7" xfId="1675"/>
    <cellStyle name="40% - Accent1 2 7 2" xfId="1676"/>
    <cellStyle name="40% - Accent1 2 8" xfId="1677"/>
    <cellStyle name="40% - Accent1 3" xfId="46"/>
    <cellStyle name="40% - Accent1 3 2" xfId="179"/>
    <cellStyle name="40% - Accent1 3 2 2" xfId="282"/>
    <cellStyle name="40% - Accent1 3 2 2 2" xfId="1678"/>
    <cellStyle name="40% - Accent1 3 2 2 2 2" xfId="1679"/>
    <cellStyle name="40% - Accent1 3 2 2 2 2 2" xfId="1680"/>
    <cellStyle name="40% - Accent1 3 2 2 2 3" xfId="1681"/>
    <cellStyle name="40% - Accent1 3 2 2 3" xfId="1682"/>
    <cellStyle name="40% - Accent1 3 2 2 3 2" xfId="1683"/>
    <cellStyle name="40% - Accent1 3 2 2 4" xfId="1684"/>
    <cellStyle name="40% - Accent1 3 2 2 4 2" xfId="1685"/>
    <cellStyle name="40% - Accent1 3 2 2 5" xfId="1686"/>
    <cellStyle name="40% - Accent1 3 2 3" xfId="1687"/>
    <cellStyle name="40% - Accent1 3 2 3 2" xfId="1688"/>
    <cellStyle name="40% - Accent1 3 2 3 2 2" xfId="1689"/>
    <cellStyle name="40% - Accent1 3 2 3 3" xfId="1690"/>
    <cellStyle name="40% - Accent1 3 2 4" xfId="1691"/>
    <cellStyle name="40% - Accent1 3 2 4 2" xfId="1692"/>
    <cellStyle name="40% - Accent1 3 2 5" xfId="1693"/>
    <cellStyle name="40% - Accent1 3 2 5 2" xfId="1694"/>
    <cellStyle name="40% - Accent1 3 2 6" xfId="1695"/>
    <cellStyle name="40% - Accent1 3 3" xfId="236"/>
    <cellStyle name="40% - Accent1 3 3 2" xfId="1696"/>
    <cellStyle name="40% - Accent1 3 3 2 2" xfId="1697"/>
    <cellStyle name="40% - Accent1 3 3 2 2 2" xfId="1698"/>
    <cellStyle name="40% - Accent1 3 3 2 3" xfId="1699"/>
    <cellStyle name="40% - Accent1 3 3 3" xfId="1700"/>
    <cellStyle name="40% - Accent1 3 3 3 2" xfId="1701"/>
    <cellStyle name="40% - Accent1 3 3 4" xfId="1702"/>
    <cellStyle name="40% - Accent1 3 3 4 2" xfId="1703"/>
    <cellStyle name="40% - Accent1 3 3 5" xfId="1704"/>
    <cellStyle name="40% - Accent1 3 4" xfId="344"/>
    <cellStyle name="40% - Accent1 3 4 2" xfId="1705"/>
    <cellStyle name="40% - Accent1 3 4 2 2" xfId="1706"/>
    <cellStyle name="40% - Accent1 3 4 3" xfId="1707"/>
    <cellStyle name="40% - Accent1 3 4 3 2" xfId="1708"/>
    <cellStyle name="40% - Accent1 3 4 4" xfId="1709"/>
    <cellStyle name="40% - Accent1 3 5" xfId="1710"/>
    <cellStyle name="40% - Accent1 3 5 2" xfId="1711"/>
    <cellStyle name="40% - Accent1 3 6" xfId="1712"/>
    <cellStyle name="40% - Accent1 3 6 2" xfId="1713"/>
    <cellStyle name="40% - Accent1 3 7" xfId="1714"/>
    <cellStyle name="40% - Accent1 4" xfId="146"/>
    <cellStyle name="40% - Accent1 4 2" xfId="251"/>
    <cellStyle name="40% - Accent1 4 2 2" xfId="1715"/>
    <cellStyle name="40% - Accent1 4 2 2 2" xfId="1716"/>
    <cellStyle name="40% - Accent1 4 2 2 2 2" xfId="1717"/>
    <cellStyle name="40% - Accent1 4 2 2 3" xfId="1718"/>
    <cellStyle name="40% - Accent1 4 2 3" xfId="1719"/>
    <cellStyle name="40% - Accent1 4 2 3 2" xfId="1720"/>
    <cellStyle name="40% - Accent1 4 2 4" xfId="1721"/>
    <cellStyle name="40% - Accent1 4 2 4 2" xfId="1722"/>
    <cellStyle name="40% - Accent1 4 2 5" xfId="1723"/>
    <cellStyle name="40% - Accent1 4 3" xfId="1724"/>
    <cellStyle name="40% - Accent1 4 3 2" xfId="1725"/>
    <cellStyle name="40% - Accent1 4 3 2 2" xfId="1726"/>
    <cellStyle name="40% - Accent1 4 3 3" xfId="1727"/>
    <cellStyle name="40% - Accent1 4 4" xfId="1728"/>
    <cellStyle name="40% - Accent1 4 4 2" xfId="1729"/>
    <cellStyle name="40% - Accent1 4 5" xfId="1730"/>
    <cellStyle name="40% - Accent1 4 5 2" xfId="1731"/>
    <cellStyle name="40% - Accent1 4 6" xfId="1732"/>
    <cellStyle name="40% - Accent1 5" xfId="121"/>
    <cellStyle name="40% - Accent1 5 2" xfId="311"/>
    <cellStyle name="40% - Accent1 5 2 2" xfId="1733"/>
    <cellStyle name="40% - Accent1 5 2 2 2" xfId="1734"/>
    <cellStyle name="40% - Accent1 5 2 2 2 2" xfId="1735"/>
    <cellStyle name="40% - Accent1 5 2 2 3" xfId="1736"/>
    <cellStyle name="40% - Accent1 5 2 3" xfId="1737"/>
    <cellStyle name="40% - Accent1 5 2 3 2" xfId="1738"/>
    <cellStyle name="40% - Accent1 5 2 4" xfId="1739"/>
    <cellStyle name="40% - Accent1 5 2 4 2" xfId="1740"/>
    <cellStyle name="40% - Accent1 5 2 5" xfId="1741"/>
    <cellStyle name="40% - Accent1 5 3" xfId="1742"/>
    <cellStyle name="40% - Accent1 5 3 2" xfId="1743"/>
    <cellStyle name="40% - Accent1 5 3 2 2" xfId="1744"/>
    <cellStyle name="40% - Accent1 5 3 3" xfId="1745"/>
    <cellStyle name="40% - Accent1 5 4" xfId="1746"/>
    <cellStyle name="40% - Accent1 5 4 2" xfId="1747"/>
    <cellStyle name="40% - Accent1 5 5" xfId="1748"/>
    <cellStyle name="40% - Accent1 5 5 2" xfId="1749"/>
    <cellStyle name="40% - Accent1 6" xfId="1750"/>
    <cellStyle name="40% - Accent1 7" xfId="1751"/>
    <cellStyle name="40% - Accent1 7 2" xfId="1752"/>
    <cellStyle name="40% - Accent1 7 2 2" xfId="1753"/>
    <cellStyle name="40% - Accent1 7 2 2 2" xfId="1754"/>
    <cellStyle name="40% - Accent1 7 2 3" xfId="1755"/>
    <cellStyle name="40% - Accent1 7 3" xfId="1756"/>
    <cellStyle name="40% - Accent1 7 3 2" xfId="1757"/>
    <cellStyle name="40% - Accent1 7 4" xfId="1758"/>
    <cellStyle name="40% - Accent1 8" xfId="1759"/>
    <cellStyle name="40% - Accent1 8 2" xfId="1760"/>
    <cellStyle name="40% - Accent1 8 2 2" xfId="1761"/>
    <cellStyle name="40% - Accent1 8 2 2 2" xfId="1762"/>
    <cellStyle name="40% - Accent1 8 2 3" xfId="1763"/>
    <cellStyle name="40% - Accent1 8 3" xfId="1764"/>
    <cellStyle name="40% - Accent1 8 3 2" xfId="1765"/>
    <cellStyle name="40% - Accent1 8 4" xfId="1766"/>
    <cellStyle name="40% - Accent1 9" xfId="1767"/>
    <cellStyle name="40% - Accent1 9 2" xfId="1768"/>
    <cellStyle name="40% - Accent1 9 2 2" xfId="1769"/>
    <cellStyle name="40% - Accent1 9 2 2 2" xfId="1770"/>
    <cellStyle name="40% - Accent1 9 2 3" xfId="1771"/>
    <cellStyle name="40% - Accent1 9 3" xfId="1772"/>
    <cellStyle name="40% - Accent1 9 3 2" xfId="1773"/>
    <cellStyle name="40% - Accent1 9 4" xfId="1774"/>
    <cellStyle name="40% - Accent2" xfId="3563" builtinId="35" customBuiltin="1"/>
    <cellStyle name="40% - Accent2 10" xfId="1775"/>
    <cellStyle name="40% - Accent2 10 2" xfId="1776"/>
    <cellStyle name="40% - Accent2 10 2 2" xfId="1777"/>
    <cellStyle name="40% - Accent2 10 2 2 2" xfId="1778"/>
    <cellStyle name="40% - Accent2 10 2 3" xfId="1779"/>
    <cellStyle name="40% - Accent2 10 3" xfId="1780"/>
    <cellStyle name="40% - Accent2 10 3 2" xfId="1781"/>
    <cellStyle name="40% - Accent2 10 4" xfId="1782"/>
    <cellStyle name="40% - Accent2 11" xfId="1783"/>
    <cellStyle name="40% - Accent2 11 2" xfId="1784"/>
    <cellStyle name="40% - Accent2 11 2 2" xfId="1785"/>
    <cellStyle name="40% - Accent2 11 3" xfId="1786"/>
    <cellStyle name="40% - Accent2 12" xfId="1787"/>
    <cellStyle name="40% - Accent2 13" xfId="1788"/>
    <cellStyle name="40% - Accent2 13 2" xfId="1789"/>
    <cellStyle name="40% - Accent2 13 2 2" xfId="1790"/>
    <cellStyle name="40% - Accent2 13 3" xfId="1791"/>
    <cellStyle name="40% - Accent2 14" xfId="1792"/>
    <cellStyle name="40% - Accent2 14 2" xfId="1793"/>
    <cellStyle name="40% - Accent2 14 2 2" xfId="1794"/>
    <cellStyle name="40% - Accent2 14 3" xfId="1795"/>
    <cellStyle name="40% - Accent2 15" xfId="1796"/>
    <cellStyle name="40% - Accent2 15 2" xfId="1797"/>
    <cellStyle name="40% - Accent2 15 2 2" xfId="1798"/>
    <cellStyle name="40% - Accent2 15 3" xfId="1799"/>
    <cellStyle name="40% - Accent2 16" xfId="1800"/>
    <cellStyle name="40% - Accent2 17" xfId="1801"/>
    <cellStyle name="40% - Accent2 17 2" xfId="1802"/>
    <cellStyle name="40% - Accent2 18" xfId="1803"/>
    <cellStyle name="40% - Accent2 2" xfId="47"/>
    <cellStyle name="40% - Accent2 2 2" xfId="48"/>
    <cellStyle name="40% - Accent2 2 2 2" xfId="181"/>
    <cellStyle name="40% - Accent2 2 2 2 2" xfId="284"/>
    <cellStyle name="40% - Accent2 2 2 2 2 2" xfId="1804"/>
    <cellStyle name="40% - Accent2 2 2 2 2 2 2" xfId="1805"/>
    <cellStyle name="40% - Accent2 2 2 2 2 2 2 2" xfId="1806"/>
    <cellStyle name="40% - Accent2 2 2 2 2 2 3" xfId="1807"/>
    <cellStyle name="40% - Accent2 2 2 2 2 3" xfId="1808"/>
    <cellStyle name="40% - Accent2 2 2 2 2 3 2" xfId="1809"/>
    <cellStyle name="40% - Accent2 2 2 2 2 4" xfId="1810"/>
    <cellStyle name="40% - Accent2 2 2 2 2 4 2" xfId="1811"/>
    <cellStyle name="40% - Accent2 2 2 2 2 5" xfId="1812"/>
    <cellStyle name="40% - Accent2 2 2 2 3" xfId="1813"/>
    <cellStyle name="40% - Accent2 2 2 2 3 2" xfId="1814"/>
    <cellStyle name="40% - Accent2 2 2 2 3 2 2" xfId="1815"/>
    <cellStyle name="40% - Accent2 2 2 2 3 3" xfId="1816"/>
    <cellStyle name="40% - Accent2 2 2 2 4" xfId="1817"/>
    <cellStyle name="40% - Accent2 2 2 2 4 2" xfId="1818"/>
    <cellStyle name="40% - Accent2 2 2 2 5" xfId="1819"/>
    <cellStyle name="40% - Accent2 2 2 2 5 2" xfId="1820"/>
    <cellStyle name="40% - Accent2 2 2 2 6" xfId="1821"/>
    <cellStyle name="40% - Accent2 2 2 3" xfId="224"/>
    <cellStyle name="40% - Accent2 2 2 3 2" xfId="1822"/>
    <cellStyle name="40% - Accent2 2 2 3 2 2" xfId="1823"/>
    <cellStyle name="40% - Accent2 2 2 3 2 2 2" xfId="1824"/>
    <cellStyle name="40% - Accent2 2 2 3 2 3" xfId="1825"/>
    <cellStyle name="40% - Accent2 2 2 3 3" xfId="1826"/>
    <cellStyle name="40% - Accent2 2 2 3 3 2" xfId="1827"/>
    <cellStyle name="40% - Accent2 2 2 3 4" xfId="1828"/>
    <cellStyle name="40% - Accent2 2 2 3 4 2" xfId="1829"/>
    <cellStyle name="40% - Accent2 2 2 3 5" xfId="1830"/>
    <cellStyle name="40% - Accent2 2 2 4" xfId="346"/>
    <cellStyle name="40% - Accent2 2 2 4 2" xfId="1831"/>
    <cellStyle name="40% - Accent2 2 2 4 2 2" xfId="1832"/>
    <cellStyle name="40% - Accent2 2 2 4 3" xfId="1833"/>
    <cellStyle name="40% - Accent2 2 2 4 3 2" xfId="1834"/>
    <cellStyle name="40% - Accent2 2 2 4 4" xfId="1835"/>
    <cellStyle name="40% - Accent2 2 2 5" xfId="1836"/>
    <cellStyle name="40% - Accent2 2 2 5 2" xfId="1837"/>
    <cellStyle name="40% - Accent2 2 2 6" xfId="1838"/>
    <cellStyle name="40% - Accent2 2 2 6 2" xfId="1839"/>
    <cellStyle name="40% - Accent2 2 2 7" xfId="1840"/>
    <cellStyle name="40% - Accent2 2 3" xfId="180"/>
    <cellStyle name="40% - Accent2 2 3 2" xfId="283"/>
    <cellStyle name="40% - Accent2 2 3 2 2" xfId="1841"/>
    <cellStyle name="40% - Accent2 2 3 2 2 2" xfId="1842"/>
    <cellStyle name="40% - Accent2 2 3 2 2 2 2" xfId="1843"/>
    <cellStyle name="40% - Accent2 2 3 2 2 3" xfId="1844"/>
    <cellStyle name="40% - Accent2 2 3 2 3" xfId="1845"/>
    <cellStyle name="40% - Accent2 2 3 2 3 2" xfId="1846"/>
    <cellStyle name="40% - Accent2 2 3 2 4" xfId="1847"/>
    <cellStyle name="40% - Accent2 2 3 2 4 2" xfId="1848"/>
    <cellStyle name="40% - Accent2 2 3 2 5" xfId="1849"/>
    <cellStyle name="40% - Accent2 2 3 3" xfId="1850"/>
    <cellStyle name="40% - Accent2 2 3 3 2" xfId="1851"/>
    <cellStyle name="40% - Accent2 2 3 3 2 2" xfId="1852"/>
    <cellStyle name="40% - Accent2 2 3 3 3" xfId="1853"/>
    <cellStyle name="40% - Accent2 2 3 4" xfId="1854"/>
    <cellStyle name="40% - Accent2 2 3 4 2" xfId="1855"/>
    <cellStyle name="40% - Accent2 2 3 5" xfId="1856"/>
    <cellStyle name="40% - Accent2 2 3 5 2" xfId="1857"/>
    <cellStyle name="40% - Accent2 2 3 6" xfId="1858"/>
    <cellStyle name="40% - Accent2 2 4" xfId="208"/>
    <cellStyle name="40% - Accent2 2 4 2" xfId="1859"/>
    <cellStyle name="40% - Accent2 2 4 2 2" xfId="1860"/>
    <cellStyle name="40% - Accent2 2 4 2 2 2" xfId="1861"/>
    <cellStyle name="40% - Accent2 2 4 2 3" xfId="1862"/>
    <cellStyle name="40% - Accent2 2 4 3" xfId="1863"/>
    <cellStyle name="40% - Accent2 2 4 3 2" xfId="1864"/>
    <cellStyle name="40% - Accent2 2 4 4" xfId="1865"/>
    <cellStyle name="40% - Accent2 2 4 4 2" xfId="1866"/>
    <cellStyle name="40% - Accent2 2 4 5" xfId="1867"/>
    <cellStyle name="40% - Accent2 2 5" xfId="345"/>
    <cellStyle name="40% - Accent2 2 5 2" xfId="1868"/>
    <cellStyle name="40% - Accent2 2 5 2 2" xfId="1869"/>
    <cellStyle name="40% - Accent2 2 5 3" xfId="1870"/>
    <cellStyle name="40% - Accent2 2 5 3 2" xfId="1871"/>
    <cellStyle name="40% - Accent2 2 5 4" xfId="1872"/>
    <cellStyle name="40% - Accent2 2 6" xfId="1873"/>
    <cellStyle name="40% - Accent2 2 6 2" xfId="1874"/>
    <cellStyle name="40% - Accent2 2 7" xfId="1875"/>
    <cellStyle name="40% - Accent2 2 7 2" xfId="1876"/>
    <cellStyle name="40% - Accent2 2 8" xfId="1877"/>
    <cellStyle name="40% - Accent2 3" xfId="49"/>
    <cellStyle name="40% - Accent2 3 2" xfId="182"/>
    <cellStyle name="40% - Accent2 3 2 2" xfId="285"/>
    <cellStyle name="40% - Accent2 3 2 2 2" xfId="1878"/>
    <cellStyle name="40% - Accent2 3 2 2 2 2" xfId="1879"/>
    <cellStyle name="40% - Accent2 3 2 2 2 2 2" xfId="1880"/>
    <cellStyle name="40% - Accent2 3 2 2 2 3" xfId="1881"/>
    <cellStyle name="40% - Accent2 3 2 2 3" xfId="1882"/>
    <cellStyle name="40% - Accent2 3 2 2 3 2" xfId="1883"/>
    <cellStyle name="40% - Accent2 3 2 2 4" xfId="1884"/>
    <cellStyle name="40% - Accent2 3 2 2 4 2" xfId="1885"/>
    <cellStyle name="40% - Accent2 3 2 2 5" xfId="1886"/>
    <cellStyle name="40% - Accent2 3 2 3" xfId="1887"/>
    <cellStyle name="40% - Accent2 3 2 3 2" xfId="1888"/>
    <cellStyle name="40% - Accent2 3 2 3 2 2" xfId="1889"/>
    <cellStyle name="40% - Accent2 3 2 3 3" xfId="1890"/>
    <cellStyle name="40% - Accent2 3 2 4" xfId="1891"/>
    <cellStyle name="40% - Accent2 3 2 4 2" xfId="1892"/>
    <cellStyle name="40% - Accent2 3 2 5" xfId="1893"/>
    <cellStyle name="40% - Accent2 3 2 5 2" xfId="1894"/>
    <cellStyle name="40% - Accent2 3 2 6" xfId="1895"/>
    <cellStyle name="40% - Accent2 3 3" xfId="238"/>
    <cellStyle name="40% - Accent2 3 3 2" xfId="1896"/>
    <cellStyle name="40% - Accent2 3 3 2 2" xfId="1897"/>
    <cellStyle name="40% - Accent2 3 3 2 2 2" xfId="1898"/>
    <cellStyle name="40% - Accent2 3 3 2 3" xfId="1899"/>
    <cellStyle name="40% - Accent2 3 3 3" xfId="1900"/>
    <cellStyle name="40% - Accent2 3 3 3 2" xfId="1901"/>
    <cellStyle name="40% - Accent2 3 3 4" xfId="1902"/>
    <cellStyle name="40% - Accent2 3 3 4 2" xfId="1903"/>
    <cellStyle name="40% - Accent2 3 3 5" xfId="1904"/>
    <cellStyle name="40% - Accent2 3 4" xfId="347"/>
    <cellStyle name="40% - Accent2 3 4 2" xfId="1905"/>
    <cellStyle name="40% - Accent2 3 4 2 2" xfId="1906"/>
    <cellStyle name="40% - Accent2 3 4 3" xfId="1907"/>
    <cellStyle name="40% - Accent2 3 4 3 2" xfId="1908"/>
    <cellStyle name="40% - Accent2 3 4 4" xfId="1909"/>
    <cellStyle name="40% - Accent2 3 5" xfId="1910"/>
    <cellStyle name="40% - Accent2 3 5 2" xfId="1911"/>
    <cellStyle name="40% - Accent2 3 6" xfId="1912"/>
    <cellStyle name="40% - Accent2 3 6 2" xfId="1913"/>
    <cellStyle name="40% - Accent2 3 7" xfId="1914"/>
    <cellStyle name="40% - Accent2 4" xfId="148"/>
    <cellStyle name="40% - Accent2 4 2" xfId="253"/>
    <cellStyle name="40% - Accent2 4 2 2" xfId="1915"/>
    <cellStyle name="40% - Accent2 4 2 2 2" xfId="1916"/>
    <cellStyle name="40% - Accent2 4 2 2 2 2" xfId="1917"/>
    <cellStyle name="40% - Accent2 4 2 2 3" xfId="1918"/>
    <cellStyle name="40% - Accent2 4 2 3" xfId="1919"/>
    <cellStyle name="40% - Accent2 4 2 3 2" xfId="1920"/>
    <cellStyle name="40% - Accent2 4 2 4" xfId="1921"/>
    <cellStyle name="40% - Accent2 4 2 4 2" xfId="1922"/>
    <cellStyle name="40% - Accent2 4 2 5" xfId="1923"/>
    <cellStyle name="40% - Accent2 4 3" xfId="1924"/>
    <cellStyle name="40% - Accent2 4 3 2" xfId="1925"/>
    <cellStyle name="40% - Accent2 4 3 2 2" xfId="1926"/>
    <cellStyle name="40% - Accent2 4 3 3" xfId="1927"/>
    <cellStyle name="40% - Accent2 4 4" xfId="1928"/>
    <cellStyle name="40% - Accent2 4 4 2" xfId="1929"/>
    <cellStyle name="40% - Accent2 4 5" xfId="1930"/>
    <cellStyle name="40% - Accent2 4 5 2" xfId="1931"/>
    <cellStyle name="40% - Accent2 4 6" xfId="1932"/>
    <cellStyle name="40% - Accent2 5" xfId="125"/>
    <cellStyle name="40% - Accent2 5 2" xfId="313"/>
    <cellStyle name="40% - Accent2 5 2 2" xfId="1933"/>
    <cellStyle name="40% - Accent2 5 2 2 2" xfId="1934"/>
    <cellStyle name="40% - Accent2 5 2 2 2 2" xfId="1935"/>
    <cellStyle name="40% - Accent2 5 2 2 3" xfId="1936"/>
    <cellStyle name="40% - Accent2 5 2 3" xfId="1937"/>
    <cellStyle name="40% - Accent2 5 2 3 2" xfId="1938"/>
    <cellStyle name="40% - Accent2 5 2 4" xfId="1939"/>
    <cellStyle name="40% - Accent2 5 2 4 2" xfId="1940"/>
    <cellStyle name="40% - Accent2 5 2 5" xfId="1941"/>
    <cellStyle name="40% - Accent2 5 3" xfId="1942"/>
    <cellStyle name="40% - Accent2 5 3 2" xfId="1943"/>
    <cellStyle name="40% - Accent2 5 3 2 2" xfId="1944"/>
    <cellStyle name="40% - Accent2 5 3 3" xfId="1945"/>
    <cellStyle name="40% - Accent2 5 4" xfId="1946"/>
    <cellStyle name="40% - Accent2 5 4 2" xfId="1947"/>
    <cellStyle name="40% - Accent2 5 5" xfId="1948"/>
    <cellStyle name="40% - Accent2 5 5 2" xfId="1949"/>
    <cellStyle name="40% - Accent2 6" xfId="1950"/>
    <cellStyle name="40% - Accent2 7" xfId="1951"/>
    <cellStyle name="40% - Accent2 7 2" xfId="1952"/>
    <cellStyle name="40% - Accent2 7 2 2" xfId="1953"/>
    <cellStyle name="40% - Accent2 7 2 2 2" xfId="1954"/>
    <cellStyle name="40% - Accent2 7 2 3" xfId="1955"/>
    <cellStyle name="40% - Accent2 7 3" xfId="1956"/>
    <cellStyle name="40% - Accent2 7 3 2" xfId="1957"/>
    <cellStyle name="40% - Accent2 7 4" xfId="1958"/>
    <cellStyle name="40% - Accent2 8" xfId="1959"/>
    <cellStyle name="40% - Accent2 8 2" xfId="1960"/>
    <cellStyle name="40% - Accent2 8 2 2" xfId="1961"/>
    <cellStyle name="40% - Accent2 8 2 2 2" xfId="1962"/>
    <cellStyle name="40% - Accent2 8 2 3" xfId="1963"/>
    <cellStyle name="40% - Accent2 8 3" xfId="1964"/>
    <cellStyle name="40% - Accent2 8 3 2" xfId="1965"/>
    <cellStyle name="40% - Accent2 8 4" xfId="1966"/>
    <cellStyle name="40% - Accent2 9" xfId="1967"/>
    <cellStyle name="40% - Accent2 9 2" xfId="1968"/>
    <cellStyle name="40% - Accent2 9 2 2" xfId="1969"/>
    <cellStyle name="40% - Accent2 9 2 2 2" xfId="1970"/>
    <cellStyle name="40% - Accent2 9 2 3" xfId="1971"/>
    <cellStyle name="40% - Accent2 9 3" xfId="1972"/>
    <cellStyle name="40% - Accent2 9 3 2" xfId="1973"/>
    <cellStyle name="40% - Accent2 9 4" xfId="1974"/>
    <cellStyle name="40% - Accent3" xfId="3567" builtinId="39" customBuiltin="1"/>
    <cellStyle name="40% - Accent3 10" xfId="1975"/>
    <cellStyle name="40% - Accent3 10 2" xfId="1976"/>
    <cellStyle name="40% - Accent3 10 2 2" xfId="1977"/>
    <cellStyle name="40% - Accent3 10 2 2 2" xfId="1978"/>
    <cellStyle name="40% - Accent3 10 2 3" xfId="1979"/>
    <cellStyle name="40% - Accent3 10 3" xfId="1980"/>
    <cellStyle name="40% - Accent3 10 3 2" xfId="1981"/>
    <cellStyle name="40% - Accent3 10 4" xfId="1982"/>
    <cellStyle name="40% - Accent3 11" xfId="1983"/>
    <cellStyle name="40% - Accent3 11 2" xfId="1984"/>
    <cellStyle name="40% - Accent3 11 2 2" xfId="1985"/>
    <cellStyle name="40% - Accent3 11 3" xfId="1986"/>
    <cellStyle name="40% - Accent3 12" xfId="1987"/>
    <cellStyle name="40% - Accent3 13" xfId="1988"/>
    <cellStyle name="40% - Accent3 13 2" xfId="1989"/>
    <cellStyle name="40% - Accent3 13 2 2" xfId="1990"/>
    <cellStyle name="40% - Accent3 13 3" xfId="1991"/>
    <cellStyle name="40% - Accent3 14" xfId="1992"/>
    <cellStyle name="40% - Accent3 14 2" xfId="1993"/>
    <cellStyle name="40% - Accent3 14 2 2" xfId="1994"/>
    <cellStyle name="40% - Accent3 14 3" xfId="1995"/>
    <cellStyle name="40% - Accent3 15" xfId="1996"/>
    <cellStyle name="40% - Accent3 15 2" xfId="1997"/>
    <cellStyle name="40% - Accent3 15 2 2" xfId="1998"/>
    <cellStyle name="40% - Accent3 15 3" xfId="1999"/>
    <cellStyle name="40% - Accent3 16" xfId="2000"/>
    <cellStyle name="40% - Accent3 17" xfId="2001"/>
    <cellStyle name="40% - Accent3 17 2" xfId="2002"/>
    <cellStyle name="40% - Accent3 18" xfId="2003"/>
    <cellStyle name="40% - Accent3 2" xfId="50"/>
    <cellStyle name="40% - Accent3 2 2" xfId="51"/>
    <cellStyle name="40% - Accent3 2 2 2" xfId="184"/>
    <cellStyle name="40% - Accent3 2 2 2 2" xfId="287"/>
    <cellStyle name="40% - Accent3 2 2 2 2 2" xfId="2004"/>
    <cellStyle name="40% - Accent3 2 2 2 2 2 2" xfId="2005"/>
    <cellStyle name="40% - Accent3 2 2 2 2 2 2 2" xfId="2006"/>
    <cellStyle name="40% - Accent3 2 2 2 2 2 3" xfId="2007"/>
    <cellStyle name="40% - Accent3 2 2 2 2 3" xfId="2008"/>
    <cellStyle name="40% - Accent3 2 2 2 2 3 2" xfId="2009"/>
    <cellStyle name="40% - Accent3 2 2 2 2 4" xfId="2010"/>
    <cellStyle name="40% - Accent3 2 2 2 2 4 2" xfId="2011"/>
    <cellStyle name="40% - Accent3 2 2 2 2 5" xfId="2012"/>
    <cellStyle name="40% - Accent3 2 2 2 3" xfId="2013"/>
    <cellStyle name="40% - Accent3 2 2 2 3 2" xfId="2014"/>
    <cellStyle name="40% - Accent3 2 2 2 3 2 2" xfId="2015"/>
    <cellStyle name="40% - Accent3 2 2 2 3 3" xfId="2016"/>
    <cellStyle name="40% - Accent3 2 2 2 4" xfId="2017"/>
    <cellStyle name="40% - Accent3 2 2 2 4 2" xfId="2018"/>
    <cellStyle name="40% - Accent3 2 2 2 5" xfId="2019"/>
    <cellStyle name="40% - Accent3 2 2 2 5 2" xfId="2020"/>
    <cellStyle name="40% - Accent3 2 2 2 6" xfId="2021"/>
    <cellStyle name="40% - Accent3 2 2 3" xfId="226"/>
    <cellStyle name="40% - Accent3 2 2 3 2" xfId="2022"/>
    <cellStyle name="40% - Accent3 2 2 3 2 2" xfId="2023"/>
    <cellStyle name="40% - Accent3 2 2 3 2 2 2" xfId="2024"/>
    <cellStyle name="40% - Accent3 2 2 3 2 3" xfId="2025"/>
    <cellStyle name="40% - Accent3 2 2 3 3" xfId="2026"/>
    <cellStyle name="40% - Accent3 2 2 3 3 2" xfId="2027"/>
    <cellStyle name="40% - Accent3 2 2 3 4" xfId="2028"/>
    <cellStyle name="40% - Accent3 2 2 3 4 2" xfId="2029"/>
    <cellStyle name="40% - Accent3 2 2 3 5" xfId="2030"/>
    <cellStyle name="40% - Accent3 2 2 4" xfId="349"/>
    <cellStyle name="40% - Accent3 2 2 4 2" xfId="2031"/>
    <cellStyle name="40% - Accent3 2 2 4 2 2" xfId="2032"/>
    <cellStyle name="40% - Accent3 2 2 4 3" xfId="2033"/>
    <cellStyle name="40% - Accent3 2 2 4 3 2" xfId="2034"/>
    <cellStyle name="40% - Accent3 2 2 4 4" xfId="2035"/>
    <cellStyle name="40% - Accent3 2 2 5" xfId="2036"/>
    <cellStyle name="40% - Accent3 2 2 5 2" xfId="2037"/>
    <cellStyle name="40% - Accent3 2 2 6" xfId="2038"/>
    <cellStyle name="40% - Accent3 2 2 6 2" xfId="2039"/>
    <cellStyle name="40% - Accent3 2 2 7" xfId="2040"/>
    <cellStyle name="40% - Accent3 2 3" xfId="183"/>
    <cellStyle name="40% - Accent3 2 3 2" xfId="286"/>
    <cellStyle name="40% - Accent3 2 3 2 2" xfId="2041"/>
    <cellStyle name="40% - Accent3 2 3 2 2 2" xfId="2042"/>
    <cellStyle name="40% - Accent3 2 3 2 2 2 2" xfId="2043"/>
    <cellStyle name="40% - Accent3 2 3 2 2 3" xfId="2044"/>
    <cellStyle name="40% - Accent3 2 3 2 3" xfId="2045"/>
    <cellStyle name="40% - Accent3 2 3 2 3 2" xfId="2046"/>
    <cellStyle name="40% - Accent3 2 3 2 4" xfId="2047"/>
    <cellStyle name="40% - Accent3 2 3 2 4 2" xfId="2048"/>
    <cellStyle name="40% - Accent3 2 3 2 5" xfId="2049"/>
    <cellStyle name="40% - Accent3 2 3 3" xfId="2050"/>
    <cellStyle name="40% - Accent3 2 3 3 2" xfId="2051"/>
    <cellStyle name="40% - Accent3 2 3 3 2 2" xfId="2052"/>
    <cellStyle name="40% - Accent3 2 3 3 3" xfId="2053"/>
    <cellStyle name="40% - Accent3 2 3 4" xfId="2054"/>
    <cellStyle name="40% - Accent3 2 3 4 2" xfId="2055"/>
    <cellStyle name="40% - Accent3 2 3 5" xfId="2056"/>
    <cellStyle name="40% - Accent3 2 3 5 2" xfId="2057"/>
    <cellStyle name="40% - Accent3 2 3 6" xfId="2058"/>
    <cellStyle name="40% - Accent3 2 4" xfId="210"/>
    <cellStyle name="40% - Accent3 2 4 2" xfId="2059"/>
    <cellStyle name="40% - Accent3 2 4 2 2" xfId="2060"/>
    <cellStyle name="40% - Accent3 2 4 2 2 2" xfId="2061"/>
    <cellStyle name="40% - Accent3 2 4 2 3" xfId="2062"/>
    <cellStyle name="40% - Accent3 2 4 3" xfId="2063"/>
    <cellStyle name="40% - Accent3 2 4 3 2" xfId="2064"/>
    <cellStyle name="40% - Accent3 2 4 4" xfId="2065"/>
    <cellStyle name="40% - Accent3 2 4 4 2" xfId="2066"/>
    <cellStyle name="40% - Accent3 2 4 5" xfId="2067"/>
    <cellStyle name="40% - Accent3 2 5" xfId="348"/>
    <cellStyle name="40% - Accent3 2 5 2" xfId="2068"/>
    <cellStyle name="40% - Accent3 2 5 2 2" xfId="2069"/>
    <cellStyle name="40% - Accent3 2 5 3" xfId="2070"/>
    <cellStyle name="40% - Accent3 2 5 3 2" xfId="2071"/>
    <cellStyle name="40% - Accent3 2 5 4" xfId="2072"/>
    <cellStyle name="40% - Accent3 2 6" xfId="2073"/>
    <cellStyle name="40% - Accent3 2 6 2" xfId="2074"/>
    <cellStyle name="40% - Accent3 2 7" xfId="2075"/>
    <cellStyle name="40% - Accent3 2 7 2" xfId="2076"/>
    <cellStyle name="40% - Accent3 2 8" xfId="2077"/>
    <cellStyle name="40% - Accent3 3" xfId="52"/>
    <cellStyle name="40% - Accent3 3 2" xfId="185"/>
    <cellStyle name="40% - Accent3 3 2 2" xfId="288"/>
    <cellStyle name="40% - Accent3 3 2 2 2" xfId="2078"/>
    <cellStyle name="40% - Accent3 3 2 2 2 2" xfId="2079"/>
    <cellStyle name="40% - Accent3 3 2 2 2 2 2" xfId="2080"/>
    <cellStyle name="40% - Accent3 3 2 2 2 3" xfId="2081"/>
    <cellStyle name="40% - Accent3 3 2 2 3" xfId="2082"/>
    <cellStyle name="40% - Accent3 3 2 2 3 2" xfId="2083"/>
    <cellStyle name="40% - Accent3 3 2 2 4" xfId="2084"/>
    <cellStyle name="40% - Accent3 3 2 2 4 2" xfId="2085"/>
    <cellStyle name="40% - Accent3 3 2 2 5" xfId="2086"/>
    <cellStyle name="40% - Accent3 3 2 3" xfId="2087"/>
    <cellStyle name="40% - Accent3 3 2 3 2" xfId="2088"/>
    <cellStyle name="40% - Accent3 3 2 3 2 2" xfId="2089"/>
    <cellStyle name="40% - Accent3 3 2 3 3" xfId="2090"/>
    <cellStyle name="40% - Accent3 3 2 4" xfId="2091"/>
    <cellStyle name="40% - Accent3 3 2 4 2" xfId="2092"/>
    <cellStyle name="40% - Accent3 3 2 5" xfId="2093"/>
    <cellStyle name="40% - Accent3 3 2 5 2" xfId="2094"/>
    <cellStyle name="40% - Accent3 3 2 6" xfId="2095"/>
    <cellStyle name="40% - Accent3 3 3" xfId="240"/>
    <cellStyle name="40% - Accent3 3 3 2" xfId="2096"/>
    <cellStyle name="40% - Accent3 3 3 2 2" xfId="2097"/>
    <cellStyle name="40% - Accent3 3 3 2 2 2" xfId="2098"/>
    <cellStyle name="40% - Accent3 3 3 2 3" xfId="2099"/>
    <cellStyle name="40% - Accent3 3 3 3" xfId="2100"/>
    <cellStyle name="40% - Accent3 3 3 3 2" xfId="2101"/>
    <cellStyle name="40% - Accent3 3 3 4" xfId="2102"/>
    <cellStyle name="40% - Accent3 3 3 4 2" xfId="2103"/>
    <cellStyle name="40% - Accent3 3 3 5" xfId="2104"/>
    <cellStyle name="40% - Accent3 3 4" xfId="350"/>
    <cellStyle name="40% - Accent3 3 4 2" xfId="2105"/>
    <cellStyle name="40% - Accent3 3 4 2 2" xfId="2106"/>
    <cellStyle name="40% - Accent3 3 4 3" xfId="2107"/>
    <cellStyle name="40% - Accent3 3 4 3 2" xfId="2108"/>
    <cellStyle name="40% - Accent3 3 4 4" xfId="2109"/>
    <cellStyle name="40% - Accent3 3 5" xfId="2110"/>
    <cellStyle name="40% - Accent3 3 5 2" xfId="2111"/>
    <cellStyle name="40% - Accent3 3 6" xfId="2112"/>
    <cellStyle name="40% - Accent3 3 6 2" xfId="2113"/>
    <cellStyle name="40% - Accent3 3 7" xfId="2114"/>
    <cellStyle name="40% - Accent3 4" xfId="150"/>
    <cellStyle name="40% - Accent3 4 2" xfId="255"/>
    <cellStyle name="40% - Accent3 4 2 2" xfId="2115"/>
    <cellStyle name="40% - Accent3 4 2 2 2" xfId="2116"/>
    <cellStyle name="40% - Accent3 4 2 2 2 2" xfId="2117"/>
    <cellStyle name="40% - Accent3 4 2 2 3" xfId="2118"/>
    <cellStyle name="40% - Accent3 4 2 3" xfId="2119"/>
    <cellStyle name="40% - Accent3 4 2 3 2" xfId="2120"/>
    <cellStyle name="40% - Accent3 4 2 4" xfId="2121"/>
    <cellStyle name="40% - Accent3 4 2 4 2" xfId="2122"/>
    <cellStyle name="40% - Accent3 4 2 5" xfId="2123"/>
    <cellStyle name="40% - Accent3 4 3" xfId="2124"/>
    <cellStyle name="40% - Accent3 4 3 2" xfId="2125"/>
    <cellStyle name="40% - Accent3 4 3 2 2" xfId="2126"/>
    <cellStyle name="40% - Accent3 4 3 3" xfId="2127"/>
    <cellStyle name="40% - Accent3 4 4" xfId="2128"/>
    <cellStyle name="40% - Accent3 4 4 2" xfId="2129"/>
    <cellStyle name="40% - Accent3 4 5" xfId="2130"/>
    <cellStyle name="40% - Accent3 4 5 2" xfId="2131"/>
    <cellStyle name="40% - Accent3 4 6" xfId="2132"/>
    <cellStyle name="40% - Accent3 5" xfId="129"/>
    <cellStyle name="40% - Accent3 5 2" xfId="315"/>
    <cellStyle name="40% - Accent3 5 2 2" xfId="2133"/>
    <cellStyle name="40% - Accent3 5 2 2 2" xfId="2134"/>
    <cellStyle name="40% - Accent3 5 2 2 2 2" xfId="2135"/>
    <cellStyle name="40% - Accent3 5 2 2 3" xfId="2136"/>
    <cellStyle name="40% - Accent3 5 2 3" xfId="2137"/>
    <cellStyle name="40% - Accent3 5 2 3 2" xfId="2138"/>
    <cellStyle name="40% - Accent3 5 2 4" xfId="2139"/>
    <cellStyle name="40% - Accent3 5 2 4 2" xfId="2140"/>
    <cellStyle name="40% - Accent3 5 2 5" xfId="2141"/>
    <cellStyle name="40% - Accent3 5 3" xfId="2142"/>
    <cellStyle name="40% - Accent3 5 3 2" xfId="2143"/>
    <cellStyle name="40% - Accent3 5 3 2 2" xfId="2144"/>
    <cellStyle name="40% - Accent3 5 3 3" xfId="2145"/>
    <cellStyle name="40% - Accent3 5 4" xfId="2146"/>
    <cellStyle name="40% - Accent3 5 4 2" xfId="2147"/>
    <cellStyle name="40% - Accent3 5 5" xfId="2148"/>
    <cellStyle name="40% - Accent3 5 5 2" xfId="2149"/>
    <cellStyle name="40% - Accent3 6" xfId="2150"/>
    <cellStyle name="40% - Accent3 7" xfId="2151"/>
    <cellStyle name="40% - Accent3 7 2" xfId="2152"/>
    <cellStyle name="40% - Accent3 7 2 2" xfId="2153"/>
    <cellStyle name="40% - Accent3 7 2 2 2" xfId="2154"/>
    <cellStyle name="40% - Accent3 7 2 3" xfId="2155"/>
    <cellStyle name="40% - Accent3 7 3" xfId="2156"/>
    <cellStyle name="40% - Accent3 7 3 2" xfId="2157"/>
    <cellStyle name="40% - Accent3 7 4" xfId="2158"/>
    <cellStyle name="40% - Accent3 8" xfId="2159"/>
    <cellStyle name="40% - Accent3 8 2" xfId="2160"/>
    <cellStyle name="40% - Accent3 8 2 2" xfId="2161"/>
    <cellStyle name="40% - Accent3 8 2 2 2" xfId="2162"/>
    <cellStyle name="40% - Accent3 8 2 3" xfId="2163"/>
    <cellStyle name="40% - Accent3 8 3" xfId="2164"/>
    <cellStyle name="40% - Accent3 8 3 2" xfId="2165"/>
    <cellStyle name="40% - Accent3 8 4" xfId="2166"/>
    <cellStyle name="40% - Accent3 9" xfId="2167"/>
    <cellStyle name="40% - Accent3 9 2" xfId="2168"/>
    <cellStyle name="40% - Accent3 9 2 2" xfId="2169"/>
    <cellStyle name="40% - Accent3 9 2 2 2" xfId="2170"/>
    <cellStyle name="40% - Accent3 9 2 3" xfId="2171"/>
    <cellStyle name="40% - Accent3 9 3" xfId="2172"/>
    <cellStyle name="40% - Accent3 9 3 2" xfId="2173"/>
    <cellStyle name="40% - Accent3 9 4" xfId="2174"/>
    <cellStyle name="40% - Accent4" xfId="3571" builtinId="43" customBuiltin="1"/>
    <cellStyle name="40% - Accent4 10" xfId="2175"/>
    <cellStyle name="40% - Accent4 10 2" xfId="2176"/>
    <cellStyle name="40% - Accent4 10 2 2" xfId="2177"/>
    <cellStyle name="40% - Accent4 10 2 2 2" xfId="2178"/>
    <cellStyle name="40% - Accent4 10 2 3" xfId="2179"/>
    <cellStyle name="40% - Accent4 10 3" xfId="2180"/>
    <cellStyle name="40% - Accent4 10 3 2" xfId="2181"/>
    <cellStyle name="40% - Accent4 10 4" xfId="2182"/>
    <cellStyle name="40% - Accent4 11" xfId="2183"/>
    <cellStyle name="40% - Accent4 11 2" xfId="2184"/>
    <cellStyle name="40% - Accent4 11 2 2" xfId="2185"/>
    <cellStyle name="40% - Accent4 11 3" xfId="2186"/>
    <cellStyle name="40% - Accent4 12" xfId="2187"/>
    <cellStyle name="40% - Accent4 13" xfId="2188"/>
    <cellStyle name="40% - Accent4 13 2" xfId="2189"/>
    <cellStyle name="40% - Accent4 13 2 2" xfId="2190"/>
    <cellStyle name="40% - Accent4 13 3" xfId="2191"/>
    <cellStyle name="40% - Accent4 14" xfId="2192"/>
    <cellStyle name="40% - Accent4 14 2" xfId="2193"/>
    <cellStyle name="40% - Accent4 14 2 2" xfId="2194"/>
    <cellStyle name="40% - Accent4 14 3" xfId="2195"/>
    <cellStyle name="40% - Accent4 15" xfId="2196"/>
    <cellStyle name="40% - Accent4 15 2" xfId="2197"/>
    <cellStyle name="40% - Accent4 15 2 2" xfId="2198"/>
    <cellStyle name="40% - Accent4 15 3" xfId="2199"/>
    <cellStyle name="40% - Accent4 16" xfId="2200"/>
    <cellStyle name="40% - Accent4 17" xfId="2201"/>
    <cellStyle name="40% - Accent4 17 2" xfId="2202"/>
    <cellStyle name="40% - Accent4 18" xfId="2203"/>
    <cellStyle name="40% - Accent4 2" xfId="53"/>
    <cellStyle name="40% - Accent4 2 2" xfId="54"/>
    <cellStyle name="40% - Accent4 2 2 2" xfId="187"/>
    <cellStyle name="40% - Accent4 2 2 2 2" xfId="290"/>
    <cellStyle name="40% - Accent4 2 2 2 2 2" xfId="2204"/>
    <cellStyle name="40% - Accent4 2 2 2 2 2 2" xfId="2205"/>
    <cellStyle name="40% - Accent4 2 2 2 2 2 2 2" xfId="2206"/>
    <cellStyle name="40% - Accent4 2 2 2 2 2 3" xfId="2207"/>
    <cellStyle name="40% - Accent4 2 2 2 2 3" xfId="2208"/>
    <cellStyle name="40% - Accent4 2 2 2 2 3 2" xfId="2209"/>
    <cellStyle name="40% - Accent4 2 2 2 2 4" xfId="2210"/>
    <cellStyle name="40% - Accent4 2 2 2 2 4 2" xfId="2211"/>
    <cellStyle name="40% - Accent4 2 2 2 2 5" xfId="2212"/>
    <cellStyle name="40% - Accent4 2 2 2 3" xfId="2213"/>
    <cellStyle name="40% - Accent4 2 2 2 3 2" xfId="2214"/>
    <cellStyle name="40% - Accent4 2 2 2 3 2 2" xfId="2215"/>
    <cellStyle name="40% - Accent4 2 2 2 3 3" xfId="2216"/>
    <cellStyle name="40% - Accent4 2 2 2 4" xfId="2217"/>
    <cellStyle name="40% - Accent4 2 2 2 4 2" xfId="2218"/>
    <cellStyle name="40% - Accent4 2 2 2 5" xfId="2219"/>
    <cellStyle name="40% - Accent4 2 2 2 5 2" xfId="2220"/>
    <cellStyle name="40% - Accent4 2 2 2 6" xfId="2221"/>
    <cellStyle name="40% - Accent4 2 2 3" xfId="228"/>
    <cellStyle name="40% - Accent4 2 2 3 2" xfId="2222"/>
    <cellStyle name="40% - Accent4 2 2 3 2 2" xfId="2223"/>
    <cellStyle name="40% - Accent4 2 2 3 2 2 2" xfId="2224"/>
    <cellStyle name="40% - Accent4 2 2 3 2 3" xfId="2225"/>
    <cellStyle name="40% - Accent4 2 2 3 3" xfId="2226"/>
    <cellStyle name="40% - Accent4 2 2 3 3 2" xfId="2227"/>
    <cellStyle name="40% - Accent4 2 2 3 4" xfId="2228"/>
    <cellStyle name="40% - Accent4 2 2 3 4 2" xfId="2229"/>
    <cellStyle name="40% - Accent4 2 2 3 5" xfId="2230"/>
    <cellStyle name="40% - Accent4 2 2 4" xfId="352"/>
    <cellStyle name="40% - Accent4 2 2 4 2" xfId="2231"/>
    <cellStyle name="40% - Accent4 2 2 4 2 2" xfId="2232"/>
    <cellStyle name="40% - Accent4 2 2 4 3" xfId="2233"/>
    <cellStyle name="40% - Accent4 2 2 4 3 2" xfId="2234"/>
    <cellStyle name="40% - Accent4 2 2 4 4" xfId="2235"/>
    <cellStyle name="40% - Accent4 2 2 5" xfId="2236"/>
    <cellStyle name="40% - Accent4 2 2 5 2" xfId="2237"/>
    <cellStyle name="40% - Accent4 2 2 6" xfId="2238"/>
    <cellStyle name="40% - Accent4 2 2 6 2" xfId="2239"/>
    <cellStyle name="40% - Accent4 2 2 7" xfId="2240"/>
    <cellStyle name="40% - Accent4 2 3" xfId="186"/>
    <cellStyle name="40% - Accent4 2 3 2" xfId="289"/>
    <cellStyle name="40% - Accent4 2 3 2 2" xfId="2241"/>
    <cellStyle name="40% - Accent4 2 3 2 2 2" xfId="2242"/>
    <cellStyle name="40% - Accent4 2 3 2 2 2 2" xfId="2243"/>
    <cellStyle name="40% - Accent4 2 3 2 2 3" xfId="2244"/>
    <cellStyle name="40% - Accent4 2 3 2 3" xfId="2245"/>
    <cellStyle name="40% - Accent4 2 3 2 3 2" xfId="2246"/>
    <cellStyle name="40% - Accent4 2 3 2 4" xfId="2247"/>
    <cellStyle name="40% - Accent4 2 3 2 4 2" xfId="2248"/>
    <cellStyle name="40% - Accent4 2 3 2 5" xfId="2249"/>
    <cellStyle name="40% - Accent4 2 3 3" xfId="2250"/>
    <cellStyle name="40% - Accent4 2 3 3 2" xfId="2251"/>
    <cellStyle name="40% - Accent4 2 3 3 2 2" xfId="2252"/>
    <cellStyle name="40% - Accent4 2 3 3 3" xfId="2253"/>
    <cellStyle name="40% - Accent4 2 3 4" xfId="2254"/>
    <cellStyle name="40% - Accent4 2 3 4 2" xfId="2255"/>
    <cellStyle name="40% - Accent4 2 3 5" xfId="2256"/>
    <cellStyle name="40% - Accent4 2 3 5 2" xfId="2257"/>
    <cellStyle name="40% - Accent4 2 3 6" xfId="2258"/>
    <cellStyle name="40% - Accent4 2 4" xfId="212"/>
    <cellStyle name="40% - Accent4 2 4 2" xfId="2259"/>
    <cellStyle name="40% - Accent4 2 4 2 2" xfId="2260"/>
    <cellStyle name="40% - Accent4 2 4 2 2 2" xfId="2261"/>
    <cellStyle name="40% - Accent4 2 4 2 3" xfId="2262"/>
    <cellStyle name="40% - Accent4 2 4 3" xfId="2263"/>
    <cellStyle name="40% - Accent4 2 4 3 2" xfId="2264"/>
    <cellStyle name="40% - Accent4 2 4 4" xfId="2265"/>
    <cellStyle name="40% - Accent4 2 4 4 2" xfId="2266"/>
    <cellStyle name="40% - Accent4 2 4 5" xfId="2267"/>
    <cellStyle name="40% - Accent4 2 5" xfId="351"/>
    <cellStyle name="40% - Accent4 2 5 2" xfId="2268"/>
    <cellStyle name="40% - Accent4 2 5 2 2" xfId="2269"/>
    <cellStyle name="40% - Accent4 2 5 3" xfId="2270"/>
    <cellStyle name="40% - Accent4 2 5 3 2" xfId="2271"/>
    <cellStyle name="40% - Accent4 2 5 4" xfId="2272"/>
    <cellStyle name="40% - Accent4 2 6" xfId="2273"/>
    <cellStyle name="40% - Accent4 2 6 2" xfId="2274"/>
    <cellStyle name="40% - Accent4 2 7" xfId="2275"/>
    <cellStyle name="40% - Accent4 2 7 2" xfId="2276"/>
    <cellStyle name="40% - Accent4 2 8" xfId="2277"/>
    <cellStyle name="40% - Accent4 3" xfId="55"/>
    <cellStyle name="40% - Accent4 3 2" xfId="188"/>
    <cellStyle name="40% - Accent4 3 2 2" xfId="291"/>
    <cellStyle name="40% - Accent4 3 2 2 2" xfId="2278"/>
    <cellStyle name="40% - Accent4 3 2 2 2 2" xfId="2279"/>
    <cellStyle name="40% - Accent4 3 2 2 2 2 2" xfId="2280"/>
    <cellStyle name="40% - Accent4 3 2 2 2 3" xfId="2281"/>
    <cellStyle name="40% - Accent4 3 2 2 3" xfId="2282"/>
    <cellStyle name="40% - Accent4 3 2 2 3 2" xfId="2283"/>
    <cellStyle name="40% - Accent4 3 2 2 4" xfId="2284"/>
    <cellStyle name="40% - Accent4 3 2 2 4 2" xfId="2285"/>
    <cellStyle name="40% - Accent4 3 2 2 5" xfId="2286"/>
    <cellStyle name="40% - Accent4 3 2 3" xfId="2287"/>
    <cellStyle name="40% - Accent4 3 2 3 2" xfId="2288"/>
    <cellStyle name="40% - Accent4 3 2 3 2 2" xfId="2289"/>
    <cellStyle name="40% - Accent4 3 2 3 3" xfId="2290"/>
    <cellStyle name="40% - Accent4 3 2 4" xfId="2291"/>
    <cellStyle name="40% - Accent4 3 2 4 2" xfId="2292"/>
    <cellStyle name="40% - Accent4 3 2 5" xfId="2293"/>
    <cellStyle name="40% - Accent4 3 2 5 2" xfId="2294"/>
    <cellStyle name="40% - Accent4 3 2 6" xfId="2295"/>
    <cellStyle name="40% - Accent4 3 3" xfId="242"/>
    <cellStyle name="40% - Accent4 3 3 2" xfId="2296"/>
    <cellStyle name="40% - Accent4 3 3 2 2" xfId="2297"/>
    <cellStyle name="40% - Accent4 3 3 2 2 2" xfId="2298"/>
    <cellStyle name="40% - Accent4 3 3 2 3" xfId="2299"/>
    <cellStyle name="40% - Accent4 3 3 3" xfId="2300"/>
    <cellStyle name="40% - Accent4 3 3 3 2" xfId="2301"/>
    <cellStyle name="40% - Accent4 3 3 4" xfId="2302"/>
    <cellStyle name="40% - Accent4 3 3 4 2" xfId="2303"/>
    <cellStyle name="40% - Accent4 3 3 5" xfId="2304"/>
    <cellStyle name="40% - Accent4 3 4" xfId="353"/>
    <cellStyle name="40% - Accent4 3 4 2" xfId="2305"/>
    <cellStyle name="40% - Accent4 3 4 2 2" xfId="2306"/>
    <cellStyle name="40% - Accent4 3 4 3" xfId="2307"/>
    <cellStyle name="40% - Accent4 3 4 3 2" xfId="2308"/>
    <cellStyle name="40% - Accent4 3 4 4" xfId="2309"/>
    <cellStyle name="40% - Accent4 3 5" xfId="2310"/>
    <cellStyle name="40% - Accent4 3 5 2" xfId="2311"/>
    <cellStyle name="40% - Accent4 3 6" xfId="2312"/>
    <cellStyle name="40% - Accent4 3 6 2" xfId="2313"/>
    <cellStyle name="40% - Accent4 3 7" xfId="2314"/>
    <cellStyle name="40% - Accent4 4" xfId="152"/>
    <cellStyle name="40% - Accent4 4 2" xfId="257"/>
    <cellStyle name="40% - Accent4 4 2 2" xfId="2315"/>
    <cellStyle name="40% - Accent4 4 2 2 2" xfId="2316"/>
    <cellStyle name="40% - Accent4 4 2 2 2 2" xfId="2317"/>
    <cellStyle name="40% - Accent4 4 2 2 3" xfId="2318"/>
    <cellStyle name="40% - Accent4 4 2 3" xfId="2319"/>
    <cellStyle name="40% - Accent4 4 2 3 2" xfId="2320"/>
    <cellStyle name="40% - Accent4 4 2 4" xfId="2321"/>
    <cellStyle name="40% - Accent4 4 2 4 2" xfId="2322"/>
    <cellStyle name="40% - Accent4 4 2 5" xfId="2323"/>
    <cellStyle name="40% - Accent4 4 3" xfId="2324"/>
    <cellStyle name="40% - Accent4 4 3 2" xfId="2325"/>
    <cellStyle name="40% - Accent4 4 3 2 2" xfId="2326"/>
    <cellStyle name="40% - Accent4 4 3 3" xfId="2327"/>
    <cellStyle name="40% - Accent4 4 4" xfId="2328"/>
    <cellStyle name="40% - Accent4 4 4 2" xfId="2329"/>
    <cellStyle name="40% - Accent4 4 5" xfId="2330"/>
    <cellStyle name="40% - Accent4 4 5 2" xfId="2331"/>
    <cellStyle name="40% - Accent4 4 6" xfId="2332"/>
    <cellStyle name="40% - Accent4 5" xfId="133"/>
    <cellStyle name="40% - Accent4 5 2" xfId="317"/>
    <cellStyle name="40% - Accent4 5 2 2" xfId="2333"/>
    <cellStyle name="40% - Accent4 5 2 2 2" xfId="2334"/>
    <cellStyle name="40% - Accent4 5 2 2 2 2" xfId="2335"/>
    <cellStyle name="40% - Accent4 5 2 2 3" xfId="2336"/>
    <cellStyle name="40% - Accent4 5 2 3" xfId="2337"/>
    <cellStyle name="40% - Accent4 5 2 3 2" xfId="2338"/>
    <cellStyle name="40% - Accent4 5 2 4" xfId="2339"/>
    <cellStyle name="40% - Accent4 5 2 4 2" xfId="2340"/>
    <cellStyle name="40% - Accent4 5 2 5" xfId="2341"/>
    <cellStyle name="40% - Accent4 5 3" xfId="2342"/>
    <cellStyle name="40% - Accent4 5 3 2" xfId="2343"/>
    <cellStyle name="40% - Accent4 5 3 2 2" xfId="2344"/>
    <cellStyle name="40% - Accent4 5 3 3" xfId="2345"/>
    <cellStyle name="40% - Accent4 5 4" xfId="2346"/>
    <cellStyle name="40% - Accent4 5 4 2" xfId="2347"/>
    <cellStyle name="40% - Accent4 5 5" xfId="2348"/>
    <cellStyle name="40% - Accent4 5 5 2" xfId="2349"/>
    <cellStyle name="40% - Accent4 6" xfId="2350"/>
    <cellStyle name="40% - Accent4 7" xfId="2351"/>
    <cellStyle name="40% - Accent4 7 2" xfId="2352"/>
    <cellStyle name="40% - Accent4 7 2 2" xfId="2353"/>
    <cellStyle name="40% - Accent4 7 2 2 2" xfId="2354"/>
    <cellStyle name="40% - Accent4 7 2 3" xfId="2355"/>
    <cellStyle name="40% - Accent4 7 3" xfId="2356"/>
    <cellStyle name="40% - Accent4 7 3 2" xfId="2357"/>
    <cellStyle name="40% - Accent4 7 4" xfId="2358"/>
    <cellStyle name="40% - Accent4 8" xfId="2359"/>
    <cellStyle name="40% - Accent4 8 2" xfId="2360"/>
    <cellStyle name="40% - Accent4 8 2 2" xfId="2361"/>
    <cellStyle name="40% - Accent4 8 2 2 2" xfId="2362"/>
    <cellStyle name="40% - Accent4 8 2 3" xfId="2363"/>
    <cellStyle name="40% - Accent4 8 3" xfId="2364"/>
    <cellStyle name="40% - Accent4 8 3 2" xfId="2365"/>
    <cellStyle name="40% - Accent4 8 4" xfId="2366"/>
    <cellStyle name="40% - Accent4 9" xfId="2367"/>
    <cellStyle name="40% - Accent4 9 2" xfId="2368"/>
    <cellStyle name="40% - Accent4 9 2 2" xfId="2369"/>
    <cellStyle name="40% - Accent4 9 2 2 2" xfId="2370"/>
    <cellStyle name="40% - Accent4 9 2 3" xfId="2371"/>
    <cellStyle name="40% - Accent4 9 3" xfId="2372"/>
    <cellStyle name="40% - Accent4 9 3 2" xfId="2373"/>
    <cellStyle name="40% - Accent4 9 4" xfId="2374"/>
    <cellStyle name="40% - Accent5" xfId="3575" builtinId="47" customBuiltin="1"/>
    <cellStyle name="40% - Accent5 10" xfId="2375"/>
    <cellStyle name="40% - Accent5 10 2" xfId="2376"/>
    <cellStyle name="40% - Accent5 10 2 2" xfId="2377"/>
    <cellStyle name="40% - Accent5 10 2 2 2" xfId="2378"/>
    <cellStyle name="40% - Accent5 10 2 3" xfId="2379"/>
    <cellStyle name="40% - Accent5 10 3" xfId="2380"/>
    <cellStyle name="40% - Accent5 10 3 2" xfId="2381"/>
    <cellStyle name="40% - Accent5 10 4" xfId="2382"/>
    <cellStyle name="40% - Accent5 11" xfId="2383"/>
    <cellStyle name="40% - Accent5 11 2" xfId="2384"/>
    <cellStyle name="40% - Accent5 11 2 2" xfId="2385"/>
    <cellStyle name="40% - Accent5 11 3" xfId="2386"/>
    <cellStyle name="40% - Accent5 12" xfId="2387"/>
    <cellStyle name="40% - Accent5 13" xfId="2388"/>
    <cellStyle name="40% - Accent5 13 2" xfId="2389"/>
    <cellStyle name="40% - Accent5 13 2 2" xfId="2390"/>
    <cellStyle name="40% - Accent5 13 3" xfId="2391"/>
    <cellStyle name="40% - Accent5 14" xfId="2392"/>
    <cellStyle name="40% - Accent5 14 2" xfId="2393"/>
    <cellStyle name="40% - Accent5 14 2 2" xfId="2394"/>
    <cellStyle name="40% - Accent5 14 3" xfId="2395"/>
    <cellStyle name="40% - Accent5 15" xfId="2396"/>
    <cellStyle name="40% - Accent5 15 2" xfId="2397"/>
    <cellStyle name="40% - Accent5 15 2 2" xfId="2398"/>
    <cellStyle name="40% - Accent5 15 3" xfId="2399"/>
    <cellStyle name="40% - Accent5 16" xfId="2400"/>
    <cellStyle name="40% - Accent5 17" xfId="2401"/>
    <cellStyle name="40% - Accent5 17 2" xfId="2402"/>
    <cellStyle name="40% - Accent5 18" xfId="2403"/>
    <cellStyle name="40% - Accent5 2" xfId="56"/>
    <cellStyle name="40% - Accent5 2 2" xfId="57"/>
    <cellStyle name="40% - Accent5 2 2 2" xfId="190"/>
    <cellStyle name="40% - Accent5 2 2 2 2" xfId="293"/>
    <cellStyle name="40% - Accent5 2 2 2 2 2" xfId="2404"/>
    <cellStyle name="40% - Accent5 2 2 2 2 2 2" xfId="2405"/>
    <cellStyle name="40% - Accent5 2 2 2 2 2 2 2" xfId="2406"/>
    <cellStyle name="40% - Accent5 2 2 2 2 2 3" xfId="2407"/>
    <cellStyle name="40% - Accent5 2 2 2 2 3" xfId="2408"/>
    <cellStyle name="40% - Accent5 2 2 2 2 3 2" xfId="2409"/>
    <cellStyle name="40% - Accent5 2 2 2 2 4" xfId="2410"/>
    <cellStyle name="40% - Accent5 2 2 2 2 4 2" xfId="2411"/>
    <cellStyle name="40% - Accent5 2 2 2 2 5" xfId="2412"/>
    <cellStyle name="40% - Accent5 2 2 2 3" xfId="2413"/>
    <cellStyle name="40% - Accent5 2 2 2 3 2" xfId="2414"/>
    <cellStyle name="40% - Accent5 2 2 2 3 2 2" xfId="2415"/>
    <cellStyle name="40% - Accent5 2 2 2 3 3" xfId="2416"/>
    <cellStyle name="40% - Accent5 2 2 2 4" xfId="2417"/>
    <cellStyle name="40% - Accent5 2 2 2 4 2" xfId="2418"/>
    <cellStyle name="40% - Accent5 2 2 2 5" xfId="2419"/>
    <cellStyle name="40% - Accent5 2 2 2 5 2" xfId="2420"/>
    <cellStyle name="40% - Accent5 2 2 2 6" xfId="2421"/>
    <cellStyle name="40% - Accent5 2 2 3" xfId="230"/>
    <cellStyle name="40% - Accent5 2 2 3 2" xfId="2422"/>
    <cellStyle name="40% - Accent5 2 2 3 2 2" xfId="2423"/>
    <cellStyle name="40% - Accent5 2 2 3 2 2 2" xfId="2424"/>
    <cellStyle name="40% - Accent5 2 2 3 2 3" xfId="2425"/>
    <cellStyle name="40% - Accent5 2 2 3 3" xfId="2426"/>
    <cellStyle name="40% - Accent5 2 2 3 3 2" xfId="2427"/>
    <cellStyle name="40% - Accent5 2 2 3 4" xfId="2428"/>
    <cellStyle name="40% - Accent5 2 2 3 4 2" xfId="2429"/>
    <cellStyle name="40% - Accent5 2 2 3 5" xfId="2430"/>
    <cellStyle name="40% - Accent5 2 2 4" xfId="355"/>
    <cellStyle name="40% - Accent5 2 2 4 2" xfId="2431"/>
    <cellStyle name="40% - Accent5 2 2 4 2 2" xfId="2432"/>
    <cellStyle name="40% - Accent5 2 2 4 3" xfId="2433"/>
    <cellStyle name="40% - Accent5 2 2 4 3 2" xfId="2434"/>
    <cellStyle name="40% - Accent5 2 2 4 4" xfId="2435"/>
    <cellStyle name="40% - Accent5 2 2 5" xfId="2436"/>
    <cellStyle name="40% - Accent5 2 2 5 2" xfId="2437"/>
    <cellStyle name="40% - Accent5 2 2 6" xfId="2438"/>
    <cellStyle name="40% - Accent5 2 2 6 2" xfId="2439"/>
    <cellStyle name="40% - Accent5 2 2 7" xfId="2440"/>
    <cellStyle name="40% - Accent5 2 3" xfId="189"/>
    <cellStyle name="40% - Accent5 2 3 2" xfId="292"/>
    <cellStyle name="40% - Accent5 2 3 2 2" xfId="2441"/>
    <cellStyle name="40% - Accent5 2 3 2 2 2" xfId="2442"/>
    <cellStyle name="40% - Accent5 2 3 2 2 2 2" xfId="2443"/>
    <cellStyle name="40% - Accent5 2 3 2 2 3" xfId="2444"/>
    <cellStyle name="40% - Accent5 2 3 2 3" xfId="2445"/>
    <cellStyle name="40% - Accent5 2 3 2 3 2" xfId="2446"/>
    <cellStyle name="40% - Accent5 2 3 2 4" xfId="2447"/>
    <cellStyle name="40% - Accent5 2 3 2 4 2" xfId="2448"/>
    <cellStyle name="40% - Accent5 2 3 2 5" xfId="2449"/>
    <cellStyle name="40% - Accent5 2 3 3" xfId="2450"/>
    <cellStyle name="40% - Accent5 2 3 3 2" xfId="2451"/>
    <cellStyle name="40% - Accent5 2 3 3 2 2" xfId="2452"/>
    <cellStyle name="40% - Accent5 2 3 3 3" xfId="2453"/>
    <cellStyle name="40% - Accent5 2 3 4" xfId="2454"/>
    <cellStyle name="40% - Accent5 2 3 4 2" xfId="2455"/>
    <cellStyle name="40% - Accent5 2 3 5" xfId="2456"/>
    <cellStyle name="40% - Accent5 2 3 5 2" xfId="2457"/>
    <cellStyle name="40% - Accent5 2 3 6" xfId="2458"/>
    <cellStyle name="40% - Accent5 2 4" xfId="214"/>
    <cellStyle name="40% - Accent5 2 4 2" xfId="2459"/>
    <cellStyle name="40% - Accent5 2 4 2 2" xfId="2460"/>
    <cellStyle name="40% - Accent5 2 4 2 2 2" xfId="2461"/>
    <cellStyle name="40% - Accent5 2 4 2 3" xfId="2462"/>
    <cellStyle name="40% - Accent5 2 4 3" xfId="2463"/>
    <cellStyle name="40% - Accent5 2 4 3 2" xfId="2464"/>
    <cellStyle name="40% - Accent5 2 4 4" xfId="2465"/>
    <cellStyle name="40% - Accent5 2 4 4 2" xfId="2466"/>
    <cellStyle name="40% - Accent5 2 4 5" xfId="2467"/>
    <cellStyle name="40% - Accent5 2 5" xfId="354"/>
    <cellStyle name="40% - Accent5 2 5 2" xfId="2468"/>
    <cellStyle name="40% - Accent5 2 5 2 2" xfId="2469"/>
    <cellStyle name="40% - Accent5 2 5 3" xfId="2470"/>
    <cellStyle name="40% - Accent5 2 5 3 2" xfId="2471"/>
    <cellStyle name="40% - Accent5 2 5 4" xfId="2472"/>
    <cellStyle name="40% - Accent5 2 6" xfId="2473"/>
    <cellStyle name="40% - Accent5 2 6 2" xfId="2474"/>
    <cellStyle name="40% - Accent5 2 7" xfId="2475"/>
    <cellStyle name="40% - Accent5 2 7 2" xfId="2476"/>
    <cellStyle name="40% - Accent5 2 8" xfId="2477"/>
    <cellStyle name="40% - Accent5 3" xfId="58"/>
    <cellStyle name="40% - Accent5 3 2" xfId="191"/>
    <cellStyle name="40% - Accent5 3 2 2" xfId="294"/>
    <cellStyle name="40% - Accent5 3 2 2 2" xfId="2478"/>
    <cellStyle name="40% - Accent5 3 2 2 2 2" xfId="2479"/>
    <cellStyle name="40% - Accent5 3 2 2 2 2 2" xfId="2480"/>
    <cellStyle name="40% - Accent5 3 2 2 2 3" xfId="2481"/>
    <cellStyle name="40% - Accent5 3 2 2 3" xfId="2482"/>
    <cellStyle name="40% - Accent5 3 2 2 3 2" xfId="2483"/>
    <cellStyle name="40% - Accent5 3 2 2 4" xfId="2484"/>
    <cellStyle name="40% - Accent5 3 2 2 4 2" xfId="2485"/>
    <cellStyle name="40% - Accent5 3 2 2 5" xfId="2486"/>
    <cellStyle name="40% - Accent5 3 2 3" xfId="2487"/>
    <cellStyle name="40% - Accent5 3 2 3 2" xfId="2488"/>
    <cellStyle name="40% - Accent5 3 2 3 2 2" xfId="2489"/>
    <cellStyle name="40% - Accent5 3 2 3 3" xfId="2490"/>
    <cellStyle name="40% - Accent5 3 2 4" xfId="2491"/>
    <cellStyle name="40% - Accent5 3 2 4 2" xfId="2492"/>
    <cellStyle name="40% - Accent5 3 2 5" xfId="2493"/>
    <cellStyle name="40% - Accent5 3 2 5 2" xfId="2494"/>
    <cellStyle name="40% - Accent5 3 2 6" xfId="2495"/>
    <cellStyle name="40% - Accent5 3 3" xfId="244"/>
    <cellStyle name="40% - Accent5 3 3 2" xfId="2496"/>
    <cellStyle name="40% - Accent5 3 3 2 2" xfId="2497"/>
    <cellStyle name="40% - Accent5 3 3 2 2 2" xfId="2498"/>
    <cellStyle name="40% - Accent5 3 3 2 3" xfId="2499"/>
    <cellStyle name="40% - Accent5 3 3 3" xfId="2500"/>
    <cellStyle name="40% - Accent5 3 3 3 2" xfId="2501"/>
    <cellStyle name="40% - Accent5 3 3 4" xfId="2502"/>
    <cellStyle name="40% - Accent5 3 3 4 2" xfId="2503"/>
    <cellStyle name="40% - Accent5 3 3 5" xfId="2504"/>
    <cellStyle name="40% - Accent5 3 4" xfId="356"/>
    <cellStyle name="40% - Accent5 3 4 2" xfId="2505"/>
    <cellStyle name="40% - Accent5 3 4 2 2" xfId="2506"/>
    <cellStyle name="40% - Accent5 3 4 3" xfId="2507"/>
    <cellStyle name="40% - Accent5 3 4 3 2" xfId="2508"/>
    <cellStyle name="40% - Accent5 3 4 4" xfId="2509"/>
    <cellStyle name="40% - Accent5 3 5" xfId="2510"/>
    <cellStyle name="40% - Accent5 3 5 2" xfId="2511"/>
    <cellStyle name="40% - Accent5 3 6" xfId="2512"/>
    <cellStyle name="40% - Accent5 3 6 2" xfId="2513"/>
    <cellStyle name="40% - Accent5 3 7" xfId="2514"/>
    <cellStyle name="40% - Accent5 4" xfId="154"/>
    <cellStyle name="40% - Accent5 4 2" xfId="259"/>
    <cellStyle name="40% - Accent5 4 2 2" xfId="2515"/>
    <cellStyle name="40% - Accent5 4 2 2 2" xfId="2516"/>
    <cellStyle name="40% - Accent5 4 2 2 2 2" xfId="2517"/>
    <cellStyle name="40% - Accent5 4 2 2 3" xfId="2518"/>
    <cellStyle name="40% - Accent5 4 2 3" xfId="2519"/>
    <cellStyle name="40% - Accent5 4 2 3 2" xfId="2520"/>
    <cellStyle name="40% - Accent5 4 2 4" xfId="2521"/>
    <cellStyle name="40% - Accent5 4 2 4 2" xfId="2522"/>
    <cellStyle name="40% - Accent5 4 2 5" xfId="2523"/>
    <cellStyle name="40% - Accent5 4 3" xfId="2524"/>
    <cellStyle name="40% - Accent5 4 3 2" xfId="2525"/>
    <cellStyle name="40% - Accent5 4 3 2 2" xfId="2526"/>
    <cellStyle name="40% - Accent5 4 3 3" xfId="2527"/>
    <cellStyle name="40% - Accent5 4 4" xfId="2528"/>
    <cellStyle name="40% - Accent5 4 4 2" xfId="2529"/>
    <cellStyle name="40% - Accent5 4 5" xfId="2530"/>
    <cellStyle name="40% - Accent5 4 5 2" xfId="2531"/>
    <cellStyle name="40% - Accent5 4 6" xfId="2532"/>
    <cellStyle name="40% - Accent5 5" xfId="137"/>
    <cellStyle name="40% - Accent5 5 2" xfId="319"/>
    <cellStyle name="40% - Accent5 5 2 2" xfId="2533"/>
    <cellStyle name="40% - Accent5 5 2 2 2" xfId="2534"/>
    <cellStyle name="40% - Accent5 5 2 2 2 2" xfId="2535"/>
    <cellStyle name="40% - Accent5 5 2 2 3" xfId="2536"/>
    <cellStyle name="40% - Accent5 5 2 3" xfId="2537"/>
    <cellStyle name="40% - Accent5 5 2 3 2" xfId="2538"/>
    <cellStyle name="40% - Accent5 5 2 4" xfId="2539"/>
    <cellStyle name="40% - Accent5 5 2 4 2" xfId="2540"/>
    <cellStyle name="40% - Accent5 5 2 5" xfId="2541"/>
    <cellStyle name="40% - Accent5 5 3" xfId="2542"/>
    <cellStyle name="40% - Accent5 5 3 2" xfId="2543"/>
    <cellStyle name="40% - Accent5 5 3 2 2" xfId="2544"/>
    <cellStyle name="40% - Accent5 5 3 3" xfId="2545"/>
    <cellStyle name="40% - Accent5 5 4" xfId="2546"/>
    <cellStyle name="40% - Accent5 5 4 2" xfId="2547"/>
    <cellStyle name="40% - Accent5 5 5" xfId="2548"/>
    <cellStyle name="40% - Accent5 5 5 2" xfId="2549"/>
    <cellStyle name="40% - Accent5 6" xfId="2550"/>
    <cellStyle name="40% - Accent5 7" xfId="2551"/>
    <cellStyle name="40% - Accent5 7 2" xfId="2552"/>
    <cellStyle name="40% - Accent5 7 2 2" xfId="2553"/>
    <cellStyle name="40% - Accent5 7 2 2 2" xfId="2554"/>
    <cellStyle name="40% - Accent5 7 2 3" xfId="2555"/>
    <cellStyle name="40% - Accent5 7 3" xfId="2556"/>
    <cellStyle name="40% - Accent5 7 3 2" xfId="2557"/>
    <cellStyle name="40% - Accent5 7 4" xfId="2558"/>
    <cellStyle name="40% - Accent5 8" xfId="2559"/>
    <cellStyle name="40% - Accent5 8 2" xfId="2560"/>
    <cellStyle name="40% - Accent5 8 2 2" xfId="2561"/>
    <cellStyle name="40% - Accent5 8 2 2 2" xfId="2562"/>
    <cellStyle name="40% - Accent5 8 2 3" xfId="2563"/>
    <cellStyle name="40% - Accent5 8 3" xfId="2564"/>
    <cellStyle name="40% - Accent5 8 3 2" xfId="2565"/>
    <cellStyle name="40% - Accent5 8 4" xfId="2566"/>
    <cellStyle name="40% - Accent5 9" xfId="2567"/>
    <cellStyle name="40% - Accent5 9 2" xfId="2568"/>
    <cellStyle name="40% - Accent5 9 2 2" xfId="2569"/>
    <cellStyle name="40% - Accent5 9 2 2 2" xfId="2570"/>
    <cellStyle name="40% - Accent5 9 2 3" xfId="2571"/>
    <cellStyle name="40% - Accent5 9 3" xfId="2572"/>
    <cellStyle name="40% - Accent5 9 3 2" xfId="2573"/>
    <cellStyle name="40% - Accent5 9 4" xfId="2574"/>
    <cellStyle name="40% - Accent6" xfId="3579" builtinId="51" customBuiltin="1"/>
    <cellStyle name="40% - Accent6 10" xfId="2575"/>
    <cellStyle name="40% - Accent6 10 2" xfId="2576"/>
    <cellStyle name="40% - Accent6 10 2 2" xfId="2577"/>
    <cellStyle name="40% - Accent6 10 2 2 2" xfId="2578"/>
    <cellStyle name="40% - Accent6 10 2 3" xfId="2579"/>
    <cellStyle name="40% - Accent6 10 3" xfId="2580"/>
    <cellStyle name="40% - Accent6 10 3 2" xfId="2581"/>
    <cellStyle name="40% - Accent6 10 4" xfId="2582"/>
    <cellStyle name="40% - Accent6 11" xfId="2583"/>
    <cellStyle name="40% - Accent6 11 2" xfId="2584"/>
    <cellStyle name="40% - Accent6 11 2 2" xfId="2585"/>
    <cellStyle name="40% - Accent6 11 3" xfId="2586"/>
    <cellStyle name="40% - Accent6 12" xfId="2587"/>
    <cellStyle name="40% - Accent6 13" xfId="2588"/>
    <cellStyle name="40% - Accent6 13 2" xfId="2589"/>
    <cellStyle name="40% - Accent6 13 2 2" xfId="2590"/>
    <cellStyle name="40% - Accent6 13 3" xfId="2591"/>
    <cellStyle name="40% - Accent6 14" xfId="2592"/>
    <cellStyle name="40% - Accent6 14 2" xfId="2593"/>
    <cellStyle name="40% - Accent6 14 2 2" xfId="2594"/>
    <cellStyle name="40% - Accent6 14 3" xfId="2595"/>
    <cellStyle name="40% - Accent6 15" xfId="2596"/>
    <cellStyle name="40% - Accent6 15 2" xfId="2597"/>
    <cellStyle name="40% - Accent6 15 2 2" xfId="2598"/>
    <cellStyle name="40% - Accent6 15 3" xfId="2599"/>
    <cellStyle name="40% - Accent6 16" xfId="2600"/>
    <cellStyle name="40% - Accent6 17" xfId="2601"/>
    <cellStyle name="40% - Accent6 17 2" xfId="2602"/>
    <cellStyle name="40% - Accent6 18" xfId="2603"/>
    <cellStyle name="40% - Accent6 2" xfId="59"/>
    <cellStyle name="40% - Accent6 2 2" xfId="60"/>
    <cellStyle name="40% - Accent6 2 2 2" xfId="193"/>
    <cellStyle name="40% - Accent6 2 2 2 2" xfId="296"/>
    <cellStyle name="40% - Accent6 2 2 2 2 2" xfId="2604"/>
    <cellStyle name="40% - Accent6 2 2 2 2 2 2" xfId="2605"/>
    <cellStyle name="40% - Accent6 2 2 2 2 2 2 2" xfId="2606"/>
    <cellStyle name="40% - Accent6 2 2 2 2 2 3" xfId="2607"/>
    <cellStyle name="40% - Accent6 2 2 2 2 3" xfId="2608"/>
    <cellStyle name="40% - Accent6 2 2 2 2 3 2" xfId="2609"/>
    <cellStyle name="40% - Accent6 2 2 2 2 4" xfId="2610"/>
    <cellStyle name="40% - Accent6 2 2 2 2 4 2" xfId="2611"/>
    <cellStyle name="40% - Accent6 2 2 2 2 5" xfId="2612"/>
    <cellStyle name="40% - Accent6 2 2 2 3" xfId="2613"/>
    <cellStyle name="40% - Accent6 2 2 2 3 2" xfId="2614"/>
    <cellStyle name="40% - Accent6 2 2 2 3 2 2" xfId="2615"/>
    <cellStyle name="40% - Accent6 2 2 2 3 3" xfId="2616"/>
    <cellStyle name="40% - Accent6 2 2 2 4" xfId="2617"/>
    <cellStyle name="40% - Accent6 2 2 2 4 2" xfId="2618"/>
    <cellStyle name="40% - Accent6 2 2 2 5" xfId="2619"/>
    <cellStyle name="40% - Accent6 2 2 2 5 2" xfId="2620"/>
    <cellStyle name="40% - Accent6 2 2 2 6" xfId="2621"/>
    <cellStyle name="40% - Accent6 2 2 3" xfId="232"/>
    <cellStyle name="40% - Accent6 2 2 3 2" xfId="2622"/>
    <cellStyle name="40% - Accent6 2 2 3 2 2" xfId="2623"/>
    <cellStyle name="40% - Accent6 2 2 3 2 2 2" xfId="2624"/>
    <cellStyle name="40% - Accent6 2 2 3 2 3" xfId="2625"/>
    <cellStyle name="40% - Accent6 2 2 3 3" xfId="2626"/>
    <cellStyle name="40% - Accent6 2 2 3 3 2" xfId="2627"/>
    <cellStyle name="40% - Accent6 2 2 3 4" xfId="2628"/>
    <cellStyle name="40% - Accent6 2 2 3 4 2" xfId="2629"/>
    <cellStyle name="40% - Accent6 2 2 3 5" xfId="2630"/>
    <cellStyle name="40% - Accent6 2 2 4" xfId="358"/>
    <cellStyle name="40% - Accent6 2 2 4 2" xfId="2631"/>
    <cellStyle name="40% - Accent6 2 2 4 2 2" xfId="2632"/>
    <cellStyle name="40% - Accent6 2 2 4 3" xfId="2633"/>
    <cellStyle name="40% - Accent6 2 2 4 3 2" xfId="2634"/>
    <cellStyle name="40% - Accent6 2 2 4 4" xfId="2635"/>
    <cellStyle name="40% - Accent6 2 2 5" xfId="2636"/>
    <cellStyle name="40% - Accent6 2 2 5 2" xfId="2637"/>
    <cellStyle name="40% - Accent6 2 2 6" xfId="2638"/>
    <cellStyle name="40% - Accent6 2 2 6 2" xfId="2639"/>
    <cellStyle name="40% - Accent6 2 2 7" xfId="2640"/>
    <cellStyle name="40% - Accent6 2 3" xfId="192"/>
    <cellStyle name="40% - Accent6 2 3 2" xfId="295"/>
    <cellStyle name="40% - Accent6 2 3 2 2" xfId="2641"/>
    <cellStyle name="40% - Accent6 2 3 2 2 2" xfId="2642"/>
    <cellStyle name="40% - Accent6 2 3 2 2 2 2" xfId="2643"/>
    <cellStyle name="40% - Accent6 2 3 2 2 3" xfId="2644"/>
    <cellStyle name="40% - Accent6 2 3 2 3" xfId="2645"/>
    <cellStyle name="40% - Accent6 2 3 2 3 2" xfId="2646"/>
    <cellStyle name="40% - Accent6 2 3 2 4" xfId="2647"/>
    <cellStyle name="40% - Accent6 2 3 2 4 2" xfId="2648"/>
    <cellStyle name="40% - Accent6 2 3 2 5" xfId="2649"/>
    <cellStyle name="40% - Accent6 2 3 3" xfId="2650"/>
    <cellStyle name="40% - Accent6 2 3 3 2" xfId="2651"/>
    <cellStyle name="40% - Accent6 2 3 3 2 2" xfId="2652"/>
    <cellStyle name="40% - Accent6 2 3 3 3" xfId="2653"/>
    <cellStyle name="40% - Accent6 2 3 4" xfId="2654"/>
    <cellStyle name="40% - Accent6 2 3 4 2" xfId="2655"/>
    <cellStyle name="40% - Accent6 2 3 5" xfId="2656"/>
    <cellStyle name="40% - Accent6 2 3 5 2" xfId="2657"/>
    <cellStyle name="40% - Accent6 2 3 6" xfId="2658"/>
    <cellStyle name="40% - Accent6 2 4" xfId="216"/>
    <cellStyle name="40% - Accent6 2 4 2" xfId="2659"/>
    <cellStyle name="40% - Accent6 2 4 2 2" xfId="2660"/>
    <cellStyle name="40% - Accent6 2 4 2 2 2" xfId="2661"/>
    <cellStyle name="40% - Accent6 2 4 2 3" xfId="2662"/>
    <cellStyle name="40% - Accent6 2 4 3" xfId="2663"/>
    <cellStyle name="40% - Accent6 2 4 3 2" xfId="2664"/>
    <cellStyle name="40% - Accent6 2 4 4" xfId="2665"/>
    <cellStyle name="40% - Accent6 2 4 4 2" xfId="2666"/>
    <cellStyle name="40% - Accent6 2 4 5" xfId="2667"/>
    <cellStyle name="40% - Accent6 2 5" xfId="357"/>
    <cellStyle name="40% - Accent6 2 5 2" xfId="2668"/>
    <cellStyle name="40% - Accent6 2 5 2 2" xfId="2669"/>
    <cellStyle name="40% - Accent6 2 5 3" xfId="2670"/>
    <cellStyle name="40% - Accent6 2 5 3 2" xfId="2671"/>
    <cellStyle name="40% - Accent6 2 5 4" xfId="2672"/>
    <cellStyle name="40% - Accent6 2 6" xfId="2673"/>
    <cellStyle name="40% - Accent6 2 6 2" xfId="2674"/>
    <cellStyle name="40% - Accent6 2 7" xfId="2675"/>
    <cellStyle name="40% - Accent6 2 7 2" xfId="2676"/>
    <cellStyle name="40% - Accent6 2 8" xfId="2677"/>
    <cellStyle name="40% - Accent6 3" xfId="61"/>
    <cellStyle name="40% - Accent6 3 2" xfId="194"/>
    <cellStyle name="40% - Accent6 3 2 2" xfId="297"/>
    <cellStyle name="40% - Accent6 3 2 2 2" xfId="2678"/>
    <cellStyle name="40% - Accent6 3 2 2 2 2" xfId="2679"/>
    <cellStyle name="40% - Accent6 3 2 2 2 2 2" xfId="2680"/>
    <cellStyle name="40% - Accent6 3 2 2 2 3" xfId="2681"/>
    <cellStyle name="40% - Accent6 3 2 2 3" xfId="2682"/>
    <cellStyle name="40% - Accent6 3 2 2 3 2" xfId="2683"/>
    <cellStyle name="40% - Accent6 3 2 2 4" xfId="2684"/>
    <cellStyle name="40% - Accent6 3 2 2 4 2" xfId="2685"/>
    <cellStyle name="40% - Accent6 3 2 2 5" xfId="2686"/>
    <cellStyle name="40% - Accent6 3 2 3" xfId="2687"/>
    <cellStyle name="40% - Accent6 3 2 3 2" xfId="2688"/>
    <cellStyle name="40% - Accent6 3 2 3 2 2" xfId="2689"/>
    <cellStyle name="40% - Accent6 3 2 3 3" xfId="2690"/>
    <cellStyle name="40% - Accent6 3 2 4" xfId="2691"/>
    <cellStyle name="40% - Accent6 3 2 4 2" xfId="2692"/>
    <cellStyle name="40% - Accent6 3 2 5" xfId="2693"/>
    <cellStyle name="40% - Accent6 3 2 5 2" xfId="2694"/>
    <cellStyle name="40% - Accent6 3 2 6" xfId="2695"/>
    <cellStyle name="40% - Accent6 3 3" xfId="246"/>
    <cellStyle name="40% - Accent6 3 3 2" xfId="2696"/>
    <cellStyle name="40% - Accent6 3 3 2 2" xfId="2697"/>
    <cellStyle name="40% - Accent6 3 3 2 2 2" xfId="2698"/>
    <cellStyle name="40% - Accent6 3 3 2 3" xfId="2699"/>
    <cellStyle name="40% - Accent6 3 3 3" xfId="2700"/>
    <cellStyle name="40% - Accent6 3 3 3 2" xfId="2701"/>
    <cellStyle name="40% - Accent6 3 3 4" xfId="2702"/>
    <cellStyle name="40% - Accent6 3 3 4 2" xfId="2703"/>
    <cellStyle name="40% - Accent6 3 3 5" xfId="2704"/>
    <cellStyle name="40% - Accent6 3 4" xfId="359"/>
    <cellStyle name="40% - Accent6 3 4 2" xfId="2705"/>
    <cellStyle name="40% - Accent6 3 4 2 2" xfId="2706"/>
    <cellStyle name="40% - Accent6 3 4 3" xfId="2707"/>
    <cellStyle name="40% - Accent6 3 4 3 2" xfId="2708"/>
    <cellStyle name="40% - Accent6 3 4 4" xfId="2709"/>
    <cellStyle name="40% - Accent6 3 5" xfId="2710"/>
    <cellStyle name="40% - Accent6 3 5 2" xfId="2711"/>
    <cellStyle name="40% - Accent6 3 6" xfId="2712"/>
    <cellStyle name="40% - Accent6 3 6 2" xfId="2713"/>
    <cellStyle name="40% - Accent6 3 7" xfId="2714"/>
    <cellStyle name="40% - Accent6 4" xfId="156"/>
    <cellStyle name="40% - Accent6 4 2" xfId="261"/>
    <cellStyle name="40% - Accent6 4 2 2" xfId="2715"/>
    <cellStyle name="40% - Accent6 4 2 2 2" xfId="2716"/>
    <cellStyle name="40% - Accent6 4 2 2 2 2" xfId="2717"/>
    <cellStyle name="40% - Accent6 4 2 2 3" xfId="2718"/>
    <cellStyle name="40% - Accent6 4 2 3" xfId="2719"/>
    <cellStyle name="40% - Accent6 4 2 3 2" xfId="2720"/>
    <cellStyle name="40% - Accent6 4 2 4" xfId="2721"/>
    <cellStyle name="40% - Accent6 4 2 4 2" xfId="2722"/>
    <cellStyle name="40% - Accent6 4 2 5" xfId="2723"/>
    <cellStyle name="40% - Accent6 4 3" xfId="2724"/>
    <cellStyle name="40% - Accent6 4 3 2" xfId="2725"/>
    <cellStyle name="40% - Accent6 4 3 2 2" xfId="2726"/>
    <cellStyle name="40% - Accent6 4 3 3" xfId="2727"/>
    <cellStyle name="40% - Accent6 4 4" xfId="2728"/>
    <cellStyle name="40% - Accent6 4 4 2" xfId="2729"/>
    <cellStyle name="40% - Accent6 4 5" xfId="2730"/>
    <cellStyle name="40% - Accent6 4 5 2" xfId="2731"/>
    <cellStyle name="40% - Accent6 4 6" xfId="2732"/>
    <cellStyle name="40% - Accent6 5" xfId="141"/>
    <cellStyle name="40% - Accent6 5 2" xfId="321"/>
    <cellStyle name="40% - Accent6 5 2 2" xfId="2733"/>
    <cellStyle name="40% - Accent6 5 2 2 2" xfId="2734"/>
    <cellStyle name="40% - Accent6 5 2 2 2 2" xfId="2735"/>
    <cellStyle name="40% - Accent6 5 2 2 3" xfId="2736"/>
    <cellStyle name="40% - Accent6 5 2 3" xfId="2737"/>
    <cellStyle name="40% - Accent6 5 2 3 2" xfId="2738"/>
    <cellStyle name="40% - Accent6 5 2 4" xfId="2739"/>
    <cellStyle name="40% - Accent6 5 2 4 2" xfId="2740"/>
    <cellStyle name="40% - Accent6 5 2 5" xfId="2741"/>
    <cellStyle name="40% - Accent6 5 3" xfId="2742"/>
    <cellStyle name="40% - Accent6 5 3 2" xfId="2743"/>
    <cellStyle name="40% - Accent6 5 3 2 2" xfId="2744"/>
    <cellStyle name="40% - Accent6 5 3 3" xfId="2745"/>
    <cellStyle name="40% - Accent6 5 4" xfId="2746"/>
    <cellStyle name="40% - Accent6 5 4 2" xfId="2747"/>
    <cellStyle name="40% - Accent6 5 5" xfId="2748"/>
    <cellStyle name="40% - Accent6 5 5 2" xfId="2749"/>
    <cellStyle name="40% - Accent6 6" xfId="2750"/>
    <cellStyle name="40% - Accent6 7" xfId="2751"/>
    <cellStyle name="40% - Accent6 7 2" xfId="2752"/>
    <cellStyle name="40% - Accent6 7 2 2" xfId="2753"/>
    <cellStyle name="40% - Accent6 7 2 2 2" xfId="2754"/>
    <cellStyle name="40% - Accent6 7 2 3" xfId="2755"/>
    <cellStyle name="40% - Accent6 7 3" xfId="2756"/>
    <cellStyle name="40% - Accent6 7 3 2" xfId="2757"/>
    <cellStyle name="40% - Accent6 7 4" xfId="2758"/>
    <cellStyle name="40% - Accent6 8" xfId="2759"/>
    <cellStyle name="40% - Accent6 8 2" xfId="2760"/>
    <cellStyle name="40% - Accent6 8 2 2" xfId="2761"/>
    <cellStyle name="40% - Accent6 8 2 2 2" xfId="2762"/>
    <cellStyle name="40% - Accent6 8 2 3" xfId="2763"/>
    <cellStyle name="40% - Accent6 8 3" xfId="2764"/>
    <cellStyle name="40% - Accent6 8 3 2" xfId="2765"/>
    <cellStyle name="40% - Accent6 8 4" xfId="2766"/>
    <cellStyle name="40% - Accent6 9" xfId="2767"/>
    <cellStyle name="40% - Accent6 9 2" xfId="2768"/>
    <cellStyle name="40% - Accent6 9 2 2" xfId="2769"/>
    <cellStyle name="40% - Accent6 9 2 2 2" xfId="2770"/>
    <cellStyle name="40% - Accent6 9 2 3" xfId="2771"/>
    <cellStyle name="40% - Accent6 9 3" xfId="2772"/>
    <cellStyle name="40% - Accent6 9 3 2" xfId="2773"/>
    <cellStyle name="40% - Accent6 9 4" xfId="2774"/>
    <cellStyle name="60% - Accent1" xfId="3560" builtinId="32" customBuiltin="1"/>
    <cellStyle name="60% - Accent1 2" xfId="62"/>
    <cellStyle name="60% - Accent1 3" xfId="122"/>
    <cellStyle name="60% - Accent1 4" xfId="2775"/>
    <cellStyle name="60% - Accent1 5" xfId="2776"/>
    <cellStyle name="60% - Accent2" xfId="3564" builtinId="36" customBuiltin="1"/>
    <cellStyle name="60% - Accent2 2" xfId="63"/>
    <cellStyle name="60% - Accent2 3" xfId="126"/>
    <cellStyle name="60% - Accent2 4" xfId="2777"/>
    <cellStyle name="60% - Accent2 5" xfId="2778"/>
    <cellStyle name="60% - Accent3" xfId="3568" builtinId="40" customBuiltin="1"/>
    <cellStyle name="60% - Accent3 2" xfId="64"/>
    <cellStyle name="60% - Accent3 3" xfId="130"/>
    <cellStyle name="60% - Accent3 4" xfId="2779"/>
    <cellStyle name="60% - Accent3 5" xfId="2780"/>
    <cellStyle name="60% - Accent4" xfId="3572" builtinId="44" customBuiltin="1"/>
    <cellStyle name="60% - Accent4 2" xfId="65"/>
    <cellStyle name="60% - Accent4 3" xfId="134"/>
    <cellStyle name="60% - Accent4 4" xfId="2781"/>
    <cellStyle name="60% - Accent4 5" xfId="2782"/>
    <cellStyle name="60% - Accent5" xfId="3576" builtinId="48" customBuiltin="1"/>
    <cellStyle name="60% - Accent5 2" xfId="66"/>
    <cellStyle name="60% - Accent5 3" xfId="138"/>
    <cellStyle name="60% - Accent5 4" xfId="2783"/>
    <cellStyle name="60% - Accent5 5" xfId="2784"/>
    <cellStyle name="60% - Accent6" xfId="3580" builtinId="52" customBuiltin="1"/>
    <cellStyle name="60% - Accent6 2" xfId="67"/>
    <cellStyle name="60% - Accent6 3" xfId="142"/>
    <cellStyle name="60% - Accent6 4" xfId="2785"/>
    <cellStyle name="60% - Accent6 5" xfId="2786"/>
    <cellStyle name="Accent1" xfId="3557" builtinId="29" customBuiltin="1"/>
    <cellStyle name="Accent1 2" xfId="68"/>
    <cellStyle name="Accent1 3" xfId="119"/>
    <cellStyle name="Accent1 4" xfId="2787"/>
    <cellStyle name="Accent1 5" xfId="2788"/>
    <cellStyle name="Accent2" xfId="3561" builtinId="33" customBuiltin="1"/>
    <cellStyle name="Accent2 2" xfId="69"/>
    <cellStyle name="Accent2 3" xfId="123"/>
    <cellStyle name="Accent2 4" xfId="2789"/>
    <cellStyle name="Accent2 5" xfId="2790"/>
    <cellStyle name="Accent3" xfId="3565" builtinId="37" customBuiltin="1"/>
    <cellStyle name="Accent3 2" xfId="70"/>
    <cellStyle name="Accent3 3" xfId="127"/>
    <cellStyle name="Accent3 4" xfId="2791"/>
    <cellStyle name="Accent3 5" xfId="2792"/>
    <cellStyle name="Accent4" xfId="3569" builtinId="41" customBuiltin="1"/>
    <cellStyle name="Accent4 2" xfId="71"/>
    <cellStyle name="Accent4 3" xfId="131"/>
    <cellStyle name="Accent4 4" xfId="2793"/>
    <cellStyle name="Accent4 5" xfId="2794"/>
    <cellStyle name="Accent5" xfId="3573" builtinId="45" customBuiltin="1"/>
    <cellStyle name="Accent5 2" xfId="72"/>
    <cellStyle name="Accent5 3" xfId="135"/>
    <cellStyle name="Accent5 4" xfId="2795"/>
    <cellStyle name="Accent5 5" xfId="2796"/>
    <cellStyle name="Accent6" xfId="3577" builtinId="49" customBuiltin="1"/>
    <cellStyle name="Accent6 2" xfId="73"/>
    <cellStyle name="Accent6 3" xfId="139"/>
    <cellStyle name="Accent6 4" xfId="2797"/>
    <cellStyle name="Accent6 5" xfId="2798"/>
    <cellStyle name="Bad" xfId="3547" builtinId="27" customBuiltin="1"/>
    <cellStyle name="Bad 2" xfId="74"/>
    <cellStyle name="Bad 3" xfId="108"/>
    <cellStyle name="Bad 4" xfId="2799"/>
    <cellStyle name="Bad 5" xfId="2800"/>
    <cellStyle name="Calculation" xfId="3551" builtinId="22" customBuiltin="1"/>
    <cellStyle name="Calculation 2" xfId="75"/>
    <cellStyle name="Calculation 3" xfId="112"/>
    <cellStyle name="Calculation 4" xfId="2801"/>
    <cellStyle name="Calculation 5" xfId="2802"/>
    <cellStyle name="Check Cell" xfId="3553" builtinId="23" customBuiltin="1"/>
    <cellStyle name="Check Cell 2" xfId="76"/>
    <cellStyle name="Check Cell 3" xfId="114"/>
    <cellStyle name="Check Cell 4" xfId="2803"/>
    <cellStyle name="Check Cell 5" xfId="2804"/>
    <cellStyle name="Comma 10" xfId="2805"/>
    <cellStyle name="Comma 2" xfId="3"/>
    <cellStyle name="Comma 2 2" xfId="10"/>
    <cellStyle name="Comma 2 2 2" xfId="78"/>
    <cellStyle name="Comma 2 2 2 2" xfId="298"/>
    <cellStyle name="Comma 2 2 2 2 2" xfId="2806"/>
    <cellStyle name="Comma 2 2 2 2 2 2" xfId="2807"/>
    <cellStyle name="Comma 2 2 2 2 2 2 2" xfId="2808"/>
    <cellStyle name="Comma 2 2 2 2 2 3" xfId="2809"/>
    <cellStyle name="Comma 2 2 2 2 3" xfId="2810"/>
    <cellStyle name="Comma 2 2 2 2 3 2" xfId="2811"/>
    <cellStyle name="Comma 2 2 2 2 4" xfId="2812"/>
    <cellStyle name="Comma 2 2 2 2 4 2" xfId="2813"/>
    <cellStyle name="Comma 2 2 2 2 5" xfId="2814"/>
    <cellStyle name="Comma 2 2 2 3" xfId="2815"/>
    <cellStyle name="Comma 2 2 2 3 2" xfId="2816"/>
    <cellStyle name="Comma 2 2 2 3 2 2" xfId="2817"/>
    <cellStyle name="Comma 2 2 2 3 3" xfId="2818"/>
    <cellStyle name="Comma 2 2 2 4" xfId="2819"/>
    <cellStyle name="Comma 2 2 2 4 2" xfId="2820"/>
    <cellStyle name="Comma 2 2 2 5" xfId="2821"/>
    <cellStyle name="Comma 2 2 2 5 2" xfId="2822"/>
    <cellStyle name="Comma 2 2 2 6" xfId="2823"/>
    <cellStyle name="Comma 2 2 3" xfId="218"/>
    <cellStyle name="Comma 2 2 3 2" xfId="2824"/>
    <cellStyle name="Comma 2 2 3 2 2" xfId="2825"/>
    <cellStyle name="Comma 2 2 3 2 2 2" xfId="2826"/>
    <cellStyle name="Comma 2 2 3 2 3" xfId="2827"/>
    <cellStyle name="Comma 2 2 3 3" xfId="2828"/>
    <cellStyle name="Comma 2 2 3 3 2" xfId="2829"/>
    <cellStyle name="Comma 2 2 3 4" xfId="2830"/>
    <cellStyle name="Comma 2 2 3 4 2" xfId="2831"/>
    <cellStyle name="Comma 2 2 3 5" xfId="2832"/>
    <cellStyle name="Comma 2 2 4" xfId="361"/>
    <cellStyle name="Comma 2 2 4 2" xfId="2833"/>
    <cellStyle name="Comma 2 2 4 2 2" xfId="2834"/>
    <cellStyle name="Comma 2 2 4 3" xfId="2835"/>
    <cellStyle name="Comma 2 2 4 3 2" xfId="2836"/>
    <cellStyle name="Comma 2 2 4 4" xfId="2837"/>
    <cellStyle name="Comma 2 2 5" xfId="2838"/>
    <cellStyle name="Comma 2 2 5 2" xfId="2839"/>
    <cellStyle name="Comma 2 2 6" xfId="2840"/>
    <cellStyle name="Comma 2 2 6 2" xfId="2841"/>
    <cellStyle name="Comma 2 2 7" xfId="2842"/>
    <cellStyle name="Comma 2 2 8" xfId="2843"/>
    <cellStyle name="Comma 2 3" xfId="11"/>
    <cellStyle name="Comma 2 3 2" xfId="79"/>
    <cellStyle name="Comma 2 3 2 2" xfId="299"/>
    <cellStyle name="Comma 2 3 2 2 2" xfId="2844"/>
    <cellStyle name="Comma 2 3 2 2 2 2" xfId="2845"/>
    <cellStyle name="Comma 2 3 2 2 2 2 2" xfId="2846"/>
    <cellStyle name="Comma 2 3 2 2 2 3" xfId="2847"/>
    <cellStyle name="Comma 2 3 2 2 3" xfId="2848"/>
    <cellStyle name="Comma 2 3 2 2 3 2" xfId="2849"/>
    <cellStyle name="Comma 2 3 2 2 4" xfId="2850"/>
    <cellStyle name="Comma 2 3 2 2 4 2" xfId="2851"/>
    <cellStyle name="Comma 2 3 2 2 5" xfId="2852"/>
    <cellStyle name="Comma 2 3 2 3" xfId="2853"/>
    <cellStyle name="Comma 2 3 2 3 2" xfId="2854"/>
    <cellStyle name="Comma 2 3 2 3 2 2" xfId="2855"/>
    <cellStyle name="Comma 2 3 2 3 3" xfId="2856"/>
    <cellStyle name="Comma 2 3 2 4" xfId="2857"/>
    <cellStyle name="Comma 2 3 2 4 2" xfId="2858"/>
    <cellStyle name="Comma 2 3 2 5" xfId="2859"/>
    <cellStyle name="Comma 2 3 2 5 2" xfId="2860"/>
    <cellStyle name="Comma 2 3 2 6" xfId="2861"/>
    <cellStyle name="Comma 2 3 3" xfId="247"/>
    <cellStyle name="Comma 2 3 3 2" xfId="2862"/>
    <cellStyle name="Comma 2 3 3 2 2" xfId="2863"/>
    <cellStyle name="Comma 2 3 3 2 2 2" xfId="2864"/>
    <cellStyle name="Comma 2 3 3 2 3" xfId="2865"/>
    <cellStyle name="Comma 2 3 3 3" xfId="2866"/>
    <cellStyle name="Comma 2 3 3 3 2" xfId="2867"/>
    <cellStyle name="Comma 2 3 3 4" xfId="2868"/>
    <cellStyle name="Comma 2 3 3 4 2" xfId="2869"/>
    <cellStyle name="Comma 2 3 3 5" xfId="2870"/>
    <cellStyle name="Comma 2 3 4" xfId="362"/>
    <cellStyle name="Comma 2 3 4 2" xfId="2871"/>
    <cellStyle name="Comma 2 3 4 2 2" xfId="2872"/>
    <cellStyle name="Comma 2 3 4 3" xfId="2873"/>
    <cellStyle name="Comma 2 3 4 3 2" xfId="2874"/>
    <cellStyle name="Comma 2 3 4 4" xfId="2875"/>
    <cellStyle name="Comma 2 3 5" xfId="2876"/>
    <cellStyle name="Comma 2 3 5 2" xfId="2877"/>
    <cellStyle name="Comma 2 3 6" xfId="2878"/>
    <cellStyle name="Comma 2 3 6 2" xfId="2879"/>
    <cellStyle name="Comma 2 4" xfId="12"/>
    <cellStyle name="Comma 2 4 2" xfId="77"/>
    <cellStyle name="Comma 2 4 2 2" xfId="2880"/>
    <cellStyle name="Comma 2 4 3" xfId="158"/>
    <cellStyle name="Comma 2 4 4" xfId="360"/>
    <cellStyle name="Comma 2 4 4 2" xfId="2881"/>
    <cellStyle name="Comma 2 5" xfId="202"/>
    <cellStyle name="Comma 2 5 2" xfId="2882"/>
    <cellStyle name="Comma 2 5 2 2" xfId="2883"/>
    <cellStyle name="Comma 2 5 2 2 2" xfId="2884"/>
    <cellStyle name="Comma 2 5 2 3" xfId="2885"/>
    <cellStyle name="Comma 2 5 3" xfId="2886"/>
    <cellStyle name="Comma 2 5 3 2" xfId="2887"/>
    <cellStyle name="Comma 2 5 4" xfId="2888"/>
    <cellStyle name="Comma 2 5 4 2" xfId="2889"/>
    <cellStyle name="Comma 2 5 5" xfId="2890"/>
    <cellStyle name="Comma 2 6" xfId="2891"/>
    <cellStyle name="Comma 2 6 2" xfId="2892"/>
    <cellStyle name="Comma 2 6 2 2" xfId="2893"/>
    <cellStyle name="Comma 2 6 3" xfId="2894"/>
    <cellStyle name="Comma 2 7" xfId="2895"/>
    <cellStyle name="Comma 2 7 2" xfId="2896"/>
    <cellStyle name="Comma 2 8" xfId="2897"/>
    <cellStyle name="Comma 2 8 2" xfId="2898"/>
    <cellStyle name="Comma 2 9" xfId="2899"/>
    <cellStyle name="Comma 3" xfId="7"/>
    <cellStyle name="Comma 3 2" xfId="80"/>
    <cellStyle name="Comma 3 2 2" xfId="2900"/>
    <cellStyle name="Comma 3 2 3" xfId="2901"/>
    <cellStyle name="Comma 3 3" xfId="20"/>
    <cellStyle name="Comma 3 3 2" xfId="2902"/>
    <cellStyle name="Comma 3 3 3" xfId="2903"/>
    <cellStyle name="Comma 3 4" xfId="2904"/>
    <cellStyle name="Comma 3 5" xfId="2905"/>
    <cellStyle name="Comma 3 5 2" xfId="2906"/>
    <cellStyle name="Comma 3 6" xfId="2907"/>
    <cellStyle name="Comma 3 7" xfId="2908"/>
    <cellStyle name="Comma 4" xfId="25"/>
    <cellStyle name="Comma 4 2" xfId="2909"/>
    <cellStyle name="Comma 4 3" xfId="2910"/>
    <cellStyle name="Comma 4 4" xfId="2911"/>
    <cellStyle name="Comma 5" xfId="23"/>
    <cellStyle name="Comma 5 2" xfId="2912"/>
    <cellStyle name="Comma 5 2 2" xfId="2913"/>
    <cellStyle name="Comma 5 3" xfId="2914"/>
    <cellStyle name="Comma 5 4" xfId="2915"/>
    <cellStyle name="Comma 6" xfId="323"/>
    <cellStyle name="Comma 6 2" xfId="2916"/>
    <cellStyle name="Comma 6 2 2" xfId="2917"/>
    <cellStyle name="Comma 6 3" xfId="2918"/>
    <cellStyle name="Comma 6 4" xfId="2919"/>
    <cellStyle name="Comma 7" xfId="2920"/>
    <cellStyle name="Comma 8" xfId="2921"/>
    <cellStyle name="Comma 9" xfId="2922"/>
    <cellStyle name="Currency 2" xfId="4"/>
    <cellStyle name="Currency 2 2" xfId="2923"/>
    <cellStyle name="Currency 2 2 2" xfId="2924"/>
    <cellStyle name="Currency 2 2 2 2" xfId="2925"/>
    <cellStyle name="Currency 2 2 3" xfId="2926"/>
    <cellStyle name="Currency 2 2 4" xfId="2927"/>
    <cellStyle name="Currency 2 3" xfId="2928"/>
    <cellStyle name="Currency 2 3 2" xfId="2929"/>
    <cellStyle name="Currency 2 4" xfId="2930"/>
    <cellStyle name="Currency 2 4 2" xfId="2931"/>
    <cellStyle name="Currency 2 5" xfId="2932"/>
    <cellStyle name="Currency 3" xfId="2933"/>
    <cellStyle name="Currency 3 2" xfId="2934"/>
    <cellStyle name="Currency 4" xfId="2935"/>
    <cellStyle name="Explanatory Text" xfId="3555" builtinId="53" customBuiltin="1"/>
    <cellStyle name="Explanatory Text 2" xfId="81"/>
    <cellStyle name="Explanatory Text 3" xfId="117"/>
    <cellStyle name="Explanatory Text 4" xfId="2936"/>
    <cellStyle name="Explanatory Text 5" xfId="2937"/>
    <cellStyle name="Followed Hyperlink" xfId="3582" builtinId="9" customBuiltin="1"/>
    <cellStyle name="Good" xfId="3546" builtinId="26" customBuiltin="1"/>
    <cellStyle name="Good 2" xfId="82"/>
    <cellStyle name="Good 3" xfId="107"/>
    <cellStyle name="Good 4" xfId="2938"/>
    <cellStyle name="Good 5" xfId="2939"/>
    <cellStyle name="Heading 1" xfId="3542" builtinId="16" customBuiltin="1"/>
    <cellStyle name="Heading 1 2" xfId="83"/>
    <cellStyle name="Heading 1 3" xfId="103"/>
    <cellStyle name="Heading 1 4" xfId="2940"/>
    <cellStyle name="Heading 1 5" xfId="2941"/>
    <cellStyle name="Heading 2" xfId="3543" builtinId="17" customBuiltin="1"/>
    <cellStyle name="Heading 2 2" xfId="84"/>
    <cellStyle name="Heading 2 3" xfId="104"/>
    <cellStyle name="Heading 2 4" xfId="2942"/>
    <cellStyle name="Heading 2 5" xfId="2943"/>
    <cellStyle name="Heading 3" xfId="3544" builtinId="18" customBuiltin="1"/>
    <cellStyle name="Heading 3 2" xfId="85"/>
    <cellStyle name="Heading 3 3" xfId="105"/>
    <cellStyle name="Heading 3 4" xfId="2944"/>
    <cellStyle name="Heading 3 5" xfId="2945"/>
    <cellStyle name="Heading 4" xfId="3545" builtinId="19" customBuiltin="1"/>
    <cellStyle name="Heading 4 2" xfId="86"/>
    <cellStyle name="Heading 4 3" xfId="106"/>
    <cellStyle name="Heading 4 4" xfId="2946"/>
    <cellStyle name="Heading 4 5" xfId="2947"/>
    <cellStyle name="Hyperlink" xfId="374" builtinId="8"/>
    <cellStyle name="Hyperlink 2" xfId="3581"/>
    <cellStyle name="Input" xfId="3549" builtinId="20" customBuiltin="1"/>
    <cellStyle name="Input 2" xfId="87"/>
    <cellStyle name="Input 3" xfId="110"/>
    <cellStyle name="Input 4" xfId="2948"/>
    <cellStyle name="Input 5" xfId="2949"/>
    <cellStyle name="Linked Cell" xfId="3552" builtinId="24" customBuiltin="1"/>
    <cellStyle name="Linked Cell 2" xfId="88"/>
    <cellStyle name="Linked Cell 3" xfId="113"/>
    <cellStyle name="Linked Cell 4" xfId="2950"/>
    <cellStyle name="Linked Cell 5" xfId="2951"/>
    <cellStyle name="Neutral" xfId="3548" builtinId="28" customBuiltin="1"/>
    <cellStyle name="Neutral 2" xfId="89"/>
    <cellStyle name="Neutral 3" xfId="109"/>
    <cellStyle name="Neutral 4" xfId="2952"/>
    <cellStyle name="Neutral 5" xfId="2953"/>
    <cellStyle name="Normal" xfId="0" builtinId="0"/>
    <cellStyle name="Normal 10" xfId="2954"/>
    <cellStyle name="Normal 10 2" xfId="2955"/>
    <cellStyle name="Normal 10 2 2" xfId="2956"/>
    <cellStyle name="Normal 10 2 2 2" xfId="2957"/>
    <cellStyle name="Normal 10 2 3" xfId="2958"/>
    <cellStyle name="Normal 10 3" xfId="2959"/>
    <cellStyle name="Normal 10 3 2" xfId="2960"/>
    <cellStyle name="Normal 10 4" xfId="2961"/>
    <cellStyle name="Normal 10 4 2" xfId="2962"/>
    <cellStyle name="Normal 10 5" xfId="2963"/>
    <cellStyle name="Normal 11" xfId="2964"/>
    <cellStyle name="Normal 11 2" xfId="2965"/>
    <cellStyle name="Normal 11 2 2" xfId="2966"/>
    <cellStyle name="Normal 11 2 2 2" xfId="2967"/>
    <cellStyle name="Normal 11 2 3" xfId="2968"/>
    <cellStyle name="Normal 11 3" xfId="2969"/>
    <cellStyle name="Normal 11 3 2" xfId="2970"/>
    <cellStyle name="Normal 11 4" xfId="2971"/>
    <cellStyle name="Normal 12" xfId="2972"/>
    <cellStyle name="Normal 12 2" xfId="2973"/>
    <cellStyle name="Normal 12 2 2" xfId="2974"/>
    <cellStyle name="Normal 12 2 2 2" xfId="2975"/>
    <cellStyle name="Normal 12 2 3" xfId="2976"/>
    <cellStyle name="Normal 12 3" xfId="2977"/>
    <cellStyle name="Normal 12 3 2" xfId="2978"/>
    <cellStyle name="Normal 12 4" xfId="2979"/>
    <cellStyle name="Normal 13" xfId="2980"/>
    <cellStyle name="Normal 13 2" xfId="2981"/>
    <cellStyle name="Normal 13 2 2" xfId="2982"/>
    <cellStyle name="Normal 13 2 2 2" xfId="2983"/>
    <cellStyle name="Normal 13 2 3" xfId="2984"/>
    <cellStyle name="Normal 13 3" xfId="2985"/>
    <cellStyle name="Normal 13 3 2" xfId="2986"/>
    <cellStyle name="Normal 13 4" xfId="2987"/>
    <cellStyle name="Normal 14" xfId="2988"/>
    <cellStyle name="Normal 14 2" xfId="2989"/>
    <cellStyle name="Normal 14 2 2" xfId="2990"/>
    <cellStyle name="Normal 14 2 2 2" xfId="2991"/>
    <cellStyle name="Normal 14 2 3" xfId="2992"/>
    <cellStyle name="Normal 14 3" xfId="2993"/>
    <cellStyle name="Normal 14 3 2" xfId="2994"/>
    <cellStyle name="Normal 14 4" xfId="2995"/>
    <cellStyle name="Normal 15" xfId="2996"/>
    <cellStyle name="Normal 15 2" xfId="2997"/>
    <cellStyle name="Normal 15 2 2" xfId="2998"/>
    <cellStyle name="Normal 16" xfId="2999"/>
    <cellStyle name="Normal 16 2" xfId="3000"/>
    <cellStyle name="Normal 17" xfId="3001"/>
    <cellStyle name="Normal 17 2" xfId="3002"/>
    <cellStyle name="Normal 17 2 2" xfId="3003"/>
    <cellStyle name="Normal 17 2 2 2" xfId="3004"/>
    <cellStyle name="Normal 17 2 3" xfId="3005"/>
    <cellStyle name="Normal 17 3" xfId="3006"/>
    <cellStyle name="Normal 17 3 2" xfId="3007"/>
    <cellStyle name="Normal 17 4" xfId="3008"/>
    <cellStyle name="Normal 18" xfId="3009"/>
    <cellStyle name="Normal 18 2" xfId="3010"/>
    <cellStyle name="Normal 18 2 2" xfId="3011"/>
    <cellStyle name="Normal 18 3" xfId="3012"/>
    <cellStyle name="Normal 19" xfId="3013"/>
    <cellStyle name="Normal 2" xfId="1"/>
    <cellStyle name="Normal 2 10" xfId="3014"/>
    <cellStyle name="Normal 2 11" xfId="3015"/>
    <cellStyle name="Normal 2 2" xfId="15"/>
    <cellStyle name="Normal 2 2 2" xfId="91"/>
    <cellStyle name="Normal 2 2 2 2" xfId="300"/>
    <cellStyle name="Normal 2 2 2 2 2" xfId="3016"/>
    <cellStyle name="Normal 2 2 2 2 2 2" xfId="3017"/>
    <cellStyle name="Normal 2 2 2 2 2 2 2" xfId="3018"/>
    <cellStyle name="Normal 2 2 2 2 2 3" xfId="3019"/>
    <cellStyle name="Normal 2 2 2 2 3" xfId="3020"/>
    <cellStyle name="Normal 2 2 2 2 3 2" xfId="3021"/>
    <cellStyle name="Normal 2 2 2 2 4" xfId="3022"/>
    <cellStyle name="Normal 2 2 2 2 4 2" xfId="3023"/>
    <cellStyle name="Normal 2 2 2 2 5" xfId="3024"/>
    <cellStyle name="Normal 2 2 2 3" xfId="3025"/>
    <cellStyle name="Normal 2 2 2 3 2" xfId="3026"/>
    <cellStyle name="Normal 2 2 2 3 2 2" xfId="3027"/>
    <cellStyle name="Normal 2 2 2 3 3" xfId="3028"/>
    <cellStyle name="Normal 2 2 2 4" xfId="3029"/>
    <cellStyle name="Normal 2 2 2 4 2" xfId="3030"/>
    <cellStyle name="Normal 2 2 2 5" xfId="3031"/>
    <cellStyle name="Normal 2 2 2 5 2" xfId="3032"/>
    <cellStyle name="Normal 2 2 2 6" xfId="3033"/>
    <cellStyle name="Normal 2 2 2 7" xfId="3034"/>
    <cellStyle name="Normal 2 2 3" xfId="217"/>
    <cellStyle name="Normal 2 2 3 2" xfId="3035"/>
    <cellStyle name="Normal 2 2 3 2 2" xfId="3036"/>
    <cellStyle name="Normal 2 2 3 2 2 2" xfId="3037"/>
    <cellStyle name="Normal 2 2 3 2 3" xfId="3038"/>
    <cellStyle name="Normal 2 2 3 3" xfId="3039"/>
    <cellStyle name="Normal 2 2 3 3 2" xfId="3040"/>
    <cellStyle name="Normal 2 2 3 4" xfId="3041"/>
    <cellStyle name="Normal 2 2 3 4 2" xfId="3042"/>
    <cellStyle name="Normal 2 2 3 5" xfId="3043"/>
    <cellStyle name="Normal 2 2 4" xfId="364"/>
    <cellStyle name="Normal 2 2 4 2" xfId="3044"/>
    <cellStyle name="Normal 2 2 4 2 2" xfId="3045"/>
    <cellStyle name="Normal 2 2 4 3" xfId="3046"/>
    <cellStyle name="Normal 2 2 4 3 2" xfId="3047"/>
    <cellStyle name="Normal 2 2 4 4" xfId="3048"/>
    <cellStyle name="Normal 2 2 5" xfId="3049"/>
    <cellStyle name="Normal 2 2 5 2" xfId="3050"/>
    <cellStyle name="Normal 2 2 6" xfId="3051"/>
    <cellStyle name="Normal 2 2 6 2" xfId="3052"/>
    <cellStyle name="Normal 2 2 7" xfId="3053"/>
    <cellStyle name="Normal 2 2 8" xfId="3054"/>
    <cellStyle name="Normal 2 2 9" xfId="3055"/>
    <cellStyle name="Normal 2 3" xfId="9"/>
    <cellStyle name="Normal 2 3 2" xfId="195"/>
    <cellStyle name="Normal 2 3 2 2" xfId="301"/>
    <cellStyle name="Normal 2 3 2 2 2" xfId="3056"/>
    <cellStyle name="Normal 2 3 2 2 2 2" xfId="3057"/>
    <cellStyle name="Normal 2 3 2 2 2 2 2" xfId="3058"/>
    <cellStyle name="Normal 2 3 2 2 2 3" xfId="3059"/>
    <cellStyle name="Normal 2 3 2 2 3" xfId="3060"/>
    <cellStyle name="Normal 2 3 2 2 3 2" xfId="3061"/>
    <cellStyle name="Normal 2 3 2 2 4" xfId="3062"/>
    <cellStyle name="Normal 2 3 2 2 4 2" xfId="3063"/>
    <cellStyle name="Normal 2 3 2 2 5" xfId="3064"/>
    <cellStyle name="Normal 2 3 2 3" xfId="3065"/>
    <cellStyle name="Normal 2 3 2 3 2" xfId="3066"/>
    <cellStyle name="Normal 2 3 2 3 2 2" xfId="3067"/>
    <cellStyle name="Normal 2 3 2 3 3" xfId="3068"/>
    <cellStyle name="Normal 2 3 2 4" xfId="3069"/>
    <cellStyle name="Normal 2 3 2 4 2" xfId="3070"/>
    <cellStyle name="Normal 2 3 2 5" xfId="3071"/>
    <cellStyle name="Normal 2 3 2 5 2" xfId="3072"/>
    <cellStyle name="Normal 2 3 2 6" xfId="3073"/>
    <cellStyle name="Normal 2 3 3" xfId="92"/>
    <cellStyle name="Normal 2 3 3 2" xfId="3074"/>
    <cellStyle name="Normal 2 3 3 2 2" xfId="3075"/>
    <cellStyle name="Normal 2 3 3 2 2 2" xfId="3076"/>
    <cellStyle name="Normal 2 3 3 2 3" xfId="3077"/>
    <cellStyle name="Normal 2 3 3 3" xfId="3078"/>
    <cellStyle name="Normal 2 3 3 3 2" xfId="3079"/>
    <cellStyle name="Normal 2 3 3 4" xfId="3080"/>
    <cellStyle name="Normal 2 3 3 4 2" xfId="3081"/>
    <cellStyle name="Normal 2 3 3 5" xfId="3082"/>
    <cellStyle name="Normal 2 3 4" xfId="365"/>
    <cellStyle name="Normal 2 3 4 2" xfId="3083"/>
    <cellStyle name="Normal 2 3 4 2 2" xfId="3084"/>
    <cellStyle name="Normal 2 3 4 3" xfId="3085"/>
    <cellStyle name="Normal 2 3 4 3 2" xfId="3086"/>
    <cellStyle name="Normal 2 3 4 4" xfId="3087"/>
    <cellStyle name="Normal 2 3 5" xfId="3088"/>
    <cellStyle name="Normal 2 3 5 2" xfId="3089"/>
    <cellStyle name="Normal 2 3 6" xfId="3090"/>
    <cellStyle name="Normal 2 3 6 2" xfId="3091"/>
    <cellStyle name="Normal 2 3 7" xfId="3092"/>
    <cellStyle name="Normal 2 3 8" xfId="3093"/>
    <cellStyle name="Normal 2 3 9" xfId="3094"/>
    <cellStyle name="Normal 2 4" xfId="90"/>
    <cellStyle name="Normal 2 4 2" xfId="157"/>
    <cellStyle name="Normal 2 4 3" xfId="363"/>
    <cellStyle name="Normal 2 4 3 2" xfId="3095"/>
    <cellStyle name="Normal 2 4 4" xfId="3096"/>
    <cellStyle name="Normal 2 5" xfId="201"/>
    <cellStyle name="Normal 2 5 2" xfId="3097"/>
    <cellStyle name="Normal 2 5 2 2" xfId="3098"/>
    <cellStyle name="Normal 2 5 2 2 2" xfId="3099"/>
    <cellStyle name="Normal 2 5 2 3" xfId="3100"/>
    <cellStyle name="Normal 2 5 3" xfId="3101"/>
    <cellStyle name="Normal 2 5 3 2" xfId="3102"/>
    <cellStyle name="Normal 2 5 4" xfId="3103"/>
    <cellStyle name="Normal 2 5 4 2" xfId="3104"/>
    <cellStyle name="Normal 2 5 5" xfId="3105"/>
    <cellStyle name="Normal 2 6" xfId="3106"/>
    <cellStyle name="Normal 2 6 2" xfId="3107"/>
    <cellStyle name="Normal 2 7" xfId="3108"/>
    <cellStyle name="Normal 2 7 2" xfId="3109"/>
    <cellStyle name="Normal 2 7 2 2" xfId="3110"/>
    <cellStyle name="Normal 2 7 3" xfId="3111"/>
    <cellStyle name="Normal 2 8" xfId="3112"/>
    <cellStyle name="Normal 2 8 2" xfId="3113"/>
    <cellStyle name="Normal 2 9" xfId="3114"/>
    <cellStyle name="Normal 2 9 2" xfId="3115"/>
    <cellStyle name="Normal 20" xfId="3116"/>
    <cellStyle name="Normal 20 2" xfId="3117"/>
    <cellStyle name="Normal 20 2 2" xfId="3118"/>
    <cellStyle name="Normal 20 3" xfId="3119"/>
    <cellStyle name="Normal 21" xfId="3120"/>
    <cellStyle name="Normal 21 2" xfId="3121"/>
    <cellStyle name="Normal 21 2 2" xfId="3122"/>
    <cellStyle name="Normal 21 3" xfId="3123"/>
    <cellStyle name="Normal 22" xfId="3124"/>
    <cellStyle name="Normal 22 2" xfId="3125"/>
    <cellStyle name="Normal 22 2 2" xfId="3126"/>
    <cellStyle name="Normal 22 3" xfId="3127"/>
    <cellStyle name="Normal 23" xfId="3128"/>
    <cellStyle name="Normal 24" xfId="3129"/>
    <cellStyle name="Normal 24 2" xfId="3130"/>
    <cellStyle name="Normal 25" xfId="3131"/>
    <cellStyle name="Normal 26" xfId="3132"/>
    <cellStyle name="Normal 27" xfId="3133"/>
    <cellStyle name="Normal 28" xfId="3134"/>
    <cellStyle name="Normal 29" xfId="3135"/>
    <cellStyle name="Normal 3" xfId="2"/>
    <cellStyle name="Normal 3 2" xfId="16"/>
    <cellStyle name="Normal 3 2 2" xfId="93"/>
    <cellStyle name="Normal 3 2 2 2" xfId="3136"/>
    <cellStyle name="Normal 3 2 2 3" xfId="3137"/>
    <cellStyle name="Normal 3 2 3" xfId="3138"/>
    <cellStyle name="Normal 3 2 4" xfId="3139"/>
    <cellStyle name="Normal 3 3" xfId="13"/>
    <cellStyle name="Normal 3 3 2" xfId="21"/>
    <cellStyle name="Normal 3 3 3" xfId="3140"/>
    <cellStyle name="Normal 3 4" xfId="3141"/>
    <cellStyle name="Normal 3 4 2" xfId="3142"/>
    <cellStyle name="Normal 3 5" xfId="3143"/>
    <cellStyle name="Normal 3 6" xfId="3144"/>
    <cellStyle name="Normal 30" xfId="3145"/>
    <cellStyle name="Normal 4" xfId="14"/>
    <cellStyle name="Normal 4 10" xfId="3146"/>
    <cellStyle name="Normal 4 2" xfId="95"/>
    <cellStyle name="Normal 4 2 2" xfId="196"/>
    <cellStyle name="Normal 4 2 2 2" xfId="303"/>
    <cellStyle name="Normal 4 2 2 2 2" xfId="3147"/>
    <cellStyle name="Normal 4 2 2 2 2 2" xfId="3148"/>
    <cellStyle name="Normal 4 2 2 2 2 2 2" xfId="3149"/>
    <cellStyle name="Normal 4 2 2 2 2 3" xfId="3150"/>
    <cellStyle name="Normal 4 2 2 2 3" xfId="3151"/>
    <cellStyle name="Normal 4 2 2 2 3 2" xfId="3152"/>
    <cellStyle name="Normal 4 2 2 2 4" xfId="3153"/>
    <cellStyle name="Normal 4 2 2 2 4 2" xfId="3154"/>
    <cellStyle name="Normal 4 2 2 2 5" xfId="3155"/>
    <cellStyle name="Normal 4 2 2 3" xfId="3156"/>
    <cellStyle name="Normal 4 2 2 3 2" xfId="3157"/>
    <cellStyle name="Normal 4 2 2 3 2 2" xfId="3158"/>
    <cellStyle name="Normal 4 2 2 3 3" xfId="3159"/>
    <cellStyle name="Normal 4 2 2 4" xfId="3160"/>
    <cellStyle name="Normal 4 2 2 4 2" xfId="3161"/>
    <cellStyle name="Normal 4 2 2 5" xfId="3162"/>
    <cellStyle name="Normal 4 2 2 5 2" xfId="3163"/>
    <cellStyle name="Normal 4 2 2 6" xfId="3164"/>
    <cellStyle name="Normal 4 2 3" xfId="219"/>
    <cellStyle name="Normal 4 2 3 2" xfId="3165"/>
    <cellStyle name="Normal 4 2 3 2 2" xfId="3166"/>
    <cellStyle name="Normal 4 2 3 2 2 2" xfId="3167"/>
    <cellStyle name="Normal 4 2 3 2 3" xfId="3168"/>
    <cellStyle name="Normal 4 2 3 3" xfId="3169"/>
    <cellStyle name="Normal 4 2 3 3 2" xfId="3170"/>
    <cellStyle name="Normal 4 2 3 4" xfId="3171"/>
    <cellStyle name="Normal 4 2 3 4 2" xfId="3172"/>
    <cellStyle name="Normal 4 2 3 5" xfId="3173"/>
    <cellStyle name="Normal 4 2 4" xfId="367"/>
    <cellStyle name="Normal 4 2 4 2" xfId="3174"/>
    <cellStyle name="Normal 4 2 4 2 2" xfId="3175"/>
    <cellStyle name="Normal 4 2 4 3" xfId="3176"/>
    <cellStyle name="Normal 4 2 4 3 2" xfId="3177"/>
    <cellStyle name="Normal 4 2 4 4" xfId="3178"/>
    <cellStyle name="Normal 4 2 5" xfId="3179"/>
    <cellStyle name="Normal 4 2 5 2" xfId="3180"/>
    <cellStyle name="Normal 4 2 6" xfId="3181"/>
    <cellStyle name="Normal 4 2 6 2" xfId="3182"/>
    <cellStyle name="Normal 4 2 7" xfId="3183"/>
    <cellStyle name="Normal 4 3" xfId="94"/>
    <cellStyle name="Normal 4 3 2" xfId="302"/>
    <cellStyle name="Normal 4 3 2 2" xfId="3184"/>
    <cellStyle name="Normal 4 3 2 2 2" xfId="3185"/>
    <cellStyle name="Normal 4 3 2 2 2 2" xfId="3186"/>
    <cellStyle name="Normal 4 3 2 2 3" xfId="3187"/>
    <cellStyle name="Normal 4 3 2 3" xfId="3188"/>
    <cellStyle name="Normal 4 3 2 3 2" xfId="3189"/>
    <cellStyle name="Normal 4 3 2 4" xfId="3190"/>
    <cellStyle name="Normal 4 3 2 4 2" xfId="3191"/>
    <cellStyle name="Normal 4 3 2 5" xfId="3192"/>
    <cellStyle name="Normal 4 3 3" xfId="366"/>
    <cellStyle name="Normal 4 3 3 2" xfId="3193"/>
    <cellStyle name="Normal 4 3 3 2 2" xfId="3194"/>
    <cellStyle name="Normal 4 3 3 3" xfId="3195"/>
    <cellStyle name="Normal 4 3 3 3 2" xfId="3196"/>
    <cellStyle name="Normal 4 3 3 4" xfId="3197"/>
    <cellStyle name="Normal 4 3 4" xfId="3198"/>
    <cellStyle name="Normal 4 3 4 2" xfId="3199"/>
    <cellStyle name="Normal 4 3 5" xfId="3200"/>
    <cellStyle name="Normal 4 3 5 2" xfId="3201"/>
    <cellStyle name="Normal 4 3 6" xfId="3202"/>
    <cellStyle name="Normal 4 4" xfId="22"/>
    <cellStyle name="Normal 4 4 2" xfId="3203"/>
    <cellStyle name="Normal 4 4 2 2" xfId="3204"/>
    <cellStyle name="Normal 4 4 2 2 2" xfId="3205"/>
    <cellStyle name="Normal 4 4 2 3" xfId="3206"/>
    <cellStyle name="Normal 4 4 3" xfId="3207"/>
    <cellStyle name="Normal 4 4 3 2" xfId="3208"/>
    <cellStyle name="Normal 4 4 4" xfId="3209"/>
    <cellStyle name="Normal 4 4 4 2" xfId="3210"/>
    <cellStyle name="Normal 4 5" xfId="203"/>
    <cellStyle name="Normal 4 5 2" xfId="3211"/>
    <cellStyle name="Normal 4 5 2 2" xfId="3212"/>
    <cellStyle name="Normal 4 5 3" xfId="3213"/>
    <cellStyle name="Normal 4 5 3 2" xfId="3214"/>
    <cellStyle name="Normal 4 5 4" xfId="3215"/>
    <cellStyle name="Normal 4 6" xfId="3216"/>
    <cellStyle name="Normal 4 6 2" xfId="3217"/>
    <cellStyle name="Normal 4 7" xfId="3218"/>
    <cellStyle name="Normal 4 7 2" xfId="3219"/>
    <cellStyle name="Normal 4 8" xfId="3220"/>
    <cellStyle name="Normal 4 9" xfId="3221"/>
    <cellStyle name="Normal 5" xfId="8"/>
    <cellStyle name="Normal 5 2" xfId="96"/>
    <cellStyle name="Normal 5 2 2" xfId="304"/>
    <cellStyle name="Normal 5 2 2 2" xfId="3222"/>
    <cellStyle name="Normal 5 2 2 2 2" xfId="3223"/>
    <cellStyle name="Normal 5 2 2 2 2 2" xfId="3224"/>
    <cellStyle name="Normal 5 2 2 2 3" xfId="3225"/>
    <cellStyle name="Normal 5 2 2 3" xfId="3226"/>
    <cellStyle name="Normal 5 2 2 3 2" xfId="3227"/>
    <cellStyle name="Normal 5 2 2 4" xfId="3228"/>
    <cellStyle name="Normal 5 2 2 4 2" xfId="3229"/>
    <cellStyle name="Normal 5 2 2 5" xfId="3230"/>
    <cellStyle name="Normal 5 2 3" xfId="368"/>
    <cellStyle name="Normal 5 2 3 2" xfId="3231"/>
    <cellStyle name="Normal 5 2 3 2 2" xfId="3232"/>
    <cellStyle name="Normal 5 2 3 3" xfId="3233"/>
    <cellStyle name="Normal 5 2 3 3 2" xfId="3234"/>
    <cellStyle name="Normal 5 2 3 4" xfId="3235"/>
    <cellStyle name="Normal 5 2 4" xfId="3236"/>
    <cellStyle name="Normal 5 2 4 2" xfId="3237"/>
    <cellStyle name="Normal 5 2 5" xfId="3238"/>
    <cellStyle name="Normal 5 2 5 2" xfId="3239"/>
    <cellStyle name="Normal 5 2 6" xfId="3240"/>
    <cellStyle name="Normal 5 2 7" xfId="3241"/>
    <cellStyle name="Normal 5 3" xfId="233"/>
    <cellStyle name="Normal 5 3 2" xfId="3242"/>
    <cellStyle name="Normal 5 3 2 2" xfId="3243"/>
    <cellStyle name="Normal 5 3 2 2 2" xfId="3244"/>
    <cellStyle name="Normal 5 3 2 3" xfId="3245"/>
    <cellStyle name="Normal 5 3 3" xfId="3246"/>
    <cellStyle name="Normal 5 3 3 2" xfId="3247"/>
    <cellStyle name="Normal 5 3 4" xfId="3248"/>
    <cellStyle name="Normal 5 3 4 2" xfId="3249"/>
    <cellStyle name="Normal 5 3 5" xfId="3250"/>
    <cellStyle name="Normal 5 4" xfId="3251"/>
    <cellStyle name="Normal 5 4 2" xfId="3252"/>
    <cellStyle name="Normal 5 4 2 2" xfId="3253"/>
    <cellStyle name="Normal 5 4 3" xfId="3254"/>
    <cellStyle name="Normal 5 5" xfId="3255"/>
    <cellStyle name="Normal 5 5 2" xfId="3256"/>
    <cellStyle name="Normal 5 6" xfId="3257"/>
    <cellStyle name="Normal 5 6 2" xfId="3258"/>
    <cellStyle name="Normal 5 7" xfId="3259"/>
    <cellStyle name="Normal 6" xfId="6"/>
    <cellStyle name="Normal 6 2" xfId="143"/>
    <cellStyle name="Normal 6 2 2" xfId="3260"/>
    <cellStyle name="Normal 6 2 2 2" xfId="3261"/>
    <cellStyle name="Normal 6 2 2 2 2" xfId="3262"/>
    <cellStyle name="Normal 6 2 2 3" xfId="3263"/>
    <cellStyle name="Normal 6 2 3" xfId="3264"/>
    <cellStyle name="Normal 6 2 3 2" xfId="3265"/>
    <cellStyle name="Normal 6 2 4" xfId="3266"/>
    <cellStyle name="Normal 6 2 4 2" xfId="3267"/>
    <cellStyle name="Normal 6 2 5" xfId="3268"/>
    <cellStyle name="Normal 6 2 6" xfId="3269"/>
    <cellStyle name="Normal 6 3" xfId="24"/>
    <cellStyle name="Normal 6 3 2" xfId="248"/>
    <cellStyle name="Normal 6 3 2 2" xfId="3270"/>
    <cellStyle name="Normal 6 3 3" xfId="3271"/>
    <cellStyle name="Normal 6 3 3 2" xfId="3272"/>
    <cellStyle name="Normal 6 3 4" xfId="3273"/>
    <cellStyle name="Normal 6 4" xfId="3274"/>
    <cellStyle name="Normal 6 4 2" xfId="3275"/>
    <cellStyle name="Normal 6 5" xfId="3276"/>
    <cellStyle name="Normal 6 5 2" xfId="3277"/>
    <cellStyle name="Normal 6 6" xfId="3278"/>
    <cellStyle name="Normal 6 7" xfId="3279"/>
    <cellStyle name="Normal 7" xfId="19"/>
    <cellStyle name="Normal 7 2" xfId="308"/>
    <cellStyle name="Normal 7 2 2" xfId="3280"/>
    <cellStyle name="Normal 7 2 2 2" xfId="3281"/>
    <cellStyle name="Normal 7 2 2 2 2" xfId="3282"/>
    <cellStyle name="Normal 7 2 2 3" xfId="3283"/>
    <cellStyle name="Normal 7 2 3" xfId="3284"/>
    <cellStyle name="Normal 7 2 3 2" xfId="3285"/>
    <cellStyle name="Normal 7 2 4" xfId="3286"/>
    <cellStyle name="Normal 7 2 4 2" xfId="3287"/>
    <cellStyle name="Normal 7 2 5" xfId="3288"/>
    <cellStyle name="Normal 7 3" xfId="3289"/>
    <cellStyle name="Normal 7 3 2" xfId="3290"/>
    <cellStyle name="Normal 7 3 2 2" xfId="3291"/>
    <cellStyle name="Normal 7 3 3" xfId="3292"/>
    <cellStyle name="Normal 7 4" xfId="3293"/>
    <cellStyle name="Normal 7 4 2" xfId="3294"/>
    <cellStyle name="Normal 7 5" xfId="3295"/>
    <cellStyle name="Normal 7 5 2" xfId="3296"/>
    <cellStyle name="Normal 7 6" xfId="3297"/>
    <cellStyle name="Normal 7 7" xfId="3298"/>
    <cellStyle name="Normal 7 8" xfId="3299"/>
    <cellStyle name="Normal 8" xfId="18"/>
    <cellStyle name="Normal 8 2" xfId="200"/>
    <cellStyle name="Normal 8 2 2" xfId="3300"/>
    <cellStyle name="Normal 8 2 2 2" xfId="3301"/>
    <cellStyle name="Normal 8 2 2 2 2" xfId="3302"/>
    <cellStyle name="Normal 8 2 2 3" xfId="3303"/>
    <cellStyle name="Normal 8 2 2 4" xfId="3304"/>
    <cellStyle name="Normal 8 2 3" xfId="3305"/>
    <cellStyle name="Normal 8 2 3 2" xfId="3306"/>
    <cellStyle name="Normal 8 2 4" xfId="3307"/>
    <cellStyle name="Normal 8 2 5" xfId="3308"/>
    <cellStyle name="Normal 8 3" xfId="322"/>
    <cellStyle name="Normal 8 3 2" xfId="3309"/>
    <cellStyle name="Normal 8 3 2 2" xfId="3310"/>
    <cellStyle name="Normal 8 3 3" xfId="3311"/>
    <cellStyle name="Normal 8 4" xfId="3312"/>
    <cellStyle name="Normal 8 4 2" xfId="3313"/>
    <cellStyle name="Normal 8 4 3" xfId="3314"/>
    <cellStyle name="Normal 8 5" xfId="3315"/>
    <cellStyle name="Normal 8 5 2" xfId="3316"/>
    <cellStyle name="Normal 8 6" xfId="3317"/>
    <cellStyle name="Normal 8 7" xfId="3318"/>
    <cellStyle name="Normal 8 8" xfId="3319"/>
    <cellStyle name="Normal 9" xfId="372"/>
    <cellStyle name="Normal 9 2" xfId="3320"/>
    <cellStyle name="Normal 9 2 2" xfId="3321"/>
    <cellStyle name="Normal 9 3" xfId="3322"/>
    <cellStyle name="Note 10" xfId="3323"/>
    <cellStyle name="Note 10 2" xfId="3324"/>
    <cellStyle name="Note 10 2 2" xfId="3325"/>
    <cellStyle name="Note 10 2 2 2" xfId="3326"/>
    <cellStyle name="Note 10 2 3" xfId="3327"/>
    <cellStyle name="Note 10 3" xfId="3328"/>
    <cellStyle name="Note 10 3 2" xfId="3329"/>
    <cellStyle name="Note 10 4" xfId="3330"/>
    <cellStyle name="Note 11" xfId="3331"/>
    <cellStyle name="Note 11 2" xfId="3332"/>
    <cellStyle name="Note 11 2 2" xfId="3333"/>
    <cellStyle name="Note 11 3" xfId="3334"/>
    <cellStyle name="Note 12" xfId="3335"/>
    <cellStyle name="Note 13" xfId="3336"/>
    <cellStyle name="Note 13 2" xfId="3337"/>
    <cellStyle name="Note 13 2 2" xfId="3338"/>
    <cellStyle name="Note 13 3" xfId="3339"/>
    <cellStyle name="Note 14" xfId="3340"/>
    <cellStyle name="Note 14 2" xfId="3341"/>
    <cellStyle name="Note 14 2 2" xfId="3342"/>
    <cellStyle name="Note 14 3" xfId="3343"/>
    <cellStyle name="Note 15" xfId="3344"/>
    <cellStyle name="Note 15 2" xfId="3345"/>
    <cellStyle name="Note 15 2 2" xfId="3346"/>
    <cellStyle name="Note 15 3" xfId="3347"/>
    <cellStyle name="Note 16" xfId="3348"/>
    <cellStyle name="Note 17" xfId="3349"/>
    <cellStyle name="Note 17 2" xfId="3350"/>
    <cellStyle name="Note 18" xfId="3351"/>
    <cellStyle name="Note 2" xfId="97"/>
    <cellStyle name="Note 2 2" xfId="98"/>
    <cellStyle name="Note 2 2 2" xfId="198"/>
    <cellStyle name="Note 2 2 2 2" xfId="306"/>
    <cellStyle name="Note 2 2 2 2 2" xfId="3352"/>
    <cellStyle name="Note 2 2 2 2 2 2" xfId="3353"/>
    <cellStyle name="Note 2 2 2 2 2 2 2" xfId="3354"/>
    <cellStyle name="Note 2 2 2 2 2 3" xfId="3355"/>
    <cellStyle name="Note 2 2 2 2 3" xfId="3356"/>
    <cellStyle name="Note 2 2 2 2 3 2" xfId="3357"/>
    <cellStyle name="Note 2 2 2 2 4" xfId="3358"/>
    <cellStyle name="Note 2 2 2 2 4 2" xfId="3359"/>
    <cellStyle name="Note 2 2 2 2 5" xfId="3360"/>
    <cellStyle name="Note 2 2 2 3" xfId="3361"/>
    <cellStyle name="Note 2 2 2 3 2" xfId="3362"/>
    <cellStyle name="Note 2 2 2 3 2 2" xfId="3363"/>
    <cellStyle name="Note 2 2 2 3 3" xfId="3364"/>
    <cellStyle name="Note 2 2 2 4" xfId="3365"/>
    <cellStyle name="Note 2 2 2 4 2" xfId="3366"/>
    <cellStyle name="Note 2 2 2 5" xfId="3367"/>
    <cellStyle name="Note 2 2 2 5 2" xfId="3368"/>
    <cellStyle name="Note 2 2 2 6" xfId="3369"/>
    <cellStyle name="Note 2 2 3" xfId="220"/>
    <cellStyle name="Note 2 2 3 2" xfId="3370"/>
    <cellStyle name="Note 2 2 3 2 2" xfId="3371"/>
    <cellStyle name="Note 2 2 3 2 2 2" xfId="3372"/>
    <cellStyle name="Note 2 2 3 2 3" xfId="3373"/>
    <cellStyle name="Note 2 2 3 3" xfId="3374"/>
    <cellStyle name="Note 2 2 3 3 2" xfId="3375"/>
    <cellStyle name="Note 2 2 3 4" xfId="3376"/>
    <cellStyle name="Note 2 2 3 4 2" xfId="3377"/>
    <cellStyle name="Note 2 2 3 5" xfId="3378"/>
    <cellStyle name="Note 2 2 4" xfId="370"/>
    <cellStyle name="Note 2 2 4 2" xfId="3379"/>
    <cellStyle name="Note 2 2 4 2 2" xfId="3380"/>
    <cellStyle name="Note 2 2 4 3" xfId="3381"/>
    <cellStyle name="Note 2 2 4 3 2" xfId="3382"/>
    <cellStyle name="Note 2 2 4 4" xfId="3383"/>
    <cellStyle name="Note 2 2 5" xfId="3384"/>
    <cellStyle name="Note 2 2 5 2" xfId="3385"/>
    <cellStyle name="Note 2 2 6" xfId="3386"/>
    <cellStyle name="Note 2 2 6 2" xfId="3387"/>
    <cellStyle name="Note 2 2 7" xfId="3388"/>
    <cellStyle name="Note 2 3" xfId="197"/>
    <cellStyle name="Note 2 3 2" xfId="305"/>
    <cellStyle name="Note 2 3 2 2" xfId="3389"/>
    <cellStyle name="Note 2 3 2 2 2" xfId="3390"/>
    <cellStyle name="Note 2 3 2 2 2 2" xfId="3391"/>
    <cellStyle name="Note 2 3 2 2 3" xfId="3392"/>
    <cellStyle name="Note 2 3 2 3" xfId="3393"/>
    <cellStyle name="Note 2 3 2 3 2" xfId="3394"/>
    <cellStyle name="Note 2 3 2 4" xfId="3395"/>
    <cellStyle name="Note 2 3 2 4 2" xfId="3396"/>
    <cellStyle name="Note 2 3 2 5" xfId="3397"/>
    <cellStyle name="Note 2 3 3" xfId="3398"/>
    <cellStyle name="Note 2 3 3 2" xfId="3399"/>
    <cellStyle name="Note 2 3 3 2 2" xfId="3400"/>
    <cellStyle name="Note 2 3 3 3" xfId="3401"/>
    <cellStyle name="Note 2 3 4" xfId="3402"/>
    <cellStyle name="Note 2 3 4 2" xfId="3403"/>
    <cellStyle name="Note 2 3 5" xfId="3404"/>
    <cellStyle name="Note 2 3 5 2" xfId="3405"/>
    <cellStyle name="Note 2 3 6" xfId="3406"/>
    <cellStyle name="Note 2 4" xfId="204"/>
    <cellStyle name="Note 2 4 2" xfId="3407"/>
    <cellStyle name="Note 2 4 2 2" xfId="3408"/>
    <cellStyle name="Note 2 4 2 2 2" xfId="3409"/>
    <cellStyle name="Note 2 4 2 3" xfId="3410"/>
    <cellStyle name="Note 2 4 3" xfId="3411"/>
    <cellStyle name="Note 2 4 3 2" xfId="3412"/>
    <cellStyle name="Note 2 4 4" xfId="3413"/>
    <cellStyle name="Note 2 4 4 2" xfId="3414"/>
    <cellStyle name="Note 2 4 5" xfId="3415"/>
    <cellStyle name="Note 2 5" xfId="369"/>
    <cellStyle name="Note 2 5 2" xfId="3416"/>
    <cellStyle name="Note 2 5 2 2" xfId="3417"/>
    <cellStyle name="Note 2 5 3" xfId="3418"/>
    <cellStyle name="Note 2 5 3 2" xfId="3419"/>
    <cellStyle name="Note 2 5 4" xfId="3420"/>
    <cellStyle name="Note 2 6" xfId="3421"/>
    <cellStyle name="Note 2 6 2" xfId="3422"/>
    <cellStyle name="Note 2 7" xfId="3423"/>
    <cellStyle name="Note 2 7 2" xfId="3424"/>
    <cellStyle name="Note 2 8" xfId="3425"/>
    <cellStyle name="Note 2 9" xfId="3426"/>
    <cellStyle name="Note 3" xfId="99"/>
    <cellStyle name="Note 3 2" xfId="199"/>
    <cellStyle name="Note 3 2 2" xfId="307"/>
    <cellStyle name="Note 3 2 2 2" xfId="3427"/>
    <cellStyle name="Note 3 2 2 2 2" xfId="3428"/>
    <cellStyle name="Note 3 2 2 2 2 2" xfId="3429"/>
    <cellStyle name="Note 3 2 2 2 3" xfId="3430"/>
    <cellStyle name="Note 3 2 2 3" xfId="3431"/>
    <cellStyle name="Note 3 2 2 3 2" xfId="3432"/>
    <cellStyle name="Note 3 2 2 4" xfId="3433"/>
    <cellStyle name="Note 3 2 2 4 2" xfId="3434"/>
    <cellStyle name="Note 3 2 2 5" xfId="3435"/>
    <cellStyle name="Note 3 2 3" xfId="3436"/>
    <cellStyle name="Note 3 2 3 2" xfId="3437"/>
    <cellStyle name="Note 3 2 3 2 2" xfId="3438"/>
    <cellStyle name="Note 3 2 3 3" xfId="3439"/>
    <cellStyle name="Note 3 2 4" xfId="3440"/>
    <cellStyle name="Note 3 2 4 2" xfId="3441"/>
    <cellStyle name="Note 3 2 5" xfId="3442"/>
    <cellStyle name="Note 3 2 5 2" xfId="3443"/>
    <cellStyle name="Note 3 2 6" xfId="3444"/>
    <cellStyle name="Note 3 3" xfId="234"/>
    <cellStyle name="Note 3 3 2" xfId="3445"/>
    <cellStyle name="Note 3 3 2 2" xfId="3446"/>
    <cellStyle name="Note 3 3 2 2 2" xfId="3447"/>
    <cellStyle name="Note 3 3 2 3" xfId="3448"/>
    <cellStyle name="Note 3 3 3" xfId="3449"/>
    <cellStyle name="Note 3 3 3 2" xfId="3450"/>
    <cellStyle name="Note 3 3 4" xfId="3451"/>
    <cellStyle name="Note 3 3 4 2" xfId="3452"/>
    <cellStyle name="Note 3 3 5" xfId="3453"/>
    <cellStyle name="Note 3 4" xfId="371"/>
    <cellStyle name="Note 3 4 2" xfId="3454"/>
    <cellStyle name="Note 3 4 2 2" xfId="3455"/>
    <cellStyle name="Note 3 4 3" xfId="3456"/>
    <cellStyle name="Note 3 4 3 2" xfId="3457"/>
    <cellStyle name="Note 3 4 4" xfId="3458"/>
    <cellStyle name="Note 3 5" xfId="3459"/>
    <cellStyle name="Note 3 5 2" xfId="3460"/>
    <cellStyle name="Note 3 6" xfId="3461"/>
    <cellStyle name="Note 3 6 2" xfId="3462"/>
    <cellStyle name="Note 3 7" xfId="3463"/>
    <cellStyle name="Note 4" xfId="144"/>
    <cellStyle name="Note 4 2" xfId="249"/>
    <cellStyle name="Note 4 2 2" xfId="3464"/>
    <cellStyle name="Note 4 2 2 2" xfId="3465"/>
    <cellStyle name="Note 4 2 2 2 2" xfId="3466"/>
    <cellStyle name="Note 4 2 2 3" xfId="3467"/>
    <cellStyle name="Note 4 2 3" xfId="3468"/>
    <cellStyle name="Note 4 2 3 2" xfId="3469"/>
    <cellStyle name="Note 4 2 4" xfId="3470"/>
    <cellStyle name="Note 4 2 4 2" xfId="3471"/>
    <cellStyle name="Note 4 2 5" xfId="3472"/>
    <cellStyle name="Note 4 3" xfId="3473"/>
    <cellStyle name="Note 4 3 2" xfId="3474"/>
    <cellStyle name="Note 4 3 2 2" xfId="3475"/>
    <cellStyle name="Note 4 3 3" xfId="3476"/>
    <cellStyle name="Note 4 4" xfId="3477"/>
    <cellStyle name="Note 4 4 2" xfId="3478"/>
    <cellStyle name="Note 4 5" xfId="3479"/>
    <cellStyle name="Note 4 5 2" xfId="3480"/>
    <cellStyle name="Note 4 6" xfId="3481"/>
    <cellStyle name="Note 5" xfId="116"/>
    <cellStyle name="Note 5 2" xfId="309"/>
    <cellStyle name="Note 5 2 2" xfId="3482"/>
    <cellStyle name="Note 5 2 2 2" xfId="3483"/>
    <cellStyle name="Note 5 2 2 2 2" xfId="3484"/>
    <cellStyle name="Note 5 2 2 3" xfId="3485"/>
    <cellStyle name="Note 5 2 3" xfId="3486"/>
    <cellStyle name="Note 5 2 3 2" xfId="3487"/>
    <cellStyle name="Note 5 2 4" xfId="3488"/>
    <cellStyle name="Note 5 2 4 2" xfId="3489"/>
    <cellStyle name="Note 5 2 5" xfId="3490"/>
    <cellStyle name="Note 5 3" xfId="3491"/>
    <cellStyle name="Note 5 3 2" xfId="3492"/>
    <cellStyle name="Note 5 3 2 2" xfId="3493"/>
    <cellStyle name="Note 5 3 3" xfId="3494"/>
    <cellStyle name="Note 5 4" xfId="3495"/>
    <cellStyle name="Note 5 4 2" xfId="3496"/>
    <cellStyle name="Note 5 5" xfId="3497"/>
    <cellStyle name="Note 5 5 2" xfId="3498"/>
    <cellStyle name="Note 6" xfId="3499"/>
    <cellStyle name="Note 7" xfId="3500"/>
    <cellStyle name="Note 7 2" xfId="3501"/>
    <cellStyle name="Note 7 2 2" xfId="3502"/>
    <cellStyle name="Note 7 2 2 2" xfId="3503"/>
    <cellStyle name="Note 7 2 3" xfId="3504"/>
    <cellStyle name="Note 7 3" xfId="3505"/>
    <cellStyle name="Note 7 3 2" xfId="3506"/>
    <cellStyle name="Note 7 4" xfId="3507"/>
    <cellStyle name="Note 8" xfId="3508"/>
    <cellStyle name="Note 8 2" xfId="3509"/>
    <cellStyle name="Note 8 2 2" xfId="3510"/>
    <cellStyle name="Note 8 2 2 2" xfId="3511"/>
    <cellStyle name="Note 8 2 3" xfId="3512"/>
    <cellStyle name="Note 8 3" xfId="3513"/>
    <cellStyle name="Note 8 3 2" xfId="3514"/>
    <cellStyle name="Note 8 4" xfId="3515"/>
    <cellStyle name="Note 9" xfId="3516"/>
    <cellStyle name="Note 9 2" xfId="3517"/>
    <cellStyle name="Note 9 2 2" xfId="3518"/>
    <cellStyle name="Note 9 2 2 2" xfId="3519"/>
    <cellStyle name="Note 9 2 3" xfId="3520"/>
    <cellStyle name="Note 9 3" xfId="3521"/>
    <cellStyle name="Note 9 3 2" xfId="3522"/>
    <cellStyle name="Note 9 4" xfId="3523"/>
    <cellStyle name="Output" xfId="3550" builtinId="21" customBuiltin="1"/>
    <cellStyle name="Output 2" xfId="100"/>
    <cellStyle name="Output 3" xfId="111"/>
    <cellStyle name="Output 4" xfId="3524"/>
    <cellStyle name="Output 5" xfId="3525"/>
    <cellStyle name="Percent 2" xfId="5"/>
    <cellStyle name="Percent 2 2" xfId="3526"/>
    <cellStyle name="Percent 2 3" xfId="3527"/>
    <cellStyle name="Percent 2 4" xfId="3528"/>
    <cellStyle name="Percent 3" xfId="373"/>
    <cellStyle name="Percent 3 2" xfId="3529"/>
    <cellStyle name="Percent 3 3" xfId="3530"/>
    <cellStyle name="Percent 4" xfId="3531"/>
    <cellStyle name="Percent 4 2" xfId="3532"/>
    <cellStyle name="Percent 5" xfId="3533"/>
    <cellStyle name="Percent 6" xfId="3534"/>
    <cellStyle name="Percent 7" xfId="3535"/>
    <cellStyle name="Percent 8" xfId="3536"/>
    <cellStyle name="Percent 9" xfId="3537"/>
    <cellStyle name="Title" xfId="17" builtinId="15" customBuiltin="1"/>
    <cellStyle name="Total" xfId="3556" builtinId="25" customBuiltin="1"/>
    <cellStyle name="Total 2" xfId="101"/>
    <cellStyle name="Total 3" xfId="118"/>
    <cellStyle name="Total 4" xfId="3538"/>
    <cellStyle name="Total 5" xfId="3539"/>
    <cellStyle name="Warning Text" xfId="3554" builtinId="11" customBuiltin="1"/>
    <cellStyle name="Warning Text 2" xfId="102"/>
    <cellStyle name="Warning Text 3" xfId="115"/>
    <cellStyle name="Warning Text 4" xfId="3540"/>
    <cellStyle name="Warning Text 5" xfId="35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iagrams/_rels/data1.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10.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11.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2.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3.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4.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5.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6.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7.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8.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9.xml.rels><?xml version="1.0" encoding="UTF-8" standalone="yes"?>
<Relationships xmlns="http://schemas.openxmlformats.org/package/2006/relationships"><Relationship Id="rId1" Type="http://schemas.openxmlformats.org/officeDocument/2006/relationships/hyperlink" Target="#'Tabla de Contenido'!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0.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8.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9.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dgm:t>
        <a:bodyPr anchor="t"/>
        <a:lstStyle/>
        <a:p>
          <a:r>
            <a:rPr lang="en-US" sz="1000" baseline="0">
              <a:solidFill>
                <a:schemeClr val="bg1"/>
              </a:solidFill>
            </a:rPr>
            <a:t>REGRESAR A LA TABLA DE CONTENIDO</a:t>
          </a:r>
        </a:p>
        <a:p>
          <a:endParaRPr lang="en-US" sz="1000"/>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8739" custLinFactNeighborY="26280">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42105" custLinFactNeighborY="-3988"/>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563FD3A4-5A08-4907-9745-D47E9A2F7210}" type="presOf" srcId="{43D30B3A-9CAA-47AF-A1D2-AA32B1165466}" destId="{320585E0-B6B2-4D94-A767-C03A2B6F9F37}" srcOrd="0" destOrd="0" presId="urn:microsoft.com/office/officeart/2005/8/layout/hProcess3"/>
    <dgm:cxn modelId="{79A76AA7-22CF-4E2A-A83C-693A1DC6B201}" type="presOf" srcId="{2855752D-6B17-473D-BEEF-A56172F58311}" destId="{D4F37216-D6EF-4377-94FA-67099D54FBB4}" srcOrd="0" destOrd="0" presId="urn:microsoft.com/office/officeart/2005/8/layout/hProcess3"/>
    <dgm:cxn modelId="{35707D23-4E23-4F39-88C0-62AE377FAB7A}" type="presParOf" srcId="{D4F37216-D6EF-4377-94FA-67099D54FBB4}" destId="{556B51AA-7686-4AB8-9F95-8D52F9073A83}" srcOrd="0" destOrd="0" presId="urn:microsoft.com/office/officeart/2005/8/layout/hProcess3"/>
    <dgm:cxn modelId="{E7AB2793-D8C0-4CAC-94DF-35E193B28CB0}" type="presParOf" srcId="{D4F37216-D6EF-4377-94FA-67099D54FBB4}" destId="{5CCE57F2-E299-4406-A2AE-3D1F6CD92B94}" srcOrd="1" destOrd="0" presId="urn:microsoft.com/office/officeart/2005/8/layout/hProcess3"/>
    <dgm:cxn modelId="{B001D820-4DFF-4121-AD87-DFF88C70A8E7}" type="presParOf" srcId="{5CCE57F2-E299-4406-A2AE-3D1F6CD92B94}" destId="{FE868A25-62A8-4AB0-8503-9104552BB12B}" srcOrd="0" destOrd="0" presId="urn:microsoft.com/office/officeart/2005/8/layout/hProcess3"/>
    <dgm:cxn modelId="{6D6BE350-D2BA-4D54-9579-2852BEF5E590}" type="presParOf" srcId="{5CCE57F2-E299-4406-A2AE-3D1F6CD92B94}" destId="{01C47E79-D9AB-4C55-A0FB-75A125B365D0}" srcOrd="1" destOrd="0" presId="urn:microsoft.com/office/officeart/2005/8/layout/hProcess3"/>
    <dgm:cxn modelId="{6DC108A8-EA2B-4575-81AD-1F8642BF40CD}" type="presParOf" srcId="{01C47E79-D9AB-4C55-A0FB-75A125B365D0}" destId="{B5DCEE02-C532-4664-B8C5-2D0010E292C4}" srcOrd="0" destOrd="0" presId="urn:microsoft.com/office/officeart/2005/8/layout/hProcess3"/>
    <dgm:cxn modelId="{BCE49AAD-1692-4F48-892C-D894355358F8}" type="presParOf" srcId="{01C47E79-D9AB-4C55-A0FB-75A125B365D0}" destId="{320585E0-B6B2-4D94-A767-C03A2B6F9F37}" srcOrd="1" destOrd="0" presId="urn:microsoft.com/office/officeart/2005/8/layout/hProcess3"/>
    <dgm:cxn modelId="{BD4AAD52-676E-4511-A76A-BE823A860A0B}" type="presParOf" srcId="{01C47E79-D9AB-4C55-A0FB-75A125B365D0}" destId="{DE43D531-32FF-4007-AC81-5868A2B32A3C}" srcOrd="2" destOrd="0" presId="urn:microsoft.com/office/officeart/2005/8/layout/hProcess3"/>
    <dgm:cxn modelId="{D0470083-FE31-457F-B410-776961E3791F}" type="presParOf" srcId="{01C47E79-D9AB-4C55-A0FB-75A125B365D0}" destId="{E07CE728-F429-434B-9A37-3B9908AD5516}" srcOrd="3" destOrd="0" presId="urn:microsoft.com/office/officeart/2005/8/layout/hProcess3"/>
    <dgm:cxn modelId="{E6F14823-8750-4513-89C5-24267626DA07}" type="presParOf" srcId="{5CCE57F2-E299-4406-A2AE-3D1F6CD92B94}" destId="{E165F511-446F-44BF-99B5-C2DC0FD18DB3}" srcOrd="2" destOrd="0" presId="urn:microsoft.com/office/officeart/2005/8/layout/hProcess3"/>
    <dgm:cxn modelId="{4AE2DBE4-A166-4CD0-884B-DB5C18CFADDB}" type="presParOf" srcId="{5CCE57F2-E299-4406-A2AE-3D1F6CD92B94}" destId="{AD2C587B-77A4-42CA-810A-4BBB41FE8827}" srcOrd="3" destOrd="0" presId="urn:microsoft.com/office/officeart/2005/8/layout/hProcess3"/>
    <dgm:cxn modelId="{4685722A-AA62-420C-A610-6B5890EDDCC8}"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10.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noFill/>
        <a:ln>
          <a:noFill/>
        </a:ln>
        <a:effectLst/>
      </dgm:spPr>
      <dgm:t>
        <a:bodyPr anchor="t"/>
        <a:lstStyle/>
        <a:p>
          <a:r>
            <a:rPr lang="en-US" sz="10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8803" custLinFactNeighborY="31296">
        <dgm:presLayoutVars>
          <dgm:chMax val="0"/>
          <dgm:chPref val="0"/>
          <dgm:bulletEnabled val="1"/>
        </dgm:presLayoutVars>
      </dgm:prSet>
      <dgm:spPr>
        <a:prstGeom prst="rect">
          <a:avLst/>
        </a:prstGeom>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ScaleY="116588"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44E97A81-4C57-400F-B042-121DDAFBEEE0}" type="presOf" srcId="{2855752D-6B17-473D-BEEF-A56172F58311}" destId="{D4F37216-D6EF-4377-94FA-67099D54FBB4}" srcOrd="0" destOrd="0" presId="urn:microsoft.com/office/officeart/2005/8/layout/hProcess3"/>
    <dgm:cxn modelId="{6F1FF182-FCA4-4765-AD0A-29652BD8F423}" type="presOf" srcId="{43D30B3A-9CAA-47AF-A1D2-AA32B1165466}" destId="{320585E0-B6B2-4D94-A767-C03A2B6F9F37}" srcOrd="0" destOrd="0" presId="urn:microsoft.com/office/officeart/2005/8/layout/hProcess3"/>
    <dgm:cxn modelId="{7FD8B8C5-2A3B-459F-A6AA-461D5189BCB5}" type="presParOf" srcId="{D4F37216-D6EF-4377-94FA-67099D54FBB4}" destId="{556B51AA-7686-4AB8-9F95-8D52F9073A83}" srcOrd="0" destOrd="0" presId="urn:microsoft.com/office/officeart/2005/8/layout/hProcess3"/>
    <dgm:cxn modelId="{B28C4FCB-128F-40F2-B65A-C3C9C0FF9A4C}" type="presParOf" srcId="{D4F37216-D6EF-4377-94FA-67099D54FBB4}" destId="{5CCE57F2-E299-4406-A2AE-3D1F6CD92B94}" srcOrd="1" destOrd="0" presId="urn:microsoft.com/office/officeart/2005/8/layout/hProcess3"/>
    <dgm:cxn modelId="{2BD36781-11AC-40F3-967A-C062A20C2646}" type="presParOf" srcId="{5CCE57F2-E299-4406-A2AE-3D1F6CD92B94}" destId="{FE868A25-62A8-4AB0-8503-9104552BB12B}" srcOrd="0" destOrd="0" presId="urn:microsoft.com/office/officeart/2005/8/layout/hProcess3"/>
    <dgm:cxn modelId="{DF786FD4-B2AC-4DC8-8663-1543A679EC9C}" type="presParOf" srcId="{5CCE57F2-E299-4406-A2AE-3D1F6CD92B94}" destId="{01C47E79-D9AB-4C55-A0FB-75A125B365D0}" srcOrd="1" destOrd="0" presId="urn:microsoft.com/office/officeart/2005/8/layout/hProcess3"/>
    <dgm:cxn modelId="{3159A33A-DA32-4006-A8FD-9B4EC9CDC6F6}" type="presParOf" srcId="{01C47E79-D9AB-4C55-A0FB-75A125B365D0}" destId="{B5DCEE02-C532-4664-B8C5-2D0010E292C4}" srcOrd="0" destOrd="0" presId="urn:microsoft.com/office/officeart/2005/8/layout/hProcess3"/>
    <dgm:cxn modelId="{FCF98516-8DD8-4FB8-B8D4-EFB43E792B75}" type="presParOf" srcId="{01C47E79-D9AB-4C55-A0FB-75A125B365D0}" destId="{320585E0-B6B2-4D94-A767-C03A2B6F9F37}" srcOrd="1" destOrd="0" presId="urn:microsoft.com/office/officeart/2005/8/layout/hProcess3"/>
    <dgm:cxn modelId="{6BC931C5-0368-4BF2-B460-93820598F6F0}" type="presParOf" srcId="{01C47E79-D9AB-4C55-A0FB-75A125B365D0}" destId="{DE43D531-32FF-4007-AC81-5868A2B32A3C}" srcOrd="2" destOrd="0" presId="urn:microsoft.com/office/officeart/2005/8/layout/hProcess3"/>
    <dgm:cxn modelId="{AE70B096-B5A6-4818-97F1-8ACF80948AAA}" type="presParOf" srcId="{01C47E79-D9AB-4C55-A0FB-75A125B365D0}" destId="{E07CE728-F429-434B-9A37-3B9908AD5516}" srcOrd="3" destOrd="0" presId="urn:microsoft.com/office/officeart/2005/8/layout/hProcess3"/>
    <dgm:cxn modelId="{21165F1D-48F7-41C2-A004-2F2EB078957A}" type="presParOf" srcId="{5CCE57F2-E299-4406-A2AE-3D1F6CD92B94}" destId="{E165F511-446F-44BF-99B5-C2DC0FD18DB3}" srcOrd="2" destOrd="0" presId="urn:microsoft.com/office/officeart/2005/8/layout/hProcess3"/>
    <dgm:cxn modelId="{302B82AB-A935-4104-AFB5-6807DEF6E480}" type="presParOf" srcId="{5CCE57F2-E299-4406-A2AE-3D1F6CD92B94}" destId="{AD2C587B-77A4-42CA-810A-4BBB41FE8827}" srcOrd="3" destOrd="0" presId="urn:microsoft.com/office/officeart/2005/8/layout/hProcess3"/>
    <dgm:cxn modelId="{70156393-EFB6-4422-842F-0BCE2D2363E4}"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11.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noFill/>
        <a:ln>
          <a:noFill/>
        </a:ln>
        <a:effectLst/>
      </dgm:spPr>
      <dgm:t>
        <a:bodyPr anchor="t"/>
        <a:lstStyle/>
        <a:p>
          <a:r>
            <a:rPr lang="en-US" sz="10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8803" custLinFactNeighborY="31296">
        <dgm:presLayoutVars>
          <dgm:chMax val="0"/>
          <dgm:chPref val="0"/>
          <dgm:bulletEnabled val="1"/>
        </dgm:presLayoutVars>
      </dgm:prSet>
      <dgm:spPr>
        <a:prstGeom prst="rect">
          <a:avLst/>
        </a:prstGeom>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ScaleY="116588"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E2C03E65-AA9B-41DE-A235-0EA7B77177BD}" type="presOf" srcId="{43D30B3A-9CAA-47AF-A1D2-AA32B1165466}" destId="{320585E0-B6B2-4D94-A767-C03A2B6F9F37}" srcOrd="0" destOrd="0" presId="urn:microsoft.com/office/officeart/2005/8/layout/hProcess3"/>
    <dgm:cxn modelId="{A73B8946-B0F9-4B0F-8303-BA5498EEDF7F}" type="presOf" srcId="{2855752D-6B17-473D-BEEF-A56172F58311}" destId="{D4F37216-D6EF-4377-94FA-67099D54FBB4}" srcOrd="0" destOrd="0" presId="urn:microsoft.com/office/officeart/2005/8/layout/hProcess3"/>
    <dgm:cxn modelId="{994B405C-9114-4314-BE54-832A870B8564}" type="presParOf" srcId="{D4F37216-D6EF-4377-94FA-67099D54FBB4}" destId="{556B51AA-7686-4AB8-9F95-8D52F9073A83}" srcOrd="0" destOrd="0" presId="urn:microsoft.com/office/officeart/2005/8/layout/hProcess3"/>
    <dgm:cxn modelId="{1F0BBD75-A104-4AB3-AB6F-A1122FF1AD56}" type="presParOf" srcId="{D4F37216-D6EF-4377-94FA-67099D54FBB4}" destId="{5CCE57F2-E299-4406-A2AE-3D1F6CD92B94}" srcOrd="1" destOrd="0" presId="urn:microsoft.com/office/officeart/2005/8/layout/hProcess3"/>
    <dgm:cxn modelId="{19847D6A-B3BD-41C6-B3E2-B1E36B14ED15}" type="presParOf" srcId="{5CCE57F2-E299-4406-A2AE-3D1F6CD92B94}" destId="{FE868A25-62A8-4AB0-8503-9104552BB12B}" srcOrd="0" destOrd="0" presId="urn:microsoft.com/office/officeart/2005/8/layout/hProcess3"/>
    <dgm:cxn modelId="{FF158352-7477-467E-8842-052A46B53E97}" type="presParOf" srcId="{5CCE57F2-E299-4406-A2AE-3D1F6CD92B94}" destId="{01C47E79-D9AB-4C55-A0FB-75A125B365D0}" srcOrd="1" destOrd="0" presId="urn:microsoft.com/office/officeart/2005/8/layout/hProcess3"/>
    <dgm:cxn modelId="{52B25425-13B2-4DAF-9DFF-D545D88C4965}" type="presParOf" srcId="{01C47E79-D9AB-4C55-A0FB-75A125B365D0}" destId="{B5DCEE02-C532-4664-B8C5-2D0010E292C4}" srcOrd="0" destOrd="0" presId="urn:microsoft.com/office/officeart/2005/8/layout/hProcess3"/>
    <dgm:cxn modelId="{F14177EC-8279-4300-AE69-500EAE57FE84}" type="presParOf" srcId="{01C47E79-D9AB-4C55-A0FB-75A125B365D0}" destId="{320585E0-B6B2-4D94-A767-C03A2B6F9F37}" srcOrd="1" destOrd="0" presId="urn:microsoft.com/office/officeart/2005/8/layout/hProcess3"/>
    <dgm:cxn modelId="{6014D197-D431-4CC8-BD50-84A1EA0AE730}" type="presParOf" srcId="{01C47E79-D9AB-4C55-A0FB-75A125B365D0}" destId="{DE43D531-32FF-4007-AC81-5868A2B32A3C}" srcOrd="2" destOrd="0" presId="urn:microsoft.com/office/officeart/2005/8/layout/hProcess3"/>
    <dgm:cxn modelId="{70E7B52B-5304-4430-93F9-6F4944364946}" type="presParOf" srcId="{01C47E79-D9AB-4C55-A0FB-75A125B365D0}" destId="{E07CE728-F429-434B-9A37-3B9908AD5516}" srcOrd="3" destOrd="0" presId="urn:microsoft.com/office/officeart/2005/8/layout/hProcess3"/>
    <dgm:cxn modelId="{ED8E4229-C863-442F-B3DD-FAFB63C464B3}" type="presParOf" srcId="{5CCE57F2-E299-4406-A2AE-3D1F6CD92B94}" destId="{E165F511-446F-44BF-99B5-C2DC0FD18DB3}" srcOrd="2" destOrd="0" presId="urn:microsoft.com/office/officeart/2005/8/layout/hProcess3"/>
    <dgm:cxn modelId="{23EBB49A-6FCB-429D-AAD2-984BFEB98BE5}" type="presParOf" srcId="{5CCE57F2-E299-4406-A2AE-3D1F6CD92B94}" destId="{AD2C587B-77A4-42CA-810A-4BBB41FE8827}" srcOrd="3" destOrd="0" presId="urn:microsoft.com/office/officeart/2005/8/layout/hProcess3"/>
    <dgm:cxn modelId="{10A9E169-BA15-4064-8AFF-1A1DFE3C5C76}"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12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8220" custLinFactNeighborY="6650">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8B9AACA6-8AE5-4AD9-B0BF-E55F63DF2492}" type="presOf" srcId="{43D30B3A-9CAA-47AF-A1D2-AA32B1165466}" destId="{320585E0-B6B2-4D94-A767-C03A2B6F9F37}" srcOrd="0" destOrd="0" presId="urn:microsoft.com/office/officeart/2005/8/layout/hProcess3"/>
    <dgm:cxn modelId="{54C1785E-69A2-4FBC-AAB9-AF3FB1B8333F}" type="presOf" srcId="{2855752D-6B17-473D-BEEF-A56172F58311}" destId="{D4F37216-D6EF-4377-94FA-67099D54FBB4}" srcOrd="0" destOrd="0" presId="urn:microsoft.com/office/officeart/2005/8/layout/hProcess3"/>
    <dgm:cxn modelId="{DFC7B691-6BFF-426A-9A23-DFD9410EBEDE}" type="presParOf" srcId="{D4F37216-D6EF-4377-94FA-67099D54FBB4}" destId="{556B51AA-7686-4AB8-9F95-8D52F9073A83}" srcOrd="0" destOrd="0" presId="urn:microsoft.com/office/officeart/2005/8/layout/hProcess3"/>
    <dgm:cxn modelId="{8F646522-C92C-4652-9FB8-F0FA87BE6882}" type="presParOf" srcId="{D4F37216-D6EF-4377-94FA-67099D54FBB4}" destId="{5CCE57F2-E299-4406-A2AE-3D1F6CD92B94}" srcOrd="1" destOrd="0" presId="urn:microsoft.com/office/officeart/2005/8/layout/hProcess3"/>
    <dgm:cxn modelId="{C4590A6A-3586-466A-9402-A81041C993F2}" type="presParOf" srcId="{5CCE57F2-E299-4406-A2AE-3D1F6CD92B94}" destId="{FE868A25-62A8-4AB0-8503-9104552BB12B}" srcOrd="0" destOrd="0" presId="urn:microsoft.com/office/officeart/2005/8/layout/hProcess3"/>
    <dgm:cxn modelId="{41C8A5B0-2786-4029-87BE-01F73B89D64C}" type="presParOf" srcId="{5CCE57F2-E299-4406-A2AE-3D1F6CD92B94}" destId="{01C47E79-D9AB-4C55-A0FB-75A125B365D0}" srcOrd="1" destOrd="0" presId="urn:microsoft.com/office/officeart/2005/8/layout/hProcess3"/>
    <dgm:cxn modelId="{4CCA971B-A787-4B5E-B234-A244A8EB78A4}" type="presParOf" srcId="{01C47E79-D9AB-4C55-A0FB-75A125B365D0}" destId="{B5DCEE02-C532-4664-B8C5-2D0010E292C4}" srcOrd="0" destOrd="0" presId="urn:microsoft.com/office/officeart/2005/8/layout/hProcess3"/>
    <dgm:cxn modelId="{69AE5403-F4E7-4B5D-8140-2C73E24C15B5}" type="presParOf" srcId="{01C47E79-D9AB-4C55-A0FB-75A125B365D0}" destId="{320585E0-B6B2-4D94-A767-C03A2B6F9F37}" srcOrd="1" destOrd="0" presId="urn:microsoft.com/office/officeart/2005/8/layout/hProcess3"/>
    <dgm:cxn modelId="{45FFC08F-BDE1-4AFA-B031-E89838653CA7}" type="presParOf" srcId="{01C47E79-D9AB-4C55-A0FB-75A125B365D0}" destId="{DE43D531-32FF-4007-AC81-5868A2B32A3C}" srcOrd="2" destOrd="0" presId="urn:microsoft.com/office/officeart/2005/8/layout/hProcess3"/>
    <dgm:cxn modelId="{14CBA7AE-AFEB-430A-BD4B-E2E5FF9CB966}" type="presParOf" srcId="{01C47E79-D9AB-4C55-A0FB-75A125B365D0}" destId="{E07CE728-F429-434B-9A37-3B9908AD5516}" srcOrd="3" destOrd="0" presId="urn:microsoft.com/office/officeart/2005/8/layout/hProcess3"/>
    <dgm:cxn modelId="{BF9D7210-E0D5-4F2A-A63F-82E67FF80D31}" type="presParOf" srcId="{5CCE57F2-E299-4406-A2AE-3D1F6CD92B94}" destId="{E165F511-446F-44BF-99B5-C2DC0FD18DB3}" srcOrd="2" destOrd="0" presId="urn:microsoft.com/office/officeart/2005/8/layout/hProcess3"/>
    <dgm:cxn modelId="{16204A53-50D4-425E-AE8A-CC756732546E}" type="presParOf" srcId="{5CCE57F2-E299-4406-A2AE-3D1F6CD92B94}" destId="{AD2C587B-77A4-42CA-810A-4BBB41FE8827}" srcOrd="3" destOrd="0" presId="urn:microsoft.com/office/officeart/2005/8/layout/hProcess3"/>
    <dgm:cxn modelId="{857C7FFC-BD1B-4856-AF34-CA056CE1E619}"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t>
        <a:bodyPr/>
        <a:lstStyle/>
        <a:p>
          <a:endParaRPr lang="es-PR"/>
        </a:p>
      </dgm:t>
    </dgm:pt>
    <dgm:pt modelId="{43D30B3A-9CAA-47AF-A1D2-AA32B1165466}">
      <dgm:prSet phldrT="[Text]" custT="1"/>
      <dgm:spPr>
        <a:xfrm>
          <a:off x="443484" y="461196"/>
          <a:ext cx="2052498" cy="393568"/>
        </a:xfrm>
        <a:prstGeom prst="rect">
          <a:avLst/>
        </a:prstGeom>
        <a:noFill/>
        <a:ln>
          <a:noFill/>
        </a:ln>
        <a:effectLst/>
      </dgm:spPr>
      <dgm:t>
        <a:bodyPr anchor="ctr"/>
        <a:lstStyle/>
        <a:p>
          <a:pPr algn="ctr"/>
          <a:r>
            <a:rPr lang="en-US" sz="1100" baseline="0">
              <a:solidFill>
                <a:sysClr val="window" lastClr="FFFFFF"/>
              </a:solidFill>
              <a:latin typeface="Calibri"/>
              <a:ea typeface="+mn-ea"/>
              <a:cs typeface="+mn-cs"/>
            </a:rPr>
            <a:t>REGRESAR A LA TABLA DE CONTENIDO</a:t>
          </a:r>
        </a:p>
        <a:p>
          <a:pPr algn="ctr"/>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0F387180-E6CF-452F-A5D9-052985D599BA}" type="sibTrans" cxnId="{8135579F-92E2-44CE-827F-462EF1FDB998}">
      <dgm:prSet/>
      <dgm:spPr/>
      <dgm:t>
        <a:bodyPr/>
        <a:lstStyle/>
        <a:p>
          <a:pPr algn="ctr"/>
          <a:endParaRPr lang="en-US"/>
        </a:p>
      </dgm:t>
    </dgm:pt>
    <dgm:pt modelId="{7E955E40-B56C-44CB-B285-5C291471D3AC}" type="parTrans" cxnId="{8135579F-92E2-44CE-827F-462EF1FDB998}">
      <dgm:prSet/>
      <dgm:spPr/>
      <dgm:t>
        <a:bodyPr/>
        <a:lstStyle/>
        <a:p>
          <a:pPr algn="ctr"/>
          <a:endParaRPr lang="en-US"/>
        </a:p>
      </dgm:t>
    </dgm:pt>
    <dgm:pt modelId="{D4F37216-D6EF-4377-94FA-67099D54FBB4}" type="pres">
      <dgm:prSet presAssocID="{2855752D-6B17-473D-BEEF-A56172F58311}" presName="Name0" presStyleCnt="0">
        <dgm:presLayoutVars>
          <dgm:dir/>
          <dgm:animLvl val="lvl"/>
          <dgm:resizeHandles val="exact"/>
        </dgm:presLayoutVars>
      </dgm:prSet>
      <dgm:spPr/>
      <dgm:t>
        <a:bodyPr/>
        <a:lstStyle/>
        <a:p>
          <a:endParaRPr lang="es-PR"/>
        </a:p>
      </dgm:t>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149092" custLinFactNeighborX="12038" custLinFactNeighborY="78426">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ScaleY="121555" custLinFactNeighborX="-472" custLinFactNeighborY="6407"/>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0D3D1C4A-3A89-4048-8363-D5575BB6E994}" type="presOf" srcId="{43D30B3A-9CAA-47AF-A1D2-AA32B1165466}" destId="{320585E0-B6B2-4D94-A767-C03A2B6F9F37}" srcOrd="0" destOrd="0" presId="urn:microsoft.com/office/officeart/2005/8/layout/hProcess3"/>
    <dgm:cxn modelId="{7541C207-AA2E-4ECE-AC6B-A1D35703E47F}" type="presOf" srcId="{2855752D-6B17-473D-BEEF-A56172F58311}" destId="{D4F37216-D6EF-4377-94FA-67099D54FBB4}" srcOrd="0" destOrd="0" presId="urn:microsoft.com/office/officeart/2005/8/layout/hProcess3"/>
    <dgm:cxn modelId="{30153B35-AF68-4C86-B400-750A7177B0E7}" type="presParOf" srcId="{D4F37216-D6EF-4377-94FA-67099D54FBB4}" destId="{556B51AA-7686-4AB8-9F95-8D52F9073A83}" srcOrd="0" destOrd="0" presId="urn:microsoft.com/office/officeart/2005/8/layout/hProcess3"/>
    <dgm:cxn modelId="{5DE69AB2-DDE9-4B56-A731-773A676F9999}" type="presParOf" srcId="{D4F37216-D6EF-4377-94FA-67099D54FBB4}" destId="{5CCE57F2-E299-4406-A2AE-3D1F6CD92B94}" srcOrd="1" destOrd="0" presId="urn:microsoft.com/office/officeart/2005/8/layout/hProcess3"/>
    <dgm:cxn modelId="{3241A2F7-02D9-4C74-9148-0EF28072DCF4}" type="presParOf" srcId="{5CCE57F2-E299-4406-A2AE-3D1F6CD92B94}" destId="{FE868A25-62A8-4AB0-8503-9104552BB12B}" srcOrd="0" destOrd="0" presId="urn:microsoft.com/office/officeart/2005/8/layout/hProcess3"/>
    <dgm:cxn modelId="{9B36299E-B589-4F12-A8D2-415DCC3A6326}" type="presParOf" srcId="{5CCE57F2-E299-4406-A2AE-3D1F6CD92B94}" destId="{01C47E79-D9AB-4C55-A0FB-75A125B365D0}" srcOrd="1" destOrd="0" presId="urn:microsoft.com/office/officeart/2005/8/layout/hProcess3"/>
    <dgm:cxn modelId="{BDC96B10-C5F8-480F-AB1E-F688EF4998F4}" type="presParOf" srcId="{01C47E79-D9AB-4C55-A0FB-75A125B365D0}" destId="{B5DCEE02-C532-4664-B8C5-2D0010E292C4}" srcOrd="0" destOrd="0" presId="urn:microsoft.com/office/officeart/2005/8/layout/hProcess3"/>
    <dgm:cxn modelId="{58942FA1-5042-409E-B576-1C10CF3CF216}" type="presParOf" srcId="{01C47E79-D9AB-4C55-A0FB-75A125B365D0}" destId="{320585E0-B6B2-4D94-A767-C03A2B6F9F37}" srcOrd="1" destOrd="0" presId="urn:microsoft.com/office/officeart/2005/8/layout/hProcess3"/>
    <dgm:cxn modelId="{9DE272FB-C286-4F96-90AB-B956841FF328}" type="presParOf" srcId="{01C47E79-D9AB-4C55-A0FB-75A125B365D0}" destId="{DE43D531-32FF-4007-AC81-5868A2B32A3C}" srcOrd="2" destOrd="0" presId="urn:microsoft.com/office/officeart/2005/8/layout/hProcess3"/>
    <dgm:cxn modelId="{7B8C340F-FAB8-46AB-9346-FDDE74237550}" type="presParOf" srcId="{01C47E79-D9AB-4C55-A0FB-75A125B365D0}" destId="{E07CE728-F429-434B-9A37-3B9908AD5516}" srcOrd="3" destOrd="0" presId="urn:microsoft.com/office/officeart/2005/8/layout/hProcess3"/>
    <dgm:cxn modelId="{54F80F93-7738-49ED-876F-D95B417BCE11}" type="presParOf" srcId="{5CCE57F2-E299-4406-A2AE-3D1F6CD92B94}" destId="{E165F511-446F-44BF-99B5-C2DC0FD18DB3}" srcOrd="2" destOrd="0" presId="urn:microsoft.com/office/officeart/2005/8/layout/hProcess3"/>
    <dgm:cxn modelId="{F3C1F3B5-1312-4A3E-A6F3-4A8EE2C0E17B}" type="presParOf" srcId="{5CCE57F2-E299-4406-A2AE-3D1F6CD92B94}" destId="{AD2C587B-77A4-42CA-810A-4BBB41FE8827}" srcOrd="3" destOrd="0" presId="urn:microsoft.com/office/officeart/2005/8/layout/hProcess3"/>
    <dgm:cxn modelId="{5B9ECE72-FC02-455D-9036-66318F8C08C7}"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4.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noFill/>
        <a:ln>
          <a:noFill/>
        </a:ln>
        <a:effectLst/>
      </dgm:spPr>
      <dgm:t>
        <a:bodyPr anchor="t"/>
        <a:lstStyle/>
        <a:p>
          <a:r>
            <a:rPr lang="en-US" sz="10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8803" custLinFactNeighborY="31296">
        <dgm:presLayoutVars>
          <dgm:chMax val="0"/>
          <dgm:chPref val="0"/>
          <dgm:bulletEnabled val="1"/>
        </dgm:presLayoutVars>
      </dgm:prSet>
      <dgm:spPr>
        <a:prstGeom prst="rect">
          <a:avLst/>
        </a:prstGeom>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ScaleY="116588"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E929F8E5-C9C3-496D-BD55-039BDA6C09F8}" type="presOf" srcId="{43D30B3A-9CAA-47AF-A1D2-AA32B1165466}" destId="{320585E0-B6B2-4D94-A767-C03A2B6F9F37}" srcOrd="0" destOrd="0" presId="urn:microsoft.com/office/officeart/2005/8/layout/hProcess3"/>
    <dgm:cxn modelId="{A1EDC235-1B58-491F-A254-C4A7B327EBEE}" type="presOf" srcId="{2855752D-6B17-473D-BEEF-A56172F58311}" destId="{D4F37216-D6EF-4377-94FA-67099D54FBB4}" srcOrd="0" destOrd="0" presId="urn:microsoft.com/office/officeart/2005/8/layout/hProcess3"/>
    <dgm:cxn modelId="{8135579F-92E2-44CE-827F-462EF1FDB998}" srcId="{2855752D-6B17-473D-BEEF-A56172F58311}" destId="{43D30B3A-9CAA-47AF-A1D2-AA32B1165466}" srcOrd="0" destOrd="0" parTransId="{7E955E40-B56C-44CB-B285-5C291471D3AC}" sibTransId="{0F387180-E6CF-452F-A5D9-052985D599BA}"/>
    <dgm:cxn modelId="{EF5FD889-FCFE-4B7A-B33E-788D14233033}" type="presParOf" srcId="{D4F37216-D6EF-4377-94FA-67099D54FBB4}" destId="{556B51AA-7686-4AB8-9F95-8D52F9073A83}" srcOrd="0" destOrd="0" presId="urn:microsoft.com/office/officeart/2005/8/layout/hProcess3"/>
    <dgm:cxn modelId="{5CABC138-AC78-4995-9BE6-C94F8D4D959C}" type="presParOf" srcId="{D4F37216-D6EF-4377-94FA-67099D54FBB4}" destId="{5CCE57F2-E299-4406-A2AE-3D1F6CD92B94}" srcOrd="1" destOrd="0" presId="urn:microsoft.com/office/officeart/2005/8/layout/hProcess3"/>
    <dgm:cxn modelId="{82547B63-DED2-45F7-96E1-BB743DD1AD47}" type="presParOf" srcId="{5CCE57F2-E299-4406-A2AE-3D1F6CD92B94}" destId="{FE868A25-62A8-4AB0-8503-9104552BB12B}" srcOrd="0" destOrd="0" presId="urn:microsoft.com/office/officeart/2005/8/layout/hProcess3"/>
    <dgm:cxn modelId="{333D8F88-C0D2-4F13-99EB-0FE22B9E33E7}" type="presParOf" srcId="{5CCE57F2-E299-4406-A2AE-3D1F6CD92B94}" destId="{01C47E79-D9AB-4C55-A0FB-75A125B365D0}" srcOrd="1" destOrd="0" presId="urn:microsoft.com/office/officeart/2005/8/layout/hProcess3"/>
    <dgm:cxn modelId="{C2E110C5-8903-4F27-9C13-CC94BD0362BE}" type="presParOf" srcId="{01C47E79-D9AB-4C55-A0FB-75A125B365D0}" destId="{B5DCEE02-C532-4664-B8C5-2D0010E292C4}" srcOrd="0" destOrd="0" presId="urn:microsoft.com/office/officeart/2005/8/layout/hProcess3"/>
    <dgm:cxn modelId="{A1DC271A-24FC-43B5-89DF-A0D8CF7125C9}" type="presParOf" srcId="{01C47E79-D9AB-4C55-A0FB-75A125B365D0}" destId="{320585E0-B6B2-4D94-A767-C03A2B6F9F37}" srcOrd="1" destOrd="0" presId="urn:microsoft.com/office/officeart/2005/8/layout/hProcess3"/>
    <dgm:cxn modelId="{18BA8DB6-8A15-4429-B8D1-C5D86DCE9F7D}" type="presParOf" srcId="{01C47E79-D9AB-4C55-A0FB-75A125B365D0}" destId="{DE43D531-32FF-4007-AC81-5868A2B32A3C}" srcOrd="2" destOrd="0" presId="urn:microsoft.com/office/officeart/2005/8/layout/hProcess3"/>
    <dgm:cxn modelId="{B796BDFA-3474-421A-B970-0DC9E5E6345F}" type="presParOf" srcId="{01C47E79-D9AB-4C55-A0FB-75A125B365D0}" destId="{E07CE728-F429-434B-9A37-3B9908AD5516}" srcOrd="3" destOrd="0" presId="urn:microsoft.com/office/officeart/2005/8/layout/hProcess3"/>
    <dgm:cxn modelId="{8FA7F5E2-0C6C-4EA8-8AE7-EA4BAD1D6119}" type="presParOf" srcId="{5CCE57F2-E299-4406-A2AE-3D1F6CD92B94}" destId="{E165F511-446F-44BF-99B5-C2DC0FD18DB3}" srcOrd="2" destOrd="0" presId="urn:microsoft.com/office/officeart/2005/8/layout/hProcess3"/>
    <dgm:cxn modelId="{569C1E8A-0423-4070-8893-E604B91EC3FF}" type="presParOf" srcId="{5CCE57F2-E299-4406-A2AE-3D1F6CD92B94}" destId="{AD2C587B-77A4-42CA-810A-4BBB41FE8827}" srcOrd="3" destOrd="0" presId="urn:microsoft.com/office/officeart/2005/8/layout/hProcess3"/>
    <dgm:cxn modelId="{8AE67869-FD02-4B0E-AA6F-C48988A4C6BE}"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5.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noFill/>
        <a:ln>
          <a:noFill/>
        </a:ln>
        <a:effectLst/>
      </dgm:spPr>
      <dgm:t>
        <a:bodyPr anchor="t"/>
        <a:lstStyle/>
        <a:p>
          <a:r>
            <a:rPr lang="en-US" sz="10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8803" custLinFactNeighborY="31296">
        <dgm:presLayoutVars>
          <dgm:chMax val="0"/>
          <dgm:chPref val="0"/>
          <dgm:bulletEnabled val="1"/>
        </dgm:presLayoutVars>
      </dgm:prSet>
      <dgm:spPr>
        <a:prstGeom prst="rect">
          <a:avLst/>
        </a:prstGeom>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ScaleY="116588"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3D8F4790-D12E-44B3-A3C4-DDB68842A494}" type="presOf" srcId="{43D30B3A-9CAA-47AF-A1D2-AA32B1165466}" destId="{320585E0-B6B2-4D94-A767-C03A2B6F9F37}" srcOrd="0" destOrd="0" presId="urn:microsoft.com/office/officeart/2005/8/layout/hProcess3"/>
    <dgm:cxn modelId="{8135579F-92E2-44CE-827F-462EF1FDB998}" srcId="{2855752D-6B17-473D-BEEF-A56172F58311}" destId="{43D30B3A-9CAA-47AF-A1D2-AA32B1165466}" srcOrd="0" destOrd="0" parTransId="{7E955E40-B56C-44CB-B285-5C291471D3AC}" sibTransId="{0F387180-E6CF-452F-A5D9-052985D599BA}"/>
    <dgm:cxn modelId="{64BD8E63-EA5B-4DB1-9028-90819226F14B}" type="presOf" srcId="{2855752D-6B17-473D-BEEF-A56172F58311}" destId="{D4F37216-D6EF-4377-94FA-67099D54FBB4}" srcOrd="0" destOrd="0" presId="urn:microsoft.com/office/officeart/2005/8/layout/hProcess3"/>
    <dgm:cxn modelId="{D319B4F3-7554-4BA6-A3ED-27DB21942DAB}" type="presParOf" srcId="{D4F37216-D6EF-4377-94FA-67099D54FBB4}" destId="{556B51AA-7686-4AB8-9F95-8D52F9073A83}" srcOrd="0" destOrd="0" presId="urn:microsoft.com/office/officeart/2005/8/layout/hProcess3"/>
    <dgm:cxn modelId="{5837C91D-0A14-4104-B4BC-819C17AD8A61}" type="presParOf" srcId="{D4F37216-D6EF-4377-94FA-67099D54FBB4}" destId="{5CCE57F2-E299-4406-A2AE-3D1F6CD92B94}" srcOrd="1" destOrd="0" presId="urn:microsoft.com/office/officeart/2005/8/layout/hProcess3"/>
    <dgm:cxn modelId="{E0FC8CBB-D873-413C-A4D6-C5000443423A}" type="presParOf" srcId="{5CCE57F2-E299-4406-A2AE-3D1F6CD92B94}" destId="{FE868A25-62A8-4AB0-8503-9104552BB12B}" srcOrd="0" destOrd="0" presId="urn:microsoft.com/office/officeart/2005/8/layout/hProcess3"/>
    <dgm:cxn modelId="{82FE94C0-778C-4189-94A5-C6516B5D2424}" type="presParOf" srcId="{5CCE57F2-E299-4406-A2AE-3D1F6CD92B94}" destId="{01C47E79-D9AB-4C55-A0FB-75A125B365D0}" srcOrd="1" destOrd="0" presId="urn:microsoft.com/office/officeart/2005/8/layout/hProcess3"/>
    <dgm:cxn modelId="{A3CDB59B-386A-4505-96B2-778D8E853095}" type="presParOf" srcId="{01C47E79-D9AB-4C55-A0FB-75A125B365D0}" destId="{B5DCEE02-C532-4664-B8C5-2D0010E292C4}" srcOrd="0" destOrd="0" presId="urn:microsoft.com/office/officeart/2005/8/layout/hProcess3"/>
    <dgm:cxn modelId="{3EC68E27-306C-4605-A438-37490483FAC0}" type="presParOf" srcId="{01C47E79-D9AB-4C55-A0FB-75A125B365D0}" destId="{320585E0-B6B2-4D94-A767-C03A2B6F9F37}" srcOrd="1" destOrd="0" presId="urn:microsoft.com/office/officeart/2005/8/layout/hProcess3"/>
    <dgm:cxn modelId="{9244049B-509A-40F9-84D6-6CA96B39F01D}" type="presParOf" srcId="{01C47E79-D9AB-4C55-A0FB-75A125B365D0}" destId="{DE43D531-32FF-4007-AC81-5868A2B32A3C}" srcOrd="2" destOrd="0" presId="urn:microsoft.com/office/officeart/2005/8/layout/hProcess3"/>
    <dgm:cxn modelId="{3E7EE82E-1E06-4C06-B49F-269188521CD7}" type="presParOf" srcId="{01C47E79-D9AB-4C55-A0FB-75A125B365D0}" destId="{E07CE728-F429-434B-9A37-3B9908AD5516}" srcOrd="3" destOrd="0" presId="urn:microsoft.com/office/officeart/2005/8/layout/hProcess3"/>
    <dgm:cxn modelId="{BE42CB3D-E50E-4B93-B093-F89C3199588E}" type="presParOf" srcId="{5CCE57F2-E299-4406-A2AE-3D1F6CD92B94}" destId="{E165F511-446F-44BF-99B5-C2DC0FD18DB3}" srcOrd="2" destOrd="0" presId="urn:microsoft.com/office/officeart/2005/8/layout/hProcess3"/>
    <dgm:cxn modelId="{A0E63C65-98D2-449F-85F5-020FD91426BA}" type="presParOf" srcId="{5CCE57F2-E299-4406-A2AE-3D1F6CD92B94}" destId="{AD2C587B-77A4-42CA-810A-4BBB41FE8827}" srcOrd="3" destOrd="0" presId="urn:microsoft.com/office/officeart/2005/8/layout/hProcess3"/>
    <dgm:cxn modelId="{CB964B52-9589-46D3-A973-F267D81C70EE}"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6.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10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8803" custLinFactNeighborY="31296">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ScaleY="116588"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CA282AC2-919F-484A-BFE2-F7BB8BD0F43E}" type="presOf" srcId="{2855752D-6B17-473D-BEEF-A56172F58311}" destId="{D4F37216-D6EF-4377-94FA-67099D54FBB4}" srcOrd="0" destOrd="0" presId="urn:microsoft.com/office/officeart/2005/8/layout/hProcess3"/>
    <dgm:cxn modelId="{693CDF51-DB1B-4BAC-9771-EF3489A513EC}" type="presOf" srcId="{43D30B3A-9CAA-47AF-A1D2-AA32B1165466}" destId="{320585E0-B6B2-4D94-A767-C03A2B6F9F37}" srcOrd="0" destOrd="0" presId="urn:microsoft.com/office/officeart/2005/8/layout/hProcess3"/>
    <dgm:cxn modelId="{90D1C45F-2C43-4F90-B662-F5DA44683C4C}" type="presParOf" srcId="{D4F37216-D6EF-4377-94FA-67099D54FBB4}" destId="{556B51AA-7686-4AB8-9F95-8D52F9073A83}" srcOrd="0" destOrd="0" presId="urn:microsoft.com/office/officeart/2005/8/layout/hProcess3"/>
    <dgm:cxn modelId="{CEE1199D-C6DF-4273-B0A9-BEE635B6C787}" type="presParOf" srcId="{D4F37216-D6EF-4377-94FA-67099D54FBB4}" destId="{5CCE57F2-E299-4406-A2AE-3D1F6CD92B94}" srcOrd="1" destOrd="0" presId="urn:microsoft.com/office/officeart/2005/8/layout/hProcess3"/>
    <dgm:cxn modelId="{BD58F683-234C-4F13-AF83-E5B3D85C87E4}" type="presParOf" srcId="{5CCE57F2-E299-4406-A2AE-3D1F6CD92B94}" destId="{FE868A25-62A8-4AB0-8503-9104552BB12B}" srcOrd="0" destOrd="0" presId="urn:microsoft.com/office/officeart/2005/8/layout/hProcess3"/>
    <dgm:cxn modelId="{7EA95627-16B1-44D8-BE39-5E3C6BB38920}" type="presParOf" srcId="{5CCE57F2-E299-4406-A2AE-3D1F6CD92B94}" destId="{01C47E79-D9AB-4C55-A0FB-75A125B365D0}" srcOrd="1" destOrd="0" presId="urn:microsoft.com/office/officeart/2005/8/layout/hProcess3"/>
    <dgm:cxn modelId="{8D11C8A3-AA5C-4A45-92DC-18A55106CE53}" type="presParOf" srcId="{01C47E79-D9AB-4C55-A0FB-75A125B365D0}" destId="{B5DCEE02-C532-4664-B8C5-2D0010E292C4}" srcOrd="0" destOrd="0" presId="urn:microsoft.com/office/officeart/2005/8/layout/hProcess3"/>
    <dgm:cxn modelId="{1747AFF2-B789-4284-93A7-48FCEE7CD3B8}" type="presParOf" srcId="{01C47E79-D9AB-4C55-A0FB-75A125B365D0}" destId="{320585E0-B6B2-4D94-A767-C03A2B6F9F37}" srcOrd="1" destOrd="0" presId="urn:microsoft.com/office/officeart/2005/8/layout/hProcess3"/>
    <dgm:cxn modelId="{7E686C7B-1D5A-4E50-BC95-C0F0454225C4}" type="presParOf" srcId="{01C47E79-D9AB-4C55-A0FB-75A125B365D0}" destId="{DE43D531-32FF-4007-AC81-5868A2B32A3C}" srcOrd="2" destOrd="0" presId="urn:microsoft.com/office/officeart/2005/8/layout/hProcess3"/>
    <dgm:cxn modelId="{FBCC3809-27F5-4BCF-A188-7AAA0B349A0D}" type="presParOf" srcId="{01C47E79-D9AB-4C55-A0FB-75A125B365D0}" destId="{E07CE728-F429-434B-9A37-3B9908AD5516}" srcOrd="3" destOrd="0" presId="urn:microsoft.com/office/officeart/2005/8/layout/hProcess3"/>
    <dgm:cxn modelId="{BC348930-8BB4-4354-BE78-C953BA099DCB}" type="presParOf" srcId="{5CCE57F2-E299-4406-A2AE-3D1F6CD92B94}" destId="{E165F511-446F-44BF-99B5-C2DC0FD18DB3}" srcOrd="2" destOrd="0" presId="urn:microsoft.com/office/officeart/2005/8/layout/hProcess3"/>
    <dgm:cxn modelId="{4E914E6E-71C3-4553-ABD6-8D30910E310B}" type="presParOf" srcId="{5CCE57F2-E299-4406-A2AE-3D1F6CD92B94}" destId="{AD2C587B-77A4-42CA-810A-4BBB41FE8827}" srcOrd="3" destOrd="0" presId="urn:microsoft.com/office/officeart/2005/8/layout/hProcess3"/>
    <dgm:cxn modelId="{DAA08EAB-DE6F-469E-AAF2-5BA945CB3C13}"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7.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noFill/>
        <a:ln>
          <a:noFill/>
        </a:ln>
        <a:effectLst/>
      </dgm:spPr>
      <dgm:t>
        <a:bodyPr anchor="t"/>
        <a:lstStyle/>
        <a:p>
          <a:r>
            <a:rPr lang="en-US" sz="10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8803" custLinFactNeighborY="31296">
        <dgm:presLayoutVars>
          <dgm:chMax val="0"/>
          <dgm:chPref val="0"/>
          <dgm:bulletEnabled val="1"/>
        </dgm:presLayoutVars>
      </dgm:prSet>
      <dgm:spPr>
        <a:prstGeom prst="rect">
          <a:avLst/>
        </a:prstGeom>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ScaleY="116588"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1C6A87B2-B7DE-436A-8852-41A1EF7A1719}" type="presOf" srcId="{2855752D-6B17-473D-BEEF-A56172F58311}" destId="{D4F37216-D6EF-4377-94FA-67099D54FBB4}" srcOrd="0" destOrd="0" presId="urn:microsoft.com/office/officeart/2005/8/layout/hProcess3"/>
    <dgm:cxn modelId="{8135579F-92E2-44CE-827F-462EF1FDB998}" srcId="{2855752D-6B17-473D-BEEF-A56172F58311}" destId="{43D30B3A-9CAA-47AF-A1D2-AA32B1165466}" srcOrd="0" destOrd="0" parTransId="{7E955E40-B56C-44CB-B285-5C291471D3AC}" sibTransId="{0F387180-E6CF-452F-A5D9-052985D599BA}"/>
    <dgm:cxn modelId="{606A8E36-EB81-4D06-A91E-0EC13D4498A9}" type="presOf" srcId="{43D30B3A-9CAA-47AF-A1D2-AA32B1165466}" destId="{320585E0-B6B2-4D94-A767-C03A2B6F9F37}" srcOrd="0" destOrd="0" presId="urn:microsoft.com/office/officeart/2005/8/layout/hProcess3"/>
    <dgm:cxn modelId="{B64F75DC-7EA4-4024-948B-2B2A7E07653B}" type="presParOf" srcId="{D4F37216-D6EF-4377-94FA-67099D54FBB4}" destId="{556B51AA-7686-4AB8-9F95-8D52F9073A83}" srcOrd="0" destOrd="0" presId="urn:microsoft.com/office/officeart/2005/8/layout/hProcess3"/>
    <dgm:cxn modelId="{0CAAB58B-7510-4AEE-B329-C92910430B72}" type="presParOf" srcId="{D4F37216-D6EF-4377-94FA-67099D54FBB4}" destId="{5CCE57F2-E299-4406-A2AE-3D1F6CD92B94}" srcOrd="1" destOrd="0" presId="urn:microsoft.com/office/officeart/2005/8/layout/hProcess3"/>
    <dgm:cxn modelId="{FFB715CD-F947-405F-B1D1-450600E5E4E4}" type="presParOf" srcId="{5CCE57F2-E299-4406-A2AE-3D1F6CD92B94}" destId="{FE868A25-62A8-4AB0-8503-9104552BB12B}" srcOrd="0" destOrd="0" presId="urn:microsoft.com/office/officeart/2005/8/layout/hProcess3"/>
    <dgm:cxn modelId="{CC82212D-608C-4CA2-88C7-5E8FFA1B8C1D}" type="presParOf" srcId="{5CCE57F2-E299-4406-A2AE-3D1F6CD92B94}" destId="{01C47E79-D9AB-4C55-A0FB-75A125B365D0}" srcOrd="1" destOrd="0" presId="urn:microsoft.com/office/officeart/2005/8/layout/hProcess3"/>
    <dgm:cxn modelId="{31C45275-BFEF-4898-AB60-698CA255C353}" type="presParOf" srcId="{01C47E79-D9AB-4C55-A0FB-75A125B365D0}" destId="{B5DCEE02-C532-4664-B8C5-2D0010E292C4}" srcOrd="0" destOrd="0" presId="urn:microsoft.com/office/officeart/2005/8/layout/hProcess3"/>
    <dgm:cxn modelId="{8ED5FC1B-41A3-418D-8337-6E9D10ADBDA3}" type="presParOf" srcId="{01C47E79-D9AB-4C55-A0FB-75A125B365D0}" destId="{320585E0-B6B2-4D94-A767-C03A2B6F9F37}" srcOrd="1" destOrd="0" presId="urn:microsoft.com/office/officeart/2005/8/layout/hProcess3"/>
    <dgm:cxn modelId="{7D9999C2-349F-4A85-A9F8-7A61C2311645}" type="presParOf" srcId="{01C47E79-D9AB-4C55-A0FB-75A125B365D0}" destId="{DE43D531-32FF-4007-AC81-5868A2B32A3C}" srcOrd="2" destOrd="0" presId="urn:microsoft.com/office/officeart/2005/8/layout/hProcess3"/>
    <dgm:cxn modelId="{813DAAE6-BFD0-41AD-958A-FDC7821C3F00}" type="presParOf" srcId="{01C47E79-D9AB-4C55-A0FB-75A125B365D0}" destId="{E07CE728-F429-434B-9A37-3B9908AD5516}" srcOrd="3" destOrd="0" presId="urn:microsoft.com/office/officeart/2005/8/layout/hProcess3"/>
    <dgm:cxn modelId="{8609DB38-D0AB-4E07-AE8F-8206EDEA69A8}" type="presParOf" srcId="{5CCE57F2-E299-4406-A2AE-3D1F6CD92B94}" destId="{E165F511-446F-44BF-99B5-C2DC0FD18DB3}" srcOrd="2" destOrd="0" presId="urn:microsoft.com/office/officeart/2005/8/layout/hProcess3"/>
    <dgm:cxn modelId="{C3EE209F-A896-4486-A369-AAA22C6B31F0}" type="presParOf" srcId="{5CCE57F2-E299-4406-A2AE-3D1F6CD92B94}" destId="{AD2C587B-77A4-42CA-810A-4BBB41FE8827}" srcOrd="3" destOrd="0" presId="urn:microsoft.com/office/officeart/2005/8/layout/hProcess3"/>
    <dgm:cxn modelId="{987C0FD9-C2AF-4DF8-AC4F-CE1A38CAAC6D}"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8.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noFill/>
        <a:ln>
          <a:noFill/>
        </a:ln>
        <a:effectLst/>
      </dgm:spPr>
      <dgm:t>
        <a:bodyPr anchor="t"/>
        <a:lstStyle/>
        <a:p>
          <a:r>
            <a:rPr lang="en-US" sz="10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8803" custLinFactNeighborY="31296">
        <dgm:presLayoutVars>
          <dgm:chMax val="0"/>
          <dgm:chPref val="0"/>
          <dgm:bulletEnabled val="1"/>
        </dgm:presLayoutVars>
      </dgm:prSet>
      <dgm:spPr>
        <a:prstGeom prst="rect">
          <a:avLst/>
        </a:prstGeom>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ScaleY="116588"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919C5840-AFB1-41A9-9E13-56DD2CE9F992}" type="presOf" srcId="{2855752D-6B17-473D-BEEF-A56172F58311}" destId="{D4F37216-D6EF-4377-94FA-67099D54FBB4}" srcOrd="0" destOrd="0" presId="urn:microsoft.com/office/officeart/2005/8/layout/hProcess3"/>
    <dgm:cxn modelId="{0EAF1368-0A8A-48A0-984F-2B471BFE17F2}" type="presOf" srcId="{43D30B3A-9CAA-47AF-A1D2-AA32B1165466}" destId="{320585E0-B6B2-4D94-A767-C03A2B6F9F37}" srcOrd="0" destOrd="0" presId="urn:microsoft.com/office/officeart/2005/8/layout/hProcess3"/>
    <dgm:cxn modelId="{378A86E4-CA8D-497D-B8BA-8FF2FFB3730D}" type="presParOf" srcId="{D4F37216-D6EF-4377-94FA-67099D54FBB4}" destId="{556B51AA-7686-4AB8-9F95-8D52F9073A83}" srcOrd="0" destOrd="0" presId="urn:microsoft.com/office/officeart/2005/8/layout/hProcess3"/>
    <dgm:cxn modelId="{F394E889-CA62-4582-B144-B685CC720CB9}" type="presParOf" srcId="{D4F37216-D6EF-4377-94FA-67099D54FBB4}" destId="{5CCE57F2-E299-4406-A2AE-3D1F6CD92B94}" srcOrd="1" destOrd="0" presId="urn:microsoft.com/office/officeart/2005/8/layout/hProcess3"/>
    <dgm:cxn modelId="{13F5EFC1-8C6E-4A68-B222-634649421BF7}" type="presParOf" srcId="{5CCE57F2-E299-4406-A2AE-3D1F6CD92B94}" destId="{FE868A25-62A8-4AB0-8503-9104552BB12B}" srcOrd="0" destOrd="0" presId="urn:microsoft.com/office/officeart/2005/8/layout/hProcess3"/>
    <dgm:cxn modelId="{911B9E23-09E7-4055-94A0-7C46BE480BAE}" type="presParOf" srcId="{5CCE57F2-E299-4406-A2AE-3D1F6CD92B94}" destId="{01C47E79-D9AB-4C55-A0FB-75A125B365D0}" srcOrd="1" destOrd="0" presId="urn:microsoft.com/office/officeart/2005/8/layout/hProcess3"/>
    <dgm:cxn modelId="{2D22FB1C-66D4-438E-BDA7-6BC75486C841}" type="presParOf" srcId="{01C47E79-D9AB-4C55-A0FB-75A125B365D0}" destId="{B5DCEE02-C532-4664-B8C5-2D0010E292C4}" srcOrd="0" destOrd="0" presId="urn:microsoft.com/office/officeart/2005/8/layout/hProcess3"/>
    <dgm:cxn modelId="{E488D233-ED82-4656-83DB-56ACEFCCE1BE}" type="presParOf" srcId="{01C47E79-D9AB-4C55-A0FB-75A125B365D0}" destId="{320585E0-B6B2-4D94-A767-C03A2B6F9F37}" srcOrd="1" destOrd="0" presId="urn:microsoft.com/office/officeart/2005/8/layout/hProcess3"/>
    <dgm:cxn modelId="{0DE657D1-367D-41CC-8BA3-6BB319178C46}" type="presParOf" srcId="{01C47E79-D9AB-4C55-A0FB-75A125B365D0}" destId="{DE43D531-32FF-4007-AC81-5868A2B32A3C}" srcOrd="2" destOrd="0" presId="urn:microsoft.com/office/officeart/2005/8/layout/hProcess3"/>
    <dgm:cxn modelId="{5A95394A-435C-4A30-AB5A-D295163E54BD}" type="presParOf" srcId="{01C47E79-D9AB-4C55-A0FB-75A125B365D0}" destId="{E07CE728-F429-434B-9A37-3B9908AD5516}" srcOrd="3" destOrd="0" presId="urn:microsoft.com/office/officeart/2005/8/layout/hProcess3"/>
    <dgm:cxn modelId="{8DE8C449-9BDF-4FD3-BABB-7DBBE2780592}" type="presParOf" srcId="{5CCE57F2-E299-4406-A2AE-3D1F6CD92B94}" destId="{E165F511-446F-44BF-99B5-C2DC0FD18DB3}" srcOrd="2" destOrd="0" presId="urn:microsoft.com/office/officeart/2005/8/layout/hProcess3"/>
    <dgm:cxn modelId="{B07D4D0C-E926-4193-9B6C-05E8C0FD968A}" type="presParOf" srcId="{5CCE57F2-E299-4406-A2AE-3D1F6CD92B94}" destId="{AD2C587B-77A4-42CA-810A-4BBB41FE8827}" srcOrd="3" destOrd="0" presId="urn:microsoft.com/office/officeart/2005/8/layout/hProcess3"/>
    <dgm:cxn modelId="{B6ED1474-E93D-469E-8B2A-3768F247E3AE}"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9.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noFill/>
        <a:ln>
          <a:noFill/>
        </a:ln>
        <a:effectLst/>
      </dgm:spPr>
      <dgm:t>
        <a:bodyPr anchor="t"/>
        <a:lstStyle/>
        <a:p>
          <a:r>
            <a:rPr lang="en-US" sz="10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8803" custLinFactNeighborY="31296">
        <dgm:presLayoutVars>
          <dgm:chMax val="0"/>
          <dgm:chPref val="0"/>
          <dgm:bulletEnabled val="1"/>
        </dgm:presLayoutVars>
      </dgm:prSet>
      <dgm:spPr>
        <a:prstGeom prst="rect">
          <a:avLst/>
        </a:prstGeom>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ScaleY="116588"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51FDFB51-9BAE-4556-8626-F65D9D277EFE}" type="presOf" srcId="{2855752D-6B17-473D-BEEF-A56172F58311}" destId="{D4F37216-D6EF-4377-94FA-67099D54FBB4}" srcOrd="0" destOrd="0" presId="urn:microsoft.com/office/officeart/2005/8/layout/hProcess3"/>
    <dgm:cxn modelId="{3436C114-85F7-4D07-BCAA-F8AB93438FA7}" type="presOf" srcId="{43D30B3A-9CAA-47AF-A1D2-AA32B1165466}" destId="{320585E0-B6B2-4D94-A767-C03A2B6F9F37}" srcOrd="0" destOrd="0" presId="urn:microsoft.com/office/officeart/2005/8/layout/hProcess3"/>
    <dgm:cxn modelId="{8DCB9D4E-CD2B-4B9E-A339-A9B7FF793866}" type="presParOf" srcId="{D4F37216-D6EF-4377-94FA-67099D54FBB4}" destId="{556B51AA-7686-4AB8-9F95-8D52F9073A83}" srcOrd="0" destOrd="0" presId="urn:microsoft.com/office/officeart/2005/8/layout/hProcess3"/>
    <dgm:cxn modelId="{70435113-7EA4-4C85-893B-C22A1860CA6C}" type="presParOf" srcId="{D4F37216-D6EF-4377-94FA-67099D54FBB4}" destId="{5CCE57F2-E299-4406-A2AE-3D1F6CD92B94}" srcOrd="1" destOrd="0" presId="urn:microsoft.com/office/officeart/2005/8/layout/hProcess3"/>
    <dgm:cxn modelId="{5349AC08-789A-47B2-8182-8EC4CF4510A5}" type="presParOf" srcId="{5CCE57F2-E299-4406-A2AE-3D1F6CD92B94}" destId="{FE868A25-62A8-4AB0-8503-9104552BB12B}" srcOrd="0" destOrd="0" presId="urn:microsoft.com/office/officeart/2005/8/layout/hProcess3"/>
    <dgm:cxn modelId="{0E17D283-F7F7-49C5-80D1-9649ADB732E8}" type="presParOf" srcId="{5CCE57F2-E299-4406-A2AE-3D1F6CD92B94}" destId="{01C47E79-D9AB-4C55-A0FB-75A125B365D0}" srcOrd="1" destOrd="0" presId="urn:microsoft.com/office/officeart/2005/8/layout/hProcess3"/>
    <dgm:cxn modelId="{70E42208-C968-4DAA-8812-204FA77DA05B}" type="presParOf" srcId="{01C47E79-D9AB-4C55-A0FB-75A125B365D0}" destId="{B5DCEE02-C532-4664-B8C5-2D0010E292C4}" srcOrd="0" destOrd="0" presId="urn:microsoft.com/office/officeart/2005/8/layout/hProcess3"/>
    <dgm:cxn modelId="{5AB73EB6-EBAE-4959-83C2-BD35FBD85397}" type="presParOf" srcId="{01C47E79-D9AB-4C55-A0FB-75A125B365D0}" destId="{320585E0-B6B2-4D94-A767-C03A2B6F9F37}" srcOrd="1" destOrd="0" presId="urn:microsoft.com/office/officeart/2005/8/layout/hProcess3"/>
    <dgm:cxn modelId="{9C538F0D-1C78-4B6A-AD4E-AE37E6B41DC2}" type="presParOf" srcId="{01C47E79-D9AB-4C55-A0FB-75A125B365D0}" destId="{DE43D531-32FF-4007-AC81-5868A2B32A3C}" srcOrd="2" destOrd="0" presId="urn:microsoft.com/office/officeart/2005/8/layout/hProcess3"/>
    <dgm:cxn modelId="{38554C16-2E4F-427D-BAF1-3FFDF984B0E1}" type="presParOf" srcId="{01C47E79-D9AB-4C55-A0FB-75A125B365D0}" destId="{E07CE728-F429-434B-9A37-3B9908AD5516}" srcOrd="3" destOrd="0" presId="urn:microsoft.com/office/officeart/2005/8/layout/hProcess3"/>
    <dgm:cxn modelId="{04633B75-C30A-4BBC-9258-C685CE48F54B}" type="presParOf" srcId="{5CCE57F2-E299-4406-A2AE-3D1F6CD92B94}" destId="{E165F511-446F-44BF-99B5-C2DC0FD18DB3}" srcOrd="2" destOrd="0" presId="urn:microsoft.com/office/officeart/2005/8/layout/hProcess3"/>
    <dgm:cxn modelId="{AF183C25-0DC1-488F-96E2-C7D5D5B93687}" type="presParOf" srcId="{5CCE57F2-E299-4406-A2AE-3D1F6CD92B94}" destId="{AD2C587B-77A4-42CA-810A-4BBB41FE8827}" srcOrd="3" destOrd="0" presId="urn:microsoft.com/office/officeart/2005/8/layout/hProcess3"/>
    <dgm:cxn modelId="{529A3844-6369-4A9E-912F-E6E408ED068E}"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EE22E32-38F1-4673-9E69-603326805EEB}">
      <dsp:nvSpPr>
        <dsp:cNvPr id="0" name=""/>
        <dsp:cNvSpPr/>
      </dsp:nvSpPr>
      <dsp:spPr>
        <a:xfrm rot="10800000">
          <a:off x="0" y="0"/>
          <a:ext cx="1864180" cy="1008000"/>
        </a:xfrm>
        <a:prstGeom prst="rightArrow">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320585E0-B6B2-4D94-A767-C03A2B6F9F37}">
      <dsp:nvSpPr>
        <dsp:cNvPr id="0" name=""/>
        <dsp:cNvSpPr/>
      </dsp:nvSpPr>
      <dsp:spPr>
        <a:xfrm>
          <a:off x="283851" y="331298"/>
          <a:ext cx="1527390" cy="367330"/>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101600" rIns="0" bIns="101600" numCol="1" spcCol="1270" anchor="t" anchorCtr="0">
          <a:noAutofit/>
        </a:bodyPr>
        <a:lstStyle/>
        <a:p>
          <a:pPr lvl="0" algn="ctr" defTabSz="444500">
            <a:lnSpc>
              <a:spcPct val="90000"/>
            </a:lnSpc>
            <a:spcBef>
              <a:spcPct val="0"/>
            </a:spcBef>
            <a:spcAft>
              <a:spcPct val="35000"/>
            </a:spcAft>
          </a:pPr>
          <a:r>
            <a:rPr lang="en-US" sz="1000" kern="1200" baseline="0">
              <a:solidFill>
                <a:schemeClr val="bg1"/>
              </a:solidFill>
            </a:rPr>
            <a:t>REGRESAR A LA TABLA DE CONTENIDO</a:t>
          </a:r>
        </a:p>
        <a:p>
          <a:pPr lvl="0" algn="ctr" defTabSz="444500">
            <a:lnSpc>
              <a:spcPct val="90000"/>
            </a:lnSpc>
            <a:spcBef>
              <a:spcPct val="0"/>
            </a:spcBef>
            <a:spcAft>
              <a:spcPct val="35000"/>
            </a:spcAft>
          </a:pPr>
          <a:endParaRPr lang="en-US" sz="1000" kern="1200"/>
        </a:p>
      </dsp:txBody>
      <dsp:txXfrm>
        <a:off x="283851" y="331298"/>
        <a:ext cx="1527390" cy="367330"/>
      </dsp:txXfrm>
    </dsp:sp>
  </dsp:spTree>
</dsp:drawing>
</file>

<file path=xl/diagrams/drawing1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EE22E32-38F1-4673-9E69-603326805EEB}">
      <dsp:nvSpPr>
        <dsp:cNvPr id="0" name=""/>
        <dsp:cNvSpPr/>
      </dsp:nvSpPr>
      <dsp:spPr>
        <a:xfrm rot="10800000">
          <a:off x="0" y="219128"/>
          <a:ext cx="1604174" cy="875621"/>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sp:spPr>
      <dsp:style>
        <a:lnRef idx="2">
          <a:scrgbClr r="0" g="0" b="0"/>
        </a:lnRef>
        <a:fillRef idx="1">
          <a:scrgbClr r="0" g="0" b="0"/>
        </a:fillRef>
        <a:effectRef idx="0">
          <a:scrgbClr r="0" g="0" b="0"/>
        </a:effectRef>
        <a:fontRef idx="minor">
          <a:schemeClr val="lt1"/>
        </a:fontRef>
      </dsp:style>
    </dsp:sp>
    <dsp:sp modelId="{320585E0-B6B2-4D94-A767-C03A2B6F9F37}">
      <dsp:nvSpPr>
        <dsp:cNvPr id="0" name=""/>
        <dsp:cNvSpPr/>
      </dsp:nvSpPr>
      <dsp:spPr>
        <a:xfrm>
          <a:off x="248242" y="439234"/>
          <a:ext cx="1314357" cy="171092"/>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101600" rIns="0" bIns="101600" numCol="1" spcCol="1270" anchor="t" anchorCtr="0">
          <a:noAutofit/>
        </a:bodyPr>
        <a:lstStyle/>
        <a:p>
          <a:pPr lvl="0" algn="ctr" defTabSz="444500">
            <a:lnSpc>
              <a:spcPct val="90000"/>
            </a:lnSpc>
            <a:spcBef>
              <a:spcPct val="0"/>
            </a:spcBef>
            <a:spcAft>
              <a:spcPct val="35000"/>
            </a:spcAft>
          </a:pPr>
          <a:r>
            <a:rPr lang="en-US" sz="1000" kern="1200" baseline="0">
              <a:solidFill>
                <a:sysClr val="window" lastClr="FFFFFF"/>
              </a:solidFill>
              <a:latin typeface="Calibri"/>
              <a:ea typeface="+mn-ea"/>
              <a:cs typeface="+mn-cs"/>
            </a:rPr>
            <a:t>REGRESAR A LA TABLA DE CONTENIDO</a:t>
          </a:r>
        </a:p>
        <a:p>
          <a:pPr lvl="0" algn="ctr" defTabSz="444500">
            <a:lnSpc>
              <a:spcPct val="90000"/>
            </a:lnSpc>
            <a:spcBef>
              <a:spcPct val="0"/>
            </a:spcBef>
            <a:spcAft>
              <a:spcPct val="35000"/>
            </a:spcAft>
          </a:pPr>
          <a:endParaRPr lang="en-US" sz="900" kern="1200">
            <a:solidFill>
              <a:sysClr val="windowText" lastClr="000000">
                <a:hueOff val="0"/>
                <a:satOff val="0"/>
                <a:lumOff val="0"/>
                <a:alphaOff val="0"/>
              </a:sysClr>
            </a:solidFill>
            <a:latin typeface="Calibri"/>
            <a:ea typeface="+mn-ea"/>
            <a:cs typeface="+mn-cs"/>
          </a:endParaRPr>
        </a:p>
      </dsp:txBody>
      <dsp:txXfrm>
        <a:off x="248242" y="439234"/>
        <a:ext cx="1314357" cy="171092"/>
      </dsp:txXfrm>
    </dsp:sp>
  </dsp:spTree>
</dsp:drawing>
</file>

<file path=xl/diagrams/drawing1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EE22E32-38F1-4673-9E69-603326805EEB}">
      <dsp:nvSpPr>
        <dsp:cNvPr id="0" name=""/>
        <dsp:cNvSpPr/>
      </dsp:nvSpPr>
      <dsp:spPr>
        <a:xfrm rot="10800000">
          <a:off x="0" y="108985"/>
          <a:ext cx="1612931" cy="880401"/>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sp:spPr>
      <dsp:style>
        <a:lnRef idx="2">
          <a:scrgbClr r="0" g="0" b="0"/>
        </a:lnRef>
        <a:fillRef idx="1">
          <a:scrgbClr r="0" g="0" b="0"/>
        </a:fillRef>
        <a:effectRef idx="0">
          <a:scrgbClr r="0" g="0" b="0"/>
        </a:effectRef>
        <a:fontRef idx="minor">
          <a:schemeClr val="lt1"/>
        </a:fontRef>
      </dsp:style>
    </dsp:sp>
    <dsp:sp modelId="{320585E0-B6B2-4D94-A767-C03A2B6F9F37}">
      <dsp:nvSpPr>
        <dsp:cNvPr id="0" name=""/>
        <dsp:cNvSpPr/>
      </dsp:nvSpPr>
      <dsp:spPr>
        <a:xfrm>
          <a:off x="249598" y="330292"/>
          <a:ext cx="1321532" cy="17202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101600" rIns="0" bIns="101600" numCol="1" spcCol="1270" anchor="t" anchorCtr="0">
          <a:noAutofit/>
        </a:bodyPr>
        <a:lstStyle/>
        <a:p>
          <a:pPr lvl="0" algn="ctr" defTabSz="444500">
            <a:lnSpc>
              <a:spcPct val="90000"/>
            </a:lnSpc>
            <a:spcBef>
              <a:spcPct val="0"/>
            </a:spcBef>
            <a:spcAft>
              <a:spcPct val="35000"/>
            </a:spcAft>
          </a:pPr>
          <a:r>
            <a:rPr lang="en-US" sz="1000" kern="1200" baseline="0">
              <a:solidFill>
                <a:sysClr val="window" lastClr="FFFFFF"/>
              </a:solidFill>
              <a:latin typeface="Calibri"/>
              <a:ea typeface="+mn-ea"/>
              <a:cs typeface="+mn-cs"/>
            </a:rPr>
            <a:t>REGRESAR A LA TABLA DE CONTENIDO</a:t>
          </a:r>
        </a:p>
        <a:p>
          <a:pPr lvl="0" algn="ctr" defTabSz="444500">
            <a:lnSpc>
              <a:spcPct val="90000"/>
            </a:lnSpc>
            <a:spcBef>
              <a:spcPct val="0"/>
            </a:spcBef>
            <a:spcAft>
              <a:spcPct val="35000"/>
            </a:spcAft>
          </a:pPr>
          <a:endParaRPr lang="en-US" sz="900" kern="1200">
            <a:solidFill>
              <a:sysClr val="windowText" lastClr="000000">
                <a:hueOff val="0"/>
                <a:satOff val="0"/>
                <a:lumOff val="0"/>
                <a:alphaOff val="0"/>
              </a:sysClr>
            </a:solidFill>
            <a:latin typeface="Calibri"/>
            <a:ea typeface="+mn-ea"/>
            <a:cs typeface="+mn-cs"/>
          </a:endParaRPr>
        </a:p>
      </dsp:txBody>
      <dsp:txXfrm>
        <a:off x="249598" y="330292"/>
        <a:ext cx="1321532" cy="172026"/>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EE22E32-38F1-4673-9E69-603326805EEB}">
      <dsp:nvSpPr>
        <dsp:cNvPr id="0" name=""/>
        <dsp:cNvSpPr/>
      </dsp:nvSpPr>
      <dsp:spPr>
        <a:xfrm rot="10800000">
          <a:off x="0" y="2627"/>
          <a:ext cx="2449284" cy="1152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sp:spPr>
      <dsp:style>
        <a:lnRef idx="2">
          <a:scrgbClr r="0" g="0" b="0"/>
        </a:lnRef>
        <a:fillRef idx="1">
          <a:scrgbClr r="0" g="0" b="0"/>
        </a:fillRef>
        <a:effectRef idx="0">
          <a:scrgbClr r="0" g="0" b="0"/>
        </a:effectRef>
        <a:fontRef idx="minor">
          <a:schemeClr val="lt1"/>
        </a:fontRef>
      </dsp:style>
    </dsp:sp>
    <dsp:sp modelId="{320585E0-B6B2-4D94-A767-C03A2B6F9F37}">
      <dsp:nvSpPr>
        <dsp:cNvPr id="0" name=""/>
        <dsp:cNvSpPr/>
      </dsp:nvSpPr>
      <dsp:spPr>
        <a:xfrm>
          <a:off x="362527" y="323062"/>
          <a:ext cx="2006786" cy="41980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121920" rIns="0" bIns="121920" numCol="1" spcCol="1270" anchor="t" anchorCtr="0">
          <a:noAutofit/>
        </a:bodyPr>
        <a:lstStyle/>
        <a:p>
          <a:pPr lvl="0" algn="ctr" defTabSz="533400">
            <a:lnSpc>
              <a:spcPct val="90000"/>
            </a:lnSpc>
            <a:spcBef>
              <a:spcPct val="0"/>
            </a:spcBef>
            <a:spcAft>
              <a:spcPct val="35000"/>
            </a:spcAft>
          </a:pPr>
          <a:r>
            <a:rPr lang="en-US" sz="1200" kern="1200" baseline="0">
              <a:solidFill>
                <a:sysClr val="window" lastClr="FFFFFF"/>
              </a:solidFill>
              <a:latin typeface="Calibri"/>
              <a:ea typeface="+mn-ea"/>
              <a:cs typeface="+mn-cs"/>
            </a:rPr>
            <a:t>REGRESAR A LA TABLA DE CONTENIDO</a:t>
          </a:r>
        </a:p>
        <a:p>
          <a:pPr lvl="0" algn="ctr" defTabSz="533400">
            <a:lnSpc>
              <a:spcPct val="90000"/>
            </a:lnSpc>
            <a:spcBef>
              <a:spcPct val="0"/>
            </a:spcBef>
            <a:spcAft>
              <a:spcPct val="35000"/>
            </a:spcAft>
          </a:pPr>
          <a:endParaRPr lang="en-US" sz="900" kern="1200">
            <a:solidFill>
              <a:sysClr val="windowText" lastClr="000000">
                <a:hueOff val="0"/>
                <a:satOff val="0"/>
                <a:lumOff val="0"/>
                <a:alphaOff val="0"/>
              </a:sysClr>
            </a:solidFill>
            <a:latin typeface="Calibri"/>
            <a:ea typeface="+mn-ea"/>
            <a:cs typeface="+mn-cs"/>
          </a:endParaRPr>
        </a:p>
      </dsp:txBody>
      <dsp:txXfrm>
        <a:off x="362527" y="323062"/>
        <a:ext cx="2006786" cy="419806"/>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EE22E32-38F1-4673-9E69-603326805EEB}">
      <dsp:nvSpPr>
        <dsp:cNvPr id="0" name=""/>
        <dsp:cNvSpPr/>
      </dsp:nvSpPr>
      <dsp:spPr>
        <a:xfrm rot="10800000">
          <a:off x="0" y="103771"/>
          <a:ext cx="1782534" cy="866704"/>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sp:spPr>
      <dsp:style>
        <a:lnRef idx="2">
          <a:scrgbClr r="0" g="0" b="0"/>
        </a:lnRef>
        <a:fillRef idx="1">
          <a:scrgbClr r="0" g="0" b="0"/>
        </a:fillRef>
        <a:effectRef idx="0">
          <a:scrgbClr r="0" g="0" b="0"/>
        </a:effectRef>
        <a:fontRef idx="minor">
          <a:schemeClr val="lt1"/>
        </a:fontRef>
      </dsp:style>
    </dsp:sp>
    <dsp:sp modelId="{320585E0-B6B2-4D94-A767-C03A2B6F9F37}">
      <dsp:nvSpPr>
        <dsp:cNvPr id="0" name=""/>
        <dsp:cNvSpPr/>
      </dsp:nvSpPr>
      <dsp:spPr>
        <a:xfrm>
          <a:off x="319600" y="376138"/>
          <a:ext cx="1460494" cy="53152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111760" rIns="0" bIns="111760" numCol="1" spcCol="1270" anchor="ctr" anchorCtr="0">
          <a:noAutofit/>
        </a:bodyPr>
        <a:lstStyle/>
        <a:p>
          <a:pPr lvl="0" algn="ctr" defTabSz="488950">
            <a:lnSpc>
              <a:spcPct val="90000"/>
            </a:lnSpc>
            <a:spcBef>
              <a:spcPct val="0"/>
            </a:spcBef>
            <a:spcAft>
              <a:spcPct val="35000"/>
            </a:spcAft>
          </a:pPr>
          <a:r>
            <a:rPr lang="en-US" sz="1100" kern="1200" baseline="0">
              <a:solidFill>
                <a:sysClr val="window" lastClr="FFFFFF"/>
              </a:solidFill>
              <a:latin typeface="Calibri"/>
              <a:ea typeface="+mn-ea"/>
              <a:cs typeface="+mn-cs"/>
            </a:rPr>
            <a:t>REGRESAR A LA TABLA DE CONTENIDO</a:t>
          </a:r>
        </a:p>
        <a:p>
          <a:pPr lvl="0" algn="ctr" defTabSz="488950">
            <a:lnSpc>
              <a:spcPct val="90000"/>
            </a:lnSpc>
            <a:spcBef>
              <a:spcPct val="0"/>
            </a:spcBef>
            <a:spcAft>
              <a:spcPct val="35000"/>
            </a:spcAft>
          </a:pPr>
          <a:endParaRPr lang="en-US" sz="900" kern="1200">
            <a:solidFill>
              <a:sysClr val="windowText" lastClr="000000">
                <a:hueOff val="0"/>
                <a:satOff val="0"/>
                <a:lumOff val="0"/>
                <a:alphaOff val="0"/>
              </a:sysClr>
            </a:solidFill>
            <a:latin typeface="Calibri"/>
            <a:ea typeface="+mn-ea"/>
            <a:cs typeface="+mn-cs"/>
          </a:endParaRPr>
        </a:p>
      </dsp:txBody>
      <dsp:txXfrm>
        <a:off x="319600" y="376138"/>
        <a:ext cx="1460494" cy="531523"/>
      </dsp:txXfrm>
    </dsp:sp>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EE22E32-38F1-4673-9E69-603326805EEB}">
      <dsp:nvSpPr>
        <dsp:cNvPr id="0" name=""/>
        <dsp:cNvSpPr/>
      </dsp:nvSpPr>
      <dsp:spPr>
        <a:xfrm rot="10800000">
          <a:off x="0" y="108984"/>
          <a:ext cx="1612933" cy="880402"/>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sp:spPr>
      <dsp:style>
        <a:lnRef idx="2">
          <a:scrgbClr r="0" g="0" b="0"/>
        </a:lnRef>
        <a:fillRef idx="1">
          <a:scrgbClr r="0" g="0" b="0"/>
        </a:fillRef>
        <a:effectRef idx="0">
          <a:scrgbClr r="0" g="0" b="0"/>
        </a:effectRef>
        <a:fontRef idx="minor">
          <a:schemeClr val="lt1"/>
        </a:fontRef>
      </dsp:style>
    </dsp:sp>
    <dsp:sp modelId="{320585E0-B6B2-4D94-A767-C03A2B6F9F37}">
      <dsp:nvSpPr>
        <dsp:cNvPr id="0" name=""/>
        <dsp:cNvSpPr/>
      </dsp:nvSpPr>
      <dsp:spPr>
        <a:xfrm>
          <a:off x="249598" y="330292"/>
          <a:ext cx="1321534" cy="17202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101600" rIns="0" bIns="101600" numCol="1" spcCol="1270" anchor="t" anchorCtr="0">
          <a:noAutofit/>
        </a:bodyPr>
        <a:lstStyle/>
        <a:p>
          <a:pPr lvl="0" algn="ctr" defTabSz="444500">
            <a:lnSpc>
              <a:spcPct val="90000"/>
            </a:lnSpc>
            <a:spcBef>
              <a:spcPct val="0"/>
            </a:spcBef>
            <a:spcAft>
              <a:spcPct val="35000"/>
            </a:spcAft>
          </a:pPr>
          <a:r>
            <a:rPr lang="en-US" sz="1000" kern="1200" baseline="0">
              <a:solidFill>
                <a:sysClr val="window" lastClr="FFFFFF"/>
              </a:solidFill>
              <a:latin typeface="Calibri"/>
              <a:ea typeface="+mn-ea"/>
              <a:cs typeface="+mn-cs"/>
            </a:rPr>
            <a:t>REGRESAR A LA TABLA DE CONTENIDO</a:t>
          </a:r>
        </a:p>
        <a:p>
          <a:pPr lvl="0" algn="ctr" defTabSz="444500">
            <a:lnSpc>
              <a:spcPct val="90000"/>
            </a:lnSpc>
            <a:spcBef>
              <a:spcPct val="0"/>
            </a:spcBef>
            <a:spcAft>
              <a:spcPct val="35000"/>
            </a:spcAft>
          </a:pPr>
          <a:endParaRPr lang="en-US" sz="900" kern="1200">
            <a:solidFill>
              <a:sysClr val="windowText" lastClr="000000">
                <a:hueOff val="0"/>
                <a:satOff val="0"/>
                <a:lumOff val="0"/>
                <a:alphaOff val="0"/>
              </a:sysClr>
            </a:solidFill>
            <a:latin typeface="Calibri"/>
            <a:ea typeface="+mn-ea"/>
            <a:cs typeface="+mn-cs"/>
          </a:endParaRPr>
        </a:p>
      </dsp:txBody>
      <dsp:txXfrm>
        <a:off x="249598" y="330292"/>
        <a:ext cx="1321534" cy="172026"/>
      </dsp:txXfrm>
    </dsp:sp>
  </dsp:spTree>
</dsp:drawing>
</file>

<file path=xl/diagrams/drawing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EE22E32-38F1-4673-9E69-603326805EEB}">
      <dsp:nvSpPr>
        <dsp:cNvPr id="0" name=""/>
        <dsp:cNvSpPr/>
      </dsp:nvSpPr>
      <dsp:spPr>
        <a:xfrm rot="10800000">
          <a:off x="0" y="108984"/>
          <a:ext cx="1612933" cy="880402"/>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sp:spPr>
      <dsp:style>
        <a:lnRef idx="2">
          <a:scrgbClr r="0" g="0" b="0"/>
        </a:lnRef>
        <a:fillRef idx="1">
          <a:scrgbClr r="0" g="0" b="0"/>
        </a:fillRef>
        <a:effectRef idx="0">
          <a:scrgbClr r="0" g="0" b="0"/>
        </a:effectRef>
        <a:fontRef idx="minor">
          <a:schemeClr val="lt1"/>
        </a:fontRef>
      </dsp:style>
    </dsp:sp>
    <dsp:sp modelId="{320585E0-B6B2-4D94-A767-C03A2B6F9F37}">
      <dsp:nvSpPr>
        <dsp:cNvPr id="0" name=""/>
        <dsp:cNvSpPr/>
      </dsp:nvSpPr>
      <dsp:spPr>
        <a:xfrm>
          <a:off x="249598" y="330292"/>
          <a:ext cx="1321534" cy="17202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101600" rIns="0" bIns="101600" numCol="1" spcCol="1270" anchor="t" anchorCtr="0">
          <a:noAutofit/>
        </a:bodyPr>
        <a:lstStyle/>
        <a:p>
          <a:pPr lvl="0" algn="ctr" defTabSz="444500">
            <a:lnSpc>
              <a:spcPct val="90000"/>
            </a:lnSpc>
            <a:spcBef>
              <a:spcPct val="0"/>
            </a:spcBef>
            <a:spcAft>
              <a:spcPct val="35000"/>
            </a:spcAft>
          </a:pPr>
          <a:r>
            <a:rPr lang="en-US" sz="1000" kern="1200" baseline="0">
              <a:solidFill>
                <a:sysClr val="window" lastClr="FFFFFF"/>
              </a:solidFill>
              <a:latin typeface="Calibri"/>
              <a:ea typeface="+mn-ea"/>
              <a:cs typeface="+mn-cs"/>
            </a:rPr>
            <a:t>REGRESAR A LA TABLA DE CONTENIDO</a:t>
          </a:r>
        </a:p>
        <a:p>
          <a:pPr lvl="0" algn="ctr" defTabSz="444500">
            <a:lnSpc>
              <a:spcPct val="90000"/>
            </a:lnSpc>
            <a:spcBef>
              <a:spcPct val="0"/>
            </a:spcBef>
            <a:spcAft>
              <a:spcPct val="35000"/>
            </a:spcAft>
          </a:pPr>
          <a:endParaRPr lang="en-US" sz="900" kern="1200">
            <a:solidFill>
              <a:sysClr val="windowText" lastClr="000000">
                <a:hueOff val="0"/>
                <a:satOff val="0"/>
                <a:lumOff val="0"/>
                <a:alphaOff val="0"/>
              </a:sysClr>
            </a:solidFill>
            <a:latin typeface="Calibri"/>
            <a:ea typeface="+mn-ea"/>
            <a:cs typeface="+mn-cs"/>
          </a:endParaRPr>
        </a:p>
      </dsp:txBody>
      <dsp:txXfrm>
        <a:off x="249598" y="330292"/>
        <a:ext cx="1321534" cy="172026"/>
      </dsp:txXfrm>
    </dsp:sp>
  </dsp:spTree>
</dsp:drawing>
</file>

<file path=xl/diagrams/drawing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EE22E32-38F1-4673-9E69-603326805EEB}">
      <dsp:nvSpPr>
        <dsp:cNvPr id="0" name=""/>
        <dsp:cNvSpPr/>
      </dsp:nvSpPr>
      <dsp:spPr>
        <a:xfrm rot="10800000">
          <a:off x="0" y="108984"/>
          <a:ext cx="1612933" cy="880402"/>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sp:spPr>
      <dsp:style>
        <a:lnRef idx="2">
          <a:scrgbClr r="0" g="0" b="0"/>
        </a:lnRef>
        <a:fillRef idx="1">
          <a:scrgbClr r="0" g="0" b="0"/>
        </a:fillRef>
        <a:effectRef idx="0">
          <a:scrgbClr r="0" g="0" b="0"/>
        </a:effectRef>
        <a:fontRef idx="minor">
          <a:schemeClr val="lt1"/>
        </a:fontRef>
      </dsp:style>
    </dsp:sp>
    <dsp:sp modelId="{320585E0-B6B2-4D94-A767-C03A2B6F9F37}">
      <dsp:nvSpPr>
        <dsp:cNvPr id="0" name=""/>
        <dsp:cNvSpPr/>
      </dsp:nvSpPr>
      <dsp:spPr>
        <a:xfrm>
          <a:off x="249598" y="330292"/>
          <a:ext cx="1321534" cy="17202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101600" rIns="0" bIns="101600" numCol="1" spcCol="1270" anchor="t" anchorCtr="0">
          <a:noAutofit/>
        </a:bodyPr>
        <a:lstStyle/>
        <a:p>
          <a:pPr lvl="0" algn="ctr" defTabSz="444500">
            <a:lnSpc>
              <a:spcPct val="90000"/>
            </a:lnSpc>
            <a:spcBef>
              <a:spcPct val="0"/>
            </a:spcBef>
            <a:spcAft>
              <a:spcPct val="35000"/>
            </a:spcAft>
          </a:pPr>
          <a:r>
            <a:rPr lang="en-US" sz="1000" kern="1200" baseline="0">
              <a:solidFill>
                <a:sysClr val="window" lastClr="FFFFFF"/>
              </a:solidFill>
              <a:latin typeface="Calibri"/>
              <a:ea typeface="+mn-ea"/>
              <a:cs typeface="+mn-cs"/>
            </a:rPr>
            <a:t>REGRESAR A LA TABLA DE CONTENIDO</a:t>
          </a:r>
        </a:p>
        <a:p>
          <a:pPr lvl="0" algn="ctr" defTabSz="444500">
            <a:lnSpc>
              <a:spcPct val="90000"/>
            </a:lnSpc>
            <a:spcBef>
              <a:spcPct val="0"/>
            </a:spcBef>
            <a:spcAft>
              <a:spcPct val="35000"/>
            </a:spcAft>
          </a:pPr>
          <a:endParaRPr lang="en-US" sz="900" kern="1200">
            <a:solidFill>
              <a:sysClr val="windowText" lastClr="000000">
                <a:hueOff val="0"/>
                <a:satOff val="0"/>
                <a:lumOff val="0"/>
                <a:alphaOff val="0"/>
              </a:sysClr>
            </a:solidFill>
            <a:latin typeface="Calibri"/>
            <a:ea typeface="+mn-ea"/>
            <a:cs typeface="+mn-cs"/>
          </a:endParaRPr>
        </a:p>
      </dsp:txBody>
      <dsp:txXfrm>
        <a:off x="249598" y="330292"/>
        <a:ext cx="1321534" cy="172026"/>
      </dsp:txXfrm>
    </dsp:sp>
  </dsp:spTree>
</dsp:drawing>
</file>

<file path=xl/diagrams/drawing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EE22E32-38F1-4673-9E69-603326805EEB}">
      <dsp:nvSpPr>
        <dsp:cNvPr id="0" name=""/>
        <dsp:cNvSpPr/>
      </dsp:nvSpPr>
      <dsp:spPr>
        <a:xfrm rot="10800000">
          <a:off x="0" y="108984"/>
          <a:ext cx="1612933" cy="880402"/>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sp:spPr>
      <dsp:style>
        <a:lnRef idx="2">
          <a:scrgbClr r="0" g="0" b="0"/>
        </a:lnRef>
        <a:fillRef idx="1">
          <a:scrgbClr r="0" g="0" b="0"/>
        </a:fillRef>
        <a:effectRef idx="0">
          <a:scrgbClr r="0" g="0" b="0"/>
        </a:effectRef>
        <a:fontRef idx="minor">
          <a:schemeClr val="lt1"/>
        </a:fontRef>
      </dsp:style>
    </dsp:sp>
    <dsp:sp modelId="{320585E0-B6B2-4D94-A767-C03A2B6F9F37}">
      <dsp:nvSpPr>
        <dsp:cNvPr id="0" name=""/>
        <dsp:cNvSpPr/>
      </dsp:nvSpPr>
      <dsp:spPr>
        <a:xfrm>
          <a:off x="249598" y="330292"/>
          <a:ext cx="1321534" cy="17202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101600" rIns="0" bIns="101600" numCol="1" spcCol="1270" anchor="t" anchorCtr="0">
          <a:noAutofit/>
        </a:bodyPr>
        <a:lstStyle/>
        <a:p>
          <a:pPr lvl="0" algn="ctr" defTabSz="444500">
            <a:lnSpc>
              <a:spcPct val="90000"/>
            </a:lnSpc>
            <a:spcBef>
              <a:spcPct val="0"/>
            </a:spcBef>
            <a:spcAft>
              <a:spcPct val="35000"/>
            </a:spcAft>
          </a:pPr>
          <a:r>
            <a:rPr lang="en-US" sz="1000" kern="1200" baseline="0">
              <a:solidFill>
                <a:sysClr val="window" lastClr="FFFFFF"/>
              </a:solidFill>
              <a:latin typeface="Calibri"/>
              <a:ea typeface="+mn-ea"/>
              <a:cs typeface="+mn-cs"/>
            </a:rPr>
            <a:t>REGRESAR A LA TABLA DE CONTENIDO</a:t>
          </a:r>
        </a:p>
        <a:p>
          <a:pPr lvl="0" algn="ctr" defTabSz="444500">
            <a:lnSpc>
              <a:spcPct val="90000"/>
            </a:lnSpc>
            <a:spcBef>
              <a:spcPct val="0"/>
            </a:spcBef>
            <a:spcAft>
              <a:spcPct val="35000"/>
            </a:spcAft>
          </a:pPr>
          <a:endParaRPr lang="en-US" sz="900" kern="1200">
            <a:solidFill>
              <a:sysClr val="windowText" lastClr="000000">
                <a:hueOff val="0"/>
                <a:satOff val="0"/>
                <a:lumOff val="0"/>
                <a:alphaOff val="0"/>
              </a:sysClr>
            </a:solidFill>
            <a:latin typeface="Calibri"/>
            <a:ea typeface="+mn-ea"/>
            <a:cs typeface="+mn-cs"/>
          </a:endParaRPr>
        </a:p>
      </dsp:txBody>
      <dsp:txXfrm>
        <a:off x="249598" y="330292"/>
        <a:ext cx="1321534" cy="172026"/>
      </dsp:txXfrm>
    </dsp:sp>
  </dsp:spTree>
</dsp:drawing>
</file>

<file path=xl/diagrams/drawing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EE22E32-38F1-4673-9E69-603326805EEB}">
      <dsp:nvSpPr>
        <dsp:cNvPr id="0" name=""/>
        <dsp:cNvSpPr/>
      </dsp:nvSpPr>
      <dsp:spPr>
        <a:xfrm rot="10800000">
          <a:off x="0" y="108984"/>
          <a:ext cx="1612933" cy="880402"/>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sp:spPr>
      <dsp:style>
        <a:lnRef idx="2">
          <a:scrgbClr r="0" g="0" b="0"/>
        </a:lnRef>
        <a:fillRef idx="1">
          <a:scrgbClr r="0" g="0" b="0"/>
        </a:fillRef>
        <a:effectRef idx="0">
          <a:scrgbClr r="0" g="0" b="0"/>
        </a:effectRef>
        <a:fontRef idx="minor">
          <a:schemeClr val="lt1"/>
        </a:fontRef>
      </dsp:style>
    </dsp:sp>
    <dsp:sp modelId="{320585E0-B6B2-4D94-A767-C03A2B6F9F37}">
      <dsp:nvSpPr>
        <dsp:cNvPr id="0" name=""/>
        <dsp:cNvSpPr/>
      </dsp:nvSpPr>
      <dsp:spPr>
        <a:xfrm>
          <a:off x="249598" y="330292"/>
          <a:ext cx="1321534" cy="17202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101600" rIns="0" bIns="101600" numCol="1" spcCol="1270" anchor="t" anchorCtr="0">
          <a:noAutofit/>
        </a:bodyPr>
        <a:lstStyle/>
        <a:p>
          <a:pPr lvl="0" algn="ctr" defTabSz="444500">
            <a:lnSpc>
              <a:spcPct val="90000"/>
            </a:lnSpc>
            <a:spcBef>
              <a:spcPct val="0"/>
            </a:spcBef>
            <a:spcAft>
              <a:spcPct val="35000"/>
            </a:spcAft>
          </a:pPr>
          <a:r>
            <a:rPr lang="en-US" sz="1000" kern="1200" baseline="0">
              <a:solidFill>
                <a:sysClr val="window" lastClr="FFFFFF"/>
              </a:solidFill>
              <a:latin typeface="Calibri"/>
              <a:ea typeface="+mn-ea"/>
              <a:cs typeface="+mn-cs"/>
            </a:rPr>
            <a:t>REGRESAR A LA TABLA DE CONTENIDO</a:t>
          </a:r>
        </a:p>
        <a:p>
          <a:pPr lvl="0" algn="ctr" defTabSz="444500">
            <a:lnSpc>
              <a:spcPct val="90000"/>
            </a:lnSpc>
            <a:spcBef>
              <a:spcPct val="0"/>
            </a:spcBef>
            <a:spcAft>
              <a:spcPct val="35000"/>
            </a:spcAft>
          </a:pPr>
          <a:endParaRPr lang="en-US" sz="900" kern="1200">
            <a:solidFill>
              <a:sysClr val="windowText" lastClr="000000">
                <a:hueOff val="0"/>
                <a:satOff val="0"/>
                <a:lumOff val="0"/>
                <a:alphaOff val="0"/>
              </a:sysClr>
            </a:solidFill>
            <a:latin typeface="Calibri"/>
            <a:ea typeface="+mn-ea"/>
            <a:cs typeface="+mn-cs"/>
          </a:endParaRPr>
        </a:p>
      </dsp:txBody>
      <dsp:txXfrm>
        <a:off x="249598" y="330292"/>
        <a:ext cx="1321534" cy="172026"/>
      </dsp:txXfrm>
    </dsp:sp>
  </dsp:spTree>
</dsp:drawing>
</file>

<file path=xl/diagrams/drawing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EE22E32-38F1-4673-9E69-603326805EEB}">
      <dsp:nvSpPr>
        <dsp:cNvPr id="0" name=""/>
        <dsp:cNvSpPr/>
      </dsp:nvSpPr>
      <dsp:spPr>
        <a:xfrm rot="10800000">
          <a:off x="0" y="251859"/>
          <a:ext cx="1612933" cy="880402"/>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sp:spPr>
      <dsp:style>
        <a:lnRef idx="2">
          <a:scrgbClr r="0" g="0" b="0"/>
        </a:lnRef>
        <a:fillRef idx="1">
          <a:scrgbClr r="0" g="0" b="0"/>
        </a:fillRef>
        <a:effectRef idx="0">
          <a:scrgbClr r="0" g="0" b="0"/>
        </a:effectRef>
        <a:fontRef idx="minor">
          <a:schemeClr val="lt1"/>
        </a:fontRef>
      </dsp:style>
    </dsp:sp>
    <dsp:sp modelId="{320585E0-B6B2-4D94-A767-C03A2B6F9F37}">
      <dsp:nvSpPr>
        <dsp:cNvPr id="0" name=""/>
        <dsp:cNvSpPr/>
      </dsp:nvSpPr>
      <dsp:spPr>
        <a:xfrm>
          <a:off x="249598" y="473167"/>
          <a:ext cx="1321534" cy="17202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101600" rIns="0" bIns="101600" numCol="1" spcCol="1270" anchor="t" anchorCtr="0">
          <a:noAutofit/>
        </a:bodyPr>
        <a:lstStyle/>
        <a:p>
          <a:pPr lvl="0" algn="ctr" defTabSz="444500">
            <a:lnSpc>
              <a:spcPct val="90000"/>
            </a:lnSpc>
            <a:spcBef>
              <a:spcPct val="0"/>
            </a:spcBef>
            <a:spcAft>
              <a:spcPct val="35000"/>
            </a:spcAft>
          </a:pPr>
          <a:r>
            <a:rPr lang="en-US" sz="1000" kern="1200" baseline="0">
              <a:solidFill>
                <a:sysClr val="window" lastClr="FFFFFF"/>
              </a:solidFill>
              <a:latin typeface="Calibri"/>
              <a:ea typeface="+mn-ea"/>
              <a:cs typeface="+mn-cs"/>
            </a:rPr>
            <a:t>REGRESAR A LA TABLA DE CONTENIDO</a:t>
          </a:r>
        </a:p>
        <a:p>
          <a:pPr lvl="0" algn="ctr" defTabSz="444500">
            <a:lnSpc>
              <a:spcPct val="90000"/>
            </a:lnSpc>
            <a:spcBef>
              <a:spcPct val="0"/>
            </a:spcBef>
            <a:spcAft>
              <a:spcPct val="35000"/>
            </a:spcAft>
          </a:pPr>
          <a:endParaRPr lang="en-US" sz="900" kern="1200">
            <a:solidFill>
              <a:sysClr val="windowText" lastClr="000000">
                <a:hueOff val="0"/>
                <a:satOff val="0"/>
                <a:lumOff val="0"/>
                <a:alphaOff val="0"/>
              </a:sysClr>
            </a:solidFill>
            <a:latin typeface="Calibri"/>
            <a:ea typeface="+mn-ea"/>
            <a:cs typeface="+mn-cs"/>
          </a:endParaRPr>
        </a:p>
      </dsp:txBody>
      <dsp:txXfrm>
        <a:off x="249598" y="473167"/>
        <a:ext cx="1321534" cy="172026"/>
      </dsp:txXfrm>
    </dsp:sp>
  </dsp:spTree>
</dsp:drawing>
</file>

<file path=xl/diagrams/layout1.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10.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11.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2.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3.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4.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5.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6.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7.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8.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9.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0.xml.rels><?xml version="1.0" encoding="UTF-8" standalone="yes"?>
<Relationships xmlns="http://schemas.openxmlformats.org/package/2006/relationships"><Relationship Id="rId3" Type="http://schemas.openxmlformats.org/officeDocument/2006/relationships/diagramQuickStyle" Target="../diagrams/quickStyle8.xml"/><Relationship Id="rId2" Type="http://schemas.openxmlformats.org/officeDocument/2006/relationships/diagramLayout" Target="../diagrams/layout8.xml"/><Relationship Id="rId1" Type="http://schemas.openxmlformats.org/officeDocument/2006/relationships/diagramData" Target="../diagrams/data8.xml"/><Relationship Id="rId5" Type="http://schemas.microsoft.com/office/2007/relationships/diagramDrawing" Target="../diagrams/drawing8.xml"/><Relationship Id="rId4" Type="http://schemas.openxmlformats.org/officeDocument/2006/relationships/diagramColors" Target="../diagrams/colors8.xml"/></Relationships>
</file>

<file path=xl/drawings/_rels/drawing11.xml.rels><?xml version="1.0" encoding="UTF-8" standalone="yes"?>
<Relationships xmlns="http://schemas.openxmlformats.org/package/2006/relationships"><Relationship Id="rId3" Type="http://schemas.openxmlformats.org/officeDocument/2006/relationships/diagramQuickStyle" Target="../diagrams/quickStyle9.xml"/><Relationship Id="rId2" Type="http://schemas.openxmlformats.org/officeDocument/2006/relationships/diagramLayout" Target="../diagrams/layout9.xml"/><Relationship Id="rId1" Type="http://schemas.openxmlformats.org/officeDocument/2006/relationships/diagramData" Target="../diagrams/data9.xml"/><Relationship Id="rId5" Type="http://schemas.microsoft.com/office/2007/relationships/diagramDrawing" Target="../diagrams/drawing9.xml"/><Relationship Id="rId4" Type="http://schemas.openxmlformats.org/officeDocument/2006/relationships/diagramColors" Target="../diagrams/colors9.xml"/></Relationships>
</file>

<file path=xl/drawings/_rels/drawing12.xml.rels><?xml version="1.0" encoding="UTF-8" standalone="yes"?>
<Relationships xmlns="http://schemas.openxmlformats.org/package/2006/relationships"><Relationship Id="rId3" Type="http://schemas.openxmlformats.org/officeDocument/2006/relationships/diagramQuickStyle" Target="../diagrams/quickStyle10.xml"/><Relationship Id="rId2" Type="http://schemas.openxmlformats.org/officeDocument/2006/relationships/diagramLayout" Target="../diagrams/layout10.xml"/><Relationship Id="rId1" Type="http://schemas.openxmlformats.org/officeDocument/2006/relationships/diagramData" Target="../diagrams/data10.xml"/><Relationship Id="rId5" Type="http://schemas.microsoft.com/office/2007/relationships/diagramDrawing" Target="../diagrams/drawing10.xml"/><Relationship Id="rId4" Type="http://schemas.openxmlformats.org/officeDocument/2006/relationships/diagramColors" Target="../diagrams/colors10.xml"/></Relationships>
</file>

<file path=xl/drawings/_rels/drawing13.xml.rels><?xml version="1.0" encoding="UTF-8" standalone="yes"?>
<Relationships xmlns="http://schemas.openxmlformats.org/package/2006/relationships"><Relationship Id="rId3" Type="http://schemas.openxmlformats.org/officeDocument/2006/relationships/diagramQuickStyle" Target="../diagrams/quickStyle11.xml"/><Relationship Id="rId2" Type="http://schemas.openxmlformats.org/officeDocument/2006/relationships/diagramLayout" Target="../diagrams/layout11.xml"/><Relationship Id="rId1" Type="http://schemas.openxmlformats.org/officeDocument/2006/relationships/diagramData" Target="../diagrams/data11.xml"/><Relationship Id="rId5" Type="http://schemas.microsoft.com/office/2007/relationships/diagramDrawing" Target="../diagrams/drawing11.xml"/><Relationship Id="rId4" Type="http://schemas.openxmlformats.org/officeDocument/2006/relationships/diagramColors" Target="../diagrams/colors1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4.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5.xml.rels><?xml version="1.0" encoding="UTF-8" standalone="yes"?>
<Relationships xmlns="http://schemas.openxmlformats.org/package/2006/relationships"><Relationship Id="rId3" Type="http://schemas.openxmlformats.org/officeDocument/2006/relationships/diagramQuickStyle" Target="../diagrams/quickStyle3.xml"/><Relationship Id="rId2" Type="http://schemas.openxmlformats.org/officeDocument/2006/relationships/diagramLayout" Target="../diagrams/layout3.xml"/><Relationship Id="rId1" Type="http://schemas.openxmlformats.org/officeDocument/2006/relationships/diagramData" Target="../diagrams/data3.xml"/><Relationship Id="rId5" Type="http://schemas.microsoft.com/office/2007/relationships/diagramDrawing" Target="../diagrams/drawing3.xml"/><Relationship Id="rId4" Type="http://schemas.openxmlformats.org/officeDocument/2006/relationships/diagramColors" Target="../diagrams/colors3.xml"/></Relationships>
</file>

<file path=xl/drawings/_rels/drawing6.xml.rels><?xml version="1.0" encoding="UTF-8" standalone="yes"?>
<Relationships xmlns="http://schemas.openxmlformats.org/package/2006/relationships"><Relationship Id="rId3" Type="http://schemas.openxmlformats.org/officeDocument/2006/relationships/diagramQuickStyle" Target="../diagrams/quickStyle4.xml"/><Relationship Id="rId2" Type="http://schemas.openxmlformats.org/officeDocument/2006/relationships/diagramLayout" Target="../diagrams/layout4.xml"/><Relationship Id="rId1" Type="http://schemas.openxmlformats.org/officeDocument/2006/relationships/diagramData" Target="../diagrams/data4.xml"/><Relationship Id="rId5" Type="http://schemas.microsoft.com/office/2007/relationships/diagramDrawing" Target="../diagrams/drawing4.xml"/><Relationship Id="rId4" Type="http://schemas.openxmlformats.org/officeDocument/2006/relationships/diagramColors" Target="../diagrams/colors4.xml"/></Relationships>
</file>

<file path=xl/drawings/_rels/drawing7.xml.rels><?xml version="1.0" encoding="UTF-8" standalone="yes"?>
<Relationships xmlns="http://schemas.openxmlformats.org/package/2006/relationships"><Relationship Id="rId3" Type="http://schemas.openxmlformats.org/officeDocument/2006/relationships/diagramQuickStyle" Target="../diagrams/quickStyle5.xml"/><Relationship Id="rId2" Type="http://schemas.openxmlformats.org/officeDocument/2006/relationships/diagramLayout" Target="../diagrams/layout5.xml"/><Relationship Id="rId1" Type="http://schemas.openxmlformats.org/officeDocument/2006/relationships/diagramData" Target="../diagrams/data5.xml"/><Relationship Id="rId5" Type="http://schemas.microsoft.com/office/2007/relationships/diagramDrawing" Target="../diagrams/drawing5.xml"/><Relationship Id="rId4" Type="http://schemas.openxmlformats.org/officeDocument/2006/relationships/diagramColors" Target="../diagrams/colors5.xml"/></Relationships>
</file>

<file path=xl/drawings/_rels/drawing8.xml.rels><?xml version="1.0" encoding="UTF-8" standalone="yes"?>
<Relationships xmlns="http://schemas.openxmlformats.org/package/2006/relationships"><Relationship Id="rId3" Type="http://schemas.openxmlformats.org/officeDocument/2006/relationships/diagramQuickStyle" Target="../diagrams/quickStyle6.xml"/><Relationship Id="rId2" Type="http://schemas.openxmlformats.org/officeDocument/2006/relationships/diagramLayout" Target="../diagrams/layout6.xml"/><Relationship Id="rId1" Type="http://schemas.openxmlformats.org/officeDocument/2006/relationships/diagramData" Target="../diagrams/data6.xml"/><Relationship Id="rId5" Type="http://schemas.microsoft.com/office/2007/relationships/diagramDrawing" Target="../diagrams/drawing6.xml"/><Relationship Id="rId4" Type="http://schemas.openxmlformats.org/officeDocument/2006/relationships/diagramColors" Target="../diagrams/colors6.xml"/></Relationships>
</file>

<file path=xl/drawings/_rels/drawing9.xml.rels><?xml version="1.0" encoding="UTF-8" standalone="yes"?>
<Relationships xmlns="http://schemas.openxmlformats.org/package/2006/relationships"><Relationship Id="rId3" Type="http://schemas.openxmlformats.org/officeDocument/2006/relationships/diagramQuickStyle" Target="../diagrams/quickStyle7.xml"/><Relationship Id="rId2" Type="http://schemas.openxmlformats.org/officeDocument/2006/relationships/diagramLayout" Target="../diagrams/layout7.xml"/><Relationship Id="rId1" Type="http://schemas.openxmlformats.org/officeDocument/2006/relationships/diagramData" Target="../diagrams/data7.xml"/><Relationship Id="rId5" Type="http://schemas.microsoft.com/office/2007/relationships/diagramDrawing" Target="../diagrams/drawing7.xml"/><Relationship Id="rId4" Type="http://schemas.openxmlformats.org/officeDocument/2006/relationships/diagramColors" Target="../diagrams/colors7.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190499</xdr:rowOff>
    </xdr:from>
    <xdr:to>
      <xdr:col>11</xdr:col>
      <xdr:colOff>342900</xdr:colOff>
      <xdr:row>60</xdr:row>
      <xdr:rowOff>123825</xdr:rowOff>
    </xdr:to>
    <xdr:sp macro="" textlink="">
      <xdr:nvSpPr>
        <xdr:cNvPr id="3" name="Text Box 1"/>
        <xdr:cNvSpPr txBox="1"/>
      </xdr:nvSpPr>
      <xdr:spPr>
        <a:xfrm>
          <a:off x="609600" y="190499"/>
          <a:ext cx="6438900" cy="11363326"/>
        </a:xfrm>
        <a:prstGeom prst="rect">
          <a:avLst/>
        </a:prstGeom>
        <a:solidFill>
          <a:schemeClr val="lt1"/>
        </a:solidFill>
        <a:ln w="6350" cmpd="tri">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US" sz="1100">
              <a:effectLst/>
              <a:ea typeface="Calibri"/>
              <a:cs typeface="Times New Roman"/>
            </a:rPr>
            <a:t> </a:t>
          </a:r>
          <a:r>
            <a:rPr lang="es-ES_tradnl" sz="1100" b="1" u="sng">
              <a:solidFill>
                <a:schemeClr val="dk1"/>
              </a:solidFill>
              <a:effectLst/>
              <a:latin typeface="Arial" pitchFamily="34" charset="0"/>
              <a:ea typeface="+mn-ea"/>
              <a:cs typeface="Arial" pitchFamily="34" charset="0"/>
            </a:rPr>
            <a:t>Persona responsable</a:t>
          </a:r>
          <a:r>
            <a:rPr lang="en-US">
              <a:effectLst/>
              <a:latin typeface="Arial" pitchFamily="34" charset="0"/>
              <a:cs typeface="Arial" pitchFamily="34" charset="0"/>
            </a:rPr>
            <a:t> </a:t>
          </a:r>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b="1" u="sng">
              <a:solidFill>
                <a:schemeClr val="dk1"/>
              </a:solidFill>
              <a:effectLst/>
              <a:latin typeface="Arial" pitchFamily="34" charset="0"/>
              <a:ea typeface="+mn-ea"/>
              <a:cs typeface="Arial" pitchFamily="34" charset="0"/>
            </a:rPr>
            <a:t>Nombre:</a:t>
          </a:r>
          <a:r>
            <a:rPr lang="es-ES_tradnl" sz="1100">
              <a:solidFill>
                <a:schemeClr val="dk1"/>
              </a:solidFill>
              <a:effectLst/>
              <a:latin typeface="Arial" pitchFamily="34" charset="0"/>
              <a:ea typeface="+mn-ea"/>
              <a:cs typeface="Arial" pitchFamily="34" charset="0"/>
            </a:rPr>
            <a:t>  Arleen Caraballo Meléndez   </a:t>
          </a:r>
          <a:r>
            <a:rPr lang="es-ES_tradnl" sz="1100" b="1" u="sng">
              <a:solidFill>
                <a:schemeClr val="dk1"/>
              </a:solidFill>
              <a:effectLst/>
              <a:latin typeface="Arial" pitchFamily="34" charset="0"/>
              <a:ea typeface="+mn-ea"/>
              <a:cs typeface="Arial" pitchFamily="34" charset="0"/>
            </a:rPr>
            <a:t>Puesto:</a:t>
          </a:r>
          <a:r>
            <a:rPr lang="es-ES_tradnl" sz="1100">
              <a:solidFill>
                <a:schemeClr val="dk1"/>
              </a:solidFill>
              <a:effectLst/>
              <a:latin typeface="Arial" pitchFamily="34" charset="0"/>
              <a:ea typeface="+mn-ea"/>
              <a:cs typeface="Arial" pitchFamily="34" charset="0"/>
            </a:rPr>
            <a:t>  Analista</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Dirección postal:   PO Box 364267, San Juan, PR  00936-4267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Dirección física:    Oficina 709 Edificio NEOS Ave. Ponce de León 1110 Pda. 161/2 San Juan PR 00908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Teléfono (o tel. directo): (787) 521-4942 Fax: (787) 521-4829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Correo electrónico:  </a:t>
          </a:r>
          <a:r>
            <a:rPr lang="es-ES_tradnl" sz="1100" u="none" strike="noStrike">
              <a:solidFill>
                <a:schemeClr val="dk1"/>
              </a:solidFill>
              <a:effectLst/>
              <a:latin typeface="Arial" pitchFamily="34" charset="0"/>
              <a:ea typeface="+mn-ea"/>
              <a:cs typeface="Arial" pitchFamily="34" charset="0"/>
              <a:hlinkClick xmlns:r="http://schemas.openxmlformats.org/officeDocument/2006/relationships" r:id=""/>
            </a:rPr>
            <a:t>ar-caraballo@prepa.com</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Fecha de publicación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10 de junio de 2013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Fechas esperadas de publicación de próximos informes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(1) mensual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b="1" u="sng">
              <a:solidFill>
                <a:schemeClr val="dk1"/>
              </a:solidFill>
              <a:effectLst/>
              <a:latin typeface="Arial" pitchFamily="34" charset="0"/>
              <a:ea typeface="+mn-ea"/>
              <a:cs typeface="Arial" pitchFamily="34" charset="0"/>
            </a:rPr>
            <a:t>Para obtener una copia de este informe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Cómo obtener este informe: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n-US" sz="1100">
              <a:solidFill>
                <a:schemeClr val="dk1"/>
              </a:solidFill>
              <a:effectLst/>
              <a:latin typeface="Arial" pitchFamily="34" charset="0"/>
              <a:ea typeface="+mn-ea"/>
              <a:cs typeface="Arial" pitchFamily="34" charset="0"/>
            </a:rPr>
            <a:t>(1)  Visite  http://www.aeepr.com/estadisticas.asp			</a:t>
          </a: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(2) Envíe su solicitud por correo electrónico: </a:t>
          </a:r>
          <a:r>
            <a:rPr lang="es-ES_tradnl" sz="1100" u="sng">
              <a:solidFill>
                <a:schemeClr val="dk1"/>
              </a:solidFill>
              <a:effectLst/>
              <a:latin typeface="Arial" pitchFamily="34" charset="0"/>
              <a:ea typeface="+mn-ea"/>
              <a:cs typeface="Arial" pitchFamily="34" charset="0"/>
              <a:hlinkClick xmlns:r="http://schemas.openxmlformats.org/officeDocument/2006/relationships" r:id=""/>
            </a:rPr>
            <a:t>ar-caraballo@prepa.com</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pPr algn="l"/>
          <a:r>
            <a:rPr lang="es-ES_tradnl" sz="1100">
              <a:solidFill>
                <a:schemeClr val="dk1"/>
              </a:solidFill>
              <a:effectLst/>
              <a:latin typeface="Arial" pitchFamily="34" charset="0"/>
              <a:ea typeface="+mn-ea"/>
              <a:cs typeface="Arial" pitchFamily="34" charset="0"/>
            </a:rPr>
            <a:t>(3) Llame al 787) 521-4942</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(4) Envíe su solicitud por fax al (787) 521-2962</a:t>
          </a:r>
          <a:r>
            <a:rPr lang="es-ES_tradnl" sz="1100" baseline="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(5) Envíe su solicitud por correo a PO Box 364267, San Juan, PR  00936-4267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El informe está disponible en papel y en el siguiente formato electrónico: EXCEL y PDF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Este inforrme es de distribucición gratuita.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b="1">
              <a:solidFill>
                <a:schemeClr val="dk1"/>
              </a:solidFill>
              <a:effectLst/>
              <a:latin typeface="Arial" pitchFamily="34" charset="0"/>
              <a:ea typeface="+mn-ea"/>
              <a:cs typeface="Arial" pitchFamily="34" charset="0"/>
            </a:rPr>
            <a:t>Fuentes de información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Las estadísticas presentadas en este informe provienen de la informacion sobre el consumo, ingreso básico, ingreso por concepto de ajustes de combustible y de compra de energía, el centavo por kilovatiohora básico y total para cada una de las clases de servicio de la Autoridad de Energía Eléctrica (AEE), según presentados en sus informes mesuales de ventas, finanzas y generación oficial. 		</a:t>
          </a:r>
          <a:endParaRPr lang="en-US" sz="1100">
            <a:solidFill>
              <a:schemeClr val="dk1"/>
            </a:solidFill>
            <a:effectLst/>
            <a:latin typeface="Arial" pitchFamily="34" charset="0"/>
            <a:ea typeface="+mn-ea"/>
            <a:cs typeface="Arial" pitchFamily="34" charset="0"/>
          </a:endParaRPr>
        </a:p>
        <a:p>
          <a:pPr algn="just"/>
          <a:r>
            <a:rPr lang="es-ES_tradnl" sz="1100">
              <a:solidFill>
                <a:schemeClr val="dk1"/>
              </a:solidFill>
              <a:effectLst/>
              <a:latin typeface="Arial" pitchFamily="34" charset="0"/>
              <a:ea typeface="+mn-ea"/>
              <a:cs typeface="Arial" pitchFamily="34" charset="0"/>
            </a:rPr>
            <a:t>En la sección 12 de la Ley Núm. 83 de 2 de mayo de 1941, según enmendada, dispone que "El Secretario de Hacienda, mediante consulta con la Autoridad, establecerá el sistema de contabilidad que se requiera para los adecuados control y registro estadísticos de todos los gastos e ingresos pertenecientes a, o administrados o controlados por la Autoridad. El citado Secretario de Hacienda requerirá que las cuentas de la Autoridad se lleven en tal forma que apropiadamente puedan segregarse, hasta donde sea aconsejable, las cuentas en relación con las diferentes clases de operaciones, proyectos, empresas, y actividades de la Autoridad, y tomará en consideración la conveniencia de requerir de la Autoridad que adopte, en todo o en parte, el sistema de contabilidad que de tiempo en tiempo prescriba la Federal Power Commission u otra autoridad federal para utilidades públicas que posean propiedades y estén dedicadas a negocios similares a los negocios y propiedades de la Autoridad, y a la necesidad de llevar, de conformidad con tal sistema de contabilidad, cuentas completas de costos de generación, transmisión y distribución de energía eléctrica y del costo total de las obras construidas o de otro modo adquiridas por la Autoridad para generar, transmitir y distribuir electricidad, con una descripción de los componentes principales de dichos costos, incluyendo aquellos datos sobre las condiciones físicas de las propiedades y estadísticas de operación, que puedan ser útiles para determinar el verdadero costo y valor de los servicios y prácticas, métodos, medios, equipo, utensilios, normas y tamaños, tipos, ubicación e integración geográfica y económica de las centrales generatrices y sistemas bajo el control de la Autoridad que mejor se adapten para promover el interés público, la eficiencia y el más amplio y económico uso de la energía eléctrica…”</a:t>
          </a:r>
          <a:endParaRPr lang="en-US" sz="1100">
            <a:solidFill>
              <a:schemeClr val="dk1"/>
            </a:solidFill>
            <a:effectLst/>
            <a:latin typeface="Arial" pitchFamily="34" charset="0"/>
            <a:ea typeface="+mn-ea"/>
            <a:cs typeface="Arial" pitchFamily="34" charset="0"/>
          </a:endParaRPr>
        </a:p>
        <a:p>
          <a:pPr marL="0" marR="0">
            <a:lnSpc>
              <a:spcPct val="115000"/>
            </a:lnSpc>
            <a:spcBef>
              <a:spcPts val="0"/>
            </a:spcBef>
            <a:spcAft>
              <a:spcPts val="1000"/>
            </a:spcAft>
          </a:pPr>
          <a:r>
            <a:rPr lang="en-US" sz="1100">
              <a:solidFill>
                <a:schemeClr val="dk1"/>
              </a:solidFill>
              <a:effectLst/>
              <a:latin typeface="Arial" pitchFamily="34" charset="0"/>
              <a:ea typeface="+mn-ea"/>
              <a:cs typeface="Arial" pitchFamily="34" charset="0"/>
            </a:rPr>
            <a:t>El artículo 1.4 de la Ley Núm. 57 de 27 de mayo de 2014,</a:t>
          </a:r>
          <a:r>
            <a:rPr lang="en-US" sz="1100" baseline="0">
              <a:solidFill>
                <a:schemeClr val="dk1"/>
              </a:solidFill>
              <a:effectLst/>
              <a:latin typeface="Arial" pitchFamily="34" charset="0"/>
              <a:ea typeface="+mn-ea"/>
              <a:cs typeface="Arial" pitchFamily="34" charset="0"/>
            </a:rPr>
            <a:t> dispone que "el público tendrá acceso a la información por medios electrónicos sin tener que registrarse o abrir una cuenta, y libre de costos..."</a:t>
          </a:r>
          <a:endParaRPr lang="en-US" sz="1100">
            <a:solidFill>
              <a:schemeClr val="dk1"/>
            </a:solidFill>
            <a:effectLst/>
            <a:latin typeface="Arial" pitchFamily="34" charset="0"/>
            <a:ea typeface="+mn-ea"/>
            <a:cs typeface="Arial"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18</xdr:col>
      <xdr:colOff>0</xdr:colOff>
      <xdr:row>0</xdr:row>
      <xdr:rowOff>0</xdr:rowOff>
    </xdr:from>
    <xdr:to>
      <xdr:col>20</xdr:col>
      <xdr:colOff>64432</xdr:colOff>
      <xdr:row>2</xdr:row>
      <xdr:rowOff>65235</xdr:rowOff>
    </xdr:to>
    <xdr:graphicFrame macro="">
      <xdr:nvGraphicFramePr>
        <xdr:cNvPr id="6" name="Diagram 5"/>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17</xdr:col>
      <xdr:colOff>612321</xdr:colOff>
      <xdr:row>0</xdr:row>
      <xdr:rowOff>0</xdr:rowOff>
    </xdr:from>
    <xdr:to>
      <xdr:col>19</xdr:col>
      <xdr:colOff>775605</xdr:colOff>
      <xdr:row>2</xdr:row>
      <xdr:rowOff>204107</xdr:rowOff>
    </xdr:to>
    <xdr:graphicFrame macro="">
      <xdr:nvGraphicFramePr>
        <xdr:cNvPr id="4" name="Diagram 3"/>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18</xdr:col>
      <xdr:colOff>87924</xdr:colOff>
      <xdr:row>0</xdr:row>
      <xdr:rowOff>0</xdr:rowOff>
    </xdr:from>
    <xdr:to>
      <xdr:col>20</xdr:col>
      <xdr:colOff>21980</xdr:colOff>
      <xdr:row>2</xdr:row>
      <xdr:rowOff>207248</xdr:rowOff>
    </xdr:to>
    <xdr:graphicFrame macro="">
      <xdr:nvGraphicFramePr>
        <xdr:cNvPr id="5" name="Diagram 4"/>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18</xdr:col>
      <xdr:colOff>0</xdr:colOff>
      <xdr:row>0</xdr:row>
      <xdr:rowOff>0</xdr:rowOff>
    </xdr:from>
    <xdr:to>
      <xdr:col>19</xdr:col>
      <xdr:colOff>775605</xdr:colOff>
      <xdr:row>2</xdr:row>
      <xdr:rowOff>13607</xdr:rowOff>
    </xdr:to>
    <xdr:graphicFrame macro="">
      <xdr:nvGraphicFramePr>
        <xdr:cNvPr id="7" name="Diagram 6"/>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85723</xdr:colOff>
      <xdr:row>0</xdr:row>
      <xdr:rowOff>138460</xdr:rowOff>
    </xdr:from>
    <xdr:to>
      <xdr:col>1</xdr:col>
      <xdr:colOff>1152525</xdr:colOff>
      <xdr:row>6</xdr:row>
      <xdr:rowOff>107056</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323" y="138460"/>
          <a:ext cx="1066802" cy="10544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18</xdr:col>
      <xdr:colOff>217714</xdr:colOff>
      <xdr:row>0</xdr:row>
      <xdr:rowOff>54426</xdr:rowOff>
    </xdr:from>
    <xdr:to>
      <xdr:col>20</xdr:col>
      <xdr:colOff>353788</xdr:colOff>
      <xdr:row>2</xdr:row>
      <xdr:rowOff>312964</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16</xdr:col>
      <xdr:colOff>598715</xdr:colOff>
      <xdr:row>0</xdr:row>
      <xdr:rowOff>108858</xdr:rowOff>
    </xdr:from>
    <xdr:to>
      <xdr:col>18</xdr:col>
      <xdr:colOff>122464</xdr:colOff>
      <xdr:row>0</xdr:row>
      <xdr:rowOff>421821</xdr:rowOff>
    </xdr:to>
    <xdr:sp macro="" textlink="">
      <xdr:nvSpPr>
        <xdr:cNvPr id="4" name="TextBox 3"/>
        <xdr:cNvSpPr txBox="1"/>
      </xdr:nvSpPr>
      <xdr:spPr>
        <a:xfrm>
          <a:off x="14260286" y="108858"/>
          <a:ext cx="1183821" cy="312963"/>
        </a:xfrm>
        <a:prstGeom prst="rect">
          <a:avLst/>
        </a:prstGeom>
        <a:solidFill>
          <a:srgbClr val="FF0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PR" sz="1200" b="1">
              <a:solidFill>
                <a:schemeClr val="bg1"/>
              </a:solidFill>
            </a:rPr>
            <a:t>Dato Revisado</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557895</xdr:colOff>
      <xdr:row>0</xdr:row>
      <xdr:rowOff>40821</xdr:rowOff>
    </xdr:from>
    <xdr:to>
      <xdr:col>19</xdr:col>
      <xdr:colOff>176893</xdr:colOff>
      <xdr:row>2</xdr:row>
      <xdr:rowOff>408213</xdr:rowOff>
    </xdr:to>
    <xdr:graphicFrame macro="">
      <xdr:nvGraphicFramePr>
        <xdr:cNvPr id="3" name="Diagram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17</xdr:col>
      <xdr:colOff>326573</xdr:colOff>
      <xdr:row>0</xdr:row>
      <xdr:rowOff>70757</xdr:rowOff>
    </xdr:from>
    <xdr:to>
      <xdr:col>19</xdr:col>
      <xdr:colOff>435429</xdr:colOff>
      <xdr:row>1</xdr:row>
      <xdr:rowOff>598714</xdr:rowOff>
    </xdr:to>
    <xdr:graphicFrame macro="">
      <xdr:nvGraphicFramePr>
        <xdr:cNvPr id="3" name="Diagram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17</xdr:col>
      <xdr:colOff>830036</xdr:colOff>
      <xdr:row>0</xdr:row>
      <xdr:rowOff>0</xdr:rowOff>
    </xdr:from>
    <xdr:to>
      <xdr:col>19</xdr:col>
      <xdr:colOff>761999</xdr:colOff>
      <xdr:row>2</xdr:row>
      <xdr:rowOff>13607</xdr:rowOff>
    </xdr:to>
    <xdr:graphicFrame macro="">
      <xdr:nvGraphicFramePr>
        <xdr:cNvPr id="5" name="Diagram 4"/>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18</xdr:col>
      <xdr:colOff>204107</xdr:colOff>
      <xdr:row>0</xdr:row>
      <xdr:rowOff>0</xdr:rowOff>
    </xdr:from>
    <xdr:to>
      <xdr:col>20</xdr:col>
      <xdr:colOff>163285</xdr:colOff>
      <xdr:row>1</xdr:row>
      <xdr:rowOff>639536</xdr:rowOff>
    </xdr:to>
    <xdr:graphicFrame macro="">
      <xdr:nvGraphicFramePr>
        <xdr:cNvPr id="5" name="Diagram 4"/>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18</xdr:col>
      <xdr:colOff>816430</xdr:colOff>
      <xdr:row>0</xdr:row>
      <xdr:rowOff>27213</xdr:rowOff>
    </xdr:from>
    <xdr:to>
      <xdr:col>20</xdr:col>
      <xdr:colOff>40822</xdr:colOff>
      <xdr:row>2</xdr:row>
      <xdr:rowOff>13606</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18</xdr:col>
      <xdr:colOff>0</xdr:colOff>
      <xdr:row>0</xdr:row>
      <xdr:rowOff>0</xdr:rowOff>
    </xdr:from>
    <xdr:to>
      <xdr:col>19</xdr:col>
      <xdr:colOff>707570</xdr:colOff>
      <xdr:row>1</xdr:row>
      <xdr:rowOff>639536</xdr:rowOff>
    </xdr:to>
    <xdr:graphicFrame macro="">
      <xdr:nvGraphicFramePr>
        <xdr:cNvPr id="6" name="Diagram 5"/>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abSelected="1" workbookViewId="0">
      <selection activeCell="O18" sqref="O18"/>
    </sheetView>
  </sheetViews>
  <sheetFormatPr defaultRowHeight="15" x14ac:dyDescent="0.2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92"/>
  <sheetViews>
    <sheetView zoomScale="68" zoomScaleNormal="68" workbookViewId="0">
      <selection activeCell="O65" sqref="O65"/>
    </sheetView>
  </sheetViews>
  <sheetFormatPr defaultRowHeight="15.75" x14ac:dyDescent="0.25"/>
  <cols>
    <col min="1" max="1" width="20.7109375" style="4" customWidth="1"/>
    <col min="2" max="2" width="15.140625" style="55" customWidth="1"/>
    <col min="3" max="13" width="13.85546875" style="55" customWidth="1"/>
    <col min="14" max="14" width="13.85546875" style="100" customWidth="1"/>
    <col min="15" max="15" width="17.5703125" style="55" customWidth="1"/>
    <col min="16" max="16" width="13.5703125" style="55" customWidth="1"/>
    <col min="17" max="17" width="12" style="55" customWidth="1"/>
    <col min="18" max="18" width="11.7109375" style="4" customWidth="1"/>
    <col min="19" max="19" width="12.7109375" style="4" customWidth="1"/>
    <col min="20" max="20" width="10.5703125" style="4" customWidth="1"/>
    <col min="21" max="16384" width="9.140625" style="4"/>
  </cols>
  <sheetData>
    <row r="1" spans="2:20" ht="37.5" x14ac:dyDescent="0.5">
      <c r="B1" s="94" t="s">
        <v>16</v>
      </c>
      <c r="C1" s="53"/>
      <c r="D1" s="53"/>
      <c r="E1" s="53"/>
      <c r="F1" s="53"/>
      <c r="G1" s="53"/>
      <c r="H1" s="53"/>
      <c r="I1" s="53"/>
      <c r="J1" s="53"/>
      <c r="K1" s="53"/>
      <c r="L1" s="53"/>
      <c r="M1" s="53"/>
      <c r="N1" s="99"/>
      <c r="O1" s="53"/>
      <c r="P1" s="53"/>
      <c r="Q1" s="53"/>
      <c r="R1" s="122"/>
      <c r="S1" s="122"/>
      <c r="T1" s="122"/>
    </row>
    <row r="2" spans="2:20" ht="45.75" customHeight="1" x14ac:dyDescent="0.5">
      <c r="B2" s="85" t="s">
        <v>62</v>
      </c>
      <c r="C2" s="86"/>
      <c r="D2" s="86"/>
      <c r="E2" s="86"/>
      <c r="F2" s="86"/>
      <c r="G2" s="86"/>
      <c r="H2" s="86"/>
      <c r="I2" s="86"/>
      <c r="J2" s="86"/>
      <c r="K2" s="86"/>
      <c r="L2" s="86"/>
      <c r="M2" s="86"/>
      <c r="N2" s="98"/>
      <c r="O2" s="86"/>
      <c r="P2" s="86"/>
      <c r="Q2" s="93"/>
      <c r="R2" s="123"/>
      <c r="S2" s="123"/>
      <c r="T2" s="122"/>
    </row>
    <row r="3" spans="2:20" ht="47.25" x14ac:dyDescent="0.25">
      <c r="B3" s="174" t="s">
        <v>23</v>
      </c>
      <c r="C3" s="87" t="s">
        <v>24</v>
      </c>
      <c r="D3" s="87" t="s">
        <v>25</v>
      </c>
      <c r="E3" s="87" t="s">
        <v>26</v>
      </c>
      <c r="F3" s="87" t="s">
        <v>27</v>
      </c>
      <c r="G3" s="87" t="s">
        <v>28</v>
      </c>
      <c r="H3" s="87" t="s">
        <v>29</v>
      </c>
      <c r="I3" s="87" t="s">
        <v>30</v>
      </c>
      <c r="J3" s="87" t="s">
        <v>31</v>
      </c>
      <c r="K3" s="87" t="s">
        <v>32</v>
      </c>
      <c r="L3" s="87" t="s">
        <v>33</v>
      </c>
      <c r="M3" s="87" t="s">
        <v>34</v>
      </c>
      <c r="N3" s="96" t="s">
        <v>35</v>
      </c>
      <c r="O3" s="160" t="s">
        <v>67</v>
      </c>
      <c r="P3" s="161" t="s">
        <v>64</v>
      </c>
      <c r="Q3" s="162" t="s">
        <v>23</v>
      </c>
      <c r="R3" s="161" t="s">
        <v>36</v>
      </c>
      <c r="S3" s="162" t="s">
        <v>63</v>
      </c>
      <c r="T3" s="163" t="s">
        <v>66</v>
      </c>
    </row>
    <row r="4" spans="2:20" ht="21" customHeight="1" x14ac:dyDescent="0.25">
      <c r="B4" s="67">
        <f>+'Ingresos totales'!B4</f>
        <v>2000</v>
      </c>
      <c r="C4" s="180">
        <f>('ingreso básico'!C4/consumo!C5)*100</f>
        <v>5.0490622756578505</v>
      </c>
      <c r="D4" s="180">
        <f>('ingreso básico'!D4/consumo!D5)*100</f>
        <v>5.0220247301237793</v>
      </c>
      <c r="E4" s="180">
        <f>('ingreso básico'!E4/consumo!E5)*100</f>
        <v>5.038122935485247</v>
      </c>
      <c r="F4" s="180">
        <f>('ingreso básico'!F4/consumo!F5)*100</f>
        <v>5.0121077735281192</v>
      </c>
      <c r="G4" s="180">
        <f>('ingreso básico'!G4/consumo!G5)*100</f>
        <v>4.995016876882497</v>
      </c>
      <c r="H4" s="180">
        <f>('ingreso básico'!H4/consumo!H5)*100</f>
        <v>4.9577142103439131</v>
      </c>
      <c r="I4" s="180">
        <f>('ingreso básico'!I4/consumo!I5)*100</f>
        <v>4.9844633409263146</v>
      </c>
      <c r="J4" s="180">
        <f>('ingreso básico'!J4/consumo!J5)*100</f>
        <v>4.9730011469027344</v>
      </c>
      <c r="K4" s="180">
        <f>('ingreso básico'!K4/consumo!K5)*100</f>
        <v>5.0330769677096443</v>
      </c>
      <c r="L4" s="180">
        <f>('ingreso básico'!L4/consumo!L5)*100</f>
        <v>4.9944422654736451</v>
      </c>
      <c r="M4" s="180">
        <f>('ingreso básico'!M4/consumo!M5)*100</f>
        <v>5.0036186627909576</v>
      </c>
      <c r="N4" s="181">
        <f>('ingreso básico'!N4/consumo!N5)*100</f>
        <v>4.7125617858968534</v>
      </c>
      <c r="O4" s="178">
        <f>('ingreso básico'!O4/consumo!O5)*100</f>
        <v>5.0363052076027595</v>
      </c>
      <c r="P4" s="110"/>
      <c r="Q4" s="186">
        <f>('ingreso básico'!Q4/consumo!Q5)*100</f>
        <v>4.9811982253043778</v>
      </c>
      <c r="R4" s="110"/>
      <c r="S4" s="186">
        <f>('ingreso básico'!S4/consumo!S5)*100</f>
        <v>4.8914916746517818</v>
      </c>
      <c r="T4" s="110"/>
    </row>
    <row r="5" spans="2:20" ht="21" customHeight="1" x14ac:dyDescent="0.25">
      <c r="B5" s="67">
        <f>+'Ingresos totales'!B5</f>
        <v>2001</v>
      </c>
      <c r="C5" s="176">
        <f>('ingreso básico'!C5/consumo!C6)*100</f>
        <v>4.7985829436443526</v>
      </c>
      <c r="D5" s="176">
        <f>('ingreso básico'!D5/consumo!D6)*100</f>
        <v>4.9387562151915958</v>
      </c>
      <c r="E5" s="176">
        <f>('ingreso básico'!E5/consumo!E6)*100</f>
        <v>4.7808621403995462</v>
      </c>
      <c r="F5" s="176">
        <f>('ingreso básico'!F5/consumo!F6)*100</f>
        <v>4.9057627825204211</v>
      </c>
      <c r="G5" s="176">
        <f>('ingreso básico'!G5/consumo!G6)*100</f>
        <v>4.8374142858782658</v>
      </c>
      <c r="H5" s="176">
        <f>('ingreso básico'!H5/consumo!H6)*100</f>
        <v>4.8062503358531092</v>
      </c>
      <c r="I5" s="176">
        <f>('ingreso básico'!I5/consumo!I6)*100</f>
        <v>4.8488287401954651</v>
      </c>
      <c r="J5" s="176">
        <f>('ingreso básico'!J5/consumo!J6)*100</f>
        <v>4.7980513120585035</v>
      </c>
      <c r="K5" s="176">
        <f>('ingreso básico'!K5/consumo!K6)*100</f>
        <v>4.8569944424458509</v>
      </c>
      <c r="L5" s="176">
        <f>('ingreso básico'!L5/consumo!L6)*100</f>
        <v>4.9111977944593033</v>
      </c>
      <c r="M5" s="176">
        <f>('ingreso básico'!M5/consumo!M6)*100</f>
        <v>4.8771714946167997</v>
      </c>
      <c r="N5" s="182">
        <f>('ingreso básico'!N5/consumo!N6)*100</f>
        <v>4.8735940563409343</v>
      </c>
      <c r="O5" s="178">
        <f>('ingreso básico'!O5/consumo!O6)*100</f>
        <v>4.8392949594419381</v>
      </c>
      <c r="P5" s="130"/>
      <c r="Q5" s="186">
        <f>('ingreso básico'!Q5/consumo!Q6)*100</f>
        <v>4.8532974670507762</v>
      </c>
      <c r="R5" s="130">
        <f t="shared" ref="R5:R18" si="0">((Q5/Q4)-1)*100</f>
        <v>-2.5676705175848746</v>
      </c>
      <c r="S5" s="186">
        <f>('ingreso básico'!S5/consumo!S6)*100</f>
        <v>4.857277886755762</v>
      </c>
      <c r="T5" s="130">
        <f t="shared" ref="T5:T18" si="1">((S5/S4)-1)*100</f>
        <v>-0.69945509819262508</v>
      </c>
    </row>
    <row r="6" spans="2:20" ht="21" customHeight="1" x14ac:dyDescent="0.25">
      <c r="B6" s="67">
        <f>+'Ingresos totales'!B6</f>
        <v>2002</v>
      </c>
      <c r="C6" s="176">
        <f>('ingreso básico'!C6/consumo!C7)*100</f>
        <v>4.859260729966759</v>
      </c>
      <c r="D6" s="176">
        <f>('ingreso básico'!D6/consumo!D7)*100</f>
        <v>4.8125616044351931</v>
      </c>
      <c r="E6" s="176">
        <f>('ingreso básico'!E6/consumo!E7)*100</f>
        <v>4.8564605229168549</v>
      </c>
      <c r="F6" s="176">
        <f>('ingreso básico'!F6/consumo!F7)*100</f>
        <v>4.7499433765459687</v>
      </c>
      <c r="G6" s="176">
        <f>('ingreso básico'!G6/consumo!G7)*100</f>
        <v>4.8047519938738947</v>
      </c>
      <c r="H6" s="176">
        <f>('ingreso básico'!H6/consumo!H7)*100</f>
        <v>5.056677714294981</v>
      </c>
      <c r="I6" s="176">
        <f>('ingreso básico'!I6/consumo!I7)*100</f>
        <v>4.8305172668078225</v>
      </c>
      <c r="J6" s="176">
        <f>('ingreso básico'!J6/consumo!J7)*100</f>
        <v>4.8760997274694473</v>
      </c>
      <c r="K6" s="176">
        <f>('ingreso básico'!K6/consumo!K7)*100</f>
        <v>4.7900361393761477</v>
      </c>
      <c r="L6" s="176">
        <f>('ingreso básico'!L6/consumo!L7)*100</f>
        <v>4.8817575968670948</v>
      </c>
      <c r="M6" s="176">
        <f>('ingreso básico'!M6/consumo!M7)*100</f>
        <v>4.8639777707235563</v>
      </c>
      <c r="N6" s="182">
        <f>('ingreso básico'!N6/consumo!N7)*100</f>
        <v>4.8272418312557113</v>
      </c>
      <c r="O6" s="178">
        <f>('ingreso básico'!O6/consumo!O7)*100</f>
        <v>4.8428400014021502</v>
      </c>
      <c r="P6" s="130">
        <f t="shared" ref="P6:P20" si="2">((O6/O5)-1)*100</f>
        <v>7.3255339670819097E-2</v>
      </c>
      <c r="Q6" s="186">
        <f>('ingreso básico'!Q6/consumo!Q7)*100</f>
        <v>4.8487704883335505</v>
      </c>
      <c r="R6" s="130">
        <f t="shared" si="0"/>
        <v>-9.3276349697490879E-2</v>
      </c>
      <c r="S6" s="186">
        <f>('ingreso básico'!S6/consumo!S7)*100</f>
        <v>4.8472823165340717</v>
      </c>
      <c r="T6" s="130">
        <f t="shared" si="1"/>
        <v>-0.20578543074393219</v>
      </c>
    </row>
    <row r="7" spans="2:20" ht="21" customHeight="1" x14ac:dyDescent="0.25">
      <c r="B7" s="67">
        <f>+'Ingresos totales'!B7</f>
        <v>2003</v>
      </c>
      <c r="C7" s="176">
        <f>('ingreso básico'!C7/consumo!C8)*100</f>
        <v>4.8548908382187745</v>
      </c>
      <c r="D7" s="176">
        <f>('ingreso básico'!D7/consumo!D8)*100</f>
        <v>4.8530206750874365</v>
      </c>
      <c r="E7" s="176">
        <f>('ingreso básico'!E7/consumo!E8)*100</f>
        <v>4.8357554170996204</v>
      </c>
      <c r="F7" s="176">
        <f>('ingreso básico'!F7/consumo!F8)*100</f>
        <v>4.8929588765960714</v>
      </c>
      <c r="G7" s="176">
        <f>('ingreso básico'!G7/consumo!G8)*100</f>
        <v>4.8319816216448546</v>
      </c>
      <c r="H7" s="176">
        <f>('ingreso básico'!H7/consumo!H8)*100</f>
        <v>4.8285141817652768</v>
      </c>
      <c r="I7" s="176">
        <f>('ingreso básico'!I7/consumo!I8)*100</f>
        <v>4.6893338569574876</v>
      </c>
      <c r="J7" s="176">
        <f>('ingreso básico'!J7/consumo!J8)*100</f>
        <v>4.7801621941642312</v>
      </c>
      <c r="K7" s="176">
        <f>('ingreso básico'!K7/consumo!K8)*100</f>
        <v>4.7220364172186713</v>
      </c>
      <c r="L7" s="176">
        <f>('ingreso básico'!L7/consumo!L8)*100</f>
        <v>4.8120984914188814</v>
      </c>
      <c r="M7" s="176">
        <f>('ingreso básico'!M7/consumo!M8)*100</f>
        <v>4.75765267318996</v>
      </c>
      <c r="N7" s="182">
        <f>('ingreso básico'!N7/consumo!N8)*100</f>
        <v>4.8433063616804164</v>
      </c>
      <c r="O7" s="178">
        <f>('ingreso básico'!O7/consumo!O8)*100</f>
        <v>4.8478485726597036</v>
      </c>
      <c r="P7" s="130">
        <f t="shared" si="2"/>
        <v>0.10342219144352516</v>
      </c>
      <c r="Q7" s="186">
        <f>('ingreso básico'!Q7/consumo!Q8)*100</f>
        <v>4.8101305189659511</v>
      </c>
      <c r="R7" s="130">
        <f t="shared" si="0"/>
        <v>-0.7969024201201047</v>
      </c>
      <c r="S7" s="186">
        <f>('ingreso básico'!S7/consumo!S8)*100</f>
        <v>4.7384491856658464</v>
      </c>
      <c r="T7" s="130">
        <f t="shared" si="1"/>
        <v>-2.2452401936028266</v>
      </c>
    </row>
    <row r="8" spans="2:20" ht="21" customHeight="1" x14ac:dyDescent="0.25">
      <c r="B8" s="67">
        <f>+'Ingresos totales'!B8</f>
        <v>2004</v>
      </c>
      <c r="C8" s="176">
        <f>('ingreso básico'!C8/consumo!C9)*100</f>
        <v>4.811903118564036</v>
      </c>
      <c r="D8" s="176">
        <f>('ingreso básico'!D8/consumo!D9)*100</f>
        <v>4.8346163982118453</v>
      </c>
      <c r="E8" s="176">
        <f>('ingreso básico'!E8/consumo!E9)*100</f>
        <v>4.6332452482877633</v>
      </c>
      <c r="F8" s="176">
        <f>('ingreso básico'!F8/consumo!F9)*100</f>
        <v>4.6595624294087621</v>
      </c>
      <c r="G8" s="176">
        <f>('ingreso básico'!G8/consumo!G9)*100</f>
        <v>4.7621317069471401</v>
      </c>
      <c r="H8" s="176">
        <f>('ingreso básico'!H8/consumo!H9)*100</f>
        <v>4.562276431680953</v>
      </c>
      <c r="I8" s="176">
        <f>('ingreso básico'!I8/consumo!I9)*100</f>
        <v>4.8209961348753909</v>
      </c>
      <c r="J8" s="176">
        <f>('ingreso básico'!J8/consumo!J9)*100</f>
        <v>4.6702552215498851</v>
      </c>
      <c r="K8" s="176">
        <f>('ingreso básico'!K8/consumo!K9)*100</f>
        <v>4.8057726614429814</v>
      </c>
      <c r="L8" s="176">
        <f>('ingreso básico'!L8/consumo!L9)*100</f>
        <v>4.8437360713333772</v>
      </c>
      <c r="M8" s="176">
        <f>('ingreso básico'!M8/consumo!M9)*100</f>
        <v>4.8839198179967385</v>
      </c>
      <c r="N8" s="182">
        <f>('ingreso básico'!N8/consumo!N9)*100</f>
        <v>4.8048707356877225</v>
      </c>
      <c r="O8" s="178">
        <f>('ingreso básico'!O8/consumo!O9)*100</f>
        <v>4.7621005324904289</v>
      </c>
      <c r="P8" s="130">
        <f t="shared" si="2"/>
        <v>-1.7687854495469613</v>
      </c>
      <c r="Q8" s="186">
        <f>('ingreso básico'!Q8/consumo!Q9)*100</f>
        <v>4.7572721731456369</v>
      </c>
      <c r="R8" s="130">
        <f t="shared" si="0"/>
        <v>-1.0988962900673527</v>
      </c>
      <c r="S8" s="186">
        <f>('ingreso básico'!S8/consumo!S9)*100</f>
        <v>4.8226584433216031</v>
      </c>
      <c r="T8" s="130">
        <f t="shared" si="1"/>
        <v>1.7771480574382048</v>
      </c>
    </row>
    <row r="9" spans="2:20" ht="21" customHeight="1" x14ac:dyDescent="0.25">
      <c r="B9" s="67">
        <f>+'Ingresos totales'!B9</f>
        <v>2005</v>
      </c>
      <c r="C9" s="176">
        <f>('ingreso básico'!C9/consumo!C10)*100</f>
        <v>4.847539121777876</v>
      </c>
      <c r="D9" s="176">
        <f>('ingreso básico'!D9/consumo!D10)*100</f>
        <v>4.8502288370756332</v>
      </c>
      <c r="E9" s="176">
        <f>('ingreso básico'!E9/consumo!E10)*100</f>
        <v>4.8800351042631895</v>
      </c>
      <c r="F9" s="176">
        <f>('ingreso básico'!F9/consumo!F10)*100</f>
        <v>4.7330766717735635</v>
      </c>
      <c r="G9" s="176">
        <f>('ingreso básico'!G9/consumo!G10)*100</f>
        <v>4.8186631281317265</v>
      </c>
      <c r="H9" s="176">
        <f>('ingreso básico'!H9/consumo!H10)*100</f>
        <v>4.8881817765972748</v>
      </c>
      <c r="I9" s="176">
        <f>('ingreso básico'!I9/consumo!I10)*100</f>
        <v>4.9003488584922383</v>
      </c>
      <c r="J9" s="176">
        <f>('ingreso básico'!J9/consumo!J10)*100</f>
        <v>5.3837578132531272</v>
      </c>
      <c r="K9" s="176">
        <f>('ingreso básico'!K9/consumo!K10)*100</f>
        <v>4.2406278893126359</v>
      </c>
      <c r="L9" s="176">
        <f>('ingreso básico'!L9/consumo!L10)*100</f>
        <v>4.8256141381623472</v>
      </c>
      <c r="M9" s="176">
        <f>('ingreso básico'!M9/consumo!M10)*100</f>
        <v>4.9166215178152823</v>
      </c>
      <c r="N9" s="182">
        <f>('ingreso básico'!N9/consumo!N10)*100</f>
        <v>4.8008084604379837</v>
      </c>
      <c r="O9" s="178">
        <f>('ingreso básico'!O9/consumo!O10)*100</f>
        <v>4.8587667213484069</v>
      </c>
      <c r="P9" s="130">
        <f t="shared" si="2"/>
        <v>2.0299065128603022</v>
      </c>
      <c r="Q9" s="186">
        <f>('ingreso básico'!Q9/consumo!Q10)*100</f>
        <v>4.8327091563333413</v>
      </c>
      <c r="R9" s="130">
        <f t="shared" si="0"/>
        <v>1.5857193038804729</v>
      </c>
      <c r="S9" s="186">
        <f>('ingreso básico'!S9/consumo!S10)*100</f>
        <v>4.8224760418211741</v>
      </c>
      <c r="T9" s="130">
        <f t="shared" si="1"/>
        <v>-3.7821774561241917E-3</v>
      </c>
    </row>
    <row r="10" spans="2:20" ht="21" customHeight="1" x14ac:dyDescent="0.25">
      <c r="B10" s="67">
        <f>+'Ingresos totales'!B10</f>
        <v>2006</v>
      </c>
      <c r="C10" s="176">
        <f>('ingreso básico'!C10/consumo!C11)*100</f>
        <v>4.9056440386660212</v>
      </c>
      <c r="D10" s="176">
        <f>('ingreso básico'!D10/consumo!D11)*100</f>
        <v>4.7083642208349055</v>
      </c>
      <c r="E10" s="176">
        <f>('ingreso básico'!E10/consumo!E11)*100</f>
        <v>4.859492856104155</v>
      </c>
      <c r="F10" s="176">
        <f>('ingreso básico'!F10/consumo!F11)*100</f>
        <v>4.7969183326037177</v>
      </c>
      <c r="G10" s="176">
        <f>('ingreso básico'!G10/consumo!G11)*100</f>
        <v>4.8758860055832871</v>
      </c>
      <c r="H10" s="176">
        <f>('ingreso básico'!H10/consumo!H11)*100</f>
        <v>4.7552626941263023</v>
      </c>
      <c r="I10" s="176">
        <f>('ingreso básico'!I10/consumo!I11)*100</f>
        <v>4.8804807405937112</v>
      </c>
      <c r="J10" s="176">
        <f>('ingreso básico'!J10/consumo!J11)*100</f>
        <v>4.61815259215303</v>
      </c>
      <c r="K10" s="176">
        <f>('ingreso básico'!K10/consumo!K11)*100</f>
        <v>4.920802243149101</v>
      </c>
      <c r="L10" s="176">
        <f>('ingreso básico'!L10/consumo!L11)*100</f>
        <v>4.7244286327628648</v>
      </c>
      <c r="M10" s="176">
        <f>('ingreso básico'!M10/consumo!M11)*100</f>
        <v>4.8634159310349885</v>
      </c>
      <c r="N10" s="182">
        <f>('ingreso básico'!N10/consumo!N11)*100</f>
        <v>4.8199861456001125</v>
      </c>
      <c r="O10" s="178">
        <f>('ingreso básico'!O10/consumo!O11)*100</f>
        <v>4.8242086723525066</v>
      </c>
      <c r="P10" s="130">
        <f t="shared" si="2"/>
        <v>-0.71125145490231745</v>
      </c>
      <c r="Q10" s="186">
        <f>('ingreso básico'!Q10/consumo!Q11)*100</f>
        <v>4.8136445095778271</v>
      </c>
      <c r="R10" s="130">
        <f t="shared" si="0"/>
        <v>-0.39449191206819556</v>
      </c>
      <c r="S10" s="186">
        <f>('ingreso básico'!S10/consumo!S11)*100</f>
        <v>4.8345110035762033</v>
      </c>
      <c r="T10" s="130">
        <f t="shared" si="1"/>
        <v>0.24955980394014698</v>
      </c>
    </row>
    <row r="11" spans="2:20" ht="21" customHeight="1" x14ac:dyDescent="0.25">
      <c r="B11" s="67">
        <f>+'Ingresos totales'!B11</f>
        <v>2007</v>
      </c>
      <c r="C11" s="176">
        <f>('ingreso básico'!C11/consumo!C12)*100</f>
        <v>4.9256365658998771</v>
      </c>
      <c r="D11" s="176">
        <f>('ingreso básico'!D11/consumo!D12)*100</f>
        <v>4.8670078873245135</v>
      </c>
      <c r="E11" s="176">
        <f>('ingreso básico'!E11/consumo!E12)*100</f>
        <v>4.8763798734591726</v>
      </c>
      <c r="F11" s="176">
        <f>('ingreso básico'!F11/consumo!F12)*100</f>
        <v>4.8430684171404463</v>
      </c>
      <c r="G11" s="176">
        <f>('ingreso básico'!G11/consumo!G12)*100</f>
        <v>4.8940095256134644</v>
      </c>
      <c r="H11" s="176">
        <f>('ingreso básico'!H11/consumo!H12)*100</f>
        <v>4.7254085538610848</v>
      </c>
      <c r="I11" s="176">
        <f>('ingreso básico'!I11/consumo!I12)*100</f>
        <v>4.895545623551171</v>
      </c>
      <c r="J11" s="176">
        <f>('ingreso básico'!J11/consumo!J12)*100</f>
        <v>4.7605407987091137</v>
      </c>
      <c r="K11" s="176">
        <f>('ingreso básico'!K11/consumo!K12)*100</f>
        <v>4.9017722294468316</v>
      </c>
      <c r="L11" s="176">
        <f>('ingreso básico'!L11/consumo!L12)*100</f>
        <v>4.8427355560849952</v>
      </c>
      <c r="M11" s="176">
        <f>('ingreso básico'!M11/consumo!M12)*100</f>
        <v>4.9832933201080181</v>
      </c>
      <c r="N11" s="182">
        <f>('ingreso básico'!N11/consumo!N12)*100</f>
        <v>4.8240335318624732</v>
      </c>
      <c r="O11" s="178">
        <f>('ingreso básico'!O11/consumo!O12)*100</f>
        <v>4.8893927960873862</v>
      </c>
      <c r="P11" s="130">
        <f t="shared" si="2"/>
        <v>1.3511878975809966</v>
      </c>
      <c r="Q11" s="186">
        <f>('ingreso básico'!Q11/consumo!Q12)*100</f>
        <v>4.8633460181480261</v>
      </c>
      <c r="R11" s="130">
        <f t="shared" si="0"/>
        <v>1.0325130672052429</v>
      </c>
      <c r="S11" s="186">
        <f>('ingreso básico'!S11/consumo!S12)*100</f>
        <v>4.8883851681433059</v>
      </c>
      <c r="T11" s="130">
        <f t="shared" si="1"/>
        <v>1.1143663656417502</v>
      </c>
    </row>
    <row r="12" spans="2:20" ht="21" customHeight="1" x14ac:dyDescent="0.25">
      <c r="B12" s="67">
        <f>+'Ingresos totales'!B12</f>
        <v>2008</v>
      </c>
      <c r="C12" s="176">
        <f>('ingreso básico'!C12/consumo!C13)*100</f>
        <v>4.9212741008730712</v>
      </c>
      <c r="D12" s="176">
        <f>('ingreso básico'!D12/consumo!D13)*100</f>
        <v>4.9118983976699795</v>
      </c>
      <c r="E12" s="176">
        <f>('ingreso básico'!E12/consumo!E13)*100</f>
        <v>4.9160605052655155</v>
      </c>
      <c r="F12" s="176">
        <f>('ingreso básico'!F12/consumo!F13)*100</f>
        <v>4.8589948763258661</v>
      </c>
      <c r="G12" s="176">
        <f>('ingreso básico'!G12/consumo!G13)*100</f>
        <v>4.936322466162129</v>
      </c>
      <c r="H12" s="176">
        <f>('ingreso básico'!H12/consumo!H13)*100</f>
        <v>4.8845670555935214</v>
      </c>
      <c r="I12" s="176">
        <f>('ingreso básico'!I12/consumo!I13)*100</f>
        <v>4.9502835309785578</v>
      </c>
      <c r="J12" s="176">
        <f>('ingreso básico'!J12/consumo!J13)*100</f>
        <v>4.8387027132053468</v>
      </c>
      <c r="K12" s="176">
        <f>('ingreso básico'!K12/consumo!K13)*100</f>
        <v>4.8683671209189594</v>
      </c>
      <c r="L12" s="176">
        <f>('ingreso básico'!L12/consumo!L13)*100</f>
        <v>4.6343170202548727</v>
      </c>
      <c r="M12" s="176">
        <f>('ingreso básico'!M12/consumo!M13)*100</f>
        <v>4.954467035123864</v>
      </c>
      <c r="N12" s="182">
        <f>('ingreso básico'!N12/consumo!N13)*100</f>
        <v>4.837468702690761</v>
      </c>
      <c r="O12" s="178">
        <f>('ingreso básico'!O12/consumo!O13)*100</f>
        <v>4.916396140996973</v>
      </c>
      <c r="P12" s="130">
        <f t="shared" si="2"/>
        <v>0.55228422087902906</v>
      </c>
      <c r="Q12" s="186">
        <f>('ingreso básico'!Q12/consumo!Q13)*100</f>
        <v>4.8796587124214801</v>
      </c>
      <c r="R12" s="130">
        <f t="shared" si="0"/>
        <v>0.33542121437755146</v>
      </c>
      <c r="S12" s="186">
        <f>('ingreso básico'!S12/consumo!S13)*100</f>
        <v>4.8315986610794388</v>
      </c>
      <c r="T12" s="130">
        <f t="shared" si="1"/>
        <v>-1.1616618803676593</v>
      </c>
    </row>
    <row r="13" spans="2:20" ht="21" customHeight="1" x14ac:dyDescent="0.25">
      <c r="B13" s="67">
        <f>+'Ingresos totales'!B13</f>
        <v>2009</v>
      </c>
      <c r="C13" s="176">
        <f>('ingreso básico'!C13/consumo!C14)*100</f>
        <v>4.9553517057862626</v>
      </c>
      <c r="D13" s="176">
        <f>('ingreso básico'!D13/consumo!D14)*100</f>
        <v>5.0085710819833391</v>
      </c>
      <c r="E13" s="176">
        <f>('ingreso básico'!E13/consumo!E14)*100</f>
        <v>4.9571539363460593</v>
      </c>
      <c r="F13" s="176">
        <f>('ingreso básico'!F13/consumo!F14)*100</f>
        <v>4.5421175727957639</v>
      </c>
      <c r="G13" s="176">
        <f>('ingreso básico'!G13/consumo!G14)*100</f>
        <v>4.8815438692935054</v>
      </c>
      <c r="H13" s="176">
        <f>('ingreso básico'!H13/consumo!H14)*100</f>
        <v>4.4883161152405826</v>
      </c>
      <c r="I13" s="176">
        <f>('ingreso básico'!I13/consumo!I14)*100</f>
        <v>4.7422951385967824</v>
      </c>
      <c r="J13" s="176">
        <f>('ingreso básico'!J13/consumo!J14)*100</f>
        <v>4.7594845208650538</v>
      </c>
      <c r="K13" s="176">
        <f>('ingreso básico'!K13/consumo!K14)*100</f>
        <v>5.0523820467016334</v>
      </c>
      <c r="L13" s="176">
        <f>('ingreso básico'!L13/consumo!L14)*100</f>
        <v>4.8587791018510265</v>
      </c>
      <c r="M13" s="176">
        <f>('ingreso básico'!M13/consumo!M14)*100</f>
        <v>4.938614966247731</v>
      </c>
      <c r="N13" s="182">
        <f>('ingreso básico'!N13/consumo!N14)*100</f>
        <v>4.8759833973812423</v>
      </c>
      <c r="O13" s="178">
        <f>('ingreso básico'!O13/consumo!O14)*100</f>
        <v>4.9742517812201088</v>
      </c>
      <c r="P13" s="130">
        <f t="shared" si="2"/>
        <v>1.1767896354137886</v>
      </c>
      <c r="Q13" s="186">
        <f>('ingreso básico'!Q13/consumo!Q14)*100</f>
        <v>4.8413255551349259</v>
      </c>
      <c r="R13" s="130">
        <f t="shared" si="0"/>
        <v>-0.78557045780629498</v>
      </c>
      <c r="S13" s="186">
        <f>('ingreso básico'!S13/consumo!S14)*100</f>
        <v>4.8698744976124271</v>
      </c>
      <c r="T13" s="130">
        <f t="shared" si="1"/>
        <v>0.79219817741311704</v>
      </c>
    </row>
    <row r="14" spans="2:20" ht="21" customHeight="1" x14ac:dyDescent="0.25">
      <c r="B14" s="67">
        <f>+'Ingresos totales'!B14</f>
        <v>2010</v>
      </c>
      <c r="C14" s="176">
        <f>('ingreso básico'!C14/consumo!C15)*100</f>
        <v>4.9420884419625635</v>
      </c>
      <c r="D14" s="176">
        <f>('ingreso básico'!D14/consumo!D15)*100</f>
        <v>4.8818320744744588</v>
      </c>
      <c r="E14" s="176">
        <f>('ingreso básico'!E14/consumo!E15)*100</f>
        <v>4.8842941438800258</v>
      </c>
      <c r="F14" s="176">
        <f>('ingreso básico'!F14/consumo!F15)*100</f>
        <v>4.7828639332292635</v>
      </c>
      <c r="G14" s="176">
        <f>('ingreso básico'!G14/consumo!G15)*100</f>
        <v>4.9001976617474883</v>
      </c>
      <c r="H14" s="176">
        <f>('ingreso básico'!H14/consumo!H15)*100</f>
        <v>4.8145191634812514</v>
      </c>
      <c r="I14" s="176">
        <f>('ingreso básico'!I14/consumo!I15)*100</f>
        <v>4.9061879231317427</v>
      </c>
      <c r="J14" s="176">
        <f>('ingreso básico'!J14/consumo!J15)*100</f>
        <v>5.137571313282761</v>
      </c>
      <c r="K14" s="176">
        <f>('ingreso básico'!K14/consumo!K15)*100</f>
        <v>5.0242134615871787</v>
      </c>
      <c r="L14" s="176">
        <f>('ingreso básico'!L14/consumo!L15)*100</f>
        <v>5.0593546726170624</v>
      </c>
      <c r="M14" s="176">
        <f>('ingreso básico'!M14/consumo!M15)*100</f>
        <v>5.1221124883497362</v>
      </c>
      <c r="N14" s="182">
        <f>('ingreso básico'!N14/consumo!N15)*100</f>
        <v>4.8997971584473792</v>
      </c>
      <c r="O14" s="178">
        <f>('ingreso básico'!O14/consumo!O15)*100</f>
        <v>4.9027767002172737</v>
      </c>
      <c r="P14" s="130">
        <f t="shared" si="2"/>
        <v>-1.4369011490870554</v>
      </c>
      <c r="Q14" s="186">
        <f>('ingreso básico'!Q14/consumo!Q15)*100</f>
        <v>4.940182609587068</v>
      </c>
      <c r="R14" s="130">
        <f t="shared" si="0"/>
        <v>2.0419418881527207</v>
      </c>
      <c r="S14" s="186">
        <f>('ingreso básico'!S14/consumo!S15)*100</f>
        <v>5.0053437880161891</v>
      </c>
      <c r="T14" s="130">
        <f t="shared" si="1"/>
        <v>2.7817819631733576</v>
      </c>
    </row>
    <row r="15" spans="2:20" ht="21" customHeight="1" x14ac:dyDescent="0.25">
      <c r="B15" s="67">
        <f>+'Ingresos totales'!B15</f>
        <v>2011</v>
      </c>
      <c r="C15" s="176">
        <f>('ingreso básico'!C15/consumo!C16)*100</f>
        <v>4.9917339077776273</v>
      </c>
      <c r="D15" s="176">
        <f>('ingreso básico'!D15/consumo!D16)*100</f>
        <v>4.9882539135554946</v>
      </c>
      <c r="E15" s="176">
        <f>('ingreso básico'!E15/consumo!E16)*100</f>
        <v>4.9427411005542927</v>
      </c>
      <c r="F15" s="176">
        <f>('ingreso básico'!F15/consumo!F16)*100</f>
        <v>5.0562197706719809</v>
      </c>
      <c r="G15" s="176">
        <f>('ingreso básico'!G15/consumo!G16)*100</f>
        <v>5.057881872131742</v>
      </c>
      <c r="H15" s="176">
        <f>('ingreso básico'!H15/consumo!H16)*100</f>
        <v>4.9234123851838678</v>
      </c>
      <c r="I15" s="176">
        <f>('ingreso básico'!I15/consumo!I16)*100</f>
        <v>5.1788909110578363</v>
      </c>
      <c r="J15" s="176">
        <f>('ingreso básico'!J15/consumo!J16)*100</f>
        <v>5.1136611890406014</v>
      </c>
      <c r="K15" s="176">
        <f>('ingreso básico'!K15/consumo!K16)*100</f>
        <v>5.2540863254858312</v>
      </c>
      <c r="L15" s="176">
        <f>('ingreso básico'!L15/consumo!L16)*100</f>
        <v>5.0878782751139333</v>
      </c>
      <c r="M15" s="176">
        <f>('ingreso básico'!M15/consumo!M16)*100</f>
        <v>5.1521120531326945</v>
      </c>
      <c r="N15" s="182">
        <f>('ingreso básico'!N15/consumo!N16)*100</f>
        <v>5.0970856237816768</v>
      </c>
      <c r="O15" s="178">
        <f>('ingreso básico'!O15/consumo!O16)*100</f>
        <v>4.9741737401876405</v>
      </c>
      <c r="P15" s="130">
        <f t="shared" si="2"/>
        <v>1.4562572259756879</v>
      </c>
      <c r="Q15" s="186">
        <f>('ingreso básico'!Q15/consumo!Q16)*100</f>
        <v>5.0651081211249078</v>
      </c>
      <c r="R15" s="130">
        <f t="shared" si="0"/>
        <v>2.528763031864556</v>
      </c>
      <c r="S15" s="186">
        <f>('ingreso básico'!S15/consumo!S16)*100</f>
        <v>5.1387507720913277</v>
      </c>
      <c r="T15" s="130">
        <f t="shared" si="1"/>
        <v>2.6652911313413075</v>
      </c>
    </row>
    <row r="16" spans="2:20" ht="21" customHeight="1" x14ac:dyDescent="0.25">
      <c r="B16" s="67">
        <f>+'Ingresos totales'!B16</f>
        <v>2012</v>
      </c>
      <c r="C16" s="176">
        <f>('ingreso básico'!C16/consumo!C17)*100</f>
        <v>5.109622747336739</v>
      </c>
      <c r="D16" s="176">
        <f>('ingreso básico'!D16/consumo!D17)*100</f>
        <v>5.0622503510852193</v>
      </c>
      <c r="E16" s="176">
        <f>('ingreso básico'!E16/consumo!E17)*100</f>
        <v>5.2445281052798673</v>
      </c>
      <c r="F16" s="176">
        <f>('ingreso básico'!F16/consumo!F17)*100</f>
        <v>5.0505056509271116</v>
      </c>
      <c r="G16" s="176">
        <f>('ingreso básico'!G16/consumo!G17)*100</f>
        <v>5.2277928776805842</v>
      </c>
      <c r="H16" s="176">
        <f>('ingreso básico'!H16/consumo!H17)*100</f>
        <v>5.1058597961803134</v>
      </c>
      <c r="I16" s="176">
        <f>('ingreso básico'!I16/consumo!I17)*100</f>
        <v>5.1439269290968408</v>
      </c>
      <c r="J16" s="176">
        <f>('ingreso básico'!J16/consumo!J17)*100</f>
        <v>5.1960140527792698</v>
      </c>
      <c r="K16" s="176">
        <f>('ingreso básico'!K16/consumo!K17)*100</f>
        <v>5.3746340593742286</v>
      </c>
      <c r="L16" s="176">
        <f>('ingreso básico'!L16/consumo!L17)*100</f>
        <v>5.1507747966290287</v>
      </c>
      <c r="M16" s="176">
        <f>('ingreso básico'!M16/consumo!M17)*100</f>
        <v>5.0592446821491919</v>
      </c>
      <c r="N16" s="182">
        <f>('ingreso básico'!N16/consumo!N17)*100</f>
        <v>5.0592954647878816</v>
      </c>
      <c r="O16" s="178">
        <f>('ingreso básico'!O16/consumo!O17)*100</f>
        <v>5.1373684262563497</v>
      </c>
      <c r="P16" s="130">
        <f t="shared" si="2"/>
        <v>3.2808400870725007</v>
      </c>
      <c r="Q16" s="186">
        <f>('ingreso básico'!Q16/consumo!Q17)*100</f>
        <v>5.1444845749950456</v>
      </c>
      <c r="R16" s="130">
        <f t="shared" si="0"/>
        <v>1.5671225958451718</v>
      </c>
      <c r="S16" s="186">
        <f>('ingreso básico'!S16/consumo!S17)*100</f>
        <v>5.0363867664580955</v>
      </c>
      <c r="T16" s="130">
        <f t="shared" si="1"/>
        <v>-1.992001756325168</v>
      </c>
    </row>
    <row r="17" spans="2:20" ht="21" customHeight="1" x14ac:dyDescent="0.25">
      <c r="B17" s="67">
        <f>+'Ingresos totales'!B17</f>
        <v>2013</v>
      </c>
      <c r="C17" s="176">
        <f>('ingreso básico'!C17/consumo!C18)*100</f>
        <v>5.0720129755441299</v>
      </c>
      <c r="D17" s="176">
        <f>('ingreso básico'!D17/consumo!D18)*100</f>
        <v>5.1510811275287827</v>
      </c>
      <c r="E17" s="176">
        <f>('ingreso básico'!E17/consumo!E18)*100</f>
        <v>4.327693114228774</v>
      </c>
      <c r="F17" s="176">
        <f>('ingreso básico'!F17/consumo!F18)*100</f>
        <v>5.0989128178056271</v>
      </c>
      <c r="G17" s="176">
        <f>('ingreso básico'!G17/consumo!G18)*100</f>
        <v>5.0665491909112719</v>
      </c>
      <c r="H17" s="176">
        <f>('ingreso básico'!H17/consumo!H18)*100</f>
        <v>4.9654200065272764</v>
      </c>
      <c r="I17" s="176">
        <f>('ingreso básico'!I17/consumo!I18)*100</f>
        <v>5.9471928817613868</v>
      </c>
      <c r="J17" s="176">
        <f>('ingreso básico'!J17/consumo!J18)*100</f>
        <v>4.7130836790566457</v>
      </c>
      <c r="K17" s="176">
        <f>('ingreso básico'!K17/consumo!K18)*100</f>
        <v>5.463880749268121</v>
      </c>
      <c r="L17" s="176">
        <f>('ingreso básico'!L17/consumo!L18)*100</f>
        <v>5.4165602401727657</v>
      </c>
      <c r="M17" s="176">
        <f>('ingreso básico'!M17/consumo!M18)*100</f>
        <v>5.2984318616795623</v>
      </c>
      <c r="N17" s="182">
        <f>('ingreso básico'!N17/consumo!N18)*100</f>
        <v>5.354233245017995</v>
      </c>
      <c r="O17" s="178">
        <f>('ingreso básico'!O17/consumo!O18)*100</f>
        <v>4.8355693124829555</v>
      </c>
      <c r="P17" s="130">
        <f t="shared" si="2"/>
        <v>-5.8745857554412968</v>
      </c>
      <c r="Q17" s="186">
        <f>('ingreso básico'!Q17/consumo!Q18)*100</f>
        <v>5.1351361171862102</v>
      </c>
      <c r="R17" s="130">
        <f t="shared" si="0"/>
        <v>-0.18171806470708152</v>
      </c>
      <c r="S17" s="186">
        <f>('ingreso básico'!S17/consumo!S18)*100</f>
        <v>5.3600883967688944</v>
      </c>
      <c r="T17" s="130">
        <f t="shared" si="1"/>
        <v>6.4272591705351934</v>
      </c>
    </row>
    <row r="18" spans="2:20" ht="21" customHeight="1" x14ac:dyDescent="0.25">
      <c r="B18" s="67">
        <f>+'Ingresos totales'!B18</f>
        <v>2014</v>
      </c>
      <c r="C18" s="176">
        <f>('ingreso básico'!C18/consumo!C19)*100</f>
        <v>5.3110201645011381</v>
      </c>
      <c r="D18" s="176">
        <f>('ingreso básico'!D18/consumo!D19)*100</f>
        <v>5.3431669177364931</v>
      </c>
      <c r="E18" s="176">
        <f>('ingreso básico'!E18/consumo!E19)*100</f>
        <v>5.1230029188472814</v>
      </c>
      <c r="F18" s="176">
        <f>('ingreso básico'!F18/consumo!F19)*100</f>
        <v>5.349237677756296</v>
      </c>
      <c r="G18" s="176">
        <f>('ingreso básico'!G18/consumo!G19)*100</f>
        <v>5.5498361783570447</v>
      </c>
      <c r="H18" s="176">
        <f>('ingreso básico'!H18/consumo!H19)*100</f>
        <v>5.386424892863908</v>
      </c>
      <c r="I18" s="176">
        <f>('ingreso básico'!I18/consumo!I19)*100</f>
        <v>5.6277027416504977</v>
      </c>
      <c r="J18" s="176">
        <f>('ingreso básico'!J18/consumo!J19)*100</f>
        <v>5.9226290248416937</v>
      </c>
      <c r="K18" s="176">
        <f>('ingreso básico'!K18/consumo!K19)*100</f>
        <v>5.6429684986423023</v>
      </c>
      <c r="L18" s="176">
        <f>('ingreso básico'!L18/consumo!L19)*100</f>
        <v>5.5174143477660866</v>
      </c>
      <c r="M18" s="176">
        <f>('ingreso básico'!M18/consumo!M19)*100</f>
        <v>5.43261525997376</v>
      </c>
      <c r="N18" s="182">
        <f>('ingreso básico'!N18/consumo!N19)*100</f>
        <v>5.5776334231167501</v>
      </c>
      <c r="O18" s="178">
        <f>('ingreso básico'!O18/consumo!O19)*100</f>
        <v>5.2599183452752269</v>
      </c>
      <c r="P18" s="130">
        <f t="shared" si="2"/>
        <v>8.7755754363156413</v>
      </c>
      <c r="Q18" s="186">
        <f>('ingreso básico'!Q18/consumo!Q19)*100</f>
        <v>5.4663634909115526</v>
      </c>
      <c r="R18" s="130">
        <f t="shared" si="0"/>
        <v>6.4502160442601486</v>
      </c>
      <c r="S18" s="186">
        <f>('ingreso básico'!S18/consumo!S19)*100</f>
        <v>5.5491592773544731</v>
      </c>
      <c r="T18" s="130">
        <f t="shared" si="1"/>
        <v>3.5273836285900195</v>
      </c>
    </row>
    <row r="19" spans="2:20" ht="21" customHeight="1" x14ac:dyDescent="0.25">
      <c r="B19" s="67">
        <f>+'Ingresos totales'!B19</f>
        <v>2015</v>
      </c>
      <c r="C19" s="176">
        <f>('ingreso básico'!C19/consumo!C20)*100</f>
        <v>5.4444571681898646</v>
      </c>
      <c r="D19" s="176">
        <f>('ingreso básico'!D19/consumo!D20)*100</f>
        <v>5.4596598492177728</v>
      </c>
      <c r="E19" s="176">
        <f>('ingreso básico'!E19/consumo!E20)*100</f>
        <v>5.4647741964281416</v>
      </c>
      <c r="F19" s="176">
        <f>('ingreso básico'!F19/consumo!F20)*100</f>
        <v>5.5329612903651872</v>
      </c>
      <c r="G19" s="176">
        <f>('ingreso básico'!G19/consumo!G20)*100</f>
        <v>5.4180880146835992</v>
      </c>
      <c r="H19" s="176">
        <f>('ingreso básico'!H19/consumo!H20)*100</f>
        <v>5.6698852170322533</v>
      </c>
      <c r="I19" s="176">
        <f>('ingreso básico'!I19/consumo!I20)*100</f>
        <v>5.6154768070737804</v>
      </c>
      <c r="J19" s="176">
        <f>('ingreso básico'!J19/consumo!J20)*100</f>
        <v>6.1750152761866675</v>
      </c>
      <c r="K19" s="176">
        <f>('ingreso básico'!K19/consumo!K20)*100</f>
        <v>5.7311108912673889</v>
      </c>
      <c r="L19" s="176">
        <f>('ingreso básico'!L19/consumo!L20)*100</f>
        <v>5.6551703769420296</v>
      </c>
      <c r="M19" s="176">
        <f>('ingreso básico'!M19/consumo!M20)*100</f>
        <v>5.3351728893440313</v>
      </c>
      <c r="N19" s="182">
        <f>('ingreso básico'!N19/consumo!N20)*100</f>
        <v>5.4342792302730931</v>
      </c>
      <c r="O19" s="178">
        <f>('ingreso básico'!O19/consumo!O20)*100</f>
        <v>5.4559917639241018</v>
      </c>
      <c r="P19" s="130">
        <f t="shared" si="2"/>
        <v>3.7276894008250183</v>
      </c>
      <c r="Q19" s="186">
        <f>('ingreso básico'!Q19/consumo!Q20)*100</f>
        <v>5.5610242049543626</v>
      </c>
      <c r="R19" s="130">
        <f>((Q19/Q17)-1)*100</f>
        <v>8.2936085441395626</v>
      </c>
      <c r="S19" s="187"/>
      <c r="T19" s="111"/>
    </row>
    <row r="20" spans="2:20" ht="21" customHeight="1" x14ac:dyDescent="0.25">
      <c r="B20" s="82">
        <f>+'Ingresos totales'!B20</f>
        <v>2016</v>
      </c>
      <c r="C20" s="183">
        <f>('ingreso básico'!C20/consumo!C21)*100</f>
        <v>5.7422759145727955</v>
      </c>
      <c r="D20" s="183">
        <f>('ingreso básico'!D20/consumo!D21)*100</f>
        <v>5.6760568239904394</v>
      </c>
      <c r="E20" s="183">
        <f>('ingreso básico'!E20/consumo!E21)*100</f>
        <v>5.568770885005069</v>
      </c>
      <c r="F20" s="183"/>
      <c r="G20" s="183"/>
      <c r="H20" s="183"/>
      <c r="I20" s="183"/>
      <c r="J20" s="183"/>
      <c r="K20" s="183"/>
      <c r="L20" s="183"/>
      <c r="M20" s="183"/>
      <c r="N20" s="184"/>
      <c r="O20" s="179">
        <f>('ingreso básico'!O20/consumo!O21)*100</f>
        <v>5.6643860216770072</v>
      </c>
      <c r="P20" s="137">
        <f t="shared" si="2"/>
        <v>3.8195486131566758</v>
      </c>
      <c r="Q20" s="185"/>
      <c r="R20" s="137"/>
      <c r="S20" s="168"/>
      <c r="T20" s="112"/>
    </row>
    <row r="21" spans="2:20" ht="21" customHeight="1" x14ac:dyDescent="0.25">
      <c r="B21" s="101" t="s">
        <v>55</v>
      </c>
      <c r="C21" s="102"/>
      <c r="D21" s="102"/>
      <c r="E21" s="102"/>
      <c r="F21" s="102"/>
      <c r="G21" s="102"/>
      <c r="H21" s="102"/>
      <c r="I21" s="102"/>
      <c r="J21" s="102"/>
      <c r="K21" s="102"/>
      <c r="L21" s="102"/>
      <c r="M21" s="102"/>
      <c r="N21" s="95"/>
      <c r="O21" s="176"/>
      <c r="P21" s="175"/>
      <c r="Q21" s="177"/>
      <c r="R21" s="5"/>
    </row>
    <row r="22" spans="2:20" ht="21" customHeight="1" x14ac:dyDescent="0.25">
      <c r="B22" s="101" t="s">
        <v>56</v>
      </c>
      <c r="C22" s="101"/>
      <c r="D22" s="101"/>
      <c r="E22" s="101"/>
      <c r="F22" s="101"/>
      <c r="G22" s="101"/>
      <c r="H22" s="101"/>
      <c r="I22" s="101"/>
      <c r="J22" s="101"/>
      <c r="K22" s="101"/>
      <c r="L22" s="101"/>
      <c r="M22" s="101"/>
      <c r="N22" s="97"/>
    </row>
    <row r="23" spans="2:20" ht="33.75" x14ac:dyDescent="0.5">
      <c r="B23" s="85" t="s">
        <v>57</v>
      </c>
      <c r="C23" s="86"/>
      <c r="D23" s="86"/>
      <c r="E23" s="86"/>
      <c r="F23" s="86"/>
      <c r="G23" s="86"/>
      <c r="H23" s="86"/>
      <c r="I23" s="86"/>
      <c r="J23" s="86"/>
      <c r="K23" s="86"/>
      <c r="L23" s="86"/>
      <c r="M23" s="86"/>
      <c r="N23" s="98"/>
      <c r="O23" s="86"/>
      <c r="P23" s="86"/>
      <c r="Q23" s="93"/>
      <c r="R23" s="123"/>
      <c r="S23" s="123"/>
      <c r="T23" s="122"/>
    </row>
    <row r="24" spans="2:20" s="20" customFormat="1" ht="47.25" x14ac:dyDescent="0.25">
      <c r="B24" s="174" t="s">
        <v>23</v>
      </c>
      <c r="C24" s="87" t="s">
        <v>24</v>
      </c>
      <c r="D24" s="87" t="s">
        <v>25</v>
      </c>
      <c r="E24" s="87" t="s">
        <v>26</v>
      </c>
      <c r="F24" s="87" t="s">
        <v>27</v>
      </c>
      <c r="G24" s="87" t="s">
        <v>28</v>
      </c>
      <c r="H24" s="87" t="s">
        <v>29</v>
      </c>
      <c r="I24" s="87" t="s">
        <v>30</v>
      </c>
      <c r="J24" s="87" t="s">
        <v>31</v>
      </c>
      <c r="K24" s="87" t="s">
        <v>32</v>
      </c>
      <c r="L24" s="87" t="s">
        <v>33</v>
      </c>
      <c r="M24" s="87" t="s">
        <v>34</v>
      </c>
      <c r="N24" s="96" t="s">
        <v>35</v>
      </c>
      <c r="O24" s="160" t="s">
        <v>67</v>
      </c>
      <c r="P24" s="161" t="s">
        <v>64</v>
      </c>
      <c r="Q24" s="162" t="s">
        <v>23</v>
      </c>
      <c r="R24" s="161" t="s">
        <v>36</v>
      </c>
      <c r="S24" s="162" t="s">
        <v>63</v>
      </c>
      <c r="T24" s="163" t="s">
        <v>66</v>
      </c>
    </row>
    <row r="25" spans="2:20" ht="21" customHeight="1" x14ac:dyDescent="0.25">
      <c r="B25" s="67">
        <f>+B4</f>
        <v>2000</v>
      </c>
      <c r="C25" s="180">
        <f>('ingreso básico'!C24/consumo!C25)*100</f>
        <v>7.3136069623266868</v>
      </c>
      <c r="D25" s="180">
        <f>('ingreso básico'!D24/consumo!D25)*100</f>
        <v>7.0271867158754029</v>
      </c>
      <c r="E25" s="180">
        <f>('ingreso básico'!E24/consumo!E25)*100</f>
        <v>7.3130199445924609</v>
      </c>
      <c r="F25" s="180">
        <f>('ingreso básico'!F24/consumo!F25)*100</f>
        <v>7.060815991352543</v>
      </c>
      <c r="G25" s="180">
        <f>('ingreso básico'!G24/consumo!G25)*100</f>
        <v>7.2007694559647897</v>
      </c>
      <c r="H25" s="180">
        <f>('ingreso básico'!H24/consumo!H25)*100</f>
        <v>7.2627355634319724</v>
      </c>
      <c r="I25" s="180">
        <f>('ingreso básico'!I24/consumo!I25)*100</f>
        <v>7.2208436112634597</v>
      </c>
      <c r="J25" s="180">
        <f>('ingreso básico'!J24/consumo!J25)*100</f>
        <v>7.5106879656806473</v>
      </c>
      <c r="K25" s="180">
        <f>('ingreso básico'!K24/consumo!K25)*100</f>
        <v>6.9941672148606333</v>
      </c>
      <c r="L25" s="180">
        <f>('ingreso básico'!L24/consumo!L25)*100</f>
        <v>7.3389872362027759</v>
      </c>
      <c r="M25" s="180">
        <f>('ingreso básico'!M24/consumo!M25)*100</f>
        <v>7.0929107648353975</v>
      </c>
      <c r="N25" s="181">
        <f>('ingreso básico'!N24/consumo!N25)*100</f>
        <v>6.3863318935859308</v>
      </c>
      <c r="O25" s="178">
        <f>('ingreso básico'!O24/consumo!O25)*100</f>
        <v>7.2177284797188115</v>
      </c>
      <c r="P25" s="110"/>
      <c r="Q25" s="186">
        <f>('ingreso básico'!Q24/consumo!Q25)*100</f>
        <v>7.1354309250873733</v>
      </c>
      <c r="R25" s="110"/>
      <c r="S25" s="186">
        <f>('ingreso básico'!S24/consumo!S25)*100</f>
        <v>6.8407786751380861</v>
      </c>
      <c r="T25" s="110"/>
    </row>
    <row r="26" spans="2:20" ht="21" customHeight="1" x14ac:dyDescent="0.25">
      <c r="B26" s="67">
        <f t="shared" ref="B26:B41" si="3">+B5</f>
        <v>2001</v>
      </c>
      <c r="C26" s="176">
        <f>('ingreso básico'!C25/consumo!C26)*100</f>
        <v>6.3248481806957457</v>
      </c>
      <c r="D26" s="176">
        <f>('ingreso básico'!D25/consumo!D26)*100</f>
        <v>6.7638583862834407</v>
      </c>
      <c r="E26" s="176">
        <f>('ingreso básico'!E25/consumo!E26)*100</f>
        <v>6.6322282887394044</v>
      </c>
      <c r="F26" s="176">
        <f>('ingreso básico'!F25/consumo!F26)*100</f>
        <v>6.7186160294319546</v>
      </c>
      <c r="G26" s="176">
        <f>('ingreso básico'!G25/consumo!G26)*100</f>
        <v>6.9561311348166095</v>
      </c>
      <c r="H26" s="176">
        <f>('ingreso básico'!H25/consumo!H26)*100</f>
        <v>6.4163808926608157</v>
      </c>
      <c r="I26" s="176">
        <f>('ingreso básico'!I25/consumo!I26)*100</f>
        <v>6.925020162657777</v>
      </c>
      <c r="J26" s="176">
        <f>('ingreso básico'!J25/consumo!J26)*100</f>
        <v>7.0505450974556458</v>
      </c>
      <c r="K26" s="176">
        <f>('ingreso básico'!K25/consumo!K26)*100</f>
        <v>6.9096888494533477</v>
      </c>
      <c r="L26" s="176">
        <f>('ingreso básico'!L25/consumo!L26)*100</f>
        <v>7.0704378759862889</v>
      </c>
      <c r="M26" s="176">
        <f>('ingreso básico'!M25/consumo!M26)*100</f>
        <v>6.740053409052547</v>
      </c>
      <c r="N26" s="182">
        <f>('ingreso básico'!N25/consumo!N26)*100</f>
        <v>6.5632196178305096</v>
      </c>
      <c r="O26" s="178">
        <f>('ingreso básico'!O25/consumo!O26)*100</f>
        <v>6.571102188555165</v>
      </c>
      <c r="P26" s="130"/>
      <c r="Q26" s="186">
        <f>('ingreso básico'!Q25/consumo!Q26)*100</f>
        <v>6.7443594847800563</v>
      </c>
      <c r="R26" s="130">
        <f t="shared" ref="R26:R39" si="4">((Q26/Q25)-1)*100</f>
        <v>-5.4806982845612584</v>
      </c>
      <c r="S26" s="186">
        <f>('ingreso básico'!S25/consumo!S26)*100</f>
        <v>6.7804886612288744</v>
      </c>
      <c r="T26" s="130">
        <f t="shared" ref="T26:T39" si="5">((S26/S25)-1)*100</f>
        <v>-0.88133261975464894</v>
      </c>
    </row>
    <row r="27" spans="2:20" ht="21" customHeight="1" x14ac:dyDescent="0.25">
      <c r="B27" s="67">
        <f t="shared" si="3"/>
        <v>2002</v>
      </c>
      <c r="C27" s="176">
        <f>('ingreso básico'!C26/consumo!C27)*100</f>
        <v>6.7881424640372261</v>
      </c>
      <c r="D27" s="176">
        <f>('ingreso básico'!D26/consumo!D27)*100</f>
        <v>6.6700475622159638</v>
      </c>
      <c r="E27" s="176">
        <f>('ingreso básico'!E26/consumo!E27)*100</f>
        <v>6.7426845085461418</v>
      </c>
      <c r="F27" s="176">
        <f>('ingreso básico'!F26/consumo!F27)*100</f>
        <v>6.5596714470739208</v>
      </c>
      <c r="G27" s="176">
        <f>('ingreso básico'!G26/consumo!G27)*100</f>
        <v>6.6940544282565932</v>
      </c>
      <c r="H27" s="176">
        <f>('ingreso básico'!H26/consumo!H27)*100</f>
        <v>6.7663708657546247</v>
      </c>
      <c r="I27" s="176">
        <f>('ingreso básico'!I26/consumo!I27)*100</f>
        <v>6.6614419464040298</v>
      </c>
      <c r="J27" s="176">
        <f>('ingreso básico'!J26/consumo!J27)*100</f>
        <v>6.8342321310522189</v>
      </c>
      <c r="K27" s="176">
        <f>('ingreso básico'!K26/consumo!K27)*100</f>
        <v>6.7522423692362317</v>
      </c>
      <c r="L27" s="176">
        <f>('ingreso básico'!L26/consumo!L27)*100</f>
        <v>6.9169875426457459</v>
      </c>
      <c r="M27" s="176">
        <f>('ingreso básico'!M26/consumo!M27)*100</f>
        <v>6.5697619301229544</v>
      </c>
      <c r="N27" s="182">
        <f>('ingreso básico'!N26/consumo!N27)*100</f>
        <v>6.7323376673471751</v>
      </c>
      <c r="O27" s="178">
        <f>('ingreso básico'!O26/consumo!O27)*100</f>
        <v>6.7333500707234952</v>
      </c>
      <c r="P27" s="130">
        <f t="shared" ref="P27:P41" si="6">((O27/O26)-1)*100</f>
        <v>2.4691121445488351</v>
      </c>
      <c r="Q27" s="186">
        <f>('ingreso básico'!Q26/consumo!Q27)*100</f>
        <v>6.7206800845298327</v>
      </c>
      <c r="R27" s="130">
        <f t="shared" si="4"/>
        <v>-0.35109931941885719</v>
      </c>
      <c r="S27" s="186">
        <f>('ingreso básico'!S26/consumo!S27)*100</f>
        <v>6.7306549000066527</v>
      </c>
      <c r="T27" s="130">
        <f t="shared" si="5"/>
        <v>-0.73495825613828503</v>
      </c>
    </row>
    <row r="28" spans="2:20" s="20" customFormat="1" ht="21" customHeight="1" x14ac:dyDescent="0.25">
      <c r="B28" s="67">
        <f t="shared" si="3"/>
        <v>2003</v>
      </c>
      <c r="C28" s="176">
        <f>('ingreso básico'!C27/consumo!C28)*100</f>
        <v>6.7174032844178733</v>
      </c>
      <c r="D28" s="176">
        <f>('ingreso básico'!D27/consumo!D28)*100</f>
        <v>6.854739998288208</v>
      </c>
      <c r="E28" s="176">
        <f>('ingreso básico'!E27/consumo!E28)*100</f>
        <v>6.5527069290190605</v>
      </c>
      <c r="F28" s="176">
        <f>('ingreso básico'!F27/consumo!F28)*100</f>
        <v>6.7766141587142794</v>
      </c>
      <c r="G28" s="176">
        <f>('ingreso básico'!G27/consumo!G28)*100</f>
        <v>6.695649124930461</v>
      </c>
      <c r="H28" s="176">
        <f>('ingreso básico'!H27/consumo!H28)*100</f>
        <v>6.7292624022322087</v>
      </c>
      <c r="I28" s="176">
        <f>('ingreso básico'!I27/consumo!I28)*100</f>
        <v>6.8813164832298641</v>
      </c>
      <c r="J28" s="176">
        <f>('ingreso básico'!J27/consumo!J28)*100</f>
        <v>6.6588063827975539</v>
      </c>
      <c r="K28" s="176">
        <f>('ingreso básico'!K27/consumo!K28)*100</f>
        <v>6.7137787220123704</v>
      </c>
      <c r="L28" s="176">
        <f>('ingreso básico'!L27/consumo!L28)*100</f>
        <v>6.8453268379647074</v>
      </c>
      <c r="M28" s="176">
        <f>('ingreso básico'!M27/consumo!M28)*100</f>
        <v>6.5757752617893255</v>
      </c>
      <c r="N28" s="182">
        <f>('ingreso básico'!N27/consumo!N28)*100</f>
        <v>6.7607736241216241</v>
      </c>
      <c r="O28" s="178">
        <f>('ingreso básico'!O27/consumo!O28)*100</f>
        <v>6.7096789710271096</v>
      </c>
      <c r="P28" s="130">
        <f t="shared" si="6"/>
        <v>-0.35155011172384176</v>
      </c>
      <c r="Q28" s="186">
        <f>('ingreso básico'!Q27/consumo!Q28)*100</f>
        <v>6.7286361892522892</v>
      </c>
      <c r="R28" s="130">
        <f t="shared" si="4"/>
        <v>0.11838243484867395</v>
      </c>
      <c r="S28" s="186">
        <f>('ingreso básico'!S27/consumo!S28)*100</f>
        <v>6.7280270532378186</v>
      </c>
      <c r="T28" s="130">
        <f t="shared" si="5"/>
        <v>-3.9042958046053844E-2</v>
      </c>
    </row>
    <row r="29" spans="2:20" ht="21" customHeight="1" x14ac:dyDescent="0.25">
      <c r="B29" s="67">
        <f t="shared" si="3"/>
        <v>2004</v>
      </c>
      <c r="C29" s="176">
        <f>('ingreso básico'!C28/consumo!C29)*100</f>
        <v>6.7407975125215982</v>
      </c>
      <c r="D29" s="176">
        <f>('ingreso básico'!D28/consumo!D29)*100</f>
        <v>6.4018467462439137</v>
      </c>
      <c r="E29" s="176">
        <f>('ingreso básico'!E28/consumo!E29)*100</f>
        <v>6.7099512398491985</v>
      </c>
      <c r="F29" s="176">
        <f>('ingreso básico'!F28/consumo!F29)*100</f>
        <v>6.8393632102902888</v>
      </c>
      <c r="G29" s="176">
        <f>('ingreso básico'!G28/consumo!G29)*100</f>
        <v>6.6742306901450705</v>
      </c>
      <c r="H29" s="176">
        <f>('ingreso básico'!H28/consumo!H29)*100</f>
        <v>6.9932084986710201</v>
      </c>
      <c r="I29" s="176">
        <f>('ingreso básico'!I28/consumo!I29)*100</f>
        <v>6.7329984738746127</v>
      </c>
      <c r="J29" s="176">
        <f>('ingreso básico'!J28/consumo!J29)*100</f>
        <v>6.5516599038670718</v>
      </c>
      <c r="K29" s="176">
        <f>('ingreso básico'!K28/consumo!K29)*100</f>
        <v>7.9037898785478751</v>
      </c>
      <c r="L29" s="176">
        <f>('ingreso básico'!L28/consumo!L29)*100</f>
        <v>5.4772947981683116</v>
      </c>
      <c r="M29" s="176">
        <f>('ingreso básico'!M28/consumo!M29)*100</f>
        <v>6.7370147378644223</v>
      </c>
      <c r="N29" s="182">
        <f>('ingreso básico'!N28/consumo!N29)*100</f>
        <v>6.8645370146494145</v>
      </c>
      <c r="O29" s="178">
        <f>('ingreso básico'!O28/consumo!O29)*100</f>
        <v>6.6165947245203416</v>
      </c>
      <c r="P29" s="130">
        <f t="shared" si="6"/>
        <v>-1.3873129684551677</v>
      </c>
      <c r="Q29" s="186">
        <f>('ingreso básico'!Q28/consumo!Q29)*100</f>
        <v>6.7192423503985603</v>
      </c>
      <c r="R29" s="130">
        <f t="shared" si="4"/>
        <v>-0.13960984944815236</v>
      </c>
      <c r="S29" s="186">
        <f>('ingreso básico'!S28/consumo!S29)*100</f>
        <v>6.6976775510695887</v>
      </c>
      <c r="T29" s="130">
        <f t="shared" si="5"/>
        <v>-0.45109066785966601</v>
      </c>
    </row>
    <row r="30" spans="2:20" ht="21" customHeight="1" x14ac:dyDescent="0.25">
      <c r="B30" s="67">
        <f t="shared" si="3"/>
        <v>2005</v>
      </c>
      <c r="C30" s="176">
        <f>('ingreso básico'!C29/consumo!C30)*100</f>
        <v>6.5642904658935759</v>
      </c>
      <c r="D30" s="176">
        <f>('ingreso básico'!D29/consumo!D30)*100</f>
        <v>6.7304073516351899</v>
      </c>
      <c r="E30" s="176">
        <f>('ingreso básico'!E29/consumo!E30)*100</f>
        <v>6.7070007928185973</v>
      </c>
      <c r="F30" s="176">
        <f>('ingreso básico'!F29/consumo!F30)*100</f>
        <v>6.8456318141282209</v>
      </c>
      <c r="G30" s="176">
        <f>('ingreso básico'!G29/consumo!G30)*100</f>
        <v>6.5128845720616262</v>
      </c>
      <c r="H30" s="176">
        <f>('ingreso básico'!H29/consumo!H30)*100</f>
        <v>6.7101658109858162</v>
      </c>
      <c r="I30" s="176">
        <f>('ingreso básico'!I29/consumo!I30)*100</f>
        <v>7.0224834301195411</v>
      </c>
      <c r="J30" s="176">
        <f>('ingreso básico'!J29/consumo!J30)*100</f>
        <v>7.3051847354986359</v>
      </c>
      <c r="K30" s="176">
        <f>('ingreso básico'!K29/consumo!K30)*100</f>
        <v>6.0473660939535936</v>
      </c>
      <c r="L30" s="176">
        <f>('ingreso básico'!L29/consumo!L30)*100</f>
        <v>6.8750179887159746</v>
      </c>
      <c r="M30" s="176">
        <f>('ingreso básico'!M29/consumo!M30)*100</f>
        <v>6.6665194771035718</v>
      </c>
      <c r="N30" s="182">
        <f>('ingreso básico'!N29/consumo!N30)*100</f>
        <v>6.6237932995212123</v>
      </c>
      <c r="O30" s="178">
        <f>('ingreso básico'!O29/consumo!O30)*100</f>
        <v>6.6647848204236775</v>
      </c>
      <c r="P30" s="130">
        <f t="shared" si="6"/>
        <v>0.72832171093613063</v>
      </c>
      <c r="Q30" s="186">
        <f>('ingreso básico'!Q29/consumo!Q30)*100</f>
        <v>6.7075658733308581</v>
      </c>
      <c r="R30" s="130">
        <f t="shared" si="4"/>
        <v>-0.17377669175765442</v>
      </c>
      <c r="S30" s="186">
        <f>('ingreso básico'!S29/consumo!S30)*100</f>
        <v>6.6665916755563286</v>
      </c>
      <c r="T30" s="130">
        <f t="shared" si="5"/>
        <v>-0.46412917427318678</v>
      </c>
    </row>
    <row r="31" spans="2:20" ht="21" customHeight="1" x14ac:dyDescent="0.25">
      <c r="B31" s="67">
        <f t="shared" si="3"/>
        <v>2006</v>
      </c>
      <c r="C31" s="176">
        <f>('ingreso básico'!C30/consumo!C31)*100</f>
        <v>6.5976111068979044</v>
      </c>
      <c r="D31" s="176">
        <f>('ingreso básico'!D30/consumo!D31)*100</f>
        <v>6.6841932844785141</v>
      </c>
      <c r="E31" s="176">
        <f>('ingreso básico'!E30/consumo!E31)*100</f>
        <v>6.3016811254095488</v>
      </c>
      <c r="F31" s="176">
        <f>('ingreso básico'!F30/consumo!F31)*100</f>
        <v>6.787232443651714</v>
      </c>
      <c r="G31" s="176">
        <f>('ingreso básico'!G30/consumo!G31)*100</f>
        <v>6.3295785251471841</v>
      </c>
      <c r="H31" s="176">
        <f>('ingreso básico'!H30/consumo!H31)*100</f>
        <v>6.9479158498939597</v>
      </c>
      <c r="I31" s="176">
        <f>('ingreso básico'!I30/consumo!I31)*100</f>
        <v>6.7424073811015246</v>
      </c>
      <c r="J31" s="176">
        <f>('ingreso básico'!J30/consumo!J31)*100</f>
        <v>6.8299430224628681</v>
      </c>
      <c r="K31" s="176">
        <f>('ingreso básico'!K30/consumo!K31)*100</f>
        <v>6.5481629486150661</v>
      </c>
      <c r="L31" s="176">
        <f>('ingreso básico'!L30/consumo!L31)*100</f>
        <v>6.7831461520695111</v>
      </c>
      <c r="M31" s="176">
        <f>('ingreso básico'!M30/consumo!M31)*100</f>
        <v>6.7263803984773478</v>
      </c>
      <c r="N31" s="182">
        <f>('ingreso básico'!N30/consumo!N31)*100</f>
        <v>6.466275991780873</v>
      </c>
      <c r="O31" s="178">
        <f>('ingreso básico'!O30/consumo!O31)*100</f>
        <v>6.5280364709076579</v>
      </c>
      <c r="P31" s="130">
        <f t="shared" si="6"/>
        <v>-2.0518044198061025</v>
      </c>
      <c r="Q31" s="186">
        <f>('ingreso básico'!Q30/consumo!Q31)*100</f>
        <v>6.6384766868195042</v>
      </c>
      <c r="R31" s="130">
        <f t="shared" si="4"/>
        <v>-1.0300187551798956</v>
      </c>
      <c r="S31" s="186">
        <f>('ingreso básico'!S30/consumo!S31)*100</f>
        <v>6.7309074837907437</v>
      </c>
      <c r="T31" s="130">
        <f t="shared" si="5"/>
        <v>0.96474797564451986</v>
      </c>
    </row>
    <row r="32" spans="2:20" ht="21" customHeight="1" x14ac:dyDescent="0.25">
      <c r="B32" s="67">
        <f t="shared" si="3"/>
        <v>2007</v>
      </c>
      <c r="C32" s="176">
        <f>('ingreso básico'!C31/consumo!C32)*100</f>
        <v>6.6918498752500097</v>
      </c>
      <c r="D32" s="176">
        <f>('ingreso básico'!D31/consumo!D32)*100</f>
        <v>6.6248020623513035</v>
      </c>
      <c r="E32" s="176">
        <f>('ingreso básico'!E31/consumo!E32)*100</f>
        <v>7.7542172106448852</v>
      </c>
      <c r="F32" s="176">
        <f>('ingreso básico'!F31/consumo!F32)*100</f>
        <v>6.2543510574664714</v>
      </c>
      <c r="G32" s="176">
        <f>('ingreso básico'!G31/consumo!G32)*100</f>
        <v>6.6061512549073917</v>
      </c>
      <c r="H32" s="176">
        <f>('ingreso básico'!H31/consumo!H32)*100</f>
        <v>6.7463996401753619</v>
      </c>
      <c r="I32" s="176">
        <f>('ingreso básico'!I31/consumo!I32)*100</f>
        <v>6.6602088057699991</v>
      </c>
      <c r="J32" s="176">
        <f>('ingreso básico'!J31/consumo!J32)*100</f>
        <v>7.0051587135676083</v>
      </c>
      <c r="K32" s="176">
        <f>('ingreso básico'!K31/consumo!K32)*100</f>
        <v>6.675149330995751</v>
      </c>
      <c r="L32" s="176">
        <f>('ingreso básico'!L31/consumo!L32)*100</f>
        <v>6.4985539910064629</v>
      </c>
      <c r="M32" s="176">
        <f>('ingreso básico'!M31/consumo!M32)*100</f>
        <v>6.7137805509578667</v>
      </c>
      <c r="N32" s="182">
        <f>('ingreso básico'!N31/consumo!N32)*100</f>
        <v>6.6576348167597974</v>
      </c>
      <c r="O32" s="178">
        <f>('ingreso básico'!O31/consumo!O32)*100</f>
        <v>7.0315475142840143</v>
      </c>
      <c r="P32" s="130">
        <f t="shared" si="6"/>
        <v>7.7130549993135622</v>
      </c>
      <c r="Q32" s="186">
        <f>('ingreso básico'!Q31/consumo!Q32)*100</f>
        <v>6.7397743054382451</v>
      </c>
      <c r="R32" s="130">
        <f t="shared" si="4"/>
        <v>1.5259166130667356</v>
      </c>
      <c r="S32" s="186">
        <f>('ingreso básico'!S31/consumo!S32)*100</f>
        <v>6.6108557279720506</v>
      </c>
      <c r="T32" s="130">
        <f t="shared" si="5"/>
        <v>-1.783589450721168</v>
      </c>
    </row>
    <row r="33" spans="2:20" ht="21" customHeight="1" x14ac:dyDescent="0.25">
      <c r="B33" s="67">
        <f t="shared" si="3"/>
        <v>2008</v>
      </c>
      <c r="C33" s="176">
        <f>('ingreso básico'!C32/consumo!C33)*100</f>
        <v>6.7594900944691751</v>
      </c>
      <c r="D33" s="176">
        <f>('ingreso básico'!D32/consumo!D33)*100</f>
        <v>6.3388650031934448</v>
      </c>
      <c r="E33" s="176">
        <f>('ingreso básico'!E32/consumo!E33)*100</f>
        <v>6.5516656564028306</v>
      </c>
      <c r="F33" s="176">
        <f>('ingreso básico'!F32/consumo!F33)*100</f>
        <v>6.9228550551065959</v>
      </c>
      <c r="G33" s="176">
        <f>('ingreso básico'!G32/consumo!G33)*100</f>
        <v>6.5488913327579485</v>
      </c>
      <c r="H33" s="176">
        <f>('ingreso básico'!H32/consumo!H33)*100</f>
        <v>6.0020748528617194</v>
      </c>
      <c r="I33" s="176">
        <f>('ingreso básico'!I32/consumo!I33)*100</f>
        <v>7.0793994566257918</v>
      </c>
      <c r="J33" s="176">
        <f>('ingreso básico'!J32/consumo!J33)*100</f>
        <v>6.736518051091295</v>
      </c>
      <c r="K33" s="176">
        <f>('ingreso básico'!K32/consumo!K33)*100</f>
        <v>6.4607259468184619</v>
      </c>
      <c r="L33" s="176">
        <f>('ingreso básico'!L32/consumo!L33)*100</f>
        <v>7.7432174675113901</v>
      </c>
      <c r="M33" s="176">
        <f>('ingreso básico'!M32/consumo!M33)*100</f>
        <v>6.5363370433934129</v>
      </c>
      <c r="N33" s="182">
        <f>('ingreso básico'!N32/consumo!N33)*100</f>
        <v>6.6857256868206321</v>
      </c>
      <c r="O33" s="178">
        <f>('ingreso básico'!O32/consumo!O33)*100</f>
        <v>6.5491447649004693</v>
      </c>
      <c r="P33" s="130">
        <f t="shared" si="6"/>
        <v>-6.860548810963496</v>
      </c>
      <c r="Q33" s="186">
        <f>('ingreso básico'!Q32/consumo!Q33)*100</f>
        <v>6.6901569695973206</v>
      </c>
      <c r="R33" s="130">
        <f t="shared" si="4"/>
        <v>-0.73618690466962233</v>
      </c>
      <c r="S33" s="186">
        <f>('ingreso básico'!S32/consumo!S33)*100</f>
        <v>6.7530794940466823</v>
      </c>
      <c r="T33" s="130">
        <f t="shared" si="5"/>
        <v>2.151366962568102</v>
      </c>
    </row>
    <row r="34" spans="2:20" ht="21" customHeight="1" x14ac:dyDescent="0.25">
      <c r="B34" s="67">
        <f t="shared" si="3"/>
        <v>2009</v>
      </c>
      <c r="C34" s="176">
        <f>('ingreso básico'!C33/consumo!C34)*100</f>
        <v>6.5062760664836627</v>
      </c>
      <c r="D34" s="176">
        <f>('ingreso básico'!D33/consumo!D34)*100</f>
        <v>6.7977627276540362</v>
      </c>
      <c r="E34" s="176">
        <f>('ingreso básico'!E33/consumo!E34)*100</f>
        <v>6.4460561731653865</v>
      </c>
      <c r="F34" s="176">
        <f>('ingreso básico'!F33/consumo!F34)*100</f>
        <v>6.7646981816059952</v>
      </c>
      <c r="G34" s="176">
        <f>('ingreso básico'!G33/consumo!G34)*100</f>
        <v>6.8392155648620712</v>
      </c>
      <c r="H34" s="176">
        <f>('ingreso básico'!H33/consumo!H34)*100</f>
        <v>6.5376051316095429</v>
      </c>
      <c r="I34" s="176">
        <f>('ingreso básico'!I33/consumo!I34)*100</f>
        <v>6.8870121099592803</v>
      </c>
      <c r="J34" s="176">
        <f>('ingreso básico'!J33/consumo!J34)*100</f>
        <v>6.7682379791753302</v>
      </c>
      <c r="K34" s="176">
        <f>('ingreso básico'!K33/consumo!K34)*100</f>
        <v>6.7480110516063885</v>
      </c>
      <c r="L34" s="176">
        <f>('ingreso básico'!L33/consumo!L34)*100</f>
        <v>6.6976551606391155</v>
      </c>
      <c r="M34" s="176">
        <f>('ingreso básico'!M33/consumo!M34)*100</f>
        <v>6.8425201623864078</v>
      </c>
      <c r="N34" s="182">
        <f>('ingreso básico'!N33/consumo!N34)*100</f>
        <v>6.6228934391591086</v>
      </c>
      <c r="O34" s="178">
        <f>('ingreso básico'!O33/consumo!O34)*100</f>
        <v>6.5828941480011878</v>
      </c>
      <c r="P34" s="130">
        <f t="shared" si="6"/>
        <v>0.51532504337963303</v>
      </c>
      <c r="Q34" s="186">
        <f>('ingreso básico'!Q33/consumo!Q34)*100</f>
        <v>6.7012925015549367</v>
      </c>
      <c r="R34" s="130">
        <f t="shared" si="4"/>
        <v>0.16644649756680785</v>
      </c>
      <c r="S34" s="186">
        <f>('ingreso básico'!S33/consumo!S34)*100</f>
        <v>6.7018280057736241</v>
      </c>
      <c r="T34" s="130">
        <f t="shared" si="5"/>
        <v>-0.75893506537632049</v>
      </c>
    </row>
    <row r="35" spans="2:20" ht="21" customHeight="1" x14ac:dyDescent="0.25">
      <c r="B35" s="67">
        <f t="shared" si="3"/>
        <v>2010</v>
      </c>
      <c r="C35" s="176">
        <f>('ingreso básico'!C34/consumo!C35)*100</f>
        <v>6.5449612241904171</v>
      </c>
      <c r="D35" s="176">
        <f>('ingreso básico'!D34/consumo!D35)*100</f>
        <v>6.6969950772756306</v>
      </c>
      <c r="E35" s="176">
        <f>('ingreso básico'!E34/consumo!E35)*100</f>
        <v>6.5761291806364159</v>
      </c>
      <c r="F35" s="176">
        <f>('ingreso básico'!F34/consumo!F35)*100</f>
        <v>6.6438774885999763</v>
      </c>
      <c r="G35" s="176">
        <f>('ingreso básico'!G34/consumo!G35)*100</f>
        <v>6.6656305084387757</v>
      </c>
      <c r="H35" s="176">
        <f>('ingreso básico'!H34/consumo!H35)*100</f>
        <v>6.7772191032265994</v>
      </c>
      <c r="I35" s="176">
        <f>('ingreso básico'!I34/consumo!I35)*100</f>
        <v>6.8180071587925895</v>
      </c>
      <c r="J35" s="176">
        <f>('ingreso básico'!J34/consumo!J35)*100</f>
        <v>6.8274278369932011</v>
      </c>
      <c r="K35" s="176">
        <f>('ingreso básico'!K34/consumo!K35)*100</f>
        <v>6.5170959623397389</v>
      </c>
      <c r="L35" s="176">
        <f>('ingreso básico'!L34/consumo!L35)*100</f>
        <v>6.7174211985164778</v>
      </c>
      <c r="M35" s="176">
        <f>('ingreso básico'!M34/consumo!M35)*100</f>
        <v>6.5961476541282007</v>
      </c>
      <c r="N35" s="182">
        <f>('ingreso básico'!N34/consumo!N35)*100</f>
        <v>7.1087238639995016</v>
      </c>
      <c r="O35" s="178">
        <f>('ingreso básico'!O34/consumo!O35)*100</f>
        <v>6.6059894736535645</v>
      </c>
      <c r="P35" s="130">
        <f t="shared" si="6"/>
        <v>0.35083847823056402</v>
      </c>
      <c r="Q35" s="186">
        <f>('ingreso básico'!Q34/consumo!Q35)*100</f>
        <v>6.7039691488531119</v>
      </c>
      <c r="R35" s="130">
        <f t="shared" si="4"/>
        <v>3.9942254386815534E-2</v>
      </c>
      <c r="S35" s="186">
        <f>('ingreso básico'!S34/consumo!S35)*100</f>
        <v>6.6918283899842601</v>
      </c>
      <c r="T35" s="130">
        <f t="shared" si="5"/>
        <v>-0.14920728763480051</v>
      </c>
    </row>
    <row r="36" spans="2:20" ht="21" customHeight="1" x14ac:dyDescent="0.25">
      <c r="B36" s="67">
        <f t="shared" si="3"/>
        <v>2011</v>
      </c>
      <c r="C36" s="176">
        <f>('ingreso básico'!C35/consumo!C36)*100</f>
        <v>6.513515643719141</v>
      </c>
      <c r="D36" s="176">
        <f>('ingreso básico'!D35/consumo!D36)*100</f>
        <v>6.6287374416093492</v>
      </c>
      <c r="E36" s="176">
        <f>('ingreso básico'!E35/consumo!E36)*100</f>
        <v>6.6634312525377393</v>
      </c>
      <c r="F36" s="176">
        <f>('ingreso básico'!F35/consumo!F36)*100</f>
        <v>6.5795944332028196</v>
      </c>
      <c r="G36" s="176">
        <f>('ingreso básico'!G35/consumo!G36)*100</f>
        <v>6.7032194821877349</v>
      </c>
      <c r="H36" s="176">
        <f>('ingreso básico'!H35/consumo!H36)*100</f>
        <v>6.6682133598409816</v>
      </c>
      <c r="I36" s="176">
        <f>('ingreso básico'!I35/consumo!I36)*100</f>
        <v>6.6950691571545571</v>
      </c>
      <c r="J36" s="176">
        <f>('ingreso básico'!J35/consumo!J36)*100</f>
        <v>7.2215541147276738</v>
      </c>
      <c r="K36" s="176">
        <f>('ingreso básico'!K35/consumo!K36)*100</f>
        <v>6.6384792038269911</v>
      </c>
      <c r="L36" s="176">
        <f>('ingreso básico'!L35/consumo!L36)*100</f>
        <v>6.5069921693609949</v>
      </c>
      <c r="M36" s="176">
        <f>('ingreso básico'!M35/consumo!M36)*100</f>
        <v>6.6414935114005216</v>
      </c>
      <c r="N36" s="182">
        <f>('ingreso básico'!N35/consumo!N36)*100</f>
        <v>6.6002646007117676</v>
      </c>
      <c r="O36" s="178">
        <f>('ingreso básico'!O35/consumo!O36)*100</f>
        <v>6.6018053920033219</v>
      </c>
      <c r="P36" s="130">
        <f t="shared" si="6"/>
        <v>-6.33376978108946E-2</v>
      </c>
      <c r="Q36" s="186">
        <f>('ingreso básico'!Q35/consumo!Q36)*100</f>
        <v>6.6672055968014305</v>
      </c>
      <c r="R36" s="130">
        <f t="shared" si="4"/>
        <v>-0.54838486328611102</v>
      </c>
      <c r="S36" s="186">
        <f>('ingreso básico'!S35/consumo!S36)*100</f>
        <v>6.7014313446609588</v>
      </c>
      <c r="T36" s="130">
        <f t="shared" si="5"/>
        <v>0.14350270385103947</v>
      </c>
    </row>
    <row r="37" spans="2:20" ht="21" customHeight="1" x14ac:dyDescent="0.25">
      <c r="B37" s="67">
        <f t="shared" si="3"/>
        <v>2012</v>
      </c>
      <c r="C37" s="176">
        <f>('ingreso básico'!C36/consumo!C37)*100</f>
        <v>6.6656442743210063</v>
      </c>
      <c r="D37" s="176">
        <f>('ingreso básico'!D36/consumo!D37)*100</f>
        <v>6.6144737344217424</v>
      </c>
      <c r="E37" s="176">
        <f>('ingreso básico'!E36/consumo!E37)*100</f>
        <v>6.5969076608005262</v>
      </c>
      <c r="F37" s="176">
        <f>('ingreso básico'!F36/consumo!F37)*100</f>
        <v>6.5530250317647658</v>
      </c>
      <c r="G37" s="176">
        <f>('ingreso básico'!G36/consumo!G37)*100</f>
        <v>6.6289577810415734</v>
      </c>
      <c r="H37" s="176">
        <f>('ingreso básico'!H36/consumo!H37)*100</f>
        <v>7.1453977045074533</v>
      </c>
      <c r="I37" s="176">
        <f>('ingreso básico'!I36/consumo!I37)*100</f>
        <v>6.479362544161245</v>
      </c>
      <c r="J37" s="176">
        <f>('ingreso básico'!J36/consumo!J37)*100</f>
        <v>6.8681584989308906</v>
      </c>
      <c r="K37" s="176">
        <f>('ingreso básico'!K36/consumo!K37)*100</f>
        <v>6.6752915932787014</v>
      </c>
      <c r="L37" s="176">
        <f>('ingreso básico'!L36/consumo!L37)*100</f>
        <v>7.1311224871195051</v>
      </c>
      <c r="M37" s="176">
        <f>('ingreso básico'!M36/consumo!M37)*100</f>
        <v>7.2039086312045146</v>
      </c>
      <c r="N37" s="182">
        <f>('ingreso básico'!N36/consumo!N37)*100</f>
        <v>7.9391595928891352</v>
      </c>
      <c r="O37" s="178">
        <f>('ingreso básico'!O36/consumo!O37)*100</f>
        <v>6.6263876773512536</v>
      </c>
      <c r="P37" s="130">
        <f t="shared" si="6"/>
        <v>0.37235701279090261</v>
      </c>
      <c r="Q37" s="186">
        <f>('ingreso básico'!Q36/consumo!Q37)*100</f>
        <v>6.8498724327219236</v>
      </c>
      <c r="R37" s="130">
        <f t="shared" si="4"/>
        <v>2.7397810562213243</v>
      </c>
      <c r="S37" s="186">
        <f>('ingreso básico'!S36/consumo!S37)*100</f>
        <v>7.0183292924552969</v>
      </c>
      <c r="T37" s="130">
        <f t="shared" si="5"/>
        <v>4.7288098839781689</v>
      </c>
    </row>
    <row r="38" spans="2:20" ht="21" customHeight="1" x14ac:dyDescent="0.25">
      <c r="B38" s="67">
        <f t="shared" si="3"/>
        <v>2013</v>
      </c>
      <c r="C38" s="176">
        <f>('ingreso básico'!C37/consumo!C38)*100</f>
        <v>6.4197201463232378</v>
      </c>
      <c r="D38" s="176">
        <f>('ingreso básico'!D37/consumo!D38)*100</f>
        <v>7.2254361625411478</v>
      </c>
      <c r="E38" s="176">
        <f>('ingreso básico'!E37/consumo!E38)*100</f>
        <v>6.8491056344099093</v>
      </c>
      <c r="F38" s="176">
        <f>('ingreso básico'!F37/consumo!F38)*100</f>
        <v>7.2874255753921604</v>
      </c>
      <c r="G38" s="176">
        <f>('ingreso básico'!G37/consumo!G38)*100</f>
        <v>6.6711073945192796</v>
      </c>
      <c r="H38" s="176">
        <f>('ingreso básico'!H37/consumo!H38)*100</f>
        <v>8.125713366830551</v>
      </c>
      <c r="I38" s="176">
        <f>('ingreso básico'!I37/consumo!I38)*100</f>
        <v>6.8683553546397782</v>
      </c>
      <c r="J38" s="176">
        <f>('ingreso básico'!J37/consumo!J38)*100</f>
        <v>7.265535074119617</v>
      </c>
      <c r="K38" s="176">
        <f>('ingreso básico'!K37/consumo!K38)*100</f>
        <v>6.4785393764243455</v>
      </c>
      <c r="L38" s="176">
        <f>('ingreso básico'!L37/consumo!L38)*100</f>
        <v>7.0443299689544254</v>
      </c>
      <c r="M38" s="176">
        <f>('ingreso básico'!M37/consumo!M38)*100</f>
        <v>7.2295237784114219</v>
      </c>
      <c r="N38" s="182">
        <f>('ingreso básico'!N37/consumo!N38)*100</f>
        <v>6.5636403077007355</v>
      </c>
      <c r="O38" s="178">
        <f>('ingreso básico'!O37/consumo!O38)*100</f>
        <v>6.8159954504097131</v>
      </c>
      <c r="P38" s="130">
        <f t="shared" si="6"/>
        <v>2.861404769698761</v>
      </c>
      <c r="Q38" s="186">
        <f>('ingreso básico'!Q37/consumo!Q38)*100</f>
        <v>6.957226436662979</v>
      </c>
      <c r="R38" s="130">
        <f t="shared" si="4"/>
        <v>1.5672409230312656</v>
      </c>
      <c r="S38" s="186">
        <f>('ingreso básico'!S37/consumo!S38)*100</f>
        <v>6.9051660079705606</v>
      </c>
      <c r="T38" s="130">
        <f t="shared" si="5"/>
        <v>-1.6123963377778106</v>
      </c>
    </row>
    <row r="39" spans="2:20" ht="21" customHeight="1" x14ac:dyDescent="0.25">
      <c r="B39" s="67">
        <f t="shared" si="3"/>
        <v>2014</v>
      </c>
      <c r="C39" s="176">
        <f>('ingreso básico'!C38/consumo!C39)*100</f>
        <v>7.1630507487752269</v>
      </c>
      <c r="D39" s="176">
        <f>('ingreso básico'!D38/consumo!D39)*100</f>
        <v>7.2528176849107524</v>
      </c>
      <c r="E39" s="176">
        <f>('ingreso básico'!E38/consumo!E39)*100</f>
        <v>6.4956248284646136</v>
      </c>
      <c r="F39" s="176">
        <f>('ingreso básico'!F38/consumo!F39)*100</f>
        <v>6.6205927320804783</v>
      </c>
      <c r="G39" s="176">
        <f>('ingreso básico'!G38/consumo!G39)*100</f>
        <v>7.2563448681640939</v>
      </c>
      <c r="H39" s="176">
        <f>('ingreso básico'!H38/consumo!H39)*100</f>
        <v>6.7137148701553029</v>
      </c>
      <c r="I39" s="176">
        <f>('ingreso básico'!I38/consumo!I39)*100</f>
        <v>6.7267982712993568</v>
      </c>
      <c r="J39" s="176">
        <f>('ingreso básico'!J38/consumo!J39)*100</f>
        <v>7.5875758273064715</v>
      </c>
      <c r="K39" s="176">
        <f>('ingreso básico'!K38/consumo!K39)*100</f>
        <v>6.4353939506892051</v>
      </c>
      <c r="L39" s="176">
        <f>('ingreso básico'!L38/consumo!L39)*100</f>
        <v>6.9045636483862722</v>
      </c>
      <c r="M39" s="176">
        <f>('ingreso básico'!M38/consumo!M39)*100</f>
        <v>7.7845585951689209</v>
      </c>
      <c r="N39" s="182">
        <f>('ingreso básico'!N38/consumo!N39)*100</f>
        <v>5.8602422437987967</v>
      </c>
      <c r="O39" s="178">
        <f>('ingreso básico'!O38/consumo!O39)*100</f>
        <v>6.9644537483700102</v>
      </c>
      <c r="P39" s="130">
        <f t="shared" si="6"/>
        <v>2.1780868112430074</v>
      </c>
      <c r="Q39" s="186">
        <f>('ingreso básico'!Q38/consumo!Q39)*100</f>
        <v>6.8897173852558762</v>
      </c>
      <c r="R39" s="130">
        <f t="shared" si="4"/>
        <v>-0.97034431783541431</v>
      </c>
      <c r="S39" s="186">
        <f>('ingreso básico'!S38/consumo!S39)*100</f>
        <v>6.8577025789899171</v>
      </c>
      <c r="T39" s="130">
        <f t="shared" si="5"/>
        <v>-0.68736115722427549</v>
      </c>
    </row>
    <row r="40" spans="2:20" ht="21" customHeight="1" x14ac:dyDescent="0.25">
      <c r="B40" s="67">
        <f t="shared" si="3"/>
        <v>2015</v>
      </c>
      <c r="C40" s="176">
        <f>('ingreso básico'!C39/consumo!C40)*100</f>
        <v>6.2203296294653372</v>
      </c>
      <c r="D40" s="176">
        <f>('ingreso básico'!D39/consumo!D40)*100</f>
        <v>7.6008365726028231</v>
      </c>
      <c r="E40" s="176">
        <f>('ingreso básico'!E39/consumo!E40)*100</f>
        <v>7.2735211297134228</v>
      </c>
      <c r="F40" s="176">
        <f>('ingreso básico'!F39/consumo!F40)*100</f>
        <v>6.7138164746763334</v>
      </c>
      <c r="G40" s="176">
        <f>('ingreso básico'!G39/consumo!G40)*100</f>
        <v>6.0567555551243046</v>
      </c>
      <c r="H40" s="176">
        <f>('ingreso básico'!H39/consumo!H40)*100</f>
        <v>7.2531232766341018</v>
      </c>
      <c r="I40" s="176">
        <f>('ingreso básico'!I39/consumo!I40)*100</f>
        <v>6.4939523374867969</v>
      </c>
      <c r="J40" s="176">
        <f>('ingreso básico'!J39/consumo!J40)*100</f>
        <v>6.8231870118612896</v>
      </c>
      <c r="K40" s="176">
        <f>('ingreso básico'!K39/consumo!K40)*100</f>
        <v>7.5556036335696906</v>
      </c>
      <c r="L40" s="176">
        <f>('ingreso básico'!L39/consumo!L40)*100</f>
        <v>6.2006626316508351</v>
      </c>
      <c r="M40" s="176">
        <f>('ingreso básico'!M39/consumo!M40)*100</f>
        <v>5.7981314363498004</v>
      </c>
      <c r="N40" s="182">
        <f>('ingreso básico'!N39/consumo!N40)*100</f>
        <v>6.9426439838012985</v>
      </c>
      <c r="O40" s="178">
        <f>('ingreso básico'!O39/consumo!O40)*100</f>
        <v>7.0337847135027287</v>
      </c>
      <c r="P40" s="130">
        <f t="shared" si="6"/>
        <v>0.99549753128800322</v>
      </c>
      <c r="Q40" s="186">
        <f>('ingreso básico'!Q39/consumo!Q40)*100</f>
        <v>6.744609571614502</v>
      </c>
      <c r="R40" s="130">
        <f>((Q40/Q38)-1)*100</f>
        <v>-3.056057855585026</v>
      </c>
      <c r="S40" s="187"/>
      <c r="T40" s="111"/>
    </row>
    <row r="41" spans="2:20" ht="21" customHeight="1" x14ac:dyDescent="0.25">
      <c r="B41" s="82">
        <f t="shared" si="3"/>
        <v>2016</v>
      </c>
      <c r="C41" s="183">
        <f>('ingreso básico'!C40/consumo!C41)*100</f>
        <v>6.5037169027551078</v>
      </c>
      <c r="D41" s="183">
        <f>('ingreso básico'!D40/consumo!D41)*100</f>
        <v>5.7739151905383892</v>
      </c>
      <c r="E41" s="183">
        <f>('ingreso básico'!E40/consumo!E41)*100</f>
        <v>6.5462507385535256</v>
      </c>
      <c r="F41" s="183"/>
      <c r="G41" s="183"/>
      <c r="H41" s="183"/>
      <c r="I41" s="183"/>
      <c r="J41" s="183"/>
      <c r="K41" s="183"/>
      <c r="L41" s="183"/>
      <c r="M41" s="183"/>
      <c r="N41" s="184"/>
      <c r="O41" s="179">
        <f>('ingreso básico'!O40/consumo!O41)*100</f>
        <v>6.2650388823576568</v>
      </c>
      <c r="P41" s="137">
        <f t="shared" si="6"/>
        <v>-10.929334099027987</v>
      </c>
      <c r="Q41" s="185"/>
      <c r="R41" s="137"/>
      <c r="S41" s="168"/>
      <c r="T41" s="112"/>
    </row>
    <row r="42" spans="2:20" ht="21" customHeight="1" x14ac:dyDescent="0.25">
      <c r="B42" s="67"/>
      <c r="C42" s="68"/>
      <c r="D42" s="68"/>
      <c r="E42" s="68"/>
      <c r="F42" s="68"/>
      <c r="G42" s="68"/>
      <c r="H42" s="68"/>
      <c r="O42" s="176"/>
      <c r="P42" s="175"/>
      <c r="Q42" s="177"/>
      <c r="R42" s="5"/>
    </row>
    <row r="43" spans="2:20" ht="33.75" x14ac:dyDescent="0.5">
      <c r="B43" s="85" t="s">
        <v>58</v>
      </c>
      <c r="C43" s="86"/>
      <c r="D43" s="86"/>
      <c r="E43" s="86"/>
      <c r="F43" s="86"/>
      <c r="G43" s="86"/>
      <c r="H43" s="86"/>
      <c r="I43" s="86"/>
      <c r="J43" s="86"/>
      <c r="K43" s="86"/>
      <c r="L43" s="86"/>
      <c r="M43" s="86"/>
      <c r="N43" s="98"/>
      <c r="O43" s="86"/>
      <c r="P43" s="86"/>
      <c r="Q43" s="93"/>
      <c r="R43" s="123"/>
      <c r="S43" s="123"/>
      <c r="T43" s="122"/>
    </row>
    <row r="44" spans="2:20" ht="47.25" x14ac:dyDescent="0.25">
      <c r="B44" s="174" t="s">
        <v>23</v>
      </c>
      <c r="C44" s="87" t="s">
        <v>24</v>
      </c>
      <c r="D44" s="87" t="s">
        <v>25</v>
      </c>
      <c r="E44" s="87" t="s">
        <v>26</v>
      </c>
      <c r="F44" s="87" t="s">
        <v>27</v>
      </c>
      <c r="G44" s="87" t="s">
        <v>28</v>
      </c>
      <c r="H44" s="87" t="s">
        <v>29</v>
      </c>
      <c r="I44" s="87" t="s">
        <v>30</v>
      </c>
      <c r="J44" s="87" t="s">
        <v>31</v>
      </c>
      <c r="K44" s="87" t="s">
        <v>32</v>
      </c>
      <c r="L44" s="87" t="s">
        <v>33</v>
      </c>
      <c r="M44" s="87" t="s">
        <v>34</v>
      </c>
      <c r="N44" s="96" t="s">
        <v>35</v>
      </c>
      <c r="O44" s="160" t="s">
        <v>67</v>
      </c>
      <c r="P44" s="161" t="s">
        <v>64</v>
      </c>
      <c r="Q44" s="162" t="s">
        <v>23</v>
      </c>
      <c r="R44" s="161" t="s">
        <v>36</v>
      </c>
      <c r="S44" s="162" t="s">
        <v>63</v>
      </c>
      <c r="T44" s="163" t="s">
        <v>66</v>
      </c>
    </row>
    <row r="45" spans="2:20" ht="21" customHeight="1" x14ac:dyDescent="0.25">
      <c r="B45" s="67">
        <f>+B25</f>
        <v>2000</v>
      </c>
      <c r="C45" s="180">
        <f>('ingreso básico'!C44/consumo!C45)*100</f>
        <v>5.0716827191623963</v>
      </c>
      <c r="D45" s="180">
        <f>('ingreso básico'!D44/consumo!D45)*100</f>
        <v>4.6945039695647717</v>
      </c>
      <c r="E45" s="180">
        <f>('ingreso básico'!E44/consumo!E45)*100</f>
        <v>5.0158133812918502</v>
      </c>
      <c r="F45" s="180">
        <f>('ingreso básico'!F44/consumo!F45)*100</f>
        <v>4.776154489422094</v>
      </c>
      <c r="G45" s="180">
        <f>('ingreso básico'!G44/consumo!G45)*100</f>
        <v>5.1864460153584497</v>
      </c>
      <c r="H45" s="180">
        <f>('ingreso básico'!H44/consumo!H45)*100</f>
        <v>4.7535227818335999</v>
      </c>
      <c r="I45" s="180">
        <f>('ingreso básico'!I44/consumo!I45)*100</f>
        <v>5.2059984499332765</v>
      </c>
      <c r="J45" s="180">
        <f>('ingreso básico'!J44/consumo!J45)*100</f>
        <v>4.9028935891405254</v>
      </c>
      <c r="K45" s="180">
        <f>('ingreso básico'!K44/consumo!K45)*100</f>
        <v>4.8393744646955303</v>
      </c>
      <c r="L45" s="180">
        <f>('ingreso básico'!L44/consumo!L45)*100</f>
        <v>4.7592689062784395</v>
      </c>
      <c r="M45" s="180">
        <f>('ingreso básico'!M44/consumo!M45)*100</f>
        <v>4.6981357489869184</v>
      </c>
      <c r="N45" s="181">
        <f>('ingreso básico'!N44/consumo!N45)*100</f>
        <v>4.2775288203568715</v>
      </c>
      <c r="O45" s="178">
        <f>('ingreso básico'!O44/consumo!O45)*100</f>
        <v>4.9266311994740617</v>
      </c>
      <c r="P45" s="110"/>
      <c r="Q45" s="186">
        <f>('ingreso básico'!Q44/consumo!Q45)*100</f>
        <v>4.8407527580068743</v>
      </c>
      <c r="R45" s="110"/>
      <c r="S45" s="186">
        <f>('ingreso básico'!S44/consumo!S45)*100</f>
        <v>4.5930307454119168</v>
      </c>
      <c r="T45" s="110"/>
    </row>
    <row r="46" spans="2:20" ht="21" customHeight="1" x14ac:dyDescent="0.25">
      <c r="B46" s="67">
        <f t="shared" ref="B46:B61" si="7">+B26</f>
        <v>2001</v>
      </c>
      <c r="C46" s="176">
        <f>('ingreso básico'!C45/consumo!C46)*100</f>
        <v>4.4642781468280193</v>
      </c>
      <c r="D46" s="176">
        <f>('ingreso básico'!D45/consumo!D46)*100</f>
        <v>3.9042701338114729</v>
      </c>
      <c r="E46" s="176">
        <f>('ingreso básico'!E45/consumo!E46)*100</f>
        <v>4.7974077707422937</v>
      </c>
      <c r="F46" s="176">
        <f>('ingreso básico'!F45/consumo!F46)*100</f>
        <v>4.4339019063835412</v>
      </c>
      <c r="G46" s="176">
        <f>('ingreso básico'!G45/consumo!G46)*100</f>
        <v>4.5213832855112903</v>
      </c>
      <c r="H46" s="176">
        <f>('ingreso básico'!H45/consumo!H46)*100</f>
        <v>4.4796937745063614</v>
      </c>
      <c r="I46" s="176">
        <f>('ingreso básico'!I45/consumo!I46)*100</f>
        <v>4.6434901214492372</v>
      </c>
      <c r="J46" s="176">
        <f>('ingreso básico'!J45/consumo!J46)*100</f>
        <v>4.5419773898684674</v>
      </c>
      <c r="K46" s="176">
        <f>('ingreso básico'!K45/consumo!K46)*100</f>
        <v>3.8449363754772308</v>
      </c>
      <c r="L46" s="176">
        <f>('ingreso básico'!L45/consumo!L46)*100</f>
        <v>4.912928245885416</v>
      </c>
      <c r="M46" s="176">
        <f>('ingreso básico'!M45/consumo!M46)*100</f>
        <v>4.5976286989511488</v>
      </c>
      <c r="N46" s="182">
        <f>('ingreso básico'!N45/consumo!N46)*100</f>
        <v>4.5615707205489899</v>
      </c>
      <c r="O46" s="178">
        <f>('ingreso básico'!O45/consumo!O46)*100</f>
        <v>4.3744699808538536</v>
      </c>
      <c r="P46" s="130"/>
      <c r="Q46" s="186">
        <f>('ingreso básico'!Q45/consumo!Q46)*100</f>
        <v>4.4661223129288503</v>
      </c>
      <c r="R46" s="130">
        <f t="shared" ref="R46:R59" si="8">((Q46/Q45)-1)*100</f>
        <v>-7.7390948021124224</v>
      </c>
      <c r="S46" s="186">
        <f>('ingreso básico'!S45/consumo!S46)*100</f>
        <v>4.5494567858551518</v>
      </c>
      <c r="T46" s="130">
        <f t="shared" ref="T46:T59" si="9">((S46/S45)-1)*100</f>
        <v>-0.94869731930908863</v>
      </c>
    </row>
    <row r="47" spans="2:20" ht="21" customHeight="1" x14ac:dyDescent="0.25">
      <c r="B47" s="67">
        <f t="shared" si="7"/>
        <v>2002</v>
      </c>
      <c r="C47" s="176">
        <f>('ingreso básico'!C46/consumo!C47)*100</f>
        <v>4.6808760829653897</v>
      </c>
      <c r="D47" s="176">
        <f>('ingreso básico'!D46/consumo!D47)*100</f>
        <v>4.5779567123708613</v>
      </c>
      <c r="E47" s="176">
        <f>('ingreso básico'!E46/consumo!E47)*100</f>
        <v>4.5232410578852171</v>
      </c>
      <c r="F47" s="176">
        <f>('ingreso básico'!F46/consumo!F47)*100</f>
        <v>4.5246483962089492</v>
      </c>
      <c r="G47" s="176">
        <f>('ingreso básico'!G46/consumo!G47)*100</f>
        <v>4.7096952457326227</v>
      </c>
      <c r="H47" s="176">
        <f>('ingreso básico'!H46/consumo!H47)*100</f>
        <v>4.5078482873947303</v>
      </c>
      <c r="I47" s="176">
        <f>('ingreso básico'!I46/consumo!I47)*100</f>
        <v>5.059790847309495</v>
      </c>
      <c r="J47" s="176">
        <f>('ingreso básico'!J46/consumo!J47)*100</f>
        <v>4.7533439993112561</v>
      </c>
      <c r="K47" s="176">
        <f>('ingreso básico'!K46/consumo!K47)*100</f>
        <v>4.4585617491717269</v>
      </c>
      <c r="L47" s="176">
        <f>('ingreso básico'!L46/consumo!L47)*100</f>
        <v>4.6006802096529276</v>
      </c>
      <c r="M47" s="176">
        <f>('ingreso básico'!M46/consumo!M47)*100</f>
        <v>4.6091415449044781</v>
      </c>
      <c r="N47" s="182">
        <f>('ingreso básico'!N46/consumo!N47)*100</f>
        <v>4.4314643251039278</v>
      </c>
      <c r="O47" s="178">
        <f>('ingreso básico'!O46/consumo!O47)*100</f>
        <v>4.593822473823244</v>
      </c>
      <c r="P47" s="130">
        <f t="shared" ref="P47:P61" si="10">((O47/O46)-1)*100</f>
        <v>5.0143787459840938</v>
      </c>
      <c r="Q47" s="186">
        <f>('ingreso básico'!Q46/consumo!Q47)*100</f>
        <v>4.6095127388696717</v>
      </c>
      <c r="R47" s="130">
        <f t="shared" si="8"/>
        <v>3.2106246961872253</v>
      </c>
      <c r="S47" s="186">
        <f>('ingreso básico'!S46/consumo!S47)*100</f>
        <v>4.5576496607784804</v>
      </c>
      <c r="T47" s="130">
        <f t="shared" si="9"/>
        <v>0.18008468502879182</v>
      </c>
    </row>
    <row r="48" spans="2:20" ht="21" customHeight="1" x14ac:dyDescent="0.25">
      <c r="B48" s="67">
        <f t="shared" si="7"/>
        <v>2003</v>
      </c>
      <c r="C48" s="176">
        <f>('ingreso básico'!C47/consumo!C48)*100</f>
        <v>4.5961854073895241</v>
      </c>
      <c r="D48" s="176">
        <f>('ingreso básico'!D47/consumo!D48)*100</f>
        <v>4.4482363311218531</v>
      </c>
      <c r="E48" s="176">
        <f>('ingreso básico'!E47/consumo!E48)*100</f>
        <v>4.3854621902960078</v>
      </c>
      <c r="F48" s="176">
        <f>('ingreso básico'!F47/consumo!F48)*100</f>
        <v>4.4538211704965391</v>
      </c>
      <c r="G48" s="176">
        <f>('ingreso básico'!G47/consumo!G48)*100</f>
        <v>4.4831336119597029</v>
      </c>
      <c r="H48" s="176">
        <f>('ingreso básico'!H47/consumo!H48)*100</f>
        <v>4.570391667105711</v>
      </c>
      <c r="I48" s="176">
        <f>('ingreso básico'!I47/consumo!I48)*100</f>
        <v>4.7731010216175758</v>
      </c>
      <c r="J48" s="176">
        <f>('ingreso básico'!J47/consumo!J48)*100</f>
        <v>4.3383448688665887</v>
      </c>
      <c r="K48" s="176">
        <f>('ingreso básico'!K47/consumo!K48)*100</f>
        <v>4.6187121838038951</v>
      </c>
      <c r="L48" s="176">
        <f>('ingreso básico'!L47/consumo!L48)*100</f>
        <v>4.2778967642964005</v>
      </c>
      <c r="M48" s="176">
        <f>('ingreso básico'!M47/consumo!M48)*100</f>
        <v>4.2012682404125012</v>
      </c>
      <c r="N48" s="182">
        <f>('ingreso básico'!N47/consumo!N48)*100</f>
        <v>4.4883352700753356</v>
      </c>
      <c r="O48" s="178">
        <f>('ingreso básico'!O47/consumo!O48)*100</f>
        <v>4.4765344138770864</v>
      </c>
      <c r="P48" s="130">
        <f t="shared" si="10"/>
        <v>-2.5531691878494356</v>
      </c>
      <c r="Q48" s="186">
        <f>('ingreso básico'!Q47/consumo!Q48)*100</f>
        <v>4.4662157106172762</v>
      </c>
      <c r="R48" s="130">
        <f t="shared" si="8"/>
        <v>-3.1087239882004125</v>
      </c>
      <c r="S48" s="186">
        <f>('ingreso básico'!S47/consumo!S48)*100</f>
        <v>4.3078930420484065</v>
      </c>
      <c r="T48" s="130">
        <f t="shared" si="9"/>
        <v>-5.4799433330602554</v>
      </c>
    </row>
    <row r="49" spans="2:20" ht="21" customHeight="1" x14ac:dyDescent="0.25">
      <c r="B49" s="67">
        <f t="shared" si="7"/>
        <v>2004</v>
      </c>
      <c r="C49" s="176">
        <f>('ingreso básico'!C48/consumo!C49)*100</f>
        <v>4.2330712631364857</v>
      </c>
      <c r="D49" s="176">
        <f>('ingreso básico'!D48/consumo!D49)*100</f>
        <v>4.1798395528365955</v>
      </c>
      <c r="E49" s="176">
        <f>('ingreso básico'!E48/consumo!E49)*100</f>
        <v>4.304547740884491</v>
      </c>
      <c r="F49" s="176">
        <f>('ingreso básico'!F48/consumo!F49)*100</f>
        <v>4.1743817459298693</v>
      </c>
      <c r="G49" s="176">
        <f>('ingreso básico'!G48/consumo!G49)*100</f>
        <v>3.9409612843708612</v>
      </c>
      <c r="H49" s="176">
        <f>('ingreso básico'!H48/consumo!H49)*100</f>
        <v>4.276898073765393</v>
      </c>
      <c r="I49" s="176">
        <f>('ingreso básico'!I48/consumo!I49)*100</f>
        <v>4.7823536080745921</v>
      </c>
      <c r="J49" s="176">
        <f>('ingreso básico'!J48/consumo!J49)*100</f>
        <v>4.0033389359301719</v>
      </c>
      <c r="K49" s="176">
        <f>('ingreso básico'!K48/consumo!K49)*100</f>
        <v>4.1146615095079957</v>
      </c>
      <c r="L49" s="176">
        <f>('ingreso básico'!L48/consumo!L49)*100</f>
        <v>4.0830181411433362</v>
      </c>
      <c r="M49" s="176">
        <f>('ingreso básico'!M48/consumo!M49)*100</f>
        <v>4.1256339978892758</v>
      </c>
      <c r="N49" s="182">
        <f>('ingreso básico'!N48/consumo!N49)*100</f>
        <v>4.0020589588042448</v>
      </c>
      <c r="O49" s="178">
        <f>('ingreso básico'!O48/consumo!O49)*100</f>
        <v>4.2383939185554675</v>
      </c>
      <c r="P49" s="130">
        <f t="shared" si="10"/>
        <v>-5.3197512473799442</v>
      </c>
      <c r="Q49" s="186">
        <f>('ingreso básico'!Q48/consumo!Q49)*100</f>
        <v>4.173360180955056</v>
      </c>
      <c r="R49" s="130">
        <f t="shared" si="8"/>
        <v>-6.5571290917729623</v>
      </c>
      <c r="S49" s="186">
        <f>('ingreso básico'!S48/consumo!S49)*100</f>
        <v>4.124965699143293</v>
      </c>
      <c r="T49" s="130">
        <f t="shared" si="9"/>
        <v>-4.2463297282360424</v>
      </c>
    </row>
    <row r="50" spans="2:20" ht="21" customHeight="1" x14ac:dyDescent="0.25">
      <c r="B50" s="67">
        <f t="shared" si="7"/>
        <v>2005</v>
      </c>
      <c r="C50" s="176">
        <f>('ingreso básico'!C49/consumo!C50)*100</f>
        <v>4.2130855106491616</v>
      </c>
      <c r="D50" s="176">
        <f>('ingreso básico'!D49/consumo!D50)*100</f>
        <v>3.9700390503913296</v>
      </c>
      <c r="E50" s="176">
        <f>('ingreso básico'!E49/consumo!E50)*100</f>
        <v>4.4622094823587677</v>
      </c>
      <c r="F50" s="176">
        <f>('ingreso básico'!F49/consumo!F50)*100</f>
        <v>4.1515112955571292</v>
      </c>
      <c r="G50" s="176">
        <f>('ingreso básico'!G49/consumo!G50)*100</f>
        <v>3.9610545335891296</v>
      </c>
      <c r="H50" s="176">
        <f>('ingreso básico'!H49/consumo!H50)*100</f>
        <v>3.8596301364452739</v>
      </c>
      <c r="I50" s="176">
        <f>('ingreso básico'!I49/consumo!I50)*100</f>
        <v>4.335550386474174</v>
      </c>
      <c r="J50" s="176">
        <f>('ingreso básico'!J49/consumo!J50)*100</f>
        <v>4.4062805998412964</v>
      </c>
      <c r="K50" s="176">
        <f>('ingreso básico'!K49/consumo!K50)*100</f>
        <v>3.5653964444598141</v>
      </c>
      <c r="L50" s="176">
        <f>('ingreso básico'!L49/consumo!L50)*100</f>
        <v>4.3140618620839284</v>
      </c>
      <c r="M50" s="176">
        <f>('ingreso básico'!M49/consumo!M50)*100</f>
        <v>4.3924983099498727</v>
      </c>
      <c r="N50" s="182">
        <f>('ingreso básico'!N49/consumo!N50)*100</f>
        <v>4.1145498830843792</v>
      </c>
      <c r="O50" s="178">
        <f>('ingreso básico'!O49/consumo!O50)*100</f>
        <v>4.194314705996959</v>
      </c>
      <c r="P50" s="130">
        <f t="shared" si="10"/>
        <v>-1.0399980135289422</v>
      </c>
      <c r="Q50" s="186">
        <f>('ingreso básico'!Q49/consumo!Q50)*100</f>
        <v>4.1359827372205968</v>
      </c>
      <c r="R50" s="130">
        <f t="shared" si="8"/>
        <v>-0.89561988694456529</v>
      </c>
      <c r="S50" s="186">
        <f>('ingreso básico'!S49/consumo!S50)*100</f>
        <v>4.242303749613896</v>
      </c>
      <c r="T50" s="130">
        <f t="shared" si="9"/>
        <v>2.8445824530122232</v>
      </c>
    </row>
    <row r="51" spans="2:20" ht="21" customHeight="1" x14ac:dyDescent="0.25">
      <c r="B51" s="67">
        <f t="shared" si="7"/>
        <v>2006</v>
      </c>
      <c r="C51" s="176">
        <f>('ingreso básico'!C50/consumo!C51)*100</f>
        <v>4.6963588621199541</v>
      </c>
      <c r="D51" s="176">
        <f>('ingreso básico'!D50/consumo!D51)*100</f>
        <v>4.3476363758492917</v>
      </c>
      <c r="E51" s="176">
        <f>('ingreso básico'!E50/consumo!E51)*100</f>
        <v>4.1836317097167823</v>
      </c>
      <c r="F51" s="176">
        <f>('ingreso básico'!F50/consumo!F51)*100</f>
        <v>4.3942335502829524</v>
      </c>
      <c r="G51" s="176">
        <f>('ingreso básico'!G50/consumo!G51)*100</f>
        <v>4.0899544817715068</v>
      </c>
      <c r="H51" s="176">
        <f>('ingreso básico'!H50/consumo!H51)*100</f>
        <v>4.0998262492415147</v>
      </c>
      <c r="I51" s="176">
        <f>('ingreso básico'!I50/consumo!I51)*100</f>
        <v>4.4731131246392799</v>
      </c>
      <c r="J51" s="176">
        <f>('ingreso básico'!J50/consumo!J51)*100</f>
        <v>5.6930630163325873</v>
      </c>
      <c r="K51" s="176">
        <f>('ingreso básico'!K50/consumo!K51)*100</f>
        <v>2.5088160257955345</v>
      </c>
      <c r="L51" s="176">
        <f>('ingreso básico'!L50/consumo!L51)*100</f>
        <v>4.7118762659436078</v>
      </c>
      <c r="M51" s="176">
        <f>('ingreso básico'!M50/consumo!M51)*100</f>
        <v>4.2725118692990813</v>
      </c>
      <c r="N51" s="182">
        <f>('ingreso básico'!N50/consumo!N51)*100</f>
        <v>4.2050475055155925</v>
      </c>
      <c r="O51" s="178">
        <f>('ingreso básico'!O50/consumo!O51)*100</f>
        <v>4.4071000780329914</v>
      </c>
      <c r="P51" s="130">
        <f t="shared" si="10"/>
        <v>5.0731856560928934</v>
      </c>
      <c r="Q51" s="186">
        <f>('ingreso básico'!Q50/consumo!Q51)*100</f>
        <v>4.2945478141178999</v>
      </c>
      <c r="R51" s="130">
        <f t="shared" si="8"/>
        <v>3.8337944564019066</v>
      </c>
      <c r="S51" s="186">
        <f>('ingreso básico'!S50/consumo!S51)*100</f>
        <v>4.2470583968663833</v>
      </c>
      <c r="T51" s="130">
        <f t="shared" si="9"/>
        <v>0.11207701129181125</v>
      </c>
    </row>
    <row r="52" spans="2:20" ht="21" customHeight="1" x14ac:dyDescent="0.25">
      <c r="B52" s="67">
        <f t="shared" si="7"/>
        <v>2007</v>
      </c>
      <c r="C52" s="176">
        <f>('ingreso básico'!C51/consumo!C52)*100</f>
        <v>4.1963182081467343</v>
      </c>
      <c r="D52" s="176">
        <f>('ingreso básico'!D51/consumo!D52)*100</f>
        <v>4.2595845328392681</v>
      </c>
      <c r="E52" s="176">
        <f>('ingreso básico'!E51/consumo!E52)*100</f>
        <v>4.1376607181855345</v>
      </c>
      <c r="F52" s="176">
        <f>('ingreso básico'!F51/consumo!F52)*100</f>
        <v>4.1415134320047882</v>
      </c>
      <c r="G52" s="176">
        <f>('ingreso básico'!G51/consumo!G52)*100</f>
        <v>4.1696345578089824</v>
      </c>
      <c r="H52" s="176">
        <f>('ingreso básico'!H51/consumo!H52)*100</f>
        <v>4.3503168624604367</v>
      </c>
      <c r="I52" s="176">
        <f>('ingreso básico'!I51/consumo!I52)*100</f>
        <v>4.2322980519729683</v>
      </c>
      <c r="J52" s="176">
        <f>('ingreso básico'!J51/consumo!J52)*100</f>
        <v>4.4951311942284162</v>
      </c>
      <c r="K52" s="176">
        <f>('ingreso básico'!K51/consumo!K52)*100</f>
        <v>4.3328085639797234</v>
      </c>
      <c r="L52" s="176">
        <f>('ingreso básico'!L51/consumo!L52)*100</f>
        <v>4.2258746166798646</v>
      </c>
      <c r="M52" s="176">
        <f>('ingreso básico'!M51/consumo!M52)*100</f>
        <v>4.2476278988053817</v>
      </c>
      <c r="N52" s="182">
        <f>('ingreso básico'!N51/consumo!N52)*100</f>
        <v>4.1941211557589311</v>
      </c>
      <c r="O52" s="178">
        <f>('ingreso básico'!O51/consumo!O52)*100</f>
        <v>4.1987007273316488</v>
      </c>
      <c r="P52" s="130">
        <f t="shared" si="10"/>
        <v>-4.7287183638079933</v>
      </c>
      <c r="Q52" s="186">
        <f>('ingreso básico'!Q51/consumo!Q52)*100</f>
        <v>4.2456040562370525</v>
      </c>
      <c r="R52" s="130">
        <f t="shared" si="8"/>
        <v>-1.13967197477578</v>
      </c>
      <c r="S52" s="186">
        <f>('ingreso básico'!S51/consumo!S52)*100</f>
        <v>4.3200191052121122</v>
      </c>
      <c r="T52" s="130">
        <f t="shared" si="9"/>
        <v>1.7179115879254692</v>
      </c>
    </row>
    <row r="53" spans="2:20" ht="21" customHeight="1" x14ac:dyDescent="0.25">
      <c r="B53" s="67">
        <f t="shared" si="7"/>
        <v>2008</v>
      </c>
      <c r="C53" s="176">
        <f>('ingreso básico'!C52/consumo!C53)*100</f>
        <v>4.309819047125675</v>
      </c>
      <c r="D53" s="176">
        <f>('ingreso básico'!D52/consumo!D53)*100</f>
        <v>4.1239772105602697</v>
      </c>
      <c r="E53" s="176">
        <f>('ingreso básico'!E52/consumo!E53)*100</f>
        <v>4.2619179586773912</v>
      </c>
      <c r="F53" s="176">
        <f>('ingreso básico'!F52/consumo!F53)*100</f>
        <v>4.4178762338539919</v>
      </c>
      <c r="G53" s="176">
        <f>('ingreso básico'!G52/consumo!G53)*100</f>
        <v>4.7975685900405649</v>
      </c>
      <c r="H53" s="176">
        <f>('ingreso básico'!H52/consumo!H53)*100</f>
        <v>4.2232091028470684</v>
      </c>
      <c r="I53" s="176">
        <f>('ingreso básico'!I52/consumo!I53)*100</f>
        <v>4.3929082460819755</v>
      </c>
      <c r="J53" s="176">
        <f>('ingreso básico'!J52/consumo!J53)*100</f>
        <v>4.3543178660542576</v>
      </c>
      <c r="K53" s="176">
        <f>('ingreso básico'!K52/consumo!K53)*100</f>
        <v>4.2524200806606256</v>
      </c>
      <c r="L53" s="176">
        <f>('ingreso básico'!L52/consumo!L53)*100</f>
        <v>4.4423086899708499</v>
      </c>
      <c r="M53" s="176">
        <f>('ingreso básico'!M52/consumo!M53)*100</f>
        <v>4.2410262833068506</v>
      </c>
      <c r="N53" s="182">
        <f>('ingreso básico'!N52/consumo!N53)*100</f>
        <v>4.2293844763501145</v>
      </c>
      <c r="O53" s="178">
        <f>('ingreso básico'!O52/consumo!O53)*100</f>
        <v>4.2325036745086742</v>
      </c>
      <c r="P53" s="130">
        <f t="shared" si="10"/>
        <v>0.80508112800188325</v>
      </c>
      <c r="Q53" s="186">
        <f>('ingreso básico'!Q52/consumo!Q53)*100</f>
        <v>4.3354680863619954</v>
      </c>
      <c r="R53" s="130">
        <f t="shared" si="8"/>
        <v>2.1166370894367015</v>
      </c>
      <c r="S53" s="186">
        <f>('ingreso básico'!S52/consumo!S53)*100</f>
        <v>4.247885874821236</v>
      </c>
      <c r="T53" s="130">
        <f t="shared" si="9"/>
        <v>-1.6697433190479893</v>
      </c>
    </row>
    <row r="54" spans="2:20" ht="21" customHeight="1" x14ac:dyDescent="0.25">
      <c r="B54" s="67">
        <f t="shared" si="7"/>
        <v>2009</v>
      </c>
      <c r="C54" s="176">
        <f>('ingreso básico'!C53/consumo!C54)*100</f>
        <v>4.0580566454224725</v>
      </c>
      <c r="D54" s="176">
        <f>('ingreso básico'!D53/consumo!D54)*100</f>
        <v>4.1500929357146568</v>
      </c>
      <c r="E54" s="176">
        <f>('ingreso básico'!E53/consumo!E54)*100</f>
        <v>4.1732847177870172</v>
      </c>
      <c r="F54" s="176">
        <f>('ingreso básico'!F53/consumo!F54)*100</f>
        <v>4.1993744130476305</v>
      </c>
      <c r="G54" s="176">
        <f>('ingreso básico'!G53/consumo!G54)*100</f>
        <v>4.1494196016831149</v>
      </c>
      <c r="H54" s="176">
        <f>('ingreso básico'!H53/consumo!H54)*100</f>
        <v>4.3573048877877385</v>
      </c>
      <c r="I54" s="176">
        <f>('ingreso básico'!I53/consumo!I54)*100</f>
        <v>4.3573697556482127</v>
      </c>
      <c r="J54" s="176">
        <f>('ingreso básico'!J53/consumo!J54)*100</f>
        <v>3.921858960147754</v>
      </c>
      <c r="K54" s="176">
        <f>('ingreso básico'!K53/consumo!K54)*100</f>
        <v>4.5878742714943996</v>
      </c>
      <c r="L54" s="176">
        <f>('ingreso básico'!L53/consumo!L54)*100</f>
        <v>4.3129008426095057</v>
      </c>
      <c r="M54" s="176">
        <f>('ingreso básico'!M53/consumo!M54)*100</f>
        <v>4.3062134858320267</v>
      </c>
      <c r="N54" s="182">
        <f>('ingreso básico'!N53/consumo!N54)*100</f>
        <v>4.3721415819184966</v>
      </c>
      <c r="O54" s="178">
        <f>('ingreso básico'!O53/consumo!O54)*100</f>
        <v>4.1250280625629321</v>
      </c>
      <c r="P54" s="130">
        <f t="shared" si="10"/>
        <v>-2.5392916394388787</v>
      </c>
      <c r="Q54" s="186">
        <f>('ingreso básico'!Q53/consumo!Q54)*100</f>
        <v>4.2401324169355821</v>
      </c>
      <c r="R54" s="130">
        <f t="shared" si="8"/>
        <v>-2.1989706192581338</v>
      </c>
      <c r="S54" s="186">
        <f>('ingreso básico'!S53/consumo!S54)*100</f>
        <v>4.2895665298865371</v>
      </c>
      <c r="T54" s="130">
        <f t="shared" si="9"/>
        <v>0.98120938964856297</v>
      </c>
    </row>
    <row r="55" spans="2:20" ht="21" customHeight="1" x14ac:dyDescent="0.25">
      <c r="B55" s="67">
        <f t="shared" si="7"/>
        <v>2010</v>
      </c>
      <c r="C55" s="176">
        <f>('ingreso básico'!C54/consumo!C55)*100</f>
        <v>4.1852597992916598</v>
      </c>
      <c r="D55" s="176">
        <f>('ingreso básico'!D54/consumo!D55)*100</f>
        <v>4.2870944471565506</v>
      </c>
      <c r="E55" s="176">
        <f>('ingreso básico'!E54/consumo!E55)*100</f>
        <v>4.1995689091904271</v>
      </c>
      <c r="F55" s="176">
        <f>('ingreso básico'!F54/consumo!F55)*100</f>
        <v>4.2757242634869028</v>
      </c>
      <c r="G55" s="176">
        <f>('ingreso básico'!G54/consumo!G55)*100</f>
        <v>4.246206202735495</v>
      </c>
      <c r="H55" s="176">
        <f>('ingreso básico'!H54/consumo!H55)*100</f>
        <v>4.4403471431635566</v>
      </c>
      <c r="I55" s="176">
        <f>('ingreso básico'!I54/consumo!I55)*100</f>
        <v>4.2592330063901267</v>
      </c>
      <c r="J55" s="176">
        <f>('ingreso básico'!J54/consumo!J55)*100</f>
        <v>4.16828631828725</v>
      </c>
      <c r="K55" s="176">
        <f>('ingreso básico'!K54/consumo!K55)*100</f>
        <v>4.3197374407505542</v>
      </c>
      <c r="L55" s="176">
        <f>('ingreso básico'!L54/consumo!L55)*100</f>
        <v>3.71067213482559</v>
      </c>
      <c r="M55" s="176">
        <f>('ingreso básico'!M54/consumo!M55)*100</f>
        <v>4.340592571438842</v>
      </c>
      <c r="N55" s="182">
        <f>('ingreso básico'!N54/consumo!N55)*100</f>
        <v>4.3269406926962821</v>
      </c>
      <c r="O55" s="178">
        <f>('ingreso básico'!O54/consumo!O55)*100</f>
        <v>4.2228962429460726</v>
      </c>
      <c r="P55" s="130">
        <f t="shared" si="10"/>
        <v>2.3725458081449657</v>
      </c>
      <c r="Q55" s="186">
        <f>('ingreso básico'!Q54/consumo!Q55)*100</f>
        <v>4.231172715438146</v>
      </c>
      <c r="R55" s="130">
        <f t="shared" si="8"/>
        <v>-0.21130711535446434</v>
      </c>
      <c r="S55" s="186">
        <f>('ingreso básico'!S54/consumo!S55)*100</f>
        <v>4.2471557943892559</v>
      </c>
      <c r="T55" s="130">
        <f t="shared" si="9"/>
        <v>-0.98869513275512411</v>
      </c>
    </row>
    <row r="56" spans="2:20" ht="21" customHeight="1" x14ac:dyDescent="0.25">
      <c r="B56" s="67">
        <f t="shared" si="7"/>
        <v>2011</v>
      </c>
      <c r="C56" s="176">
        <f>('ingreso básico'!C55/consumo!C56)*100</f>
        <v>4.2772532148948859</v>
      </c>
      <c r="D56" s="176">
        <f>('ingreso básico'!D55/consumo!D56)*100</f>
        <v>4.4219577251569886</v>
      </c>
      <c r="E56" s="176">
        <f>('ingreso básico'!E55/consumo!E56)*100</f>
        <v>3.7589135572733876</v>
      </c>
      <c r="F56" s="176">
        <f>('ingreso básico'!F55/consumo!F56)*100</f>
        <v>4.2743159036160421</v>
      </c>
      <c r="G56" s="176">
        <f>('ingreso básico'!G55/consumo!G56)*100</f>
        <v>4.3521256085598319</v>
      </c>
      <c r="H56" s="176">
        <f>('ingreso básico'!H55/consumo!H56)*100</f>
        <v>4.7559373969831311</v>
      </c>
      <c r="I56" s="176">
        <f>('ingreso básico'!I55/consumo!I56)*100</f>
        <v>4.274612626542158</v>
      </c>
      <c r="J56" s="176">
        <f>('ingreso básico'!J55/consumo!J56)*100</f>
        <v>4.2960613641050598</v>
      </c>
      <c r="K56" s="176">
        <f>('ingreso básico'!K55/consumo!K56)*100</f>
        <v>3.5630387747700665</v>
      </c>
      <c r="L56" s="176">
        <f>('ingreso básico'!L55/consumo!L56)*100</f>
        <v>4.3622151202320136</v>
      </c>
      <c r="M56" s="176">
        <f>('ingreso básico'!M55/consumo!M56)*100</f>
        <v>4.2231898951757314</v>
      </c>
      <c r="N56" s="182">
        <f>('ingreso básico'!N55/consumo!N56)*100</f>
        <v>4.1034706776796677</v>
      </c>
      <c r="O56" s="178">
        <f>('ingreso básico'!O55/consumo!O56)*100</f>
        <v>4.1612281294089941</v>
      </c>
      <c r="P56" s="130">
        <f t="shared" si="10"/>
        <v>-1.4603274622266404</v>
      </c>
      <c r="Q56" s="186">
        <f>('ingreso básico'!Q55/consumo!Q56)*100</f>
        <v>4.2183984959076666</v>
      </c>
      <c r="R56" s="130">
        <f t="shared" si="8"/>
        <v>-0.30190730536407973</v>
      </c>
      <c r="S56" s="186">
        <f>('ingreso básico'!S55/consumo!S56)*100</f>
        <v>4.1172353275373705</v>
      </c>
      <c r="T56" s="130">
        <f t="shared" si="9"/>
        <v>-3.0589993195803689</v>
      </c>
    </row>
    <row r="57" spans="2:20" ht="21" customHeight="1" x14ac:dyDescent="0.25">
      <c r="B57" s="67">
        <f t="shared" si="7"/>
        <v>2012</v>
      </c>
      <c r="C57" s="176">
        <f>('ingreso básico'!C56/consumo!C57)*100</f>
        <v>4.3321329682244443</v>
      </c>
      <c r="D57" s="176">
        <f>('ingreso básico'!D56/consumo!D57)*100</f>
        <v>4.1407014300721094</v>
      </c>
      <c r="E57" s="176">
        <f>('ingreso básico'!E56/consumo!E57)*100</f>
        <v>3.5888575299211891</v>
      </c>
      <c r="F57" s="176">
        <f>('ingreso básico'!F56/consumo!F57)*100</f>
        <v>3.9380362800529296</v>
      </c>
      <c r="G57" s="176">
        <f>('ingreso básico'!G56/consumo!G57)*100</f>
        <v>4.2787649383181448</v>
      </c>
      <c r="H57" s="176">
        <f>('ingreso básico'!H56/consumo!H57)*100</f>
        <v>4.3610113477151948</v>
      </c>
      <c r="I57" s="176">
        <f>('ingreso básico'!I56/consumo!I57)*100</f>
        <v>5.1359477816426642</v>
      </c>
      <c r="J57" s="176">
        <f>('ingreso básico'!J56/consumo!J57)*100</f>
        <v>3.794279936871761</v>
      </c>
      <c r="K57" s="176">
        <f>('ingreso básico'!K56/consumo!K57)*100</f>
        <v>6.7739382264856918</v>
      </c>
      <c r="L57" s="176">
        <f>('ingreso básico'!L56/consumo!L57)*100</f>
        <v>3.669246859709427</v>
      </c>
      <c r="M57" s="176">
        <f>('ingreso básico'!M56/consumo!M57)*100</f>
        <v>3.0326658762310608</v>
      </c>
      <c r="N57" s="182">
        <f>('ingreso básico'!N56/consumo!N57)*100</f>
        <v>6.2738780817182702</v>
      </c>
      <c r="O57" s="178">
        <f>('ingreso básico'!O56/consumo!O57)*100</f>
        <v>4.0239882521216987</v>
      </c>
      <c r="P57" s="130">
        <f t="shared" si="10"/>
        <v>-3.2980618466305289</v>
      </c>
      <c r="Q57" s="186">
        <f>('ingreso básico'!Q56/consumo!Q57)*100</f>
        <v>4.3372967915364153</v>
      </c>
      <c r="R57" s="130">
        <f t="shared" si="8"/>
        <v>2.8185648118377982</v>
      </c>
      <c r="S57" s="186">
        <f>('ingreso básico'!S56/consumo!S57)*100</f>
        <v>4.5167104612892439</v>
      </c>
      <c r="T57" s="130">
        <f t="shared" si="9"/>
        <v>9.7025091347112902</v>
      </c>
    </row>
    <row r="58" spans="2:20" ht="21" customHeight="1" x14ac:dyDescent="0.25">
      <c r="B58" s="67">
        <f t="shared" si="7"/>
        <v>2013</v>
      </c>
      <c r="C58" s="176">
        <f>('ingreso básico'!C57/consumo!C58)*100</f>
        <v>5.3869352665649624</v>
      </c>
      <c r="D58" s="176">
        <f>('ingreso básico'!D57/consumo!D58)*100</f>
        <v>3.9352983670161414</v>
      </c>
      <c r="E58" s="176">
        <f>('ingreso básico'!E57/consumo!E58)*100</f>
        <v>4.5463322269493203</v>
      </c>
      <c r="F58" s="176">
        <f>('ingreso básico'!F57/consumo!F58)*100</f>
        <v>4.499245081321444</v>
      </c>
      <c r="G58" s="176">
        <f>('ingreso básico'!G57/consumo!G58)*100</f>
        <v>3.9451688882921996</v>
      </c>
      <c r="H58" s="176">
        <f>('ingreso básico'!H57/consumo!H58)*100</f>
        <v>4.3388540317931064</v>
      </c>
      <c r="I58" s="176">
        <f>('ingreso básico'!I57/consumo!I58)*100</f>
        <v>4.6838849152797764</v>
      </c>
      <c r="J58" s="176">
        <f>('ingreso básico'!J57/consumo!J58)*100</f>
        <v>4.6147521909170663</v>
      </c>
      <c r="K58" s="176">
        <f>('ingreso básico'!K57/consumo!K58)*100</f>
        <v>6.285407517683586</v>
      </c>
      <c r="L58" s="176">
        <f>('ingreso básico'!L57/consumo!L58)*100</f>
        <v>3.1484959277438973</v>
      </c>
      <c r="M58" s="176">
        <f>('ingreso básico'!M57/consumo!M58)*100</f>
        <v>4.6651786544920251</v>
      </c>
      <c r="N58" s="182">
        <f>('ingreso básico'!N57/consumo!N58)*100</f>
        <v>3.9559312460984963</v>
      </c>
      <c r="O58" s="178">
        <f>('ingreso básico'!O57/consumo!O58)*100</f>
        <v>4.6170349074169295</v>
      </c>
      <c r="P58" s="130">
        <f t="shared" si="10"/>
        <v>14.737782968987023</v>
      </c>
      <c r="Q58" s="186">
        <f>('ingreso básico'!Q57/consumo!Q58)*100</f>
        <v>4.49490595025833</v>
      </c>
      <c r="R58" s="130">
        <f t="shared" si="8"/>
        <v>3.6338107880803827</v>
      </c>
      <c r="S58" s="186">
        <f>('ingreso básico'!S57/consumo!S58)*100</f>
        <v>4.514499121120628</v>
      </c>
      <c r="T58" s="130">
        <f t="shared" si="9"/>
        <v>-4.8959086210376146E-2</v>
      </c>
    </row>
    <row r="59" spans="2:20" ht="21" customHeight="1" x14ac:dyDescent="0.25">
      <c r="B59" s="67">
        <f t="shared" si="7"/>
        <v>2014</v>
      </c>
      <c r="C59" s="176">
        <f>('ingreso básico'!C58/consumo!C59)*100</f>
        <v>4.4601222405469505</v>
      </c>
      <c r="D59" s="176">
        <f>('ingreso básico'!D58/consumo!D59)*100</f>
        <v>4.6991760138979295</v>
      </c>
      <c r="E59" s="176">
        <f>('ingreso básico'!E58/consumo!E59)*100</f>
        <v>4.7950571235277728</v>
      </c>
      <c r="F59" s="176">
        <f>('ingreso básico'!F58/consumo!F59)*100</f>
        <v>4.0490008341409247</v>
      </c>
      <c r="G59" s="176">
        <f>('ingreso básico'!G58/consumo!G59)*100</f>
        <v>4.461121636073603</v>
      </c>
      <c r="H59" s="176">
        <f>('ingreso básico'!H58/consumo!H59)*100</f>
        <v>4.4425398990365714</v>
      </c>
      <c r="I59" s="176">
        <f>('ingreso básico'!I58/consumo!I59)*100</f>
        <v>4.8547651090719857</v>
      </c>
      <c r="J59" s="176">
        <f>('ingreso básico'!J58/consumo!J59)*100</f>
        <v>4.5633215492631223</v>
      </c>
      <c r="K59" s="176">
        <f>('ingreso básico'!K58/consumo!K59)*100</f>
        <v>4.5150216605120717</v>
      </c>
      <c r="L59" s="176">
        <f>('ingreso básico'!L58/consumo!L59)*100</f>
        <v>4.5940172234284802</v>
      </c>
      <c r="M59" s="176">
        <f>('ingreso básico'!M58/consumo!M59)*100</f>
        <v>4.5995833488923958</v>
      </c>
      <c r="N59" s="182">
        <f>('ingreso básico'!N58/consumo!N59)*100</f>
        <v>4.3842514417775886</v>
      </c>
      <c r="O59" s="178">
        <f>('ingreso básico'!O58/consumo!O59)*100</f>
        <v>4.6503923033566217</v>
      </c>
      <c r="P59" s="130">
        <f t="shared" si="10"/>
        <v>0.72248524450413409</v>
      </c>
      <c r="Q59" s="186">
        <f>('ingreso básico'!Q58/consumo!Q59)*100</f>
        <v>4.5297818650605555</v>
      </c>
      <c r="R59" s="130">
        <f t="shared" si="8"/>
        <v>0.77589865479212872</v>
      </c>
      <c r="S59" s="186">
        <f>('ingreso básico'!S58/consumo!S59)*100</f>
        <v>4.5592180819369004</v>
      </c>
      <c r="T59" s="130">
        <f t="shared" si="9"/>
        <v>0.99056306395230997</v>
      </c>
    </row>
    <row r="60" spans="2:20" ht="21" customHeight="1" x14ac:dyDescent="0.25">
      <c r="B60" s="67">
        <f t="shared" si="7"/>
        <v>2015</v>
      </c>
      <c r="C60" s="176">
        <f>('ingreso básico'!C59/consumo!C60)*100</f>
        <v>4.9233721947862232</v>
      </c>
      <c r="D60" s="176">
        <f>('ingreso básico'!D59/consumo!D60)*100</f>
        <v>4.0385103228493904</v>
      </c>
      <c r="E60" s="176">
        <f>('ingreso básico'!E59/consumo!E60)*100</f>
        <v>4.4639092375161882</v>
      </c>
      <c r="F60" s="176">
        <f>('ingreso básico'!F59/consumo!F60)*100</f>
        <v>4.5316350190323176</v>
      </c>
      <c r="G60" s="176">
        <f>('ingreso básico'!G59/consumo!G60)*100</f>
        <v>4.5945019473291921</v>
      </c>
      <c r="H60" s="176">
        <f>('ingreso básico'!H59/consumo!H60)*100</f>
        <v>4.6833658697280338</v>
      </c>
      <c r="I60" s="176">
        <f>('ingreso básico'!I59/consumo!I60)*100</f>
        <v>4.6951629364496652</v>
      </c>
      <c r="J60" s="176">
        <f>('ingreso básico'!J59/consumo!J60)*100</f>
        <v>4.5902097727106694</v>
      </c>
      <c r="K60" s="176">
        <f>('ingreso básico'!K59/consumo!K60)*100</f>
        <v>4.6832822685134587</v>
      </c>
      <c r="L60" s="176">
        <f>('ingreso básico'!L59/consumo!L60)*100</f>
        <v>4.7816824366311801</v>
      </c>
      <c r="M60" s="176">
        <f>('ingreso básico'!M59/consumo!M60)*100</f>
        <v>4.5202211840594684</v>
      </c>
      <c r="N60" s="182">
        <f>('ingreso básico'!N59/consumo!N60)*100</f>
        <v>4.5146673778305768</v>
      </c>
      <c r="O60" s="178">
        <f>('ingreso básico'!O59/consumo!O60)*100</f>
        <v>4.4821073381669416</v>
      </c>
      <c r="P60" s="130">
        <f t="shared" si="10"/>
        <v>-3.6187262108664076</v>
      </c>
      <c r="Q60" s="186">
        <f>('ingreso básico'!Q59/consumo!Q60)*100</f>
        <v>4.581743885789118</v>
      </c>
      <c r="R60" s="130">
        <f>((Q60/Q58)-1)*100</f>
        <v>1.9319188541819798</v>
      </c>
      <c r="S60" s="186"/>
      <c r="T60" s="111"/>
    </row>
    <row r="61" spans="2:20" ht="21" customHeight="1" x14ac:dyDescent="0.25">
      <c r="B61" s="82">
        <f t="shared" si="7"/>
        <v>2016</v>
      </c>
      <c r="C61" s="183">
        <f>('ingreso básico'!C60/consumo!C61)*100</f>
        <v>4.6822330918275314</v>
      </c>
      <c r="D61" s="183">
        <f>('ingreso básico'!D60/consumo!D61)*100</f>
        <v>4.5320249199734199</v>
      </c>
      <c r="E61" s="183">
        <f>('ingreso básico'!E60/consumo!E61)*100</f>
        <v>4.5102285320468969</v>
      </c>
      <c r="F61" s="183"/>
      <c r="G61" s="183"/>
      <c r="H61" s="183"/>
      <c r="I61" s="183"/>
      <c r="J61" s="183"/>
      <c r="K61" s="183"/>
      <c r="L61" s="183"/>
      <c r="M61" s="183"/>
      <c r="N61" s="184"/>
      <c r="O61" s="179">
        <f>('ingreso básico'!O60/consumo!O61)*100</f>
        <v>4.575259145169702</v>
      </c>
      <c r="P61" s="137">
        <f t="shared" si="10"/>
        <v>2.0783037971789708</v>
      </c>
      <c r="Q61" s="185"/>
      <c r="R61" s="137"/>
      <c r="S61" s="168"/>
      <c r="T61" s="112"/>
    </row>
    <row r="62" spans="2:20" ht="21" customHeight="1" x14ac:dyDescent="0.25">
      <c r="B62" s="67"/>
      <c r="C62" s="68"/>
      <c r="D62" s="68"/>
      <c r="E62" s="68"/>
      <c r="F62" s="68"/>
      <c r="G62" s="68"/>
      <c r="H62" s="68"/>
      <c r="O62" s="176"/>
      <c r="P62" s="175"/>
      <c r="Q62" s="177"/>
      <c r="R62" s="5"/>
    </row>
    <row r="63" spans="2:20" ht="33.75" x14ac:dyDescent="0.5">
      <c r="B63" s="85" t="s">
        <v>59</v>
      </c>
      <c r="C63" s="86"/>
      <c r="D63" s="86"/>
      <c r="E63" s="86"/>
      <c r="F63" s="86"/>
      <c r="G63" s="86"/>
      <c r="H63" s="86"/>
      <c r="I63" s="86"/>
      <c r="J63" s="86"/>
      <c r="K63" s="86"/>
      <c r="L63" s="86"/>
      <c r="M63" s="86"/>
      <c r="N63" s="98"/>
      <c r="O63" s="86"/>
      <c r="P63" s="86"/>
      <c r="Q63" s="93"/>
      <c r="R63" s="123"/>
      <c r="S63" s="123"/>
      <c r="T63" s="122"/>
    </row>
    <row r="64" spans="2:20" ht="47.25" x14ac:dyDescent="0.25">
      <c r="B64" s="174" t="s">
        <v>23</v>
      </c>
      <c r="C64" s="87" t="s">
        <v>24</v>
      </c>
      <c r="D64" s="87" t="s">
        <v>25</v>
      </c>
      <c r="E64" s="87" t="s">
        <v>26</v>
      </c>
      <c r="F64" s="87" t="s">
        <v>27</v>
      </c>
      <c r="G64" s="87" t="s">
        <v>28</v>
      </c>
      <c r="H64" s="87" t="s">
        <v>29</v>
      </c>
      <c r="I64" s="87" t="s">
        <v>30</v>
      </c>
      <c r="J64" s="87" t="s">
        <v>31</v>
      </c>
      <c r="K64" s="87" t="s">
        <v>32</v>
      </c>
      <c r="L64" s="87" t="s">
        <v>33</v>
      </c>
      <c r="M64" s="87" t="s">
        <v>34</v>
      </c>
      <c r="N64" s="96" t="s">
        <v>35</v>
      </c>
      <c r="O64" s="160" t="s">
        <v>67</v>
      </c>
      <c r="P64" s="161" t="s">
        <v>64</v>
      </c>
      <c r="Q64" s="162" t="s">
        <v>23</v>
      </c>
      <c r="R64" s="161" t="s">
        <v>36</v>
      </c>
      <c r="S64" s="162" t="s">
        <v>63</v>
      </c>
      <c r="T64" s="163" t="s">
        <v>66</v>
      </c>
    </row>
    <row r="65" spans="2:20" ht="21" customHeight="1" x14ac:dyDescent="0.25">
      <c r="B65" s="67">
        <f>+B45</f>
        <v>2000</v>
      </c>
      <c r="C65" s="180">
        <f>('ingreso básico'!C64/consumo!C65)*100</f>
        <v>18.416404289746293</v>
      </c>
      <c r="D65" s="180">
        <f>('ingreso básico'!D64/consumo!D65)*100</f>
        <v>16.273662657303973</v>
      </c>
      <c r="E65" s="180">
        <f>('ingreso básico'!E64/consumo!E65)*100</f>
        <v>19.116419634768182</v>
      </c>
      <c r="F65" s="180">
        <f>('ingreso básico'!F64/consumo!F65)*100</f>
        <v>17.597337649203393</v>
      </c>
      <c r="G65" s="180">
        <f>('ingreso básico'!G64/consumo!G65)*100</f>
        <v>14.99393569629591</v>
      </c>
      <c r="H65" s="180">
        <f>('ingreso básico'!H64/consumo!H65)*100</f>
        <v>19.572237320840795</v>
      </c>
      <c r="I65" s="180">
        <f>('ingreso básico'!I64/consumo!I65)*100</f>
        <v>18.404884335680372</v>
      </c>
      <c r="J65" s="180">
        <f>('ingreso básico'!J64/consumo!J65)*100</f>
        <v>16.413315820724751</v>
      </c>
      <c r="K65" s="180">
        <f>('ingreso básico'!K64/consumo!K65)*100</f>
        <v>19.250584630458853</v>
      </c>
      <c r="L65" s="180">
        <f>('ingreso básico'!L64/consumo!L65)*100</f>
        <v>13.748580336936564</v>
      </c>
      <c r="M65" s="180">
        <f>('ingreso básico'!M64/consumo!M65)*100</f>
        <v>20.198769425924468</v>
      </c>
      <c r="N65" s="181">
        <f>('ingreso básico'!N64/consumo!N65)*100</f>
        <v>20.188682140987783</v>
      </c>
      <c r="O65" s="178">
        <f>('ingreso básico'!O64/consumo!O65)*100</f>
        <v>18.016203435010112</v>
      </c>
      <c r="P65" s="110"/>
      <c r="Q65" s="186">
        <f>('ingreso básico'!Q64/consumo!Q65)*100</f>
        <v>17.840016639997643</v>
      </c>
      <c r="R65" s="110"/>
      <c r="S65" s="186">
        <f>('ingreso básico'!S64/consumo!S65)*100</f>
        <v>17.144183359274432</v>
      </c>
      <c r="T65" s="110"/>
    </row>
    <row r="66" spans="2:20" ht="21" customHeight="1" x14ac:dyDescent="0.25">
      <c r="B66" s="67">
        <f t="shared" ref="B66:B81" si="11">+B46</f>
        <v>2001</v>
      </c>
      <c r="C66" s="176">
        <f>('ingreso básico'!C65/consumo!C66)*100</f>
        <v>16.448406837814044</v>
      </c>
      <c r="D66" s="176">
        <f>('ingreso básico'!D65/consumo!D66)*100</f>
        <v>10.24488928080293</v>
      </c>
      <c r="E66" s="176">
        <f>('ingreso básico'!E65/consumo!E66)*100</f>
        <v>37.012088245823556</v>
      </c>
      <c r="F66" s="176">
        <f>('ingreso básico'!F65/consumo!F66)*100</f>
        <v>18.46692606857173</v>
      </c>
      <c r="G66" s="176">
        <f>('ingreso básico'!G65/consumo!G66)*100</f>
        <v>18.177136197600973</v>
      </c>
      <c r="H66" s="176">
        <f>('ingreso básico'!H65/consumo!H66)*100</f>
        <v>17.076169633854448</v>
      </c>
      <c r="I66" s="176">
        <f>('ingreso básico'!I65/consumo!I66)*100</f>
        <v>13.950224690724223</v>
      </c>
      <c r="J66" s="176">
        <f>('ingreso básico'!J65/consumo!J66)*100</f>
        <v>21.638275122781465</v>
      </c>
      <c r="K66" s="176">
        <f>('ingreso básico'!K65/consumo!K66)*100</f>
        <v>17.830458488377896</v>
      </c>
      <c r="L66" s="176">
        <f>('ingreso básico'!L65/consumo!L66)*100</f>
        <v>20.651985498169285</v>
      </c>
      <c r="M66" s="176">
        <f>('ingreso básico'!M65/consumo!M66)*100</f>
        <v>28.467200482420445</v>
      </c>
      <c r="N66" s="182">
        <f>('ingreso básico'!N65/consumo!N66)*100</f>
        <v>18.666036938628714</v>
      </c>
      <c r="O66" s="178">
        <f>('ingreso básico'!O65/consumo!O66)*100</f>
        <v>15.205975162134456</v>
      </c>
      <c r="P66" s="130"/>
      <c r="Q66" s="186">
        <f>('ingreso básico'!Q65/consumo!Q66)*100</f>
        <v>17.802934838005758</v>
      </c>
      <c r="R66" s="130">
        <f t="shared" ref="R66:R79" si="12">((Q66/Q65)-1)*100</f>
        <v>-0.20785744060769495</v>
      </c>
      <c r="S66" s="186">
        <f>('ingreso básico'!S65/consumo!S66)*100</f>
        <v>19.681016948144048</v>
      </c>
      <c r="T66" s="130">
        <f t="shared" ref="T66:T79" si="13">((S66/S65)-1)*100</f>
        <v>14.797051196359678</v>
      </c>
    </row>
    <row r="67" spans="2:20" ht="21" customHeight="1" x14ac:dyDescent="0.25">
      <c r="B67" s="67">
        <f t="shared" si="11"/>
        <v>2002</v>
      </c>
      <c r="C67" s="176">
        <f>('ingreso básico'!C66/consumo!C67)*100</f>
        <v>17.556171612113793</v>
      </c>
      <c r="D67" s="176">
        <f>('ingreso básico'!D66/consumo!D67)*100</f>
        <v>19.504680468046804</v>
      </c>
      <c r="E67" s="176">
        <f>('ingreso básico'!E66/consumo!E67)*100</f>
        <v>18.986142491159661</v>
      </c>
      <c r="F67" s="176">
        <f>('ingreso básico'!F66/consumo!F67)*100</f>
        <v>17.757305220010554</v>
      </c>
      <c r="G67" s="176">
        <f>('ingreso básico'!G66/consumo!G67)*100</f>
        <v>38.14817509544396</v>
      </c>
      <c r="H67" s="176">
        <f>('ingreso básico'!H66/consumo!H67)*100</f>
        <v>17.348557926532205</v>
      </c>
      <c r="I67" s="176">
        <f>('ingreso básico'!I66/consumo!I67)*100</f>
        <v>17.825230558057736</v>
      </c>
      <c r="J67" s="176">
        <f>('ingreso básico'!J66/consumo!J67)*100</f>
        <v>18.801149767073049</v>
      </c>
      <c r="K67" s="176">
        <f>('ingreso básico'!K66/consumo!K67)*100</f>
        <v>14.116022198353026</v>
      </c>
      <c r="L67" s="176">
        <f>('ingreso básico'!L66/consumo!L67)*100</f>
        <v>21.055431582945587</v>
      </c>
      <c r="M67" s="176">
        <f>('ingreso básico'!M66/consumo!M67)*100</f>
        <v>18.704508309613441</v>
      </c>
      <c r="N67" s="182">
        <f>('ingreso básico'!N66/consumo!N67)*100</f>
        <v>18.74102902975892</v>
      </c>
      <c r="O67" s="178">
        <f>('ingreso básico'!O66/consumo!O67)*100</f>
        <v>18.583599969764858</v>
      </c>
      <c r="P67" s="130">
        <f t="shared" ref="P67:P81" si="14">((O67/O66)-1)*100</f>
        <v>22.212484050620308</v>
      </c>
      <c r="Q67" s="186">
        <f>('ingreso básico'!Q66/consumo!Q67)*100</f>
        <v>18.989319066414257</v>
      </c>
      <c r="R67" s="130">
        <f t="shared" si="12"/>
        <v>6.6639811873927757</v>
      </c>
      <c r="S67" s="186">
        <f>('ingreso básico'!S66/consumo!S67)*100</f>
        <v>18.399584394130514</v>
      </c>
      <c r="T67" s="130">
        <f t="shared" si="13"/>
        <v>-6.5110078274404177</v>
      </c>
    </row>
    <row r="68" spans="2:20" ht="21" customHeight="1" x14ac:dyDescent="0.25">
      <c r="B68" s="67">
        <f t="shared" si="11"/>
        <v>2003</v>
      </c>
      <c r="C68" s="176">
        <f>('ingreso básico'!C67/consumo!C68)*100</f>
        <v>18.885075018479771</v>
      </c>
      <c r="D68" s="176">
        <f>('ingreso básico'!D67/consumo!D68)*100</f>
        <v>18.775768918888943</v>
      </c>
      <c r="E68" s="176">
        <f>('ingreso básico'!E67/consumo!E68)*100</f>
        <v>18.294567583387117</v>
      </c>
      <c r="F68" s="176">
        <f>('ingreso básico'!F67/consumo!F68)*100</f>
        <v>19.108093108140363</v>
      </c>
      <c r="G68" s="176">
        <f>('ingreso básico'!G67/consumo!G68)*100</f>
        <v>18.731092180973683</v>
      </c>
      <c r="H68" s="176">
        <f>('ingreso básico'!H67/consumo!H68)*100</f>
        <v>18.055365907672616</v>
      </c>
      <c r="I68" s="176">
        <f>('ingreso básico'!I67/consumo!I68)*100</f>
        <v>18.213614810693556</v>
      </c>
      <c r="J68" s="176">
        <f>('ingreso básico'!J67/consumo!J68)*100</f>
        <v>18.501941559071934</v>
      </c>
      <c r="K68" s="176">
        <f>('ingreso básico'!K67/consumo!K68)*100</f>
        <v>19.179942943910184</v>
      </c>
      <c r="L68" s="176">
        <f>('ingreso básico'!L67/consumo!L68)*100</f>
        <v>18.044160482374767</v>
      </c>
      <c r="M68" s="176">
        <f>('ingreso básico'!M67/consumo!M68)*100</f>
        <v>18.809750659750659</v>
      </c>
      <c r="N68" s="182">
        <f>('ingreso básico'!N67/consumo!N68)*100</f>
        <v>19.36928343433409</v>
      </c>
      <c r="O68" s="178">
        <f>('ingreso básico'!O67/consumo!O68)*100</f>
        <v>18.650027519334024</v>
      </c>
      <c r="P68" s="130">
        <f t="shared" si="14"/>
        <v>0.35745253706085389</v>
      </c>
      <c r="Q68" s="186">
        <f>('ingreso básico'!Q67/consumo!Q68)*100</f>
        <v>18.659691285046435</v>
      </c>
      <c r="R68" s="130">
        <f t="shared" si="12"/>
        <v>-1.7358588805368114</v>
      </c>
      <c r="S68" s="186">
        <f>('ingreso básico'!S67/consumo!S68)*100</f>
        <v>18.561363145405359</v>
      </c>
      <c r="T68" s="130">
        <f t="shared" si="13"/>
        <v>0.87925220379680979</v>
      </c>
    </row>
    <row r="69" spans="2:20" ht="21" customHeight="1" x14ac:dyDescent="0.25">
      <c r="B69" s="67">
        <f t="shared" si="11"/>
        <v>2004</v>
      </c>
      <c r="C69" s="176">
        <f>('ingreso básico'!C68/consumo!C69)*100</f>
        <v>18.049128044771447</v>
      </c>
      <c r="D69" s="176">
        <f>('ingreso básico'!D68/consumo!D69)*100</f>
        <v>18.469634000497578</v>
      </c>
      <c r="E69" s="176">
        <f>('ingreso básico'!E68/consumo!E69)*100</f>
        <v>19.02817989230028</v>
      </c>
      <c r="F69" s="176">
        <f>('ingreso básico'!F68/consumo!F69)*100</f>
        <v>18.262984135942169</v>
      </c>
      <c r="G69" s="176">
        <f>('ingreso básico'!G68/consumo!G69)*100</f>
        <v>18.740933596514925</v>
      </c>
      <c r="H69" s="176">
        <f>('ingreso básico'!H68/consumo!H69)*100</f>
        <v>18.031504076389368</v>
      </c>
      <c r="I69" s="176">
        <f>('ingreso básico'!I68/consumo!I69)*100</f>
        <v>19.881631157191745</v>
      </c>
      <c r="J69" s="176">
        <f>('ingreso básico'!J68/consumo!J69)*100</f>
        <v>18.249914635467889</v>
      </c>
      <c r="K69" s="176">
        <f>('ingreso básico'!K68/consumo!K69)*100</f>
        <v>18.335357854932248</v>
      </c>
      <c r="L69" s="176">
        <f>('ingreso básico'!L68/consumo!L69)*100</f>
        <v>18.568117942446069</v>
      </c>
      <c r="M69" s="176">
        <f>('ingreso básico'!M68/consumo!M69)*100</f>
        <v>18.581951210842011</v>
      </c>
      <c r="N69" s="182">
        <f>('ingreso básico'!N68/consumo!N69)*100</f>
        <v>18.731139507613939</v>
      </c>
      <c r="O69" s="178">
        <f>('ingreso básico'!O68/consumo!O69)*100</f>
        <v>18.530094924328385</v>
      </c>
      <c r="P69" s="130">
        <f t="shared" si="14"/>
        <v>-0.64306926561533695</v>
      </c>
      <c r="Q69" s="186">
        <f>('ingreso básico'!Q68/consumo!Q69)*100</f>
        <v>18.579662809395877</v>
      </c>
      <c r="R69" s="130">
        <f t="shared" si="12"/>
        <v>-0.42888424265995484</v>
      </c>
      <c r="S69" s="186">
        <f>('ingreso básico'!S68/consumo!S69)*100</f>
        <v>18.737623473188904</v>
      </c>
      <c r="T69" s="130">
        <f t="shared" si="13"/>
        <v>0.94960874588123634</v>
      </c>
    </row>
    <row r="70" spans="2:20" ht="21" customHeight="1" x14ac:dyDescent="0.25">
      <c r="B70" s="67">
        <f t="shared" si="11"/>
        <v>2005</v>
      </c>
      <c r="C70" s="176">
        <f>('ingreso básico'!C69/consumo!C70)*100</f>
        <v>21.064132828415925</v>
      </c>
      <c r="D70" s="176">
        <f>('ingreso básico'!D69/consumo!D70)*100</f>
        <v>16.242319543848915</v>
      </c>
      <c r="E70" s="176">
        <f>('ingreso básico'!E69/consumo!E70)*100</f>
        <v>19.939316647483906</v>
      </c>
      <c r="F70" s="176">
        <f>('ingreso básico'!F69/consumo!F70)*100</f>
        <v>19.081117544190569</v>
      </c>
      <c r="G70" s="176">
        <f>('ingreso básico'!G69/consumo!G70)*100</f>
        <v>18.199551606087716</v>
      </c>
      <c r="H70" s="176">
        <f>('ingreso básico'!H69/consumo!H70)*100</f>
        <v>18.486024662196392</v>
      </c>
      <c r="I70" s="176">
        <f>('ingreso básico'!I69/consumo!I70)*100</f>
        <v>18.661053982205551</v>
      </c>
      <c r="J70" s="176">
        <f>('ingreso básico'!J69/consumo!J70)*100</f>
        <v>20.188826413462337</v>
      </c>
      <c r="K70" s="176">
        <f>('ingreso básico'!K69/consumo!K70)*100</f>
        <v>17.274618968504058</v>
      </c>
      <c r="L70" s="176">
        <f>('ingreso básico'!L69/consumo!L70)*100</f>
        <v>18.527880805230591</v>
      </c>
      <c r="M70" s="176">
        <f>('ingreso básico'!M69/consumo!M70)*100</f>
        <v>18.458401833090875</v>
      </c>
      <c r="N70" s="182">
        <f>('ingreso básico'!N69/consumo!N70)*100</f>
        <v>18.680568802124004</v>
      </c>
      <c r="O70" s="178">
        <f>('ingreso básico'!O69/consumo!O70)*100</f>
        <v>18.896071904525222</v>
      </c>
      <c r="P70" s="130">
        <f t="shared" si="14"/>
        <v>1.9750410437258115</v>
      </c>
      <c r="Q70" s="186">
        <f>('ingreso básico'!Q69/consumo!Q70)*100</f>
        <v>18.666473213063213</v>
      </c>
      <c r="R70" s="130">
        <f t="shared" si="12"/>
        <v>0.46723347219970179</v>
      </c>
      <c r="S70" s="186">
        <f>('ingreso básico'!S69/consumo!S70)*100</f>
        <v>18.576039556882328</v>
      </c>
      <c r="T70" s="130">
        <f t="shared" si="13"/>
        <v>-0.86235010826095637</v>
      </c>
    </row>
    <row r="71" spans="2:20" ht="21" customHeight="1" x14ac:dyDescent="0.25">
      <c r="B71" s="67">
        <f t="shared" si="11"/>
        <v>2006</v>
      </c>
      <c r="C71" s="176">
        <f>('ingreso básico'!C70/consumo!C71)*100</f>
        <v>18.744562577174534</v>
      </c>
      <c r="D71" s="176">
        <f>('ingreso básico'!D70/consumo!D71)*100</f>
        <v>19.149447443484405</v>
      </c>
      <c r="E71" s="176">
        <f>('ingreso básico'!E70/consumo!E71)*100</f>
        <v>18.493405817053706</v>
      </c>
      <c r="F71" s="176">
        <f>('ingreso básico'!F70/consumo!F71)*100</f>
        <v>18.809388114562029</v>
      </c>
      <c r="G71" s="176">
        <f>('ingreso básico'!G70/consumo!G71)*100</f>
        <v>18.516043343992379</v>
      </c>
      <c r="H71" s="176">
        <f>('ingreso básico'!H70/consumo!H71)*100</f>
        <v>17.733629175877148</v>
      </c>
      <c r="I71" s="176">
        <f>('ingreso básico'!I70/consumo!I71)*100</f>
        <v>18.549943384476897</v>
      </c>
      <c r="J71" s="176">
        <f>('ingreso básico'!J70/consumo!J71)*100</f>
        <v>19.953688564758654</v>
      </c>
      <c r="K71" s="176">
        <f>('ingreso básico'!K70/consumo!K71)*100</f>
        <v>18.248482994797889</v>
      </c>
      <c r="L71" s="176">
        <f>('ingreso básico'!L70/consumo!L71)*100</f>
        <v>18.415468649309108</v>
      </c>
      <c r="M71" s="176">
        <f>('ingreso básico'!M70/consumo!M71)*100</f>
        <v>18.703818686573211</v>
      </c>
      <c r="N71" s="182">
        <f>('ingreso básico'!N70/consumo!N71)*100</f>
        <v>18.611453129080896</v>
      </c>
      <c r="O71" s="178">
        <f>('ingreso básico'!O70/consumo!O71)*100</f>
        <v>18.78676315879158</v>
      </c>
      <c r="P71" s="130">
        <f t="shared" si="14"/>
        <v>-0.57847337947239952</v>
      </c>
      <c r="Q71" s="186">
        <f>('ingreso básico'!Q70/consumo!Q71)*100</f>
        <v>18.640470792118752</v>
      </c>
      <c r="R71" s="130">
        <f t="shared" si="12"/>
        <v>-0.13930012727988439</v>
      </c>
      <c r="S71" s="186">
        <f>('ingreso básico'!S70/consumo!S71)*100</f>
        <v>18.601389413305551</v>
      </c>
      <c r="T71" s="130">
        <f t="shared" si="13"/>
        <v>0.13646534475553196</v>
      </c>
    </row>
    <row r="72" spans="2:20" ht="21" customHeight="1" x14ac:dyDescent="0.25">
      <c r="B72" s="67">
        <f t="shared" si="11"/>
        <v>2007</v>
      </c>
      <c r="C72" s="176">
        <f>('ingreso básico'!C71/consumo!C72)*100</f>
        <v>18.496867870585653</v>
      </c>
      <c r="D72" s="176">
        <f>('ingreso básico'!D71/consumo!D72)*100</f>
        <v>18.619414621205621</v>
      </c>
      <c r="E72" s="176">
        <f>('ingreso básico'!E71/consumo!E72)*100</f>
        <v>18.323503565349853</v>
      </c>
      <c r="F72" s="176">
        <f>('ingreso básico'!F71/consumo!F72)*100</f>
        <v>18.49690747286866</v>
      </c>
      <c r="G72" s="176">
        <f>('ingreso básico'!G71/consumo!G72)*100</f>
        <v>18.555282027306525</v>
      </c>
      <c r="H72" s="176">
        <f>('ingreso básico'!H71/consumo!H72)*100</f>
        <v>18.444856180892973</v>
      </c>
      <c r="I72" s="176">
        <f>('ingreso básico'!I71/consumo!I72)*100</f>
        <v>18.463774594313488</v>
      </c>
      <c r="J72" s="176">
        <f>('ingreso básico'!J71/consumo!J72)*100</f>
        <v>18.896815511565688</v>
      </c>
      <c r="K72" s="176">
        <f>('ingreso básico'!K71/consumo!K72)*100</f>
        <v>18.41422841712572</v>
      </c>
      <c r="L72" s="176">
        <f>('ingreso básico'!L71/consumo!L72)*100</f>
        <v>18.640647878060488</v>
      </c>
      <c r="M72" s="176">
        <f>('ingreso básico'!M71/consumo!M72)*100</f>
        <v>18.986066336687664</v>
      </c>
      <c r="N72" s="182">
        <f>('ingreso básico'!N71/consumo!N72)*100</f>
        <v>18.625214846867362</v>
      </c>
      <c r="O72" s="178">
        <f>('ingreso básico'!O71/consumo!O72)*100</f>
        <v>18.481803601107078</v>
      </c>
      <c r="P72" s="130">
        <f t="shared" si="14"/>
        <v>-1.6232682293745193</v>
      </c>
      <c r="Q72" s="186">
        <f>('ingreso básico'!Q71/consumo!Q72)*100</f>
        <v>18.581233689331047</v>
      </c>
      <c r="R72" s="130">
        <f t="shared" si="12"/>
        <v>-0.31778758942477836</v>
      </c>
      <c r="S72" s="186">
        <f>('ingreso básico'!S71/consumo!S72)*100</f>
        <v>18.65472466479903</v>
      </c>
      <c r="T72" s="130">
        <f t="shared" si="13"/>
        <v>0.28672724552138984</v>
      </c>
    </row>
    <row r="73" spans="2:20" ht="21" customHeight="1" x14ac:dyDescent="0.25">
      <c r="B73" s="67">
        <f t="shared" si="11"/>
        <v>2008</v>
      </c>
      <c r="C73" s="176">
        <f>('ingreso básico'!C72/consumo!C73)*100</f>
        <v>19.001379919057385</v>
      </c>
      <c r="D73" s="176">
        <f>('ingreso básico'!D72/consumo!D73)*100</f>
        <v>18.422856717387798</v>
      </c>
      <c r="E73" s="176">
        <f>('ingreso básico'!E72/consumo!E73)*100</f>
        <v>18.396967354574826</v>
      </c>
      <c r="F73" s="176">
        <f>('ingreso básico'!F72/consumo!F73)*100</f>
        <v>18.818883738660684</v>
      </c>
      <c r="G73" s="176">
        <f>('ingreso básico'!G72/consumo!G73)*100</f>
        <v>18.459013883769554</v>
      </c>
      <c r="H73" s="176">
        <f>('ingreso básico'!H72/consumo!H73)*100</f>
        <v>18.670637951268766</v>
      </c>
      <c r="I73" s="176">
        <f>('ingreso básico'!I72/consumo!I73)*100</f>
        <v>18.474189704879148</v>
      </c>
      <c r="J73" s="176">
        <f>('ingreso básico'!J72/consumo!J73)*100</f>
        <v>18.788421870145303</v>
      </c>
      <c r="K73" s="176">
        <f>('ingreso básico'!K72/consumo!K73)*100</f>
        <v>18.850984474396089</v>
      </c>
      <c r="L73" s="176">
        <f>('ingreso básico'!L72/consumo!L73)*100</f>
        <v>18.402498937204403</v>
      </c>
      <c r="M73" s="176">
        <f>('ingreso básico'!M72/consumo!M73)*100</f>
        <v>18.534417426029499</v>
      </c>
      <c r="N73" s="182">
        <f>('ingreso básico'!N72/consumo!N73)*100</f>
        <v>18.323506816795529</v>
      </c>
      <c r="O73" s="178">
        <f>('ingreso básico'!O72/consumo!O73)*100</f>
        <v>18.61124231830366</v>
      </c>
      <c r="P73" s="130">
        <f t="shared" si="14"/>
        <v>0.70035760573079475</v>
      </c>
      <c r="Q73" s="186">
        <f>('ingreso básico'!Q72/consumo!Q73)*100</f>
        <v>18.598656685998822</v>
      </c>
      <c r="R73" s="130">
        <f t="shared" si="12"/>
        <v>9.3766630133829132E-2</v>
      </c>
      <c r="S73" s="186">
        <f>('ingreso básico'!S72/consumo!S73)*100</f>
        <v>18.421926918828955</v>
      </c>
      <c r="T73" s="130">
        <f t="shared" si="13"/>
        <v>-1.2479291447777707</v>
      </c>
    </row>
    <row r="74" spans="2:20" ht="21" customHeight="1" x14ac:dyDescent="0.25">
      <c r="B74" s="67">
        <f t="shared" si="11"/>
        <v>2009</v>
      </c>
      <c r="C74" s="176">
        <f>('ingreso básico'!C73/consumo!C74)*100</f>
        <v>18.301099406247069</v>
      </c>
      <c r="D74" s="176">
        <f>('ingreso básico'!D73/consumo!D74)*100</f>
        <v>18.433541415217487</v>
      </c>
      <c r="E74" s="176">
        <f>('ingreso básico'!E73/consumo!E74)*100</f>
        <v>18.272488357275492</v>
      </c>
      <c r="F74" s="176">
        <f>('ingreso básico'!F73/consumo!F74)*100</f>
        <v>18.554741084739995</v>
      </c>
      <c r="G74" s="176">
        <f>('ingreso básico'!G73/consumo!G74)*100</f>
        <v>18.420105915143374</v>
      </c>
      <c r="H74" s="176">
        <f>('ingreso básico'!H73/consumo!H74)*100</f>
        <v>17.729399122807017</v>
      </c>
      <c r="I74" s="176">
        <f>('ingreso básico'!I73/consumo!I74)*100</f>
        <v>18.736771926854047</v>
      </c>
      <c r="J74" s="176">
        <f>('ingreso básico'!J73/consumo!J74)*100</f>
        <v>18.683624881606363</v>
      </c>
      <c r="K74" s="176">
        <f>('ingreso básico'!K73/consumo!K74)*100</f>
        <v>18.126558302172267</v>
      </c>
      <c r="L74" s="176">
        <f>('ingreso básico'!L73/consumo!L74)*100</f>
        <v>18.56787617348855</v>
      </c>
      <c r="M74" s="176">
        <f>('ingreso básico'!M73/consumo!M74)*100</f>
        <v>18.756161489063299</v>
      </c>
      <c r="N74" s="182">
        <f>('ingreso básico'!N73/consumo!N74)*100</f>
        <v>19.454006630246354</v>
      </c>
      <c r="O74" s="178">
        <f>('ingreso básico'!O73/consumo!O74)*100</f>
        <v>18.336069297923093</v>
      </c>
      <c r="P74" s="130">
        <f t="shared" si="14"/>
        <v>-1.4785311784906607</v>
      </c>
      <c r="Q74" s="186">
        <f>('ingreso básico'!Q73/consumo!Q74)*100</f>
        <v>18.471926212955474</v>
      </c>
      <c r="R74" s="130">
        <f t="shared" si="12"/>
        <v>-0.68139584047891555</v>
      </c>
      <c r="S74" s="186">
        <f>('ingreso básico'!S73/consumo!S74)*100</f>
        <v>18.471157745537514</v>
      </c>
      <c r="T74" s="130">
        <f t="shared" si="13"/>
        <v>0.26724037569729742</v>
      </c>
    </row>
    <row r="75" spans="2:20" ht="21" customHeight="1" x14ac:dyDescent="0.25">
      <c r="B75" s="67">
        <f t="shared" si="11"/>
        <v>2010</v>
      </c>
      <c r="C75" s="176">
        <f>('ingreso básico'!C74/consumo!C75)*100</f>
        <v>18.611945595014621</v>
      </c>
      <c r="D75" s="176">
        <f>('ingreso básico'!D74/consumo!D75)*100</f>
        <v>18.578172596581997</v>
      </c>
      <c r="E75" s="176">
        <f>('ingreso básico'!E74/consumo!E75)*100</f>
        <v>18.181083361929353</v>
      </c>
      <c r="F75" s="176">
        <f>('ingreso básico'!F74/consumo!F75)*100</f>
        <v>18.393314441463833</v>
      </c>
      <c r="G75" s="176">
        <f>('ingreso básico'!G74/consumo!G75)*100</f>
        <v>18.087096836508987</v>
      </c>
      <c r="H75" s="176">
        <f>('ingreso básico'!H74/consumo!H75)*100</f>
        <v>17.874994836204401</v>
      </c>
      <c r="I75" s="176">
        <f>('ingreso básico'!I74/consumo!I75)*100</f>
        <v>18.245015305162624</v>
      </c>
      <c r="J75" s="176">
        <f>('ingreso básico'!J74/consumo!J75)*100</f>
        <v>18.638332638832974</v>
      </c>
      <c r="K75" s="176">
        <f>('ingreso básico'!K74/consumo!K75)*100</f>
        <v>17.261689623144775</v>
      </c>
      <c r="L75" s="176">
        <f>('ingreso básico'!L74/consumo!L75)*100</f>
        <v>18.754642574477696</v>
      </c>
      <c r="M75" s="176">
        <f>('ingreso básico'!M74/consumo!M75)*100</f>
        <v>18.647797253714721</v>
      </c>
      <c r="N75" s="182">
        <f>('ingreso básico'!N74/consumo!N75)*100</f>
        <v>18.180519201429814</v>
      </c>
      <c r="O75" s="178">
        <f>('ingreso básico'!O74/consumo!O75)*100</f>
        <v>18.464128446086566</v>
      </c>
      <c r="P75" s="130">
        <f t="shared" si="14"/>
        <v>0.69840021916789397</v>
      </c>
      <c r="Q75" s="186">
        <f>('ingreso básico'!Q74/consumo!Q75)*100</f>
        <v>18.287178065425298</v>
      </c>
      <c r="R75" s="130">
        <f t="shared" si="12"/>
        <v>-1.0001563745994257</v>
      </c>
      <c r="S75" s="186">
        <f>('ingreso básico'!S74/consumo!S75)*100</f>
        <v>18.371396431016173</v>
      </c>
      <c r="T75" s="130">
        <f t="shared" si="13"/>
        <v>-0.54009237480223682</v>
      </c>
    </row>
    <row r="76" spans="2:20" ht="21" customHeight="1" x14ac:dyDescent="0.25">
      <c r="B76" s="67">
        <f t="shared" si="11"/>
        <v>2011</v>
      </c>
      <c r="C76" s="176">
        <f>('ingreso básico'!C75/consumo!C76)*100</f>
        <v>18.657797012659419</v>
      </c>
      <c r="D76" s="176">
        <f>('ingreso básico'!D75/consumo!D76)*100</f>
        <v>18.292058517454059</v>
      </c>
      <c r="E76" s="176">
        <f>('ingreso básico'!E75/consumo!E76)*100</f>
        <v>18.509188480139382</v>
      </c>
      <c r="F76" s="176">
        <f>('ingreso básico'!F75/consumo!F76)*100</f>
        <v>18.461583782286763</v>
      </c>
      <c r="G76" s="176">
        <f>('ingreso básico'!G75/consumo!G76)*100</f>
        <v>18.262067485817042</v>
      </c>
      <c r="H76" s="176">
        <f>('ingreso básico'!H75/consumo!H76)*100</f>
        <v>18.59666814888574</v>
      </c>
      <c r="I76" s="176">
        <f>('ingreso básico'!I75/consumo!I76)*100</f>
        <v>18.201252194726077</v>
      </c>
      <c r="J76" s="176">
        <f>('ingreso básico'!J75/consumo!J76)*100</f>
        <v>18.07635656143384</v>
      </c>
      <c r="K76" s="176">
        <f>('ingreso básico'!K75/consumo!K76)*100</f>
        <v>18.46300228959344</v>
      </c>
      <c r="L76" s="176">
        <f>('ingreso básico'!L75/consumo!L76)*100</f>
        <v>18.459991558421532</v>
      </c>
      <c r="M76" s="176">
        <f>('ingreso básico'!M75/consumo!M76)*100</f>
        <v>18.446244504024151</v>
      </c>
      <c r="N76" s="182">
        <f>('ingreso básico'!N75/consumo!N76)*100</f>
        <v>18.74277016801334</v>
      </c>
      <c r="O76" s="178">
        <f>('ingreso básico'!O75/consumo!O76)*100</f>
        <v>18.486459256203354</v>
      </c>
      <c r="P76" s="130">
        <f t="shared" si="14"/>
        <v>0.12094158780358022</v>
      </c>
      <c r="Q76" s="186">
        <f>('ingreso básico'!Q75/consumo!Q76)*100</f>
        <v>18.431124913701677</v>
      </c>
      <c r="R76" s="130">
        <f t="shared" si="12"/>
        <v>0.78714631509237964</v>
      </c>
      <c r="S76" s="186">
        <f>('ingreso básico'!S75/consumo!S76)*100</f>
        <v>18.421237747756273</v>
      </c>
      <c r="T76" s="130">
        <f t="shared" si="13"/>
        <v>0.27129846621758436</v>
      </c>
    </row>
    <row r="77" spans="2:20" ht="21" customHeight="1" x14ac:dyDescent="0.25">
      <c r="B77" s="67">
        <f t="shared" si="11"/>
        <v>2012</v>
      </c>
      <c r="C77" s="176">
        <f>('ingreso básico'!C76/consumo!C77)*100</f>
        <v>18.592286311960983</v>
      </c>
      <c r="D77" s="176">
        <f>('ingreso básico'!D76/consumo!D77)*100</f>
        <v>16.369618117967807</v>
      </c>
      <c r="E77" s="176">
        <f>('ingreso básico'!E76/consumo!E77)*100</f>
        <v>23.734105523239336</v>
      </c>
      <c r="F77" s="176">
        <f>('ingreso básico'!F76/consumo!F77)*100</f>
        <v>17.79019393936445</v>
      </c>
      <c r="G77" s="176">
        <f>('ingreso básico'!G76/consumo!G77)*100</f>
        <v>18.584803367581699</v>
      </c>
      <c r="H77" s="176">
        <f>('ingreso básico'!H76/consumo!H77)*100</f>
        <v>18.147093889642424</v>
      </c>
      <c r="I77" s="176">
        <f>('ingreso básico'!I76/consumo!I77)*100</f>
        <v>18.47165270734202</v>
      </c>
      <c r="J77" s="176">
        <f>('ingreso básico'!J76/consumo!J77)*100</f>
        <v>18.487336879170321</v>
      </c>
      <c r="K77" s="176">
        <f>('ingreso básico'!K76/consumo!K77)*100</f>
        <v>18.437913988748296</v>
      </c>
      <c r="L77" s="176">
        <f>('ingreso básico'!L76/consumo!L77)*100</f>
        <v>22.128935003749376</v>
      </c>
      <c r="M77" s="176">
        <f>('ingreso básico'!M76/consumo!M77)*100</f>
        <v>4.0407496310661752</v>
      </c>
      <c r="N77" s="182">
        <f>('ingreso básico'!N76/consumo!N77)*100</f>
        <v>5.2213990741909022</v>
      </c>
      <c r="O77" s="178">
        <f>('ingreso básico'!O76/consumo!O77)*100</f>
        <v>18.742729277340995</v>
      </c>
      <c r="P77" s="130">
        <f t="shared" si="14"/>
        <v>1.3862580042289352</v>
      </c>
      <c r="Q77" s="186">
        <f>('ingreso básico'!Q76/consumo!Q77)*100</f>
        <v>12.435516570842886</v>
      </c>
      <c r="R77" s="130">
        <f t="shared" si="12"/>
        <v>-32.52980146861065</v>
      </c>
      <c r="S77" s="186">
        <f>('ingreso básico'!S76/consumo!S77)*100</f>
        <v>12.698191462634318</v>
      </c>
      <c r="T77" s="130">
        <f t="shared" si="13"/>
        <v>-31.067653343864087</v>
      </c>
    </row>
    <row r="78" spans="2:20" ht="21" customHeight="1" x14ac:dyDescent="0.25">
      <c r="B78" s="67">
        <f t="shared" si="11"/>
        <v>2013</v>
      </c>
      <c r="C78" s="176">
        <f>('ingreso básico'!C77/consumo!C78)*100</f>
        <v>30.82611159766515</v>
      </c>
      <c r="D78" s="176">
        <f>('ingreso básico'!D77/consumo!D78)*100</f>
        <v>18.530181728180111</v>
      </c>
      <c r="E78" s="176">
        <f>('ingreso básico'!E77/consumo!E78)*100</f>
        <v>18.108642513694527</v>
      </c>
      <c r="F78" s="176">
        <f>('ingreso básico'!F77/consumo!F78)*100</f>
        <v>18.183997658188776</v>
      </c>
      <c r="G78" s="176">
        <f>('ingreso básico'!G77/consumo!G78)*100</f>
        <v>18.177450572877589</v>
      </c>
      <c r="H78" s="176">
        <f>('ingreso básico'!H77/consumo!H78)*100</f>
        <v>17.808127408177143</v>
      </c>
      <c r="I78" s="176">
        <f>('ingreso básico'!I77/consumo!I78)*100</f>
        <v>18.400405821904513</v>
      </c>
      <c r="J78" s="176">
        <f>('ingreso básico'!J77/consumo!J78)*100</f>
        <v>18.355252415392812</v>
      </c>
      <c r="K78" s="176">
        <f>('ingreso básico'!K77/consumo!K78)*100</f>
        <v>19.063897580073196</v>
      </c>
      <c r="L78" s="176">
        <f>('ingreso básico'!L77/consumo!L78)*100</f>
        <v>19.038126650704186</v>
      </c>
      <c r="M78" s="176">
        <f>('ingreso básico'!M77/consumo!M78)*100</f>
        <v>19.160549382490981</v>
      </c>
      <c r="N78" s="182">
        <f>('ingreso básico'!N77/consumo!N78)*100</f>
        <v>19.027897940904499</v>
      </c>
      <c r="O78" s="178">
        <f>('ingreso básico'!O77/consumo!O78)*100</f>
        <v>21.723231151576709</v>
      </c>
      <c r="P78" s="130">
        <f t="shared" si="14"/>
        <v>15.902176412690272</v>
      </c>
      <c r="Q78" s="186">
        <f>('ingreso básico'!Q77/consumo!Q78)*100</f>
        <v>19.290999331471124</v>
      </c>
      <c r="R78" s="130">
        <f t="shared" si="12"/>
        <v>55.128250777310249</v>
      </c>
      <c r="S78" s="186">
        <f>('ingreso básico'!S77/consumo!S78)*100</f>
        <v>18.769847594562687</v>
      </c>
      <c r="T78" s="130">
        <f t="shared" si="13"/>
        <v>47.815125089228786</v>
      </c>
    </row>
    <row r="79" spans="2:20" ht="21" customHeight="1" x14ac:dyDescent="0.25">
      <c r="B79" s="67">
        <f t="shared" si="11"/>
        <v>2014</v>
      </c>
      <c r="C79" s="176">
        <f>('ingreso básico'!C78/consumo!C79)*100</f>
        <v>18.733386308570445</v>
      </c>
      <c r="D79" s="176">
        <f>('ingreso básico'!D78/consumo!D79)*100</f>
        <v>19.183292679344074</v>
      </c>
      <c r="E79" s="176">
        <f>('ingreso básico'!E78/consumo!E79)*100</f>
        <v>18.935562896825967</v>
      </c>
      <c r="F79" s="176">
        <f>('ingreso básico'!F78/consumo!F79)*100</f>
        <v>18.533075318047512</v>
      </c>
      <c r="G79" s="176">
        <f>('ingreso básico'!G78/consumo!G79)*100</f>
        <v>18.018136744895497</v>
      </c>
      <c r="H79" s="176">
        <f>('ingreso básico'!H78/consumo!H79)*100</f>
        <v>18.53573926293884</v>
      </c>
      <c r="I79" s="176">
        <f>('ingreso básico'!I78/consumo!I79)*100</f>
        <v>19.790665503767567</v>
      </c>
      <c r="J79" s="176">
        <f>('ingreso básico'!J78/consumo!J79)*100</f>
        <v>17.624669774752412</v>
      </c>
      <c r="K79" s="176">
        <f>('ingreso básico'!K78/consumo!K79)*100</f>
        <v>19.047104333237108</v>
      </c>
      <c r="L79" s="176">
        <f>('ingreso básico'!L78/consumo!L79)*100</f>
        <v>18.476714260488912</v>
      </c>
      <c r="M79" s="176">
        <f>('ingreso básico'!M78/consumo!M79)*100</f>
        <v>17.542677571452906</v>
      </c>
      <c r="N79" s="182">
        <f>('ingreso básico'!N78/consumo!N79)*100</f>
        <v>18.459895247686912</v>
      </c>
      <c r="O79" s="178">
        <f>('ingreso básico'!O78/consumo!O79)*100</f>
        <v>18.945141062417562</v>
      </c>
      <c r="P79" s="130">
        <f t="shared" si="14"/>
        <v>-12.788567546764373</v>
      </c>
      <c r="Q79" s="186">
        <f>('ingreso básico'!Q78/consumo!Q79)*100</f>
        <v>18.608128371994699</v>
      </c>
      <c r="R79" s="130">
        <f t="shared" si="12"/>
        <v>-3.5398423261691625</v>
      </c>
      <c r="S79" s="186">
        <f>('ingreso básico'!S78/consumo!S79)*100</f>
        <v>18.541179074686433</v>
      </c>
      <c r="T79" s="130">
        <f t="shared" si="13"/>
        <v>-1.2182758476019573</v>
      </c>
    </row>
    <row r="80" spans="2:20" ht="21" customHeight="1" x14ac:dyDescent="0.25">
      <c r="B80" s="67">
        <f t="shared" si="11"/>
        <v>2015</v>
      </c>
      <c r="C80" s="176">
        <f>('ingreso básico'!C79/consumo!C80)*100</f>
        <v>18.5271276063303</v>
      </c>
      <c r="D80" s="176">
        <f>('ingreso básico'!D79/consumo!D80)*100</f>
        <v>18.37475772206324</v>
      </c>
      <c r="E80" s="176">
        <f>('ingreso básico'!E79/consumo!E80)*100</f>
        <v>18.685699495649306</v>
      </c>
      <c r="F80" s="176">
        <f>('ingreso básico'!F79/consumo!F80)*100</f>
        <v>18.18701436833544</v>
      </c>
      <c r="G80" s="176">
        <f>('ingreso básico'!G79/consumo!G80)*100</f>
        <v>18.621416690294851</v>
      </c>
      <c r="H80" s="176">
        <f>('ingreso básico'!H79/consumo!H80)*100</f>
        <v>18.758370696531262</v>
      </c>
      <c r="I80" s="176">
        <f>('ingreso básico'!I79/consumo!I80)*100</f>
        <v>18.535231519908439</v>
      </c>
      <c r="J80" s="176">
        <f>('ingreso básico'!J79/consumo!J80)*100</f>
        <v>18.869261094482066</v>
      </c>
      <c r="K80" s="176">
        <f>('ingreso básico'!K79/consumo!K80)*100</f>
        <v>18.898608067532781</v>
      </c>
      <c r="L80" s="176">
        <f>('ingreso básico'!L79/consumo!L80)*100</f>
        <v>19.055425859837314</v>
      </c>
      <c r="M80" s="176">
        <f>('ingreso básico'!M79/consumo!M80)*100</f>
        <v>18.611061375520602</v>
      </c>
      <c r="N80" s="182">
        <f>('ingreso básico'!N79/consumo!N80)*100</f>
        <v>18.787307957453951</v>
      </c>
      <c r="O80" s="178">
        <f>('ingreso básico'!O79/consumo!O80)*100</f>
        <v>18.528110463427407</v>
      </c>
      <c r="P80" s="130">
        <f t="shared" si="14"/>
        <v>-2.201253596456143</v>
      </c>
      <c r="Q80" s="186">
        <f>('ingreso básico'!Q79/consumo!Q80)*100</f>
        <v>18.667021999197605</v>
      </c>
      <c r="R80" s="130">
        <f>((Q80/Q78)-1)*100</f>
        <v>-3.2345516245784633</v>
      </c>
      <c r="S80" s="186"/>
      <c r="T80" s="111"/>
    </row>
    <row r="81" spans="2:20" ht="21" customHeight="1" x14ac:dyDescent="0.25">
      <c r="B81" s="82">
        <f t="shared" si="11"/>
        <v>2016</v>
      </c>
      <c r="C81" s="183">
        <f>('ingreso básico'!C80/consumo!C81)*100</f>
        <v>18.656928626563555</v>
      </c>
      <c r="D81" s="183">
        <f>('ingreso básico'!D80/consumo!D81)*100</f>
        <v>18.727408625138832</v>
      </c>
      <c r="E81" s="183">
        <f>('ingreso básico'!E80/consumo!E81)*100</f>
        <v>18.906945250131077</v>
      </c>
      <c r="F81" s="183"/>
      <c r="G81" s="183"/>
      <c r="H81" s="183"/>
      <c r="I81" s="183"/>
      <c r="J81" s="183"/>
      <c r="K81" s="183"/>
      <c r="L81" s="183"/>
      <c r="M81" s="183"/>
      <c r="N81" s="184"/>
      <c r="O81" s="179">
        <f>('ingreso básico'!O80/consumo!O81)*100</f>
        <v>18.762846384475832</v>
      </c>
      <c r="P81" s="137">
        <f t="shared" si="14"/>
        <v>1.2669177545749699</v>
      </c>
      <c r="Q81" s="185"/>
      <c r="R81" s="137"/>
      <c r="S81" s="168"/>
      <c r="T81" s="112"/>
    </row>
    <row r="82" spans="2:20" ht="21" customHeight="1" x14ac:dyDescent="0.25">
      <c r="B82" s="67"/>
      <c r="C82" s="68"/>
      <c r="D82" s="68"/>
      <c r="E82" s="68"/>
      <c r="F82" s="68"/>
      <c r="G82" s="68"/>
      <c r="H82" s="68"/>
      <c r="O82" s="176"/>
      <c r="P82" s="175"/>
      <c r="Q82" s="177"/>
      <c r="R82" s="5"/>
    </row>
    <row r="83" spans="2:20" ht="33.75" x14ac:dyDescent="0.5">
      <c r="B83" s="85" t="s">
        <v>60</v>
      </c>
      <c r="C83" s="86"/>
      <c r="D83" s="86"/>
      <c r="E83" s="86"/>
      <c r="F83" s="86"/>
      <c r="G83" s="86"/>
      <c r="H83" s="86"/>
      <c r="I83" s="86"/>
      <c r="J83" s="86"/>
      <c r="K83" s="86"/>
      <c r="L83" s="86"/>
      <c r="M83" s="86"/>
      <c r="N83" s="98"/>
      <c r="O83" s="86"/>
      <c r="P83" s="86"/>
      <c r="Q83" s="93"/>
      <c r="R83" s="123"/>
      <c r="S83" s="123"/>
      <c r="T83" s="122"/>
    </row>
    <row r="84" spans="2:20" ht="58.5" customHeight="1" x14ac:dyDescent="0.25">
      <c r="B84" s="174" t="s">
        <v>23</v>
      </c>
      <c r="C84" s="87" t="s">
        <v>24</v>
      </c>
      <c r="D84" s="87" t="s">
        <v>25</v>
      </c>
      <c r="E84" s="87" t="s">
        <v>26</v>
      </c>
      <c r="F84" s="87" t="s">
        <v>27</v>
      </c>
      <c r="G84" s="87" t="s">
        <v>28</v>
      </c>
      <c r="H84" s="87" t="s">
        <v>29</v>
      </c>
      <c r="I84" s="87" t="s">
        <v>30</v>
      </c>
      <c r="J84" s="87" t="s">
        <v>31</v>
      </c>
      <c r="K84" s="87" t="s">
        <v>32</v>
      </c>
      <c r="L84" s="87" t="s">
        <v>33</v>
      </c>
      <c r="M84" s="87" t="s">
        <v>34</v>
      </c>
      <c r="N84" s="96" t="s">
        <v>35</v>
      </c>
      <c r="O84" s="160" t="s">
        <v>67</v>
      </c>
      <c r="P84" s="161" t="s">
        <v>64</v>
      </c>
      <c r="Q84" s="162" t="s">
        <v>23</v>
      </c>
      <c r="R84" s="161" t="s">
        <v>36</v>
      </c>
      <c r="S84" s="162" t="s">
        <v>63</v>
      </c>
      <c r="T84" s="163" t="s">
        <v>66</v>
      </c>
    </row>
    <row r="85" spans="2:20" ht="21" customHeight="1" x14ac:dyDescent="0.25">
      <c r="B85" s="67">
        <f>+B65</f>
        <v>2000</v>
      </c>
      <c r="C85" s="180">
        <f>('ingreso básico'!C84/consumo!C85)*100</f>
        <v>5.9443668374329555</v>
      </c>
      <c r="D85" s="180">
        <f>('ingreso básico'!D84/consumo!D85)*100</f>
        <v>5.784712086615575</v>
      </c>
      <c r="E85" s="180">
        <f>('ingreso básico'!E84/consumo!E85)*100</f>
        <v>5.9244324908808457</v>
      </c>
      <c r="F85" s="180">
        <f>('ingreso básico'!F84/consumo!F85)*100</f>
        <v>5.8595198063727656</v>
      </c>
      <c r="G85" s="180">
        <f>('ingreso básico'!G84/consumo!G85)*100</f>
        <v>5.8637574726800903</v>
      </c>
      <c r="H85" s="180">
        <f>('ingreso básico'!H84/consumo!H85)*100</f>
        <v>6.4670815023722152</v>
      </c>
      <c r="I85" s="180">
        <f>('ingreso básico'!I84/consumo!I85)*100</f>
        <v>5.9395009421678946</v>
      </c>
      <c r="J85" s="180">
        <f>('ingreso básico'!J84/consumo!J85)*100</f>
        <v>5.7492421385133907</v>
      </c>
      <c r="K85" s="180">
        <f>('ingreso básico'!K84/consumo!K85)*100</f>
        <v>5.8327023615391065</v>
      </c>
      <c r="L85" s="180">
        <f>('ingreso básico'!L84/consumo!L85)*100</f>
        <v>5.8789071744675745</v>
      </c>
      <c r="M85" s="180">
        <f>('ingreso básico'!M84/consumo!M85)*100</f>
        <v>5.6083636929907694</v>
      </c>
      <c r="N85" s="181">
        <f>('ingreso básico'!N84/consumo!N85)*100</f>
        <v>5.85259192579983</v>
      </c>
      <c r="O85" s="178">
        <f>('ingreso básico'!O84/consumo!O85)*100</f>
        <v>5.8890621057425427</v>
      </c>
      <c r="P85" s="110"/>
      <c r="Q85" s="186">
        <f>('ingreso básico'!Q84/consumo!Q85)*100</f>
        <v>5.8913399437186875</v>
      </c>
      <c r="R85" s="110"/>
      <c r="S85" s="186">
        <f>('ingreso básico'!S84/consumo!S85)*100</f>
        <v>5.7626615329472113</v>
      </c>
      <c r="T85" s="110"/>
    </row>
    <row r="86" spans="2:20" ht="21" customHeight="1" x14ac:dyDescent="0.25">
      <c r="B86" s="67">
        <f t="shared" ref="B86:B101" si="15">+B66</f>
        <v>2001</v>
      </c>
      <c r="C86" s="176">
        <f>('ingreso básico'!C85/consumo!C86)*100</f>
        <v>4.7428776959147791</v>
      </c>
      <c r="D86" s="176">
        <f>('ingreso básico'!D85/consumo!D86)*100</f>
        <v>6.322794745336437</v>
      </c>
      <c r="E86" s="176">
        <f>('ingreso básico'!E85/consumo!E86)*100</f>
        <v>6.2322882178436965</v>
      </c>
      <c r="F86" s="176">
        <f>('ingreso básico'!F85/consumo!F86)*100</f>
        <v>6.1126303110803946</v>
      </c>
      <c r="G86" s="176">
        <f>('ingreso básico'!G85/consumo!G86)*100</f>
        <v>6.201855304692538</v>
      </c>
      <c r="H86" s="176">
        <f>('ingreso básico'!H85/consumo!H86)*100</f>
        <v>5.0441992532892526</v>
      </c>
      <c r="I86" s="176">
        <f>('ingreso básico'!I85/consumo!I86)*100</f>
        <v>7.0686377309942001</v>
      </c>
      <c r="J86" s="176">
        <f>('ingreso básico'!J85/consumo!J86)*100</f>
        <v>5.3859202598188913</v>
      </c>
      <c r="K86" s="176">
        <f>('ingreso básico'!K85/consumo!K86)*100</f>
        <v>5.2862564875002018</v>
      </c>
      <c r="L86" s="176">
        <f>('ingreso básico'!L85/consumo!L86)*100</f>
        <v>6.3538841581276637</v>
      </c>
      <c r="M86" s="176">
        <f>('ingreso básico'!M85/consumo!M86)*100</f>
        <v>5.9022405039643351</v>
      </c>
      <c r="N86" s="182">
        <f>('ingreso básico'!N85/consumo!N86)*100</f>
        <v>5.9709360925601205</v>
      </c>
      <c r="O86" s="178">
        <f>('ingreso básico'!O85/consumo!O86)*100</f>
        <v>5.6951448235570474</v>
      </c>
      <c r="P86" s="130"/>
      <c r="Q86" s="186">
        <f>('ingreso básico'!Q85/consumo!Q86)*100</f>
        <v>5.8418975023981909</v>
      </c>
      <c r="R86" s="130">
        <f t="shared" ref="R86:R99" si="16">((Q86/Q85)-1)*100</f>
        <v>-0.83923932064405848</v>
      </c>
      <c r="S86" s="186">
        <f>('ingreso básico'!S85/consumo!S86)*100</f>
        <v>5.9939461254761</v>
      </c>
      <c r="T86" s="130">
        <f t="shared" ref="T86:T99" si="17">((S86/S85)-1)*100</f>
        <v>4.0135029830669522</v>
      </c>
    </row>
    <row r="87" spans="2:20" ht="21" customHeight="1" x14ac:dyDescent="0.25">
      <c r="B87" s="67">
        <f t="shared" si="15"/>
        <v>2002</v>
      </c>
      <c r="C87" s="176">
        <f>('ingreso básico'!C86/consumo!C87)*100</f>
        <v>6.037613454351308</v>
      </c>
      <c r="D87" s="176">
        <f>('ingreso básico'!D86/consumo!D87)*100</f>
        <v>6.0422144317849842</v>
      </c>
      <c r="E87" s="176">
        <f>('ingreso básico'!E86/consumo!E87)*100</f>
        <v>6.3852414152797614</v>
      </c>
      <c r="F87" s="176">
        <f>('ingreso básico'!F86/consumo!F87)*100</f>
        <v>6.390368349249659</v>
      </c>
      <c r="G87" s="176">
        <f>('ingreso básico'!G86/consumo!G87)*100</f>
        <v>4.3739071322966092</v>
      </c>
      <c r="H87" s="176">
        <f>('ingreso básico'!H86/consumo!H87)*100</f>
        <v>7.247370304114491</v>
      </c>
      <c r="I87" s="176">
        <f>('ingreso básico'!I86/consumo!I87)*100</f>
        <v>6.8110896817743489</v>
      </c>
      <c r="J87" s="176">
        <f>('ingreso básico'!J86/consumo!J87)*100</f>
        <v>5.5312752452394687</v>
      </c>
      <c r="K87" s="176">
        <f>('ingreso básico'!K86/consumo!K87)*100</f>
        <v>4.6577855382087092</v>
      </c>
      <c r="L87" s="176">
        <f>('ingreso básico'!L86/consumo!L87)*100</f>
        <v>8.9231211498973302</v>
      </c>
      <c r="M87" s="176">
        <f>('ingreso básico'!M86/consumo!M87)*100</f>
        <v>5.4442433019551055</v>
      </c>
      <c r="N87" s="182">
        <f>('ingreso básico'!N86/consumo!N87)*100</f>
        <v>7.1129022277227723</v>
      </c>
      <c r="O87" s="178">
        <f>('ingreso básico'!O86/consumo!O87)*100</f>
        <v>6.1570888776550623</v>
      </c>
      <c r="P87" s="130">
        <f t="shared" ref="P87:P101" si="18">((O87/O86)-1)*100</f>
        <v>8.1111906441300405</v>
      </c>
      <c r="Q87" s="186">
        <f>('ingreso básico'!Q86/consumo!Q87)*100</f>
        <v>6.0769560512389189</v>
      </c>
      <c r="R87" s="130">
        <f t="shared" si="16"/>
        <v>4.0236678021864147</v>
      </c>
      <c r="S87" s="186">
        <f>('ingreso básico'!S86/consumo!S87)*100</f>
        <v>5.9746748442765716</v>
      </c>
      <c r="T87" s="130">
        <f t="shared" si="17"/>
        <v>-0.32151241929953001</v>
      </c>
    </row>
    <row r="88" spans="2:20" ht="21" customHeight="1" x14ac:dyDescent="0.25">
      <c r="B88" s="67">
        <f t="shared" si="15"/>
        <v>2003</v>
      </c>
      <c r="C88" s="176">
        <f>('ingreso básico'!C87/consumo!C88)*100</f>
        <v>6.0718164857752983</v>
      </c>
      <c r="D88" s="176">
        <f>('ingreso básico'!D87/consumo!D88)*100</f>
        <v>5.3469128272315443</v>
      </c>
      <c r="E88" s="176">
        <f>('ingreso básico'!E87/consumo!E88)*100</f>
        <v>6.8149620264206208</v>
      </c>
      <c r="F88" s="176">
        <f>('ingreso básico'!F87/consumo!F88)*100</f>
        <v>5.6041985304556929</v>
      </c>
      <c r="G88" s="176">
        <f>('ingreso básico'!G87/consumo!G88)*100</f>
        <v>5.717788948208999</v>
      </c>
      <c r="H88" s="176">
        <f>('ingreso básico'!H87/consumo!H88)*100</f>
        <v>5.5624692287970809</v>
      </c>
      <c r="I88" s="176">
        <f>('ingreso básico'!I87/consumo!I88)*100</f>
        <v>5.1064640823137761</v>
      </c>
      <c r="J88" s="176">
        <f>('ingreso básico'!J87/consumo!J88)*100</f>
        <v>6.050416036308623</v>
      </c>
      <c r="K88" s="176">
        <f>('ingreso básico'!K87/consumo!K88)*100</f>
        <v>5.6198036006546648</v>
      </c>
      <c r="L88" s="176">
        <f>('ingreso básico'!L87/consumo!L88)*100</f>
        <v>4.5721402949382224</v>
      </c>
      <c r="M88" s="176">
        <f>('ingreso básico'!M87/consumo!M88)*100</f>
        <v>-7.7341164186896378</v>
      </c>
      <c r="N88" s="182">
        <f>('ingreso básico'!N87/consumo!N88)*100</f>
        <v>7.2843179049939106</v>
      </c>
      <c r="O88" s="178">
        <f>('ingreso básico'!O87/consumo!O88)*100</f>
        <v>6.0356925225192519</v>
      </c>
      <c r="P88" s="130">
        <f t="shared" si="18"/>
        <v>-1.9716518235813441</v>
      </c>
      <c r="Q88" s="186">
        <f>('ingreso básico'!Q87/consumo!Q88)*100</f>
        <v>4.5391545626697676</v>
      </c>
      <c r="R88" s="130">
        <f t="shared" si="16"/>
        <v>-25.305456804408465</v>
      </c>
      <c r="S88" s="186">
        <f>('ingreso básico'!S87/consumo!S88)*100</f>
        <v>4.8526148549041945</v>
      </c>
      <c r="T88" s="130">
        <f t="shared" si="17"/>
        <v>-18.780268694408576</v>
      </c>
    </row>
    <row r="89" spans="2:20" ht="21" customHeight="1" x14ac:dyDescent="0.25">
      <c r="B89" s="67">
        <f t="shared" si="15"/>
        <v>2004</v>
      </c>
      <c r="C89" s="176">
        <f>('ingreso básico'!C88/consumo!C89)*100</f>
        <v>10.176164416495826</v>
      </c>
      <c r="D89" s="176">
        <f>('ingreso básico'!D88/consumo!D89)*100</f>
        <v>5.2688711459510307</v>
      </c>
      <c r="E89" s="176">
        <f>('ingreso básico'!E88/consumo!E89)*100</f>
        <v>5.3131570425015084</v>
      </c>
      <c r="F89" s="176">
        <f>('ingreso básico'!F88/consumo!F89)*100</f>
        <v>4.2669662223328535</v>
      </c>
      <c r="G89" s="176">
        <f>('ingreso básico'!G88/consumo!G89)*100</f>
        <v>7.7613451041129604</v>
      </c>
      <c r="H89" s="176">
        <f>('ingreso básico'!H88/consumo!H89)*100</f>
        <v>5.8361406208577691</v>
      </c>
      <c r="I89" s="176">
        <f>('ingreso básico'!I88/consumo!I89)*100</f>
        <v>7.0315240365157168</v>
      </c>
      <c r="J89" s="176">
        <f>('ingreso básico'!J88/consumo!J89)*100</f>
        <v>2.7624743759398247</v>
      </c>
      <c r="K89" s="176">
        <f>('ingreso básico'!K88/consumo!K89)*100</f>
        <v>6.305822431090526</v>
      </c>
      <c r="L89" s="176">
        <f>('ingreso básico'!L88/consumo!L89)*100</f>
        <v>5.2498192451526551</v>
      </c>
      <c r="M89" s="176">
        <f>('ingreso básico'!M88/consumo!M89)*100</f>
        <v>6.2852197225168744</v>
      </c>
      <c r="N89" s="182">
        <f>('ingreso básico'!N88/consumo!N89)*100</f>
        <v>4.9966405409417813</v>
      </c>
      <c r="O89" s="178">
        <f>('ingreso básico'!O88/consumo!O89)*100</f>
        <v>7.1820642720587662</v>
      </c>
      <c r="P89" s="130">
        <f t="shared" si="18"/>
        <v>18.99320989699833</v>
      </c>
      <c r="Q89" s="186">
        <f>('ingreso básico'!Q88/consumo!Q89)*100</f>
        <v>6.0536934396981534</v>
      </c>
      <c r="R89" s="130">
        <f t="shared" si="16"/>
        <v>33.366100583664384</v>
      </c>
      <c r="S89" s="186">
        <f>('ingreso básico'!S88/consumo!S89)*100</f>
        <v>5.3666074253200913</v>
      </c>
      <c r="T89" s="130">
        <f t="shared" si="17"/>
        <v>10.592074289523335</v>
      </c>
    </row>
    <row r="90" spans="2:20" ht="21" customHeight="1" x14ac:dyDescent="0.25">
      <c r="B90" s="67">
        <f t="shared" si="15"/>
        <v>2005</v>
      </c>
      <c r="C90" s="176">
        <f>('ingreso básico'!C89/consumo!C90)*100</f>
        <v>5.2551943124025415</v>
      </c>
      <c r="D90" s="176">
        <f>('ingreso básico'!D89/consumo!D90)*100</f>
        <v>5.4778549110276549</v>
      </c>
      <c r="E90" s="176">
        <f>('ingreso básico'!E89/consumo!E90)*100</f>
        <v>5.4522619987133094</v>
      </c>
      <c r="F90" s="176">
        <f>('ingreso básico'!F89/consumo!F90)*100</f>
        <v>5.9250558752199343</v>
      </c>
      <c r="G90" s="176">
        <f>('ingreso básico'!G89/consumo!G90)*100</f>
        <v>4.1772165548773907</v>
      </c>
      <c r="H90" s="176">
        <f>('ingreso básico'!H89/consumo!H90)*100</f>
        <v>5.5516274915019244</v>
      </c>
      <c r="I90" s="176">
        <f>('ingreso básico'!I89/consumo!I90)*100</f>
        <v>5.8110376231000886</v>
      </c>
      <c r="J90" s="176">
        <f>('ingreso básico'!J89/consumo!J90)*100</f>
        <v>4.8189533589958415</v>
      </c>
      <c r="K90" s="176">
        <f>('ingreso básico'!K89/consumo!K90)*100</f>
        <v>5.4636096404801657</v>
      </c>
      <c r="L90" s="176">
        <f>('ingreso básico'!L89/consumo!L90)*100</f>
        <v>5.8053317360879619</v>
      </c>
      <c r="M90" s="176">
        <f>('ingreso básico'!M89/consumo!M90)*100</f>
        <v>5.567337855807156</v>
      </c>
      <c r="N90" s="182">
        <f>('ingreso básico'!N89/consumo!N90)*100</f>
        <v>4.9018387290078307</v>
      </c>
      <c r="O90" s="178">
        <f>('ingreso básico'!O89/consumo!O90)*100</f>
        <v>5.3937038029129676</v>
      </c>
      <c r="P90" s="130">
        <f t="shared" si="18"/>
        <v>-24.900368492987024</v>
      </c>
      <c r="Q90" s="186">
        <f>('ingreso básico'!Q89/consumo!Q90)*100</f>
        <v>5.3433505519152842</v>
      </c>
      <c r="R90" s="130">
        <f t="shared" si="16"/>
        <v>-11.73404128997797</v>
      </c>
      <c r="S90" s="186">
        <f>('ingreso básico'!S89/consumo!S90)*100</f>
        <v>5.3942298551164152</v>
      </c>
      <c r="T90" s="130">
        <f t="shared" si="17"/>
        <v>0.51470934255408718</v>
      </c>
    </row>
    <row r="91" spans="2:20" ht="21" customHeight="1" x14ac:dyDescent="0.25">
      <c r="B91" s="67">
        <f t="shared" si="15"/>
        <v>2006</v>
      </c>
      <c r="C91" s="176">
        <f>('ingreso básico'!C90/consumo!C91)*100</f>
        <v>5.2600782185117145</v>
      </c>
      <c r="D91" s="176">
        <f>('ingreso básico'!D90/consumo!D91)*100</f>
        <v>5.8447992237906883</v>
      </c>
      <c r="E91" s="176">
        <f>('ingreso básico'!E90/consumo!E91)*100</f>
        <v>4.1299877252702384</v>
      </c>
      <c r="F91" s="176">
        <f>('ingreso básico'!F90/consumo!F91)*100</f>
        <v>6.2261282499802606</v>
      </c>
      <c r="G91" s="176">
        <f>('ingreso básico'!G90/consumo!G91)*100</f>
        <v>5.4447132317129627</v>
      </c>
      <c r="H91" s="176">
        <f>('ingreso básico'!H90/consumo!H91)*100</f>
        <v>5.7048247977871407</v>
      </c>
      <c r="I91" s="176">
        <f>('ingreso básico'!I90/consumo!I91)*100</f>
        <v>5.6919179036247467</v>
      </c>
      <c r="J91" s="176">
        <f>('ingreso básico'!J90/consumo!J91)*100</f>
        <v>7.1060616478399492</v>
      </c>
      <c r="K91" s="176">
        <f>('ingreso básico'!K90/consumo!K91)*100</f>
        <v>5.3924225837889121</v>
      </c>
      <c r="L91" s="176">
        <f>('ingreso básico'!L90/consumo!L91)*100</f>
        <v>5.0657070194622618</v>
      </c>
      <c r="M91" s="176">
        <f>('ingreso básico'!M90/consumo!M91)*100</f>
        <v>5.9404778356376058</v>
      </c>
      <c r="N91" s="182">
        <f>('ingreso básico'!N90/consumo!N91)*100</f>
        <v>4.7508713561470213</v>
      </c>
      <c r="O91" s="178">
        <f>('ingreso básico'!O90/consumo!O91)*100</f>
        <v>5.0106244235515423</v>
      </c>
      <c r="P91" s="130">
        <f t="shared" si="18"/>
        <v>-7.1023436465780021</v>
      </c>
      <c r="Q91" s="186">
        <f>('ingreso básico'!Q90/consumo!Q91)*100</f>
        <v>5.4981488825103799</v>
      </c>
      <c r="R91" s="130">
        <f t="shared" si="16"/>
        <v>2.8970274192399614</v>
      </c>
      <c r="S91" s="186">
        <f>('ingreso básico'!S90/consumo!S91)*100</f>
        <v>5.5801353636592603</v>
      </c>
      <c r="T91" s="130">
        <f t="shared" si="17"/>
        <v>3.4463772129864623</v>
      </c>
    </row>
    <row r="92" spans="2:20" ht="21" customHeight="1" x14ac:dyDescent="0.25">
      <c r="B92" s="67">
        <f t="shared" si="15"/>
        <v>2007</v>
      </c>
      <c r="C92" s="176">
        <f>('ingreso básico'!C91/consumo!C92)*100</f>
        <v>6.1718320840314247</v>
      </c>
      <c r="D92" s="176">
        <f>('ingreso básico'!D91/consumo!D92)*100</f>
        <v>4.6558211790118955</v>
      </c>
      <c r="E92" s="176">
        <f>('ingreso básico'!E91/consumo!E92)*100</f>
        <v>5.9889745722314389</v>
      </c>
      <c r="F92" s="176">
        <f>('ingreso básico'!F91/consumo!F92)*100</f>
        <v>5.8321067736733578</v>
      </c>
      <c r="G92" s="176">
        <f>('ingreso básico'!G91/consumo!G92)*100</f>
        <v>5.5881956074833106</v>
      </c>
      <c r="H92" s="176">
        <f>('ingreso básico'!H91/consumo!H92)*100</f>
        <v>4.9849889843116806</v>
      </c>
      <c r="I92" s="176">
        <f>('ingreso básico'!I91/consumo!I92)*100</f>
        <v>5.7630423602159153</v>
      </c>
      <c r="J92" s="176">
        <f>('ingreso básico'!J91/consumo!J92)*100</f>
        <v>5.7520252440711506</v>
      </c>
      <c r="K92" s="176">
        <f>('ingreso básico'!K91/consumo!K92)*100</f>
        <v>5.1764342007900686</v>
      </c>
      <c r="L92" s="176">
        <f>('ingreso básico'!L91/consumo!L92)*100</f>
        <v>5.719929535108796</v>
      </c>
      <c r="M92" s="176">
        <f>('ingreso básico'!M91/consumo!M92)*100</f>
        <v>5.5147031063592022</v>
      </c>
      <c r="N92" s="182">
        <f>('ingreso básico'!N91/consumo!N92)*100</f>
        <v>5.1300653240367646</v>
      </c>
      <c r="O92" s="178">
        <f>('ingreso básico'!O91/consumo!O92)*100</f>
        <v>5.6362997897328277</v>
      </c>
      <c r="P92" s="130">
        <f t="shared" si="18"/>
        <v>12.48697394361491</v>
      </c>
      <c r="Q92" s="186">
        <f>('ingreso básico'!Q91/consumo!Q92)*100</f>
        <v>5.5264529784073808</v>
      </c>
      <c r="R92" s="130">
        <f t="shared" si="16"/>
        <v>0.51479318770424332</v>
      </c>
      <c r="S92" s="186">
        <f>('ingreso básico'!S91/consumo!S92)*100</f>
        <v>5.4564812854169782</v>
      </c>
      <c r="T92" s="130">
        <f t="shared" si="17"/>
        <v>-2.2159691509919588</v>
      </c>
    </row>
    <row r="93" spans="2:20" ht="21" customHeight="1" x14ac:dyDescent="0.25">
      <c r="B93" s="67">
        <f t="shared" si="15"/>
        <v>2008</v>
      </c>
      <c r="C93" s="176">
        <f>('ingreso básico'!C92/consumo!C93)*100</f>
        <v>5.8292545285191917</v>
      </c>
      <c r="D93" s="176">
        <f>('ingreso básico'!D92/consumo!D93)*100</f>
        <v>3.8887238111992759</v>
      </c>
      <c r="E93" s="176">
        <f>('ingreso básico'!E92/consumo!E93)*100</f>
        <v>5.3286308953342578</v>
      </c>
      <c r="F93" s="176">
        <f>('ingreso básico'!F92/consumo!F93)*100</f>
        <v>5.0884559893806482</v>
      </c>
      <c r="G93" s="176">
        <f>('ingreso básico'!G92/consumo!G93)*100</f>
        <v>6.3151805723300187</v>
      </c>
      <c r="H93" s="176">
        <f>('ingreso básico'!H92/consumo!H93)*100</f>
        <v>5.5504884508728738</v>
      </c>
      <c r="I93" s="176">
        <f>('ingreso básico'!I92/consumo!I93)*100</f>
        <v>6.0894888681131212</v>
      </c>
      <c r="J93" s="176">
        <f>('ingreso básico'!J92/consumo!J93)*100</f>
        <v>5.2018440630754146</v>
      </c>
      <c r="K93" s="176">
        <f>('ingreso básico'!K92/consumo!K93)*100</f>
        <v>5.7720897007403638</v>
      </c>
      <c r="L93" s="176">
        <f>('ingreso básico'!L92/consumo!L93)*100</f>
        <v>4.6565975401281792</v>
      </c>
      <c r="M93" s="176">
        <f>('ingreso básico'!M92/consumo!M93)*100</f>
        <v>6.0491307981229276</v>
      </c>
      <c r="N93" s="182">
        <f>('ingreso básico'!N92/consumo!N93)*100</f>
        <v>5.3129222147316675</v>
      </c>
      <c r="O93" s="178">
        <f>('ingreso básico'!O92/consumo!O93)*100</f>
        <v>5.1197876679081435</v>
      </c>
      <c r="P93" s="130">
        <f t="shared" si="18"/>
        <v>-9.1640285487576634</v>
      </c>
      <c r="Q93" s="186">
        <f>('ingreso básico'!Q92/consumo!Q93)*100</f>
        <v>5.4708581192696304</v>
      </c>
      <c r="R93" s="130">
        <f t="shared" si="16"/>
        <v>-1.0059772399216516</v>
      </c>
      <c r="S93" s="186">
        <f>('ingreso básico'!S92/consumo!S93)*100</f>
        <v>5.4377719869136563</v>
      </c>
      <c r="T93" s="130">
        <f t="shared" si="17"/>
        <v>-0.34288211623348941</v>
      </c>
    </row>
    <row r="94" spans="2:20" ht="21" customHeight="1" x14ac:dyDescent="0.25">
      <c r="B94" s="67">
        <f t="shared" si="15"/>
        <v>2009</v>
      </c>
      <c r="C94" s="176">
        <f>('ingreso básico'!C93/consumo!C94)*100</f>
        <v>6.0468758878476958</v>
      </c>
      <c r="D94" s="176">
        <f>('ingreso básico'!D93/consumo!D94)*100</f>
        <v>5.2496118163075955</v>
      </c>
      <c r="E94" s="176">
        <f>('ingreso básico'!E93/consumo!E94)*100</f>
        <v>5.1101543116238668</v>
      </c>
      <c r="F94" s="176">
        <f>('ingreso básico'!F93/consumo!F94)*100</f>
        <v>4.6633785024904162</v>
      </c>
      <c r="G94" s="176">
        <f>('ingreso básico'!G93/consumo!G94)*100</f>
        <v>6.0485649613459849</v>
      </c>
      <c r="H94" s="176">
        <f>('ingreso básico'!H93/consumo!H94)*100</f>
        <v>4.841919625929175</v>
      </c>
      <c r="I94" s="176">
        <f>('ingreso básico'!I93/consumo!I94)*100</f>
        <v>4.8118580765639587</v>
      </c>
      <c r="J94" s="176">
        <f>('ingreso básico'!J93/consumo!J94)*100</f>
        <v>4.7284433760683768</v>
      </c>
      <c r="K94" s="176">
        <f>('ingreso básico'!K93/consumo!K94)*100</f>
        <v>6.5103556389814177</v>
      </c>
      <c r="L94" s="176">
        <f>('ingreso básico'!L93/consumo!L94)*100</f>
        <v>4.7568418388865465</v>
      </c>
      <c r="M94" s="176">
        <f>('ingreso básico'!M93/consumo!M94)*100</f>
        <v>5.5180509958708459</v>
      </c>
      <c r="N94" s="182">
        <f>('ingreso básico'!N93/consumo!N94)*100</f>
        <v>5.5637071636495383</v>
      </c>
      <c r="O94" s="178">
        <f>('ingreso básico'!O93/consumo!O94)*100</f>
        <v>5.4678612980155998</v>
      </c>
      <c r="P94" s="130">
        <f t="shared" si="18"/>
        <v>6.7985950333302236</v>
      </c>
      <c r="Q94" s="186">
        <f>('ingreso básico'!Q93/consumo!Q94)*100</f>
        <v>5.3380157895295524</v>
      </c>
      <c r="R94" s="130">
        <f t="shared" si="16"/>
        <v>-2.4281808601867461</v>
      </c>
      <c r="S94" s="186">
        <f>('ingreso básico'!S93/consumo!S94)*100</f>
        <v>5.3999415957242904</v>
      </c>
      <c r="T94" s="130">
        <f t="shared" si="17"/>
        <v>-0.69569653307286483</v>
      </c>
    </row>
    <row r="95" spans="2:20" ht="21" customHeight="1" x14ac:dyDescent="0.25">
      <c r="B95" s="67">
        <f t="shared" si="15"/>
        <v>2010</v>
      </c>
      <c r="C95" s="176">
        <f>('ingreso básico'!C94/consumo!C95)*100</f>
        <v>4.9303045119269386</v>
      </c>
      <c r="D95" s="176">
        <f>('ingreso básico'!D94/consumo!D95)*100</f>
        <v>5.3234934185784137</v>
      </c>
      <c r="E95" s="176">
        <f>('ingreso básico'!E94/consumo!E95)*100</f>
        <v>5.5231839318479894</v>
      </c>
      <c r="F95" s="176">
        <f>('ingreso básico'!F94/consumo!F95)*100</f>
        <v>5.5243393784388459</v>
      </c>
      <c r="G95" s="176">
        <f>('ingreso básico'!G94/consumo!G95)*100</f>
        <v>5.7711768294640855</v>
      </c>
      <c r="H95" s="176">
        <f>('ingreso básico'!H94/consumo!H95)*100</f>
        <v>5.7684029272492472</v>
      </c>
      <c r="I95" s="176">
        <f>('ingreso básico'!I94/consumo!I95)*100</f>
        <v>5.9650452922724124</v>
      </c>
      <c r="J95" s="176">
        <f>('ingreso básico'!J94/consumo!J95)*100</f>
        <v>4.8637026675800037</v>
      </c>
      <c r="K95" s="176">
        <f>('ingreso básico'!K94/consumo!K95)*100</f>
        <v>6.0042716421684643</v>
      </c>
      <c r="L95" s="176">
        <f>('ingreso básico'!L94/consumo!L95)*100</f>
        <v>5.1843090089543509</v>
      </c>
      <c r="M95" s="176">
        <f>('ingreso básico'!M94/consumo!M95)*100</f>
        <v>5.2538535265544093</v>
      </c>
      <c r="N95" s="182">
        <f>('ingreso básico'!N94/consumo!N95)*100</f>
        <v>5.4892831078649156</v>
      </c>
      <c r="O95" s="178">
        <f>('ingreso básico'!O94/consumo!O95)*100</f>
        <v>5.2535125550249226</v>
      </c>
      <c r="P95" s="130">
        <f t="shared" si="18"/>
        <v>-3.9201569189121321</v>
      </c>
      <c r="Q95" s="186">
        <f>('ingreso básico'!Q94/consumo!Q95)*100</f>
        <v>5.4670706256857171</v>
      </c>
      <c r="R95" s="130">
        <f t="shared" si="16"/>
        <v>2.4176555717445369</v>
      </c>
      <c r="S95" s="186">
        <f>('ingreso básico'!S94/consumo!S95)*100</f>
        <v>5.6344940666627128</v>
      </c>
      <c r="T95" s="130">
        <f t="shared" si="17"/>
        <v>4.3436112554280593</v>
      </c>
    </row>
    <row r="96" spans="2:20" ht="21" customHeight="1" x14ac:dyDescent="0.25">
      <c r="B96" s="67">
        <f t="shared" si="15"/>
        <v>2011</v>
      </c>
      <c r="C96" s="176">
        <f>('ingreso básico'!C95/consumo!C96)*100</f>
        <v>5.6498801716879345</v>
      </c>
      <c r="D96" s="176">
        <f>('ingreso básico'!D95/consumo!D96)*100</f>
        <v>5.8947572940861335</v>
      </c>
      <c r="E96" s="176">
        <f>('ingreso básico'!E95/consumo!E96)*100</f>
        <v>5.1685799852536496</v>
      </c>
      <c r="F96" s="176">
        <f>('ingreso básico'!F95/consumo!F96)*100</f>
        <v>5.8894715672262494</v>
      </c>
      <c r="G96" s="176">
        <f>('ingreso básico'!G95/consumo!G96)*100</f>
        <v>4.9906372033224082</v>
      </c>
      <c r="H96" s="176">
        <f>('ingreso básico'!H95/consumo!H96)*100</f>
        <v>7.2807698914144456</v>
      </c>
      <c r="I96" s="176">
        <f>('ingreso básico'!I95/consumo!I96)*100</f>
        <v>4.546233727102738</v>
      </c>
      <c r="J96" s="176">
        <f>('ingreso básico'!J95/consumo!J96)*100</f>
        <v>5.8099483305528183</v>
      </c>
      <c r="K96" s="176">
        <f>('ingreso básico'!K95/consumo!K96)*100</f>
        <v>4.4382837666292438</v>
      </c>
      <c r="L96" s="176">
        <f>('ingreso básico'!L95/consumo!L96)*100</f>
        <v>5.6715669401959801</v>
      </c>
      <c r="M96" s="176">
        <f>('ingreso básico'!M95/consumo!M96)*100</f>
        <v>6.3888704140254768</v>
      </c>
      <c r="N96" s="182">
        <f>('ingreso básico'!N95/consumo!N96)*100</f>
        <v>5.8326092475068005</v>
      </c>
      <c r="O96" s="178">
        <f>('ingreso básico'!O95/consumo!O96)*100</f>
        <v>5.5789747037229231</v>
      </c>
      <c r="P96" s="130">
        <f t="shared" si="18"/>
        <v>6.1951341181568198</v>
      </c>
      <c r="Q96" s="186">
        <f>('ingreso básico'!Q95/consumo!Q96)*100</f>
        <v>5.5989484698688825</v>
      </c>
      <c r="R96" s="130">
        <f t="shared" si="16"/>
        <v>2.4122213377593571</v>
      </c>
      <c r="S96" s="186">
        <f>('ingreso básico'!S95/consumo!S96)*100</f>
        <v>5.6833444882503787</v>
      </c>
      <c r="T96" s="130">
        <f t="shared" si="17"/>
        <v>0.8669886064251342</v>
      </c>
    </row>
    <row r="97" spans="2:20" ht="21" customHeight="1" x14ac:dyDescent="0.25">
      <c r="B97" s="67">
        <f t="shared" si="15"/>
        <v>2012</v>
      </c>
      <c r="C97" s="176">
        <f>('ingreso básico'!C96/consumo!C97)*100</f>
        <v>6.6586514228363676</v>
      </c>
      <c r="D97" s="176">
        <f>('ingreso básico'!D96/consumo!D97)*100</f>
        <v>5.7536821109005762</v>
      </c>
      <c r="E97" s="176">
        <f>('ingreso básico'!E96/consumo!E97)*100</f>
        <v>5.9652809752984748</v>
      </c>
      <c r="F97" s="176">
        <f>('ingreso básico'!F96/consumo!F97)*100</f>
        <v>6.5824916903165969</v>
      </c>
      <c r="G97" s="176">
        <f>('ingreso básico'!G96/consumo!G97)*100</f>
        <v>6.2527146387779915</v>
      </c>
      <c r="H97" s="176">
        <f>('ingreso básico'!H96/consumo!H97)*100</f>
        <v>4.8555934039241109</v>
      </c>
      <c r="I97" s="176">
        <f>('ingreso básico'!I96/consumo!I97)*100</f>
        <v>6.4071932178546538</v>
      </c>
      <c r="J97" s="176">
        <f>('ingreso básico'!J96/consumo!J97)*100</f>
        <v>5.3280057230872337</v>
      </c>
      <c r="K97" s="176">
        <f>('ingreso básico'!K96/consumo!K97)*100</f>
        <v>6.2374972554360975</v>
      </c>
      <c r="L97" s="176">
        <f>('ingreso básico'!L96/consumo!L97)*100</f>
        <v>7.2048081716577688</v>
      </c>
      <c r="M97" s="176">
        <f>('ingreso básico'!M96/consumo!M97)*100</f>
        <v>6.777176930187502</v>
      </c>
      <c r="N97" s="182">
        <f>('ingreso básico'!N96/consumo!N97)*100</f>
        <v>5.3328927267711901</v>
      </c>
      <c r="O97" s="178">
        <f>('ingreso básico'!O96/consumo!O97)*100</f>
        <v>6.1332569782248099</v>
      </c>
      <c r="P97" s="130">
        <f t="shared" si="18"/>
        <v>9.9351996368079334</v>
      </c>
      <c r="Q97" s="186">
        <f>('ingreso básico'!Q96/consumo!Q97)*100</f>
        <v>6.150441601686861</v>
      </c>
      <c r="R97" s="130">
        <f t="shared" si="16"/>
        <v>9.8499411949560809</v>
      </c>
      <c r="S97" s="186">
        <f>('ingreso básico'!S96/consumo!S97)*100</f>
        <v>6.1638435320284826</v>
      </c>
      <c r="T97" s="130">
        <f t="shared" si="17"/>
        <v>8.4545120355008727</v>
      </c>
    </row>
    <row r="98" spans="2:20" ht="21" customHeight="1" x14ac:dyDescent="0.25">
      <c r="B98" s="67">
        <f t="shared" si="15"/>
        <v>2013</v>
      </c>
      <c r="C98" s="176">
        <f>('ingreso básico'!C97/consumo!C98)*100</f>
        <v>5.6652717271188999</v>
      </c>
      <c r="D98" s="176">
        <f>('ingreso básico'!D97/consumo!D98)*100</f>
        <v>5.8386429714637149</v>
      </c>
      <c r="E98" s="176">
        <f>('ingreso básico'!E97/consumo!E98)*100</f>
        <v>6.0577613717116838</v>
      </c>
      <c r="F98" s="176">
        <f>('ingreso básico'!F97/consumo!F98)*100</f>
        <v>5.9015718335160301</v>
      </c>
      <c r="G98" s="176">
        <f>('ingreso básico'!G97/consumo!G98)*100</f>
        <v>6.1901777766120256</v>
      </c>
      <c r="H98" s="176">
        <f>('ingreso básico'!H97/consumo!H98)*100</f>
        <v>6.5401362578204019</v>
      </c>
      <c r="I98" s="176">
        <f>('ingreso básico'!I97/consumo!I98)*100</f>
        <v>6.7255952687628833</v>
      </c>
      <c r="J98" s="176">
        <f>('ingreso básico'!J97/consumo!J98)*100</f>
        <v>7.4276810244726947</v>
      </c>
      <c r="K98" s="176">
        <f>('ingreso básico'!K97/consumo!K98)*100</f>
        <v>5.536270084465043</v>
      </c>
      <c r="L98" s="176">
        <f>('ingreso básico'!L97/consumo!L98)*100</f>
        <v>6.2757103581502518</v>
      </c>
      <c r="M98" s="176">
        <f>('ingreso básico'!M97/consumo!M98)*100</f>
        <v>5.1749655138326602</v>
      </c>
      <c r="N98" s="182">
        <f>('ingreso básico'!N97/consumo!N98)*100</f>
        <v>6.5031491836420319</v>
      </c>
      <c r="O98" s="178">
        <f>('ingreso básico'!O97/consumo!O98)*100</f>
        <v>5.8573837225443173</v>
      </c>
      <c r="P98" s="130">
        <f t="shared" si="18"/>
        <v>-4.4979895129119596</v>
      </c>
      <c r="Q98" s="186">
        <f>('ingreso básico'!Q97/consumo!Q98)*100</f>
        <v>6.1473689694226401</v>
      </c>
      <c r="R98" s="130">
        <f t="shared" si="16"/>
        <v>-4.9957912995679532E-2</v>
      </c>
      <c r="S98" s="186">
        <f>('ingreso básico'!S97/consumo!S98)*100</f>
        <v>6.3673906674298246</v>
      </c>
      <c r="T98" s="130">
        <f t="shared" si="17"/>
        <v>3.3022761584338367</v>
      </c>
    </row>
    <row r="99" spans="2:20" ht="21" customHeight="1" x14ac:dyDescent="0.25">
      <c r="B99" s="67">
        <f t="shared" si="15"/>
        <v>2014</v>
      </c>
      <c r="C99" s="176">
        <f>('ingreso básico'!C98/consumo!C99)*100</f>
        <v>6.527746020833014</v>
      </c>
      <c r="D99" s="176">
        <f>('ingreso básico'!D98/consumo!D99)*100</f>
        <v>6.6183826189400037</v>
      </c>
      <c r="E99" s="176">
        <f>('ingreso básico'!E98/consumo!E99)*100</f>
        <v>6.6120922865163214</v>
      </c>
      <c r="F99" s="176">
        <f>('ingreso básico'!F98/consumo!F99)*100</f>
        <v>6.1758553658217599</v>
      </c>
      <c r="G99" s="176">
        <f>('ingreso básico'!G98/consumo!G99)*100</f>
        <v>6.4491558475030422</v>
      </c>
      <c r="H99" s="176">
        <f>('ingreso básico'!H98/consumo!H99)*100</f>
        <v>6.5438037425121314</v>
      </c>
      <c r="I99" s="176">
        <f>('ingreso básico'!I98/consumo!I99)*100</f>
        <v>6.4975786777617701</v>
      </c>
      <c r="J99" s="176">
        <f>('ingreso básico'!J98/consumo!J99)*100</f>
        <v>6.2423341240130394</v>
      </c>
      <c r="K99" s="176">
        <f>('ingreso básico'!K98/consumo!K99)*100</f>
        <v>5.9685378361381343</v>
      </c>
      <c r="L99" s="176">
        <f>('ingreso básico'!L98/consumo!L99)*100</f>
        <v>6.0557922107831796</v>
      </c>
      <c r="M99" s="176">
        <f>('ingreso básico'!M98/consumo!M99)*100</f>
        <v>6.2247398911030096</v>
      </c>
      <c r="N99" s="182">
        <f>('ingreso básico'!N98/consumo!N99)*100</f>
        <v>6.2704788185847375</v>
      </c>
      <c r="O99" s="178">
        <f>('ingreso básico'!O98/consumo!O99)*100</f>
        <v>6.5843899392052947</v>
      </c>
      <c r="P99" s="130">
        <f t="shared" si="18"/>
        <v>12.411790845507076</v>
      </c>
      <c r="Q99" s="186">
        <f>('ingreso básico'!Q98/consumo!Q99)*100</f>
        <v>6.3454365333473941</v>
      </c>
      <c r="R99" s="130">
        <f t="shared" si="16"/>
        <v>3.2219891942382617</v>
      </c>
      <c r="S99" s="186">
        <f>('ingreso básico'!S98/consumo!S99)*100</f>
        <v>6.3085321968824974</v>
      </c>
      <c r="T99" s="130">
        <f t="shared" si="17"/>
        <v>-0.92437347763814071</v>
      </c>
    </row>
    <row r="100" spans="2:20" ht="21" customHeight="1" x14ac:dyDescent="0.25">
      <c r="B100" s="67">
        <f t="shared" si="15"/>
        <v>2015</v>
      </c>
      <c r="C100" s="176">
        <f>('ingreso básico'!C99/consumo!C100)*100</f>
        <v>6.1169093339734966</v>
      </c>
      <c r="D100" s="176">
        <f>('ingreso básico'!D99/consumo!D100)*100</f>
        <v>6.2113190218599899</v>
      </c>
      <c r="E100" s="176">
        <f>('ingreso básico'!E99/consumo!E100)*100</f>
        <v>6.764133504626475</v>
      </c>
      <c r="F100" s="176">
        <f>('ingreso básico'!F99/consumo!F100)*100</f>
        <v>6.3900548634818728</v>
      </c>
      <c r="G100" s="176">
        <f>('ingreso básico'!G99/consumo!G100)*100</f>
        <v>6.6361339766045457</v>
      </c>
      <c r="H100" s="176">
        <f>('ingreso básico'!H99/consumo!H100)*100</f>
        <v>6.4761547709665734</v>
      </c>
      <c r="I100" s="176">
        <f>('ingreso básico'!I99/consumo!I100)*100</f>
        <v>6.5881731154696714</v>
      </c>
      <c r="J100" s="176">
        <f>('ingreso básico'!J99/consumo!J100)*100</f>
        <v>6.3384853146187758</v>
      </c>
      <c r="K100" s="176">
        <f>('ingreso básico'!K99/consumo!K100)*100</f>
        <v>6.1989196426510311</v>
      </c>
      <c r="L100" s="176">
        <f>('ingreso básico'!L99/consumo!L100)*100</f>
        <v>6.0244800439391204</v>
      </c>
      <c r="M100" s="176">
        <f>('ingreso básico'!M99/consumo!M100)*100</f>
        <v>5.8054581149942983</v>
      </c>
      <c r="N100" s="182">
        <f>('ingreso básico'!N99/consumo!N100)*100</f>
        <v>6.2054480377392442</v>
      </c>
      <c r="O100" s="178">
        <f>('ingreso básico'!O99/consumo!O100)*100</f>
        <v>6.3466415666421447</v>
      </c>
      <c r="P100" s="130">
        <f t="shared" si="18"/>
        <v>-3.6107881634945382</v>
      </c>
      <c r="Q100" s="186">
        <f>('ingreso básico'!Q99/consumo!Q100)*100</f>
        <v>6.3051974007971303</v>
      </c>
      <c r="R100" s="130">
        <f>((Q100/Q98)-1)*100</f>
        <v>2.5674143224448942</v>
      </c>
      <c r="S100" s="186"/>
      <c r="T100" s="111"/>
    </row>
    <row r="101" spans="2:20" ht="21" customHeight="1" x14ac:dyDescent="0.25">
      <c r="B101" s="82">
        <f t="shared" si="15"/>
        <v>2016</v>
      </c>
      <c r="C101" s="183">
        <f>('ingreso básico'!C100/consumo!C101)*100</f>
        <v>6.929831780568545</v>
      </c>
      <c r="D101" s="183">
        <f>('ingreso básico'!D100/consumo!D101)*100</f>
        <v>6.2189431805504025</v>
      </c>
      <c r="E101" s="183">
        <f>('ingreso básico'!E100/consumo!E101)*100</f>
        <v>6.3437597023762251</v>
      </c>
      <c r="F101" s="183"/>
      <c r="G101" s="183"/>
      <c r="H101" s="183"/>
      <c r="I101" s="183"/>
      <c r="J101" s="183"/>
      <c r="K101" s="183"/>
      <c r="L101" s="183"/>
      <c r="M101" s="183"/>
      <c r="N101" s="184"/>
      <c r="O101" s="179">
        <f>('ingreso básico'!O100/consumo!O101)*100</f>
        <v>6.495912646072596</v>
      </c>
      <c r="P101" s="137">
        <f t="shared" si="18"/>
        <v>2.3519695867971757</v>
      </c>
      <c r="Q101" s="185"/>
      <c r="R101" s="137"/>
      <c r="S101" s="168"/>
      <c r="T101" s="112"/>
    </row>
    <row r="102" spans="2:20" ht="21" customHeight="1" x14ac:dyDescent="0.25">
      <c r="B102" s="67"/>
      <c r="C102" s="68"/>
      <c r="D102" s="68"/>
      <c r="E102" s="68"/>
      <c r="F102" s="68"/>
      <c r="G102" s="68"/>
      <c r="H102" s="68"/>
      <c r="O102" s="176"/>
      <c r="P102" s="175"/>
      <c r="Q102" s="177"/>
      <c r="R102" s="5"/>
    </row>
    <row r="103" spans="2:20" ht="33.75" x14ac:dyDescent="0.5">
      <c r="B103" s="85" t="s">
        <v>61</v>
      </c>
      <c r="C103" s="86"/>
      <c r="D103" s="86"/>
      <c r="E103" s="86"/>
      <c r="F103" s="86"/>
      <c r="G103" s="86"/>
      <c r="H103" s="86"/>
      <c r="I103" s="86"/>
      <c r="J103" s="86"/>
      <c r="K103" s="86"/>
      <c r="L103" s="86"/>
      <c r="M103" s="86"/>
      <c r="N103" s="98"/>
      <c r="O103" s="86"/>
      <c r="P103" s="86"/>
      <c r="Q103" s="93"/>
      <c r="R103" s="123"/>
      <c r="S103" s="123"/>
      <c r="T103" s="122"/>
    </row>
    <row r="104" spans="2:20" ht="47.25" x14ac:dyDescent="0.25">
      <c r="B104" s="174" t="s">
        <v>23</v>
      </c>
      <c r="C104" s="87" t="s">
        <v>24</v>
      </c>
      <c r="D104" s="87" t="s">
        <v>25</v>
      </c>
      <c r="E104" s="87" t="s">
        <v>26</v>
      </c>
      <c r="F104" s="87" t="s">
        <v>27</v>
      </c>
      <c r="G104" s="87" t="s">
        <v>28</v>
      </c>
      <c r="H104" s="87" t="s">
        <v>29</v>
      </c>
      <c r="I104" s="87" t="s">
        <v>30</v>
      </c>
      <c r="J104" s="87" t="s">
        <v>31</v>
      </c>
      <c r="K104" s="87" t="s">
        <v>32</v>
      </c>
      <c r="L104" s="87" t="s">
        <v>33</v>
      </c>
      <c r="M104" s="87" t="s">
        <v>34</v>
      </c>
      <c r="N104" s="96" t="s">
        <v>35</v>
      </c>
      <c r="O104" s="160" t="s">
        <v>67</v>
      </c>
      <c r="P104" s="161" t="s">
        <v>64</v>
      </c>
      <c r="Q104" s="162" t="s">
        <v>23</v>
      </c>
      <c r="R104" s="161" t="s">
        <v>36</v>
      </c>
      <c r="S104" s="162" t="s">
        <v>63</v>
      </c>
      <c r="T104" s="163" t="s">
        <v>66</v>
      </c>
    </row>
    <row r="105" spans="2:20" ht="21" customHeight="1" x14ac:dyDescent="0.25">
      <c r="B105" s="67">
        <f>+B85</f>
        <v>2000</v>
      </c>
      <c r="C105" s="180">
        <f>('ingreso básico'!C104/consumo!C105)*100</f>
        <v>4.7033339994502459</v>
      </c>
      <c r="D105" s="180">
        <f>('ingreso básico'!D104/consumo!D105)*100</f>
        <v>4.4252686495304099</v>
      </c>
      <c r="E105" s="180">
        <f>('ingreso básico'!E104/consumo!E105)*100</f>
        <v>4.8307600936746207</v>
      </c>
      <c r="F105" s="180">
        <f>('ingreso básico'!F104/consumo!F105)*100</f>
        <v>4.4726650448765257</v>
      </c>
      <c r="G105" s="180">
        <f>('ingreso básico'!G104/consumo!G105)*100</f>
        <v>4.7226012146707976</v>
      </c>
      <c r="H105" s="180">
        <f>('ingreso básico'!H104/consumo!H105)*100</f>
        <v>4.4694839266537878</v>
      </c>
      <c r="I105" s="180">
        <f>('ingreso básico'!I104/consumo!I105)*100</f>
        <v>4.7644415910002245</v>
      </c>
      <c r="J105" s="180">
        <f>('ingreso básico'!J104/consumo!J105)*100</f>
        <v>4.6076586269981918</v>
      </c>
      <c r="K105" s="180">
        <f>('ingreso básico'!K104/consumo!K105)*100</f>
        <v>4.5134737146574544</v>
      </c>
      <c r="L105" s="180">
        <f>('ingreso básico'!L104/consumo!L105)*100</f>
        <v>4.7894627005329555</v>
      </c>
      <c r="M105" s="180">
        <f>('ingreso básico'!M104/consumo!M105)*100</f>
        <v>4.314272489450433</v>
      </c>
      <c r="N105" s="181">
        <f>('ingreso básico'!N104/consumo!N105)*100</f>
        <v>6.9432705758458262</v>
      </c>
      <c r="O105" s="178">
        <f>('ingreso básico'!O104/consumo!O105)*100</f>
        <v>4.6288653283398746</v>
      </c>
      <c r="P105" s="110"/>
      <c r="Q105" s="186">
        <f>('ingreso básico'!Q104/consumo!Q105)*100</f>
        <v>4.6988698397012465</v>
      </c>
      <c r="R105" s="110"/>
      <c r="S105" s="186">
        <f>('ingreso básico'!S104/consumo!S105)*100</f>
        <v>4.3397140614861884</v>
      </c>
      <c r="T105" s="110"/>
    </row>
    <row r="106" spans="2:20" ht="21" customHeight="1" x14ac:dyDescent="0.25">
      <c r="B106" s="67">
        <f t="shared" ref="B106:B121" si="19">+B86</f>
        <v>2001</v>
      </c>
      <c r="C106" s="176">
        <f>('ingreso básico'!C105/consumo!C106)*100</f>
        <v>5.5184330966988417</v>
      </c>
      <c r="D106" s="176">
        <f>('ingreso básico'!D105/consumo!D106)*100</f>
        <v>5.2027012730066442</v>
      </c>
      <c r="E106" s="176">
        <f>('ingreso básico'!E105/consumo!E106)*100</f>
        <v>4.5206015423895494</v>
      </c>
      <c r="F106" s="176">
        <f>('ingreso básico'!F105/consumo!F106)*100</f>
        <v>3.8661832136574299</v>
      </c>
      <c r="G106" s="176">
        <f>('ingreso básico'!G105/consumo!G106)*100</f>
        <v>3.3111090746314948</v>
      </c>
      <c r="H106" s="176">
        <f>('ingreso básico'!H105/consumo!H106)*100</f>
        <v>3.0578670964385339</v>
      </c>
      <c r="I106" s="176">
        <f>('ingreso básico'!I105/consumo!I106)*100</f>
        <v>4.3211256780470606</v>
      </c>
      <c r="J106" s="176">
        <f>('ingreso básico'!J105/consumo!J106)*100</f>
        <v>4.1969418144353261</v>
      </c>
      <c r="K106" s="176">
        <f>('ingreso básico'!K105/consumo!K106)*100</f>
        <v>4.0715101852946098</v>
      </c>
      <c r="L106" s="176">
        <f>('ingreso básico'!L105/consumo!L106)*100</f>
        <v>4.3476456824631837</v>
      </c>
      <c r="M106" s="176">
        <f>('ingreso básico'!M105/consumo!M106)*100</f>
        <v>4.1835116701527877</v>
      </c>
      <c r="N106" s="182">
        <f>('ingreso básico'!N105/consumo!N106)*100</f>
        <v>4.252973656828571</v>
      </c>
      <c r="O106" s="178">
        <f>('ingreso básico'!O105/consumo!O106)*100</f>
        <v>5.0922200537833442</v>
      </c>
      <c r="P106" s="130"/>
      <c r="Q106" s="186">
        <f>('ingreso básico'!Q105/consumo!Q106)*100</f>
        <v>4.0850801378920316</v>
      </c>
      <c r="R106" s="130">
        <f t="shared" ref="R106:R119" si="20">((Q106/Q105)-1)*100</f>
        <v>-13.062496360789588</v>
      </c>
      <c r="S106" s="186">
        <f>('ingreso básico'!S105/consumo!S106)*100</f>
        <v>4.4779013817452009</v>
      </c>
      <c r="T106" s="130">
        <f t="shared" ref="T106:T119" si="21">((S106/S105)-1)*100</f>
        <v>3.1842494298273794</v>
      </c>
    </row>
    <row r="107" spans="2:20" ht="21" customHeight="1" x14ac:dyDescent="0.25">
      <c r="B107" s="67">
        <f t="shared" si="19"/>
        <v>2002</v>
      </c>
      <c r="C107" s="176">
        <f>('ingreso básico'!C106/consumo!C107)*100</f>
        <v>4.6938244341036359</v>
      </c>
      <c r="D107" s="176">
        <f>('ingreso básico'!D106/consumo!D107)*100</f>
        <v>3.9930132259919495</v>
      </c>
      <c r="E107" s="176">
        <f>('ingreso básico'!E106/consumo!E107)*100</f>
        <v>4.4370174531389646</v>
      </c>
      <c r="F107" s="176">
        <f>('ingreso básico'!F106/consumo!F107)*100</f>
        <v>4.3636633663366338</v>
      </c>
      <c r="G107" s="176">
        <f>('ingreso básico'!G106/consumo!G107)*100</f>
        <v>35.811865162440881</v>
      </c>
      <c r="H107" s="176">
        <f>('ingreso básico'!H106/consumo!H107)*100</f>
        <v>4.6361670787521705</v>
      </c>
      <c r="I107" s="176">
        <f>('ingreso básico'!I106/consumo!I107)*100</f>
        <v>2.7671548910981256</v>
      </c>
      <c r="J107" s="176">
        <f>('ingreso básico'!J106/consumo!J107)*100</f>
        <v>4.6107243429286608</v>
      </c>
      <c r="K107" s="176">
        <f>('ingreso básico'!K106/consumo!K107)*100</f>
        <v>4.3219434140664772</v>
      </c>
      <c r="L107" s="176">
        <f>('ingreso básico'!L106/consumo!L107)*100</f>
        <v>4.0572703238598811</v>
      </c>
      <c r="M107" s="176">
        <f>('ingreso básico'!M106/consumo!M107)*100</f>
        <v>3.2158780291719298</v>
      </c>
      <c r="N107" s="182">
        <f>('ingreso básico'!N106/consumo!N107)*100</f>
        <v>5.7271095152603229</v>
      </c>
      <c r="O107" s="178">
        <f>('ingreso básico'!O106/consumo!O107)*100</f>
        <v>4.3342542148510788</v>
      </c>
      <c r="P107" s="130">
        <f t="shared" ref="P107:P121" si="22">((O107/O106)-1)*100</f>
        <v>-14.884781704771832</v>
      </c>
      <c r="Q107" s="186">
        <f>('ingreso básico'!Q106/consumo!Q107)*100</f>
        <v>4.234604777425238</v>
      </c>
      <c r="R107" s="130">
        <f t="shared" si="20"/>
        <v>3.660262087547772</v>
      </c>
      <c r="S107" s="186">
        <f>('ingreso básico'!S106/consumo!S107)*100</f>
        <v>3.9546055178113875</v>
      </c>
      <c r="T107" s="130">
        <f t="shared" si="21"/>
        <v>-11.686185543681315</v>
      </c>
    </row>
    <row r="108" spans="2:20" ht="21" customHeight="1" x14ac:dyDescent="0.25">
      <c r="B108" s="67">
        <f t="shared" si="19"/>
        <v>2003</v>
      </c>
      <c r="C108" s="176">
        <f>('ingreso básico'!C107/consumo!C108)*100</f>
        <v>4.1068828766785765</v>
      </c>
      <c r="D108" s="176">
        <f>('ingreso básico'!D107/consumo!D108)*100</f>
        <v>3.8842318920062415</v>
      </c>
      <c r="E108" s="176">
        <f>('ingreso básico'!E107/consumo!E108)*100</f>
        <v>4.263856689495646</v>
      </c>
      <c r="F108" s="176">
        <f>('ingreso básico'!F107/consumo!F108)*100</f>
        <v>4.1624519312222681</v>
      </c>
      <c r="G108" s="176">
        <f>('ingreso básico'!G107/consumo!G108)*100</f>
        <v>4.0201823152060125</v>
      </c>
      <c r="H108" s="176">
        <f>('ingreso básico'!H107/consumo!H108)*100</f>
        <v>4.1422392054794717</v>
      </c>
      <c r="I108" s="176">
        <f>('ingreso básico'!I107/consumo!I108)*100</f>
        <v>4.1617754920755807</v>
      </c>
      <c r="J108" s="176">
        <f>('ingreso básico'!J107/consumo!J108)*100</f>
        <v>4.2031217811583863</v>
      </c>
      <c r="K108" s="176">
        <f>('ingreso básico'!K107/consumo!K108)*100</f>
        <v>4.202669537136706</v>
      </c>
      <c r="L108" s="176">
        <f>('ingreso básico'!L107/consumo!L108)*100</f>
        <v>4.2972222222222216</v>
      </c>
      <c r="M108" s="176">
        <f>('ingreso básico'!M107/consumo!M108)*100</f>
        <v>4.0288767923526283</v>
      </c>
      <c r="N108" s="182">
        <f>('ingreso básico'!N107/consumo!N108)*100</f>
        <v>4.2645363699744365</v>
      </c>
      <c r="O108" s="178">
        <f>('ingreso básico'!O107/consumo!O108)*100</f>
        <v>4.074582515063379</v>
      </c>
      <c r="P108" s="130">
        <f t="shared" si="22"/>
        <v>-5.991150655121924</v>
      </c>
      <c r="Q108" s="186">
        <f>('ingreso básico'!Q107/consumo!Q108)*100</f>
        <v>4.137569669900178</v>
      </c>
      <c r="R108" s="130">
        <f t="shared" si="20"/>
        <v>-2.2914796687132699</v>
      </c>
      <c r="S108" s="186">
        <f>('ingreso básico'!S107/consumo!S108)*100</f>
        <v>4.1938650071336836</v>
      </c>
      <c r="T108" s="130">
        <f t="shared" si="21"/>
        <v>6.0501480677321862</v>
      </c>
    </row>
    <row r="109" spans="2:20" ht="21" customHeight="1" x14ac:dyDescent="0.25">
      <c r="B109" s="67">
        <f t="shared" si="19"/>
        <v>2004</v>
      </c>
      <c r="C109" s="176">
        <f>('ingreso básico'!C108/consumo!C109)*100</f>
        <v>4.3491648899540953</v>
      </c>
      <c r="D109" s="176">
        <f>('ingreso básico'!D108/consumo!D109)*100</f>
        <v>3.9350354319805945</v>
      </c>
      <c r="E109" s="176">
        <f>('ingreso básico'!E108/consumo!E109)*100</f>
        <v>4.467663877554668</v>
      </c>
      <c r="F109" s="176">
        <f>('ingreso básico'!F108/consumo!F109)*100</f>
        <v>4.2170416642165005</v>
      </c>
      <c r="G109" s="176">
        <f>('ingreso básico'!G108/consumo!G109)*100</f>
        <v>4.150013523099318</v>
      </c>
      <c r="H109" s="176">
        <f>('ingreso básico'!H108/consumo!H109)*100</f>
        <v>4.1426254387032513</v>
      </c>
      <c r="I109" s="176">
        <f>('ingreso básico'!I108/consumo!I109)*100</f>
        <v>4.4304517331977289</v>
      </c>
      <c r="J109" s="176">
        <f>('ingreso básico'!J108/consumo!J109)*100</f>
        <v>4.1248901019401734</v>
      </c>
      <c r="K109" s="176">
        <f>('ingreso básico'!K108/consumo!K109)*100</f>
        <v>4.4753201618743761</v>
      </c>
      <c r="L109" s="176">
        <f>('ingreso básico'!L108/consumo!L109)*100</f>
        <v>4.4380338345396453</v>
      </c>
      <c r="M109" s="176">
        <f>('ingreso básico'!M108/consumo!M109)*100</f>
        <v>4.8334512133812373</v>
      </c>
      <c r="N109" s="182">
        <f>('ingreso básico'!N108/consumo!N109)*100</f>
        <v>5.98076761876366</v>
      </c>
      <c r="O109" s="178">
        <f>('ingreso básico'!O108/consumo!O109)*100</f>
        <v>4.2267498623895605</v>
      </c>
      <c r="P109" s="130">
        <f t="shared" si="22"/>
        <v>3.7345506383447136</v>
      </c>
      <c r="Q109" s="186">
        <f>('ingreso básico'!Q108/consumo!Q109)*100</f>
        <v>4.3688489994524229</v>
      </c>
      <c r="R109" s="130">
        <f t="shared" si="20"/>
        <v>5.5897386147898853</v>
      </c>
      <c r="S109" s="186">
        <f>('ingreso básico'!S108/consumo!S109)*100</f>
        <v>4.6455807864176792</v>
      </c>
      <c r="T109" s="130">
        <f t="shared" si="21"/>
        <v>10.77087074847749</v>
      </c>
    </row>
    <row r="110" spans="2:20" ht="21" customHeight="1" x14ac:dyDescent="0.25">
      <c r="B110" s="67">
        <f t="shared" si="19"/>
        <v>2005</v>
      </c>
      <c r="C110" s="176">
        <f>('ingreso básico'!C109/consumo!C110)*100</f>
        <v>4.3194333576007402</v>
      </c>
      <c r="D110" s="176">
        <f>('ingreso básico'!D109/consumo!D110)*100</f>
        <v>4.7121200612791334</v>
      </c>
      <c r="E110" s="176">
        <f>('ingreso básico'!E109/consumo!E110)*100</f>
        <v>4.5992280410195914</v>
      </c>
      <c r="F110" s="176">
        <f>('ingreso básico'!F109/consumo!F110)*100</f>
        <v>5.3824254685336044</v>
      </c>
      <c r="G110" s="176">
        <f>('ingreso básico'!G109/consumo!G110)*100</f>
        <v>5.0051551830884566</v>
      </c>
      <c r="H110" s="176">
        <f>('ingreso básico'!H109/consumo!H110)*100</f>
        <v>4.498992658080188</v>
      </c>
      <c r="I110" s="176">
        <f>('ingreso básico'!I109/consumo!I110)*100</f>
        <v>6.9915776921917177</v>
      </c>
      <c r="J110" s="176">
        <f>('ingreso básico'!J109/consumo!J110)*100</f>
        <v>5.1551804697903512</v>
      </c>
      <c r="K110" s="176">
        <f>('ingreso básico'!K109/consumo!K110)*100</f>
        <v>4.9392808063463187</v>
      </c>
      <c r="L110" s="176">
        <f>('ingreso básico'!L109/consumo!L110)*100</f>
        <v>5.1146456187774314</v>
      </c>
      <c r="M110" s="176">
        <f>('ingreso básico'!M109/consumo!M110)*100</f>
        <v>4.8244220633229613</v>
      </c>
      <c r="N110" s="182">
        <f>('ingreso básico'!N109/consumo!N110)*100</f>
        <v>4.8087785765442277</v>
      </c>
      <c r="O110" s="178">
        <f>('ingreso básico'!O109/consumo!O110)*100</f>
        <v>4.5288279383985319</v>
      </c>
      <c r="P110" s="130">
        <f t="shared" si="22"/>
        <v>7.1468169596909492</v>
      </c>
      <c r="Q110" s="186">
        <f>('ingreso básico'!Q109/consumo!Q110)*100</f>
        <v>4.9111887313330582</v>
      </c>
      <c r="R110" s="130">
        <f t="shared" si="20"/>
        <v>12.413789809366493</v>
      </c>
      <c r="S110" s="186">
        <f>('ingreso básico'!S109/consumo!S110)*100</f>
        <v>4.6102791257740456</v>
      </c>
      <c r="T110" s="130">
        <f t="shared" si="21"/>
        <v>-0.75989768054072204</v>
      </c>
    </row>
    <row r="111" spans="2:20" ht="21" customHeight="1" x14ac:dyDescent="0.25">
      <c r="B111" s="67">
        <f t="shared" si="19"/>
        <v>2006</v>
      </c>
      <c r="C111" s="176">
        <f>('ingreso básico'!C110/consumo!C111)*100</f>
        <v>3.9548266799089835</v>
      </c>
      <c r="D111" s="176">
        <f>('ingreso básico'!D110/consumo!D111)*100</f>
        <v>4.0910246832967561</v>
      </c>
      <c r="E111" s="176">
        <f>('ingreso básico'!E110/consumo!E111)*100</f>
        <v>4.3119332285118581</v>
      </c>
      <c r="F111" s="176">
        <f>('ingreso básico'!F110/consumo!F111)*100</f>
        <v>4.234826197333903</v>
      </c>
      <c r="G111" s="176">
        <f>('ingreso básico'!G110/consumo!G111)*100</f>
        <v>4.2408890606398693</v>
      </c>
      <c r="H111" s="176">
        <f>('ingreso básico'!H110/consumo!H111)*100</f>
        <v>4.0116780226211306</v>
      </c>
      <c r="I111" s="176">
        <f>('ingreso básico'!I110/consumo!I111)*100</f>
        <v>4.0031203503166459</v>
      </c>
      <c r="J111" s="176">
        <f>('ingreso básico'!J110/consumo!J111)*100</f>
        <v>4.6351353692444297</v>
      </c>
      <c r="K111" s="176">
        <f>('ingreso básico'!K110/consumo!K111)*100</f>
        <v>4.3350126121939585</v>
      </c>
      <c r="L111" s="176">
        <f>('ingreso básico'!L110/consumo!L111)*100</f>
        <v>4.1428355406072868</v>
      </c>
      <c r="M111" s="176">
        <f>('ingreso básico'!M110/consumo!M111)*100</f>
        <v>4.2661783073873787</v>
      </c>
      <c r="N111" s="182">
        <f>('ingreso básico'!N110/consumo!N111)*100</f>
        <v>4.2556670932639031</v>
      </c>
      <c r="O111" s="178">
        <f>('ingreso básico'!O110/consumo!O111)*100</f>
        <v>4.1139418919766415</v>
      </c>
      <c r="P111" s="130">
        <f t="shared" si="22"/>
        <v>-9.1610026272846419</v>
      </c>
      <c r="Q111" s="186">
        <f>('ingreso básico'!Q110/consumo!Q111)*100</f>
        <v>4.1906068386466453</v>
      </c>
      <c r="R111" s="130">
        <f t="shared" si="20"/>
        <v>-14.672250082533955</v>
      </c>
      <c r="S111" s="186">
        <f>('ingreso básico'!S110/consumo!S111)*100</f>
        <v>4.2276868443725304</v>
      </c>
      <c r="T111" s="130">
        <f t="shared" si="21"/>
        <v>-8.2986793416175093</v>
      </c>
    </row>
    <row r="112" spans="2:20" ht="21" customHeight="1" x14ac:dyDescent="0.25">
      <c r="B112" s="67">
        <f t="shared" si="19"/>
        <v>2007</v>
      </c>
      <c r="C112" s="176">
        <f>('ingreso básico'!C111/consumo!C112)*100</f>
        <v>4.2387551644258146</v>
      </c>
      <c r="D112" s="176">
        <f>('ingreso básico'!D111/consumo!D112)*100</f>
        <v>4.4134562744893007</v>
      </c>
      <c r="E112" s="176">
        <f>('ingreso básico'!E111/consumo!E112)*100</f>
        <v>2.2517931229922876</v>
      </c>
      <c r="F112" s="176">
        <f>('ingreso básico'!F111/consumo!F112)*100</f>
        <v>4.570048874929765</v>
      </c>
      <c r="G112" s="176">
        <f>('ingreso básico'!G111/consumo!G112)*100</f>
        <v>4.4069079190567928</v>
      </c>
      <c r="H112" s="176">
        <f>('ingreso básico'!H111/consumo!H112)*100</f>
        <v>4.7092792256096487</v>
      </c>
      <c r="I112" s="176">
        <f>('ingreso básico'!I111/consumo!I112)*100</f>
        <v>4.2207043892804723</v>
      </c>
      <c r="J112" s="176">
        <f>('ingreso básico'!J111/consumo!J112)*100</f>
        <v>4.9036744104178505</v>
      </c>
      <c r="K112" s="176">
        <f>('ingreso básico'!K111/consumo!K112)*100</f>
        <v>4.5670004457455864</v>
      </c>
      <c r="L112" s="176">
        <f>('ingreso básico'!L111/consumo!L112)*100</f>
        <v>4.4334257199051468</v>
      </c>
      <c r="M112" s="176">
        <f>('ingreso básico'!M111/consumo!M112)*100</f>
        <v>4.7923640206140794</v>
      </c>
      <c r="N112" s="182">
        <f>('ingreso básico'!N111/consumo!N112)*100</f>
        <v>4.4974047074295891</v>
      </c>
      <c r="O112" s="178">
        <f>('ingreso básico'!O111/consumo!O112)*100</f>
        <v>3.797662093277888</v>
      </c>
      <c r="P112" s="130">
        <f t="shared" si="22"/>
        <v>-7.6879986884498592</v>
      </c>
      <c r="Q112" s="186">
        <f>('ingreso básico'!Q111/consumo!Q112)*100</f>
        <v>4.3684448727028498</v>
      </c>
      <c r="R112" s="130">
        <f t="shared" si="20"/>
        <v>4.2437298678593471</v>
      </c>
      <c r="S112" s="186">
        <f>('ingreso básico'!S111/consumo!S112)*100</f>
        <v>4.6189635441585164</v>
      </c>
      <c r="T112" s="130">
        <f t="shared" si="21"/>
        <v>9.2551012927273533</v>
      </c>
    </row>
    <row r="113" spans="2:20" ht="21" customHeight="1" x14ac:dyDescent="0.25">
      <c r="B113" s="67">
        <f t="shared" si="19"/>
        <v>2008</v>
      </c>
      <c r="C113" s="176">
        <f>('ingreso básico'!C112/consumo!C113)*100</f>
        <v>0.69257536555131161</v>
      </c>
      <c r="D113" s="176">
        <f>('ingreso básico'!D112/consumo!D113)*100</f>
        <v>4.9247865475489014</v>
      </c>
      <c r="E113" s="176">
        <f>('ingreso básico'!E112/consumo!E113)*100</f>
        <v>4.6722638817157005</v>
      </c>
      <c r="F113" s="176">
        <f>('ingreso básico'!F112/consumo!F113)*100</f>
        <v>4.8670900356711639</v>
      </c>
      <c r="G113" s="176">
        <f>('ingreso básico'!G112/consumo!G113)*100</f>
        <v>5.2596528587367342</v>
      </c>
      <c r="H113" s="176">
        <f>('ingreso básico'!H112/consumo!H113)*100</f>
        <v>5.0824131162977908</v>
      </c>
      <c r="I113" s="176">
        <f>('ingreso básico'!I112/consumo!I113)*100</f>
        <v>4.917408929993079</v>
      </c>
      <c r="J113" s="176">
        <f>('ingreso básico'!J112/consumo!J113)*100</f>
        <v>4.100823365064417</v>
      </c>
      <c r="K113" s="176">
        <f>('ingreso básico'!K112/consumo!K113)*100</f>
        <v>5.2804724892842163</v>
      </c>
      <c r="L113" s="176">
        <f>('ingreso básico'!L112/consumo!L113)*100</f>
        <v>5.1485244225878475</v>
      </c>
      <c r="M113" s="176">
        <f>('ingreso básico'!M112/consumo!M113)*100</f>
        <v>5.8956084796668939</v>
      </c>
      <c r="N113" s="182">
        <f>('ingreso básico'!N112/consumo!N113)*100</f>
        <v>4.5625988194947098</v>
      </c>
      <c r="O113" s="178">
        <f>('ingreso básico'!O112/consumo!O113)*100</f>
        <v>4.3189824444315859</v>
      </c>
      <c r="P113" s="130">
        <f t="shared" si="22"/>
        <v>13.727402237194021</v>
      </c>
      <c r="Q113" s="186">
        <f>('ingreso básico'!Q112/consumo!Q113)*100</f>
        <v>4.8076035131055894</v>
      </c>
      <c r="R113" s="130">
        <f t="shared" si="20"/>
        <v>10.052974300921491</v>
      </c>
      <c r="S113" s="186">
        <f>('ingreso básico'!S112/consumo!S113)*100</f>
        <v>4.8376701443248082</v>
      </c>
      <c r="T113" s="130">
        <f t="shared" si="21"/>
        <v>4.7349713431465545</v>
      </c>
    </row>
    <row r="114" spans="2:20" ht="21" customHeight="1" x14ac:dyDescent="0.25">
      <c r="B114" s="67">
        <f t="shared" si="19"/>
        <v>2009</v>
      </c>
      <c r="C114" s="176">
        <f>('ingreso básico'!C113/consumo!C114)*100</f>
        <v>5.0344270863742944</v>
      </c>
      <c r="D114" s="176">
        <f>('ingreso básico'!D113/consumo!D114)*100</f>
        <v>4.9890059101291424</v>
      </c>
      <c r="E114" s="176">
        <f>('ingreso básico'!E113/consumo!E114)*100</f>
        <v>4.7620715600230623</v>
      </c>
      <c r="F114" s="176">
        <f>('ingreso básico'!F113/consumo!F114)*100</f>
        <v>4.7994459795796747</v>
      </c>
      <c r="G114" s="176">
        <f>('ingreso básico'!G113/consumo!G114)*100</f>
        <v>5.0450073883940387</v>
      </c>
      <c r="H114" s="176">
        <f>('ingreso básico'!H113/consumo!H114)*100</f>
        <v>3.855901426718547</v>
      </c>
      <c r="I114" s="176">
        <f>('ingreso básico'!I113/consumo!I114)*100</f>
        <v>4.3534470333893829</v>
      </c>
      <c r="J114" s="176">
        <f>('ingreso básico'!J113/consumo!J114)*100</f>
        <v>4.0589113693324217</v>
      </c>
      <c r="K114" s="176">
        <f>('ingreso básico'!K113/consumo!K114)*100</f>
        <v>4.1943227691125688</v>
      </c>
      <c r="L114" s="176">
        <f>('ingreso básico'!L113/consumo!L114)*100</f>
        <v>4.3530683478670751</v>
      </c>
      <c r="M114" s="176">
        <f>('ingreso básico'!M113/consumo!M114)*100</f>
        <v>4.5054710264897064</v>
      </c>
      <c r="N114" s="182">
        <f>('ingreso básico'!N113/consumo!N114)*100</f>
        <v>3.9562607248909156</v>
      </c>
      <c r="O114" s="178">
        <f>('ingreso básico'!O113/consumo!O114)*100</f>
        <v>4.9201472461235181</v>
      </c>
      <c r="P114" s="130">
        <f t="shared" si="22"/>
        <v>13.919130476369656</v>
      </c>
      <c r="Q114" s="186">
        <f>('ingreso básico'!Q113/consumo!Q114)*100</f>
        <v>4.5076693068939129</v>
      </c>
      <c r="R114" s="130">
        <f t="shared" si="20"/>
        <v>-6.2387467143255932</v>
      </c>
      <c r="S114" s="186">
        <f>('ingreso básico'!S113/consumo!S114)*100</f>
        <v>4.2452784641364207</v>
      </c>
      <c r="T114" s="130">
        <f t="shared" si="21"/>
        <v>-12.245392151908852</v>
      </c>
    </row>
    <row r="115" spans="2:20" ht="21" customHeight="1" x14ac:dyDescent="0.25">
      <c r="B115" s="67">
        <f t="shared" si="19"/>
        <v>2010</v>
      </c>
      <c r="C115" s="176">
        <f>('ingreso básico'!C114/consumo!C115)*100</f>
        <v>4.1501476921845519</v>
      </c>
      <c r="D115" s="176">
        <f>('ingreso básico'!D114/consumo!D115)*100</f>
        <v>4.314711614956245</v>
      </c>
      <c r="E115" s="176">
        <f>('ingreso básico'!E114/consumo!E115)*100</f>
        <v>4.1537608326626998</v>
      </c>
      <c r="F115" s="176">
        <f>('ingreso básico'!F114/consumo!F115)*100</f>
        <v>4.286986977357202</v>
      </c>
      <c r="G115" s="176">
        <f>('ingreso básico'!G114/consumo!G115)*100</f>
        <v>4.3961233918426679</v>
      </c>
      <c r="H115" s="176">
        <f>('ingreso básico'!H114/consumo!H115)*100</f>
        <v>4.2886788102374913</v>
      </c>
      <c r="I115" s="176">
        <f>('ingreso básico'!I114/consumo!I115)*100</f>
        <v>4.4608188436470728</v>
      </c>
      <c r="J115" s="176">
        <f>('ingreso básico'!J114/consumo!J115)*100</f>
        <v>4.1191661480363457</v>
      </c>
      <c r="K115" s="176">
        <f>('ingreso básico'!K114/consumo!K115)*100</f>
        <v>4.4259221862010349</v>
      </c>
      <c r="L115" s="176">
        <f>('ingreso básico'!L114/consumo!L115)*100</f>
        <v>4.2807727419528474</v>
      </c>
      <c r="M115" s="176">
        <f>('ingreso básico'!M114/consumo!M115)*100</f>
        <v>4.1935752522209473</v>
      </c>
      <c r="N115" s="182">
        <f>('ingreso básico'!N114/consumo!N115)*100</f>
        <v>4.3238725884090252</v>
      </c>
      <c r="O115" s="178">
        <f>('ingreso básico'!O114/consumo!O115)*100</f>
        <v>4.2041372157787915</v>
      </c>
      <c r="P115" s="130">
        <f t="shared" si="22"/>
        <v>-14.552613865547537</v>
      </c>
      <c r="Q115" s="186">
        <f>('ingreso básico'!Q114/consumo!Q115)*100</f>
        <v>4.27769445257338</v>
      </c>
      <c r="R115" s="130">
        <f t="shared" si="20"/>
        <v>-5.1018572717571598</v>
      </c>
      <c r="S115" s="186">
        <f>('ingreso básico'!S114/consumo!S115)*100</f>
        <v>4.2799170941658602</v>
      </c>
      <c r="T115" s="130">
        <f t="shared" si="21"/>
        <v>0.81593304943508027</v>
      </c>
    </row>
    <row r="116" spans="2:20" ht="21" customHeight="1" x14ac:dyDescent="0.25">
      <c r="B116" s="67">
        <f t="shared" si="19"/>
        <v>2011</v>
      </c>
      <c r="C116" s="176">
        <f>('ingreso básico'!C115/consumo!C116)*100</f>
        <v>4.2503425930979351</v>
      </c>
      <c r="D116" s="176">
        <f>('ingreso básico'!D115/consumo!D116)*100</f>
        <v>4.1892922215614039</v>
      </c>
      <c r="E116" s="176">
        <f>('ingreso básico'!E115/consumo!E116)*100</f>
        <v>4.421387157895591</v>
      </c>
      <c r="F116" s="176">
        <f>('ingreso básico'!F115/consumo!F116)*100</f>
        <v>4.3077835168395966</v>
      </c>
      <c r="G116" s="176">
        <f>('ingreso básico'!G115/consumo!G116)*100</f>
        <v>4.1895241483250416</v>
      </c>
      <c r="H116" s="176">
        <f>('ingreso básico'!H115/consumo!H116)*100</f>
        <v>4.2273373973903929</v>
      </c>
      <c r="I116" s="176">
        <f>('ingreso básico'!I115/consumo!I116)*100</f>
        <v>4.2002142942476555</v>
      </c>
      <c r="J116" s="176">
        <f>('ingreso básico'!J115/consumo!J116)*100</f>
        <v>4.3460950605369604</v>
      </c>
      <c r="K116" s="176">
        <f>('ingreso básico'!K115/consumo!K116)*100</f>
        <v>4.3457641759155781</v>
      </c>
      <c r="L116" s="176">
        <f>('ingreso básico'!L115/consumo!L116)*100</f>
        <v>4.0673815564896874</v>
      </c>
      <c r="M116" s="176">
        <f>('ingreso básico'!M115/consumo!M116)*100</f>
        <v>4.3754005933334303</v>
      </c>
      <c r="N116" s="182">
        <f>('ingreso básico'!N115/consumo!N116)*100</f>
        <v>4.3234531367158207</v>
      </c>
      <c r="O116" s="178">
        <f>('ingreso básico'!O115/consumo!O116)*100</f>
        <v>4.2808910633849493</v>
      </c>
      <c r="P116" s="130">
        <f t="shared" si="22"/>
        <v>1.8256741791892184</v>
      </c>
      <c r="Q116" s="186">
        <f>('ingreso básico'!Q115/consumo!Q116)*100</f>
        <v>4.2672201077140866</v>
      </c>
      <c r="R116" s="130">
        <f t="shared" si="20"/>
        <v>-0.24485958441917699</v>
      </c>
      <c r="S116" s="186">
        <f>('ingreso básico'!S115/consumo!S116)*100</f>
        <v>4.3091209069557674</v>
      </c>
      <c r="T116" s="130">
        <f t="shared" si="21"/>
        <v>0.6823452919150208</v>
      </c>
    </row>
    <row r="117" spans="2:20" ht="21" customHeight="1" x14ac:dyDescent="0.25">
      <c r="B117" s="67">
        <f t="shared" si="19"/>
        <v>2012</v>
      </c>
      <c r="C117" s="176">
        <f>('ingreso básico'!C116/consumo!C117)*100</f>
        <v>3.8969316189832721</v>
      </c>
      <c r="D117" s="176">
        <f>('ingreso básico'!D116/consumo!D117)*100</f>
        <v>4.4594156371557361</v>
      </c>
      <c r="E117" s="176">
        <f>('ingreso básico'!E116/consumo!E117)*100</f>
        <v>5.2329559726132846</v>
      </c>
      <c r="F117" s="176">
        <f>('ingreso básico'!F116/consumo!F117)*100</f>
        <v>3.8703302707285703</v>
      </c>
      <c r="G117" s="176">
        <f>('ingreso básico'!G116/consumo!G117)*100</f>
        <v>4.4195857070126046</v>
      </c>
      <c r="H117" s="176">
        <f>('ingreso básico'!H116/consumo!H117)*100</f>
        <v>4.2923531654670741</v>
      </c>
      <c r="I117" s="176">
        <f>('ingreso básico'!I116/consumo!I117)*100</f>
        <v>4.2452602023495736</v>
      </c>
      <c r="J117" s="176">
        <f>('ingreso básico'!J116/consumo!J117)*100</f>
        <v>4.137069393362717</v>
      </c>
      <c r="K117" s="176">
        <f>('ingreso básico'!K116/consumo!K117)*100</f>
        <v>4.3645406043259385</v>
      </c>
      <c r="L117" s="176">
        <f>('ingreso básico'!L116/consumo!L117)*100</f>
        <v>4.5103192997730925</v>
      </c>
      <c r="M117" s="176">
        <f>('ingreso básico'!M116/consumo!M117)*100</f>
        <v>4.3938192794146156</v>
      </c>
      <c r="N117" s="182">
        <f>('ingreso básico'!N116/consumo!N117)*100</f>
        <v>3.7495353586442342</v>
      </c>
      <c r="O117" s="178">
        <f>('ingreso básico'!O116/consumo!O117)*100</f>
        <v>4.5047818757199893</v>
      </c>
      <c r="P117" s="130">
        <f t="shared" si="22"/>
        <v>5.230004898980245</v>
      </c>
      <c r="Q117" s="186">
        <f>('ingreso básico'!Q116/consumo!Q117)*100</f>
        <v>4.3156553769359736</v>
      </c>
      <c r="R117" s="130">
        <f t="shared" si="20"/>
        <v>1.1350543913665856</v>
      </c>
      <c r="S117" s="186">
        <f>('ingreso básico'!S116/consumo!S117)*100</f>
        <v>4.5284164673099188</v>
      </c>
      <c r="T117" s="130">
        <f t="shared" si="21"/>
        <v>5.0891020486374616</v>
      </c>
    </row>
    <row r="118" spans="2:20" ht="21" customHeight="1" x14ac:dyDescent="0.25">
      <c r="B118" s="67">
        <f t="shared" si="19"/>
        <v>2013</v>
      </c>
      <c r="C118" s="176">
        <f>('ingreso básico'!C117/consumo!C118)*100</f>
        <v>4.6909024837772364</v>
      </c>
      <c r="D118" s="176">
        <f>('ingreso básico'!D117/consumo!D118)*100</f>
        <v>4.7376191412788557</v>
      </c>
      <c r="E118" s="176">
        <f>('ingreso básico'!E117/consumo!E118)*100</f>
        <v>4.5588711422151897</v>
      </c>
      <c r="F118" s="176">
        <f>('ingreso básico'!F117/consumo!F118)*100</f>
        <v>4.6933101102750836</v>
      </c>
      <c r="G118" s="176">
        <f>('ingreso básico'!G117/consumo!G118)*100</f>
        <v>4.9487164023552213</v>
      </c>
      <c r="H118" s="176">
        <f>('ingreso básico'!H117/consumo!H118)*100</f>
        <v>4.587776797777579</v>
      </c>
      <c r="I118" s="176">
        <f>('ingreso básico'!I117/consumo!I118)*100</f>
        <v>5.3300671736817158</v>
      </c>
      <c r="J118" s="176">
        <f>('ingreso básico'!J117/consumo!J118)*100</f>
        <v>4.7285085973434846</v>
      </c>
      <c r="K118" s="176">
        <f>('ingreso básico'!K117/consumo!K118)*100</f>
        <v>5.5244551408729041</v>
      </c>
      <c r="L118" s="176">
        <f>('ingreso básico'!L117/consumo!L118)*100</f>
        <v>4.9784853904608735</v>
      </c>
      <c r="M118" s="176">
        <f>('ingreso básico'!M117/consumo!M118)*100</f>
        <v>4.1323570314143199</v>
      </c>
      <c r="N118" s="182">
        <f>('ingreso básico'!N117/consumo!N118)*100</f>
        <v>-10.735019293075956</v>
      </c>
      <c r="O118" s="178">
        <f>('ingreso básico'!O117/consumo!O118)*100</f>
        <v>4.6789332547692117</v>
      </c>
      <c r="P118" s="130">
        <f t="shared" si="22"/>
        <v>3.8659225652604601</v>
      </c>
      <c r="Q118" s="186">
        <f>('ingreso básico'!Q117/consumo!Q118)*100</f>
        <v>3.8545047006213444</v>
      </c>
      <c r="R118" s="130">
        <f t="shared" si="20"/>
        <v>-10.685530609768856</v>
      </c>
      <c r="S118" s="186">
        <f>('ingreso básico'!S117/consumo!S118)*100</f>
        <v>3.172473338151284</v>
      </c>
      <c r="T118" s="130">
        <f t="shared" si="21"/>
        <v>-29.942986448950126</v>
      </c>
    </row>
    <row r="119" spans="2:20" ht="21" customHeight="1" x14ac:dyDescent="0.25">
      <c r="B119" s="67">
        <f t="shared" si="19"/>
        <v>2014</v>
      </c>
      <c r="C119" s="176">
        <f>('ingreso básico'!C118/consumo!C119)*100</f>
        <v>5.210448608251121</v>
      </c>
      <c r="D119" s="176">
        <f>('ingreso básico'!D118/consumo!D119)*100</f>
        <v>4.2132788910504582</v>
      </c>
      <c r="E119" s="176">
        <f>('ingreso básico'!E118/consumo!E119)*100</f>
        <v>1.710848521993015</v>
      </c>
      <c r="F119" s="176">
        <f>('ingreso básico'!F118/consumo!F119)*100</f>
        <v>4.2356810860599072</v>
      </c>
      <c r="G119" s="176">
        <f>('ingreso básico'!G118/consumo!G119)*100</f>
        <v>4.3257412993520576</v>
      </c>
      <c r="H119" s="176">
        <f>('ingreso básico'!H118/consumo!H119)*100</f>
        <v>4.8109097583488758</v>
      </c>
      <c r="I119" s="176">
        <f>('ingreso básico'!I118/consumo!I119)*100</f>
        <v>4.5275704893602837</v>
      </c>
      <c r="J119" s="176">
        <f>('ingreso básico'!J118/consumo!J119)*100</f>
        <v>4.7046446837373166</v>
      </c>
      <c r="K119" s="176">
        <f>('ingreso básico'!K118/consumo!K119)*100</f>
        <v>4.5104486854089938</v>
      </c>
      <c r="L119" s="176">
        <f>('ingreso básico'!L118/consumo!L119)*100</f>
        <v>4.3962507296697311</v>
      </c>
      <c r="M119" s="176">
        <f>('ingreso básico'!M118/consumo!M119)*100</f>
        <v>4.4963768512644471</v>
      </c>
      <c r="N119" s="182">
        <f>('ingreso básico'!N118/consumo!N119)*100</f>
        <v>4.1683498240200301</v>
      </c>
      <c r="O119" s="178">
        <f>('ingreso básico'!O118/consumo!O119)*100</f>
        <v>4.0851697049937927</v>
      </c>
      <c r="P119" s="130">
        <f t="shared" si="22"/>
        <v>-12.690147891513504</v>
      </c>
      <c r="Q119" s="186">
        <f>('ingreso básico'!Q118/consumo!Q119)*100</f>
        <v>4.368613551160534</v>
      </c>
      <c r="R119" s="130">
        <f t="shared" si="20"/>
        <v>13.337870633711123</v>
      </c>
      <c r="S119" s="186">
        <f>('ingreso básico'!S118/consumo!S119)*100</f>
        <v>4.3914533786773493</v>
      </c>
      <c r="T119" s="130">
        <f t="shared" si="21"/>
        <v>38.423649644803938</v>
      </c>
    </row>
    <row r="120" spans="2:20" ht="21" customHeight="1" x14ac:dyDescent="0.25">
      <c r="B120" s="67">
        <f t="shared" si="19"/>
        <v>2015</v>
      </c>
      <c r="C120" s="176">
        <f>('ingreso básico'!C119/consumo!C120)*100</f>
        <v>4.3581238260170894</v>
      </c>
      <c r="D120" s="176">
        <f>('ingreso básico'!D119/consumo!D120)*100</f>
        <v>4.3640579955745258</v>
      </c>
      <c r="E120" s="176">
        <f>('ingreso básico'!E119/consumo!E120)*100</f>
        <v>4.3290657172904998</v>
      </c>
      <c r="F120" s="176">
        <f>('ingreso básico'!F119/consumo!F120)*100</f>
        <v>4.191794289321698</v>
      </c>
      <c r="G120" s="176">
        <f>('ingreso básico'!G119/consumo!G120)*100</f>
        <v>4.3767047141788344</v>
      </c>
      <c r="H120" s="176">
        <f>('ingreso básico'!H119/consumo!H120)*100</f>
        <v>4.3702316205035601</v>
      </c>
      <c r="I120" s="176">
        <f>('ingreso básico'!I119/consumo!I120)*100</f>
        <v>4.6470328776550813</v>
      </c>
      <c r="J120" s="176">
        <f>('ingreso básico'!J119/consumo!J120)*100</f>
        <v>4.3056632861995032</v>
      </c>
      <c r="K120" s="176">
        <f>('ingreso básico'!K119/consumo!K120)*100</f>
        <v>5.1278205415306051</v>
      </c>
      <c r="L120" s="176">
        <f>('ingreso básico'!L119/consumo!L120)*100</f>
        <v>4.4627887839360909</v>
      </c>
      <c r="M120" s="176">
        <f>('ingreso básico'!M119/consumo!M120)*100</f>
        <v>4.017936523978233</v>
      </c>
      <c r="N120" s="182">
        <f>('ingreso básico'!N119/consumo!N120)*100</f>
        <v>4.5370265213378422</v>
      </c>
      <c r="O120" s="178">
        <f>('ingreso básico'!O119/consumo!O120)*100</f>
        <v>4.350269016655985</v>
      </c>
      <c r="P120" s="130">
        <f t="shared" si="22"/>
        <v>6.4893096445449938</v>
      </c>
      <c r="Q120" s="186">
        <f>('ingreso básico'!Q119/consumo!Q120)*100</f>
        <v>4.401979464797007</v>
      </c>
      <c r="R120" s="130">
        <f>((Q120/Q118)-1)*100</f>
        <v>14.203504903948104</v>
      </c>
      <c r="S120" s="186"/>
      <c r="T120" s="111"/>
    </row>
    <row r="121" spans="2:20" ht="21" customHeight="1" x14ac:dyDescent="0.25">
      <c r="B121" s="82">
        <f t="shared" si="19"/>
        <v>2016</v>
      </c>
      <c r="C121" s="183">
        <f>('ingreso básico'!C120/consumo!C121)*100</f>
        <v>4.2328558824580584</v>
      </c>
      <c r="D121" s="183">
        <f>('ingreso básico'!D120/consumo!D121)*100</f>
        <v>4.4316236936857534</v>
      </c>
      <c r="E121" s="183">
        <f>('ingreso básico'!E120/consumo!E121)*100</f>
        <v>4.5022167124449277</v>
      </c>
      <c r="F121" s="183"/>
      <c r="G121" s="183"/>
      <c r="H121" s="183"/>
      <c r="I121" s="183"/>
      <c r="J121" s="183"/>
      <c r="K121" s="183"/>
      <c r="L121" s="183"/>
      <c r="M121" s="183"/>
      <c r="N121" s="184"/>
      <c r="O121" s="179">
        <f>('ingreso básico'!O120/consumo!O121)*100</f>
        <v>4.3888403688791797</v>
      </c>
      <c r="P121" s="137">
        <f t="shared" si="22"/>
        <v>0.88664291967956999</v>
      </c>
      <c r="Q121" s="185"/>
      <c r="R121" s="137"/>
      <c r="S121" s="168"/>
      <c r="T121" s="112"/>
    </row>
    <row r="122" spans="2:20" ht="21" customHeight="1" x14ac:dyDescent="0.25"/>
    <row r="123" spans="2:20" ht="33.75" x14ac:dyDescent="0.5">
      <c r="B123" s="85" t="s">
        <v>54</v>
      </c>
      <c r="C123" s="86"/>
      <c r="D123" s="86"/>
      <c r="E123" s="86"/>
      <c r="F123" s="86"/>
      <c r="G123" s="86"/>
      <c r="H123" s="86"/>
      <c r="I123" s="86"/>
      <c r="J123" s="86"/>
      <c r="K123" s="86"/>
      <c r="L123" s="86"/>
      <c r="M123" s="86"/>
      <c r="N123" s="98"/>
      <c r="O123" s="86"/>
      <c r="P123" s="86"/>
      <c r="Q123" s="93"/>
      <c r="R123" s="123"/>
      <c r="S123" s="123"/>
      <c r="T123" s="122"/>
    </row>
    <row r="124" spans="2:20" ht="47.25" x14ac:dyDescent="0.25">
      <c r="B124" s="174" t="s">
        <v>23</v>
      </c>
      <c r="C124" s="87" t="s">
        <v>24</v>
      </c>
      <c r="D124" s="87" t="s">
        <v>25</v>
      </c>
      <c r="E124" s="87" t="s">
        <v>26</v>
      </c>
      <c r="F124" s="87" t="s">
        <v>27</v>
      </c>
      <c r="G124" s="87" t="s">
        <v>28</v>
      </c>
      <c r="H124" s="87" t="s">
        <v>29</v>
      </c>
      <c r="I124" s="87" t="s">
        <v>30</v>
      </c>
      <c r="J124" s="87" t="s">
        <v>31</v>
      </c>
      <c r="K124" s="87" t="s">
        <v>32</v>
      </c>
      <c r="L124" s="87" t="s">
        <v>33</v>
      </c>
      <c r="M124" s="87" t="s">
        <v>34</v>
      </c>
      <c r="N124" s="96" t="s">
        <v>35</v>
      </c>
      <c r="O124" s="160" t="s">
        <v>67</v>
      </c>
      <c r="P124" s="161" t="s">
        <v>64</v>
      </c>
      <c r="Q124" s="162" t="s">
        <v>23</v>
      </c>
      <c r="R124" s="161" t="s">
        <v>36</v>
      </c>
      <c r="S124" s="162" t="s">
        <v>63</v>
      </c>
      <c r="T124" s="163" t="s">
        <v>66</v>
      </c>
    </row>
    <row r="125" spans="2:20" ht="21" customHeight="1" x14ac:dyDescent="0.25">
      <c r="B125" s="67">
        <f>+B105</f>
        <v>2000</v>
      </c>
      <c r="C125" s="180">
        <f>('ingreso básico'!C124/consumo!C125)*100</f>
        <v>6.1504610615524804</v>
      </c>
      <c r="D125" s="180">
        <f>('ingreso básico'!D124/consumo!D125)*100</f>
        <v>5.8655726313980816</v>
      </c>
      <c r="E125" s="180">
        <f>('ingreso básico'!E124/consumo!E125)*100</f>
        <v>6.1170400968623833</v>
      </c>
      <c r="F125" s="180">
        <f>('ingreso básico'!F124/consumo!F125)*100</f>
        <v>5.9454334561320721</v>
      </c>
      <c r="G125" s="180">
        <f>('ingreso básico'!G124/consumo!G125)*100</f>
        <v>6.0374671039206484</v>
      </c>
      <c r="H125" s="180">
        <f>('ingreso básico'!H124/consumo!H125)*100</f>
        <v>5.992189109986799</v>
      </c>
      <c r="I125" s="180">
        <f>('ingreso básico'!I124/consumo!I125)*100</f>
        <v>6.1714309380778216</v>
      </c>
      <c r="J125" s="180">
        <f>('ingreso básico'!J124/consumo!J125)*100</f>
        <v>6.1546396688799296</v>
      </c>
      <c r="K125" s="180">
        <f>('ingreso básico'!K124/consumo!K125)*100</f>
        <v>5.9984649320139258</v>
      </c>
      <c r="L125" s="180">
        <f>('ingreso básico'!L124/consumo!L125)*100</f>
        <v>6.027972010718039</v>
      </c>
      <c r="M125" s="180">
        <f>('ingreso básico'!M124/consumo!M125)*100</f>
        <v>5.9596722485951972</v>
      </c>
      <c r="N125" s="181">
        <f>('ingreso básico'!N124/consumo!N125)*100</f>
        <v>5.5034889201771549</v>
      </c>
      <c r="O125" s="178">
        <f>('ingreso básico'!O124/consumo!O125)*100</f>
        <v>6.0439177249608811</v>
      </c>
      <c r="P125" s="110"/>
      <c r="Q125" s="186">
        <f>('ingreso básico'!Q124/consumo!Q125)*100</f>
        <v>5.9895140830330034</v>
      </c>
      <c r="R125" s="110"/>
      <c r="S125" s="186">
        <f>('ingreso básico'!S124/consumo!S125)*100</f>
        <v>5.795239884613915</v>
      </c>
      <c r="T125" s="110"/>
    </row>
    <row r="126" spans="2:20" ht="21" customHeight="1" x14ac:dyDescent="0.25">
      <c r="B126" s="67">
        <f t="shared" ref="B126:B141" si="23">+B106</f>
        <v>2001</v>
      </c>
      <c r="C126" s="176">
        <f>('ingreso básico'!C125/consumo!C126)*100</f>
        <v>5.5195028931884291</v>
      </c>
      <c r="D126" s="176">
        <f>('ingreso básico'!D125/consumo!D126)*100</f>
        <v>5.5806312256804711</v>
      </c>
      <c r="E126" s="176">
        <f>('ingreso básico'!E125/consumo!E126)*100</f>
        <v>5.7404099678178104</v>
      </c>
      <c r="F126" s="176">
        <f>('ingreso básico'!F125/consumo!F126)*100</f>
        <v>5.7055788538953509</v>
      </c>
      <c r="G126" s="176">
        <f>('ingreso básico'!G125/consumo!G126)*100</f>
        <v>5.8073791295778285</v>
      </c>
      <c r="H126" s="176">
        <f>('ingreso básico'!H125/consumo!H126)*100</f>
        <v>5.5393057327228341</v>
      </c>
      <c r="I126" s="176">
        <f>('ingreso básico'!I125/consumo!I126)*100</f>
        <v>5.7607006000007219</v>
      </c>
      <c r="J126" s="176">
        <f>('ingreso básico'!J125/consumo!J126)*100</f>
        <v>5.8675286575537529</v>
      </c>
      <c r="K126" s="176">
        <f>('ingreso básico'!K125/consumo!K126)*100</f>
        <v>5.6309245790391689</v>
      </c>
      <c r="L126" s="176">
        <f>('ingreso básico'!L125/consumo!L126)*100</f>
        <v>6.0984683398084414</v>
      </c>
      <c r="M126" s="176">
        <f>('ingreso básico'!M125/consumo!M126)*100</f>
        <v>5.7481601209148252</v>
      </c>
      <c r="N126" s="182">
        <f>('ingreso básico'!N125/consumo!N126)*100</f>
        <v>5.6826498604524742</v>
      </c>
      <c r="O126" s="178">
        <f>('ingreso básico'!O125/consumo!O126)*100</f>
        <v>5.6129616976691725</v>
      </c>
      <c r="P126" s="130"/>
      <c r="Q126" s="186">
        <f>('ingreso básico'!Q125/consumo!Q126)*100</f>
        <v>5.7184863294456854</v>
      </c>
      <c r="R126" s="130">
        <f t="shared" ref="R126:R139" si="24">((Q126/Q125)-1)*100</f>
        <v>-4.52503742089998</v>
      </c>
      <c r="S126" s="186">
        <f>('ingreso básico'!S125/consumo!S126)*100</f>
        <v>5.7743307785220033</v>
      </c>
      <c r="T126" s="130">
        <f t="shared" ref="T126:T139" si="25">((S126/S125)-1)*100</f>
        <v>-0.36079793948520233</v>
      </c>
    </row>
    <row r="127" spans="2:20" ht="21" customHeight="1" x14ac:dyDescent="0.25">
      <c r="B127" s="67">
        <f t="shared" si="23"/>
        <v>2002</v>
      </c>
      <c r="C127" s="176">
        <f>('ingreso básico'!C126/consumo!C127)*100</f>
        <v>5.8045991043538612</v>
      </c>
      <c r="D127" s="176">
        <f>('ingreso básico'!D126/consumo!D127)*100</f>
        <v>5.6812076525929598</v>
      </c>
      <c r="E127" s="176">
        <f>('ingreso básico'!E126/consumo!E127)*100</f>
        <v>5.7375755229927616</v>
      </c>
      <c r="F127" s="176">
        <f>('ingreso básico'!F126/consumo!F127)*100</f>
        <v>5.692749128219889</v>
      </c>
      <c r="G127" s="176">
        <f>('ingreso básico'!G126/consumo!G127)*100</f>
        <v>5.8061692808232293</v>
      </c>
      <c r="H127" s="176">
        <f>('ingreso básico'!H126/consumo!H127)*100</f>
        <v>5.8133008199770844</v>
      </c>
      <c r="I127" s="176">
        <f>('ingreso básico'!I126/consumo!I127)*100</f>
        <v>5.8019355266648969</v>
      </c>
      <c r="J127" s="176">
        <f>('ingreso básico'!J126/consumo!J127)*100</f>
        <v>5.8630319105098199</v>
      </c>
      <c r="K127" s="176">
        <f>('ingreso básico'!K126/consumo!K127)*100</f>
        <v>5.6819155188269823</v>
      </c>
      <c r="L127" s="176">
        <f>('ingreso básico'!L126/consumo!L127)*100</f>
        <v>5.8928275022010732</v>
      </c>
      <c r="M127" s="176">
        <f>('ingreso básico'!M126/consumo!M127)*100</f>
        <v>5.6699842276461299</v>
      </c>
      <c r="N127" s="182">
        <f>('ingreso básico'!N126/consumo!N127)*100</f>
        <v>5.7166063674981595</v>
      </c>
      <c r="O127" s="178">
        <f>('ingreso básico'!O126/consumo!O127)*100</f>
        <v>5.7408000903447745</v>
      </c>
      <c r="P127" s="130">
        <f t="shared" ref="P127:P141" si="26">((O127/O126)-1)*100</f>
        <v>2.2775568329405749</v>
      </c>
      <c r="Q127" s="186">
        <f>('ingreso básico'!Q126/consumo!Q127)*100</f>
        <v>5.7602468589313007</v>
      </c>
      <c r="R127" s="130">
        <f t="shared" si="24"/>
        <v>0.73027243714096635</v>
      </c>
      <c r="S127" s="186">
        <f>('ingreso básico'!S126/consumo!S127)*100</f>
        <v>5.7382114502514661</v>
      </c>
      <c r="T127" s="130">
        <f t="shared" si="25"/>
        <v>-0.62551540006826611</v>
      </c>
    </row>
    <row r="128" spans="2:20" ht="21" customHeight="1" x14ac:dyDescent="0.25">
      <c r="B128" s="67">
        <f t="shared" si="23"/>
        <v>2003</v>
      </c>
      <c r="C128" s="176">
        <f>('ingreso básico'!C127/consumo!C128)*100</f>
        <v>5.7110832955629292</v>
      </c>
      <c r="D128" s="176">
        <f>('ingreso básico'!D127/consumo!D128)*100</f>
        <v>5.7696313730645254</v>
      </c>
      <c r="E128" s="176">
        <f>('ingreso básico'!E127/consumo!E128)*100</f>
        <v>5.6039959866704123</v>
      </c>
      <c r="F128" s="176">
        <f>('ingreso básico'!F127/consumo!F128)*100</f>
        <v>5.753450502711412</v>
      </c>
      <c r="G128" s="176">
        <f>('ingreso básico'!G127/consumo!G128)*100</f>
        <v>5.7049356833981806</v>
      </c>
      <c r="H128" s="176">
        <f>('ingreso básico'!H127/consumo!H128)*100</f>
        <v>5.7326791243061725</v>
      </c>
      <c r="I128" s="176">
        <f>('ingreso básico'!I127/consumo!I128)*100</f>
        <v>5.7677148655271608</v>
      </c>
      <c r="J128" s="176">
        <f>('ingreso básico'!J127/consumo!J128)*100</f>
        <v>5.6531011954737069</v>
      </c>
      <c r="K128" s="176">
        <f>('ingreso básico'!K127/consumo!K128)*100</f>
        <v>5.7330381332303872</v>
      </c>
      <c r="L128" s="176">
        <f>('ingreso básico'!L127/consumo!L128)*100</f>
        <v>5.7273190923305117</v>
      </c>
      <c r="M128" s="176">
        <f>('ingreso básico'!M127/consumo!M128)*100</f>
        <v>5.5588468447830568</v>
      </c>
      <c r="N128" s="182">
        <f>('ingreso básico'!N127/consumo!N128)*100</f>
        <v>5.7646038632429937</v>
      </c>
      <c r="O128" s="178">
        <f>('ingreso básico'!O127/consumo!O128)*100</f>
        <v>5.694772719919964</v>
      </c>
      <c r="P128" s="130">
        <f t="shared" si="26"/>
        <v>-0.80175880888487816</v>
      </c>
      <c r="Q128" s="186">
        <f>('ingreso básico'!Q127/consumo!Q128)*100</f>
        <v>5.7061177443085374</v>
      </c>
      <c r="R128" s="130">
        <f t="shared" si="24"/>
        <v>-0.93970130010723185</v>
      </c>
      <c r="S128" s="186">
        <f>('ingreso básico'!S127/consumo!S128)*100</f>
        <v>5.6493654041766508</v>
      </c>
      <c r="T128" s="130">
        <f t="shared" si="25"/>
        <v>-1.5483229721505287</v>
      </c>
    </row>
    <row r="129" spans="2:20" ht="21" customHeight="1" x14ac:dyDescent="0.25">
      <c r="B129" s="67">
        <f t="shared" si="23"/>
        <v>2004</v>
      </c>
      <c r="C129" s="176">
        <f>('ingreso básico'!C128/consumo!C129)*100</f>
        <v>5.6311628370495166</v>
      </c>
      <c r="D129" s="176">
        <f>('ingreso básico'!D128/consumo!D129)*100</f>
        <v>5.5347380956834691</v>
      </c>
      <c r="E129" s="176">
        <f>('ingreso básico'!E128/consumo!E129)*100</f>
        <v>5.6088539001182189</v>
      </c>
      <c r="F129" s="176">
        <f>('ingreso básico'!F128/consumo!F129)*100</f>
        <v>5.5748645566405681</v>
      </c>
      <c r="G129" s="176">
        <f>('ingreso básico'!G128/consumo!G129)*100</f>
        <v>5.6177809888464996</v>
      </c>
      <c r="H129" s="176">
        <f>('ingreso básico'!H128/consumo!H129)*100</f>
        <v>5.6617604857468633</v>
      </c>
      <c r="I129" s="176">
        <f>('ingreso básico'!I128/consumo!I129)*100</f>
        <v>5.823823173826475</v>
      </c>
      <c r="J129" s="176">
        <f>('ingreso básico'!J128/consumo!J129)*100</f>
        <v>5.4781441596397622</v>
      </c>
      <c r="K129" s="176">
        <f>('ingreso básico'!K128/consumo!K129)*100</f>
        <v>6.1675994933420313</v>
      </c>
      <c r="L129" s="176">
        <f>('ingreso básico'!L128/consumo!L129)*100</f>
        <v>5.1306935036080166</v>
      </c>
      <c r="M129" s="176">
        <f>('ingreso básico'!M128/consumo!M129)*100</f>
        <v>5.6735572044994171</v>
      </c>
      <c r="N129" s="182">
        <f>('ingreso básico'!N128/consumo!N129)*100</f>
        <v>5.6615902173827148</v>
      </c>
      <c r="O129" s="178">
        <f>('ingreso básico'!O128/consumo!O129)*100</f>
        <v>5.5921317436152504</v>
      </c>
      <c r="P129" s="130">
        <f t="shared" si="26"/>
        <v>-1.8023717776423642</v>
      </c>
      <c r="Q129" s="186">
        <f>('ingreso básico'!Q128/consumo!Q129)*100</f>
        <v>5.6282273584106814</v>
      </c>
      <c r="R129" s="130">
        <f t="shared" si="24"/>
        <v>-1.3650329241023162</v>
      </c>
      <c r="S129" s="186">
        <f>('ingreso básico'!S128/consumo!S129)*100</f>
        <v>5.6350596296715763</v>
      </c>
      <c r="T129" s="130">
        <f t="shared" si="25"/>
        <v>-0.25322799078455471</v>
      </c>
    </row>
    <row r="130" spans="2:20" ht="21" customHeight="1" x14ac:dyDescent="0.25">
      <c r="B130" s="67">
        <f t="shared" si="23"/>
        <v>2005</v>
      </c>
      <c r="C130" s="176">
        <f>('ingreso básico'!C129/consumo!C130)*100</f>
        <v>5.5889300379866027</v>
      </c>
      <c r="D130" s="176">
        <f>('ingreso básico'!D129/consumo!D130)*100</f>
        <v>5.5626449028649549</v>
      </c>
      <c r="E130" s="176">
        <f>('ingreso básico'!E129/consumo!E130)*100</f>
        <v>5.7618775827719597</v>
      </c>
      <c r="F130" s="176">
        <f>('ingreso básico'!F129/consumo!F130)*100</f>
        <v>5.685228321991179</v>
      </c>
      <c r="G130" s="176">
        <f>('ingreso básico'!G129/consumo!G130)*100</f>
        <v>5.5114643868037581</v>
      </c>
      <c r="H130" s="176">
        <f>('ingreso básico'!H129/consumo!H130)*100</f>
        <v>5.5939785965504436</v>
      </c>
      <c r="I130" s="176">
        <f>('ingreso básico'!I129/consumo!I130)*100</f>
        <v>5.8613939054248654</v>
      </c>
      <c r="J130" s="176">
        <f>('ingreso básico'!J129/consumo!J130)*100</f>
        <v>6.1913092637282894</v>
      </c>
      <c r="K130" s="176">
        <f>('ingreso básico'!K129/consumo!K130)*100</f>
        <v>5.0512452851708041</v>
      </c>
      <c r="L130" s="176">
        <f>('ingreso básico'!L129/consumo!L130)*100</f>
        <v>5.7240213767110859</v>
      </c>
      <c r="M130" s="176">
        <f>('ingreso básico'!M129/consumo!M130)*100</f>
        <v>5.7153431320329799</v>
      </c>
      <c r="N130" s="182">
        <f>('ingreso básico'!N129/consumo!N130)*100</f>
        <v>5.5735157882538564</v>
      </c>
      <c r="O130" s="178">
        <f>('ingreso básico'!O129/consumo!O130)*100</f>
        <v>5.633758844125218</v>
      </c>
      <c r="P130" s="130">
        <f t="shared" si="26"/>
        <v>0.74438697831993306</v>
      </c>
      <c r="Q130" s="186">
        <f>('ingreso básico'!Q129/consumo!Q130)*100</f>
        <v>5.6431380694663353</v>
      </c>
      <c r="R130" s="130">
        <f t="shared" si="24"/>
        <v>0.26492730492437833</v>
      </c>
      <c r="S130" s="186">
        <f>('ingreso básico'!S129/consumo!S130)*100</f>
        <v>5.6477480777478322</v>
      </c>
      <c r="T130" s="130">
        <f t="shared" si="25"/>
        <v>0.22516972153132642</v>
      </c>
    </row>
    <row r="131" spans="2:20" ht="21" customHeight="1" x14ac:dyDescent="0.25">
      <c r="B131" s="67">
        <f t="shared" si="23"/>
        <v>2006</v>
      </c>
      <c r="C131" s="176">
        <f>('ingreso básico'!C130/consumo!C131)*100</f>
        <v>5.7450721217817771</v>
      </c>
      <c r="D131" s="176">
        <f>('ingreso básico'!D130/consumo!D131)*100</f>
        <v>5.6099939621474082</v>
      </c>
      <c r="E131" s="176">
        <f>('ingreso básico'!E130/consumo!E131)*100</f>
        <v>5.4824627168167943</v>
      </c>
      <c r="F131" s="176">
        <f>('ingreso básico'!F130/consumo!F131)*100</f>
        <v>5.7224856055480471</v>
      </c>
      <c r="G131" s="176">
        <f>('ingreso básico'!G130/consumo!G131)*100</f>
        <v>5.4920763579081999</v>
      </c>
      <c r="H131" s="176">
        <f>('ingreso básico'!H130/consumo!H131)*100</f>
        <v>5.710170188176507</v>
      </c>
      <c r="I131" s="176">
        <f>('ingreso básico'!I130/consumo!I131)*100</f>
        <v>5.7875181419404962</v>
      </c>
      <c r="J131" s="176">
        <f>('ingreso básico'!J130/consumo!J131)*100</f>
        <v>6.0295326007366521</v>
      </c>
      <c r="K131" s="176">
        <f>('ingreso básico'!K130/consumo!K131)*100</f>
        <v>5.2959512025312039</v>
      </c>
      <c r="L131" s="176">
        <f>('ingreso básico'!L130/consumo!L131)*100</f>
        <v>5.7815003914072776</v>
      </c>
      <c r="M131" s="176">
        <f>('ingreso básico'!M130/consumo!M131)*100</f>
        <v>5.7139741459504538</v>
      </c>
      <c r="N131" s="182">
        <f>('ingreso básico'!N130/consumo!N131)*100</f>
        <v>5.5495926674095655</v>
      </c>
      <c r="O131" s="178">
        <f>('ingreso básico'!O130/consumo!O131)*100</f>
        <v>5.6128776092942267</v>
      </c>
      <c r="P131" s="130">
        <f t="shared" si="26"/>
        <v>-0.37064481119503112</v>
      </c>
      <c r="Q131" s="186">
        <f>('ingreso básico'!Q130/consumo!Q131)*100</f>
        <v>5.6544424792478978</v>
      </c>
      <c r="R131" s="130">
        <f t="shared" si="24"/>
        <v>0.20032133969445365</v>
      </c>
      <c r="S131" s="186">
        <f>('ingreso básico'!S130/consumo!S131)*100</f>
        <v>5.700813289555966</v>
      </c>
      <c r="T131" s="130">
        <f t="shared" si="25"/>
        <v>0.93958177804018828</v>
      </c>
    </row>
    <row r="132" spans="2:20" ht="21" customHeight="1" x14ac:dyDescent="0.25">
      <c r="B132" s="67">
        <f t="shared" si="23"/>
        <v>2007</v>
      </c>
      <c r="C132" s="176">
        <f>('ingreso básico'!C131/consumo!C132)*100</f>
        <v>5.6916459852564261</v>
      </c>
      <c r="D132" s="176">
        <f>('ingreso básico'!D131/consumo!D132)*100</f>
        <v>5.649811940673267</v>
      </c>
      <c r="E132" s="176">
        <f>('ingreso básico'!E131/consumo!E132)*100</f>
        <v>6.1448474911083721</v>
      </c>
      <c r="F132" s="176">
        <f>('ingreso básico'!F131/consumo!F132)*100</f>
        <v>5.4652167114289263</v>
      </c>
      <c r="G132" s="176">
        <f>('ingreso básico'!G131/consumo!G132)*100</f>
        <v>5.6456041055871085</v>
      </c>
      <c r="H132" s="176">
        <f>('ingreso básico'!H131/consumo!H132)*100</f>
        <v>5.7080814870189265</v>
      </c>
      <c r="I132" s="176">
        <f>('ingreso básico'!I131/consumo!I132)*100</f>
        <v>5.7170845627026772</v>
      </c>
      <c r="J132" s="176">
        <f>('ingreso básico'!J131/consumo!J132)*100</f>
        <v>5.9064268582101471</v>
      </c>
      <c r="K132" s="176">
        <f>('ingreso básico'!K131/consumo!K132)*100</f>
        <v>5.7561647159310505</v>
      </c>
      <c r="L132" s="176">
        <f>('ingreso básico'!L131/consumo!L132)*100</f>
        <v>5.6270243062867609</v>
      </c>
      <c r="M132" s="176">
        <f>('ingreso básico'!M131/consumo!M132)*100</f>
        <v>5.7827089504744356</v>
      </c>
      <c r="N132" s="182">
        <f>('ingreso básico'!N131/consumo!N132)*100</f>
        <v>5.6628337664123123</v>
      </c>
      <c r="O132" s="178">
        <f>('ingreso básico'!O131/consumo!O132)*100</f>
        <v>5.8280863649119077</v>
      </c>
      <c r="P132" s="130">
        <f t="shared" si="26"/>
        <v>3.8341964781366755</v>
      </c>
      <c r="Q132" s="186">
        <f>('ingreso básico'!Q131/consumo!Q132)*100</f>
        <v>5.7270033146416033</v>
      </c>
      <c r="R132" s="130">
        <f t="shared" si="24"/>
        <v>1.2832535773422027</v>
      </c>
      <c r="S132" s="186">
        <f>('ingreso básico'!S131/consumo!S132)*100</f>
        <v>5.7161533173115204</v>
      </c>
      <c r="T132" s="130">
        <f t="shared" si="25"/>
        <v>0.26908490028356713</v>
      </c>
    </row>
    <row r="133" spans="2:20" ht="21" customHeight="1" x14ac:dyDescent="0.25">
      <c r="B133" s="67">
        <f t="shared" si="23"/>
        <v>2008</v>
      </c>
      <c r="C133" s="176">
        <f>('ingreso básico'!C132/consumo!C133)*100</f>
        <v>5.7631089725365587</v>
      </c>
      <c r="D133" s="176">
        <f>('ingreso básico'!D132/consumo!D133)*100</f>
        <v>5.5509911081297458</v>
      </c>
      <c r="E133" s="176">
        <f>('ingreso básico'!E132/consumo!E133)*100</f>
        <v>5.6858969540398974</v>
      </c>
      <c r="F133" s="176">
        <f>('ingreso básico'!F132/consumo!F133)*100</f>
        <v>5.8787513514883409</v>
      </c>
      <c r="G133" s="176">
        <f>('ingreso básico'!G132/consumo!G133)*100</f>
        <v>5.8142379416988952</v>
      </c>
      <c r="H133" s="176">
        <f>('ingreso básico'!H132/consumo!H133)*100</f>
        <v>5.4559331444853054</v>
      </c>
      <c r="I133" s="176">
        <f>('ingreso básico'!I132/consumo!I133)*100</f>
        <v>5.9946241514746053</v>
      </c>
      <c r="J133" s="176">
        <f>('ingreso básico'!J132/consumo!J133)*100</f>
        <v>5.8140016176740295</v>
      </c>
      <c r="K133" s="176">
        <f>('ingreso básico'!K132/consumo!K133)*100</f>
        <v>5.6883174272080801</v>
      </c>
      <c r="L133" s="176">
        <f>('ingreso básico'!L132/consumo!L133)*100</f>
        <v>6.2275268855621206</v>
      </c>
      <c r="M133" s="176">
        <f>('ingreso básico'!M132/consumo!M133)*100</f>
        <v>5.7220537486823053</v>
      </c>
      <c r="N133" s="182">
        <f>('ingreso básico'!N132/consumo!N133)*100</f>
        <v>5.7429929964539861</v>
      </c>
      <c r="O133" s="178">
        <f>('ingreso básico'!O132/consumo!O133)*100</f>
        <v>5.6662803819935927</v>
      </c>
      <c r="P133" s="130">
        <f t="shared" si="26"/>
        <v>-2.7763140898609651</v>
      </c>
      <c r="Q133" s="186">
        <f>('ingreso básico'!Q132/consumo!Q133)*100</f>
        <v>5.7726687050678187</v>
      </c>
      <c r="R133" s="130">
        <f t="shared" si="24"/>
        <v>0.79736972230255443</v>
      </c>
      <c r="S133" s="186">
        <f>('ingreso básico'!S132/consumo!S133)*100</f>
        <v>5.7925393789645678</v>
      </c>
      <c r="T133" s="130">
        <f t="shared" si="25"/>
        <v>1.3363193289744446</v>
      </c>
    </row>
    <row r="134" spans="2:20" ht="21" customHeight="1" x14ac:dyDescent="0.25">
      <c r="B134" s="67">
        <f t="shared" si="23"/>
        <v>2009</v>
      </c>
      <c r="C134" s="176">
        <f>('ingreso básico'!C133/consumo!C134)*100</f>
        <v>5.6675088739796795</v>
      </c>
      <c r="D134" s="176">
        <f>('ingreso básico'!D133/consumo!D134)*100</f>
        <v>5.8327335973425143</v>
      </c>
      <c r="E134" s="176">
        <f>('ingreso básico'!E133/consumo!E134)*100</f>
        <v>5.707969284192588</v>
      </c>
      <c r="F134" s="176">
        <f>('ingreso básico'!F133/consumo!F134)*100</f>
        <v>5.6894821292375637</v>
      </c>
      <c r="G134" s="176">
        <f>('ingreso básico'!G133/consumo!G134)*100</f>
        <v>5.8625517362417154</v>
      </c>
      <c r="H134" s="176">
        <f>('ingreso básico'!H133/consumo!H134)*100</f>
        <v>5.6048413670245472</v>
      </c>
      <c r="I134" s="176">
        <f>('ingreso básico'!I133/consumo!I134)*100</f>
        <v>5.8890435719907552</v>
      </c>
      <c r="J134" s="176">
        <f>('ingreso básico'!J133/consumo!J134)*100</f>
        <v>5.7528480818627283</v>
      </c>
      <c r="K134" s="176">
        <f>('ingreso básico'!K133/consumo!K134)*100</f>
        <v>5.9915732022304766</v>
      </c>
      <c r="L134" s="176">
        <f>('ingreso básico'!L133/consumo!L134)*100</f>
        <v>5.7973599228254784</v>
      </c>
      <c r="M134" s="176">
        <f>('ingreso básico'!M133/consumo!M134)*100</f>
        <v>6.0185623672433897</v>
      </c>
      <c r="N134" s="182">
        <f>('ingreso básico'!N133/consumo!N134)*100</f>
        <v>5.6917859345436232</v>
      </c>
      <c r="O134" s="178">
        <f>('ingreso básico'!O133/consumo!O134)*100</f>
        <v>5.7365223585790002</v>
      </c>
      <c r="P134" s="130">
        <f t="shared" si="26"/>
        <v>1.2396487969184022</v>
      </c>
      <c r="Q134" s="186">
        <f>('ingreso básico'!Q133/consumo!Q134)*100</f>
        <v>5.7894766806425944</v>
      </c>
      <c r="R134" s="130">
        <f t="shared" si="24"/>
        <v>0.29116473564505529</v>
      </c>
      <c r="S134" s="186">
        <f>('ingreso básico'!S133/consumo!S134)*100</f>
        <v>5.816412813268963</v>
      </c>
      <c r="T134" s="130">
        <f t="shared" si="25"/>
        <v>0.41214107911100584</v>
      </c>
    </row>
    <row r="135" spans="2:20" ht="21" customHeight="1" x14ac:dyDescent="0.25">
      <c r="B135" s="67">
        <f t="shared" si="23"/>
        <v>2010</v>
      </c>
      <c r="C135" s="176">
        <f>('ingreso básico'!C134/consumo!C135)*100</f>
        <v>5.7548216332347639</v>
      </c>
      <c r="D135" s="176">
        <f>('ingreso básico'!D134/consumo!D135)*100</f>
        <v>5.7933810188178247</v>
      </c>
      <c r="E135" s="176">
        <f>('ingreso básico'!E134/consumo!E135)*100</f>
        <v>5.7269351843095135</v>
      </c>
      <c r="F135" s="176">
        <f>('ingreso básico'!F134/consumo!F135)*100</f>
        <v>5.7555359177419687</v>
      </c>
      <c r="G135" s="176">
        <f>('ingreso básico'!G134/consumo!G135)*100</f>
        <v>5.7900137298028369</v>
      </c>
      <c r="H135" s="176">
        <f>('ingreso básico'!H134/consumo!H135)*100</f>
        <v>5.86578638141191</v>
      </c>
      <c r="I135" s="176">
        <f>('ingreso básico'!I134/consumo!I135)*100</f>
        <v>5.8805006656772107</v>
      </c>
      <c r="J135" s="176">
        <f>('ingreso básico'!J134/consumo!J135)*100</f>
        <v>5.9997462723042236</v>
      </c>
      <c r="K135" s="176">
        <f>('ingreso básico'!K134/consumo!K135)*100</f>
        <v>5.7739128505633648</v>
      </c>
      <c r="L135" s="176">
        <f>('ingreso básico'!L134/consumo!L135)*100</f>
        <v>5.8048434168481311</v>
      </c>
      <c r="M135" s="176">
        <f>('ingreso básico'!M134/consumo!M135)*100</f>
        <v>5.8637839033682742</v>
      </c>
      <c r="N135" s="182">
        <f>('ingreso básico'!N134/consumo!N135)*100</f>
        <v>5.9583039413108256</v>
      </c>
      <c r="O135" s="178">
        <f>('ingreso básico'!O134/consumo!O135)*100</f>
        <v>5.7585837143911203</v>
      </c>
      <c r="P135" s="130">
        <f t="shared" si="26"/>
        <v>0.38457717817708126</v>
      </c>
      <c r="Q135" s="186">
        <f>('ingreso básico'!Q134/consumo!Q135)*100</f>
        <v>5.8274471979323339</v>
      </c>
      <c r="R135" s="130">
        <f t="shared" si="24"/>
        <v>0.65585405010260001</v>
      </c>
      <c r="S135" s="186">
        <f>('ingreso básico'!S134/consumo!S135)*100</f>
        <v>5.8538016659143794</v>
      </c>
      <c r="T135" s="130">
        <f t="shared" si="25"/>
        <v>0.64281635168881301</v>
      </c>
    </row>
    <row r="136" spans="2:20" ht="21" customHeight="1" x14ac:dyDescent="0.25">
      <c r="B136" s="67">
        <f t="shared" si="23"/>
        <v>2011</v>
      </c>
      <c r="C136" s="176">
        <f>('ingreso básico'!C135/consumo!C136)*100</f>
        <v>5.7894292886098384</v>
      </c>
      <c r="D136" s="176">
        <f>('ingreso básico'!D135/consumo!D136)*100</f>
        <v>5.8132543318781327</v>
      </c>
      <c r="E136" s="176">
        <f>('ingreso básico'!E135/consumo!E136)*100</f>
        <v>5.7392244620954793</v>
      </c>
      <c r="F136" s="176">
        <f>('ingreso básico'!F135/consumo!F136)*100</f>
        <v>5.8166446826968938</v>
      </c>
      <c r="G136" s="176">
        <f>('ingreso básico'!G135/consumo!G136)*100</f>
        <v>5.9006132501684858</v>
      </c>
      <c r="H136" s="176">
        <f>('ingreso básico'!H135/consumo!H136)*100</f>
        <v>5.9395819108891201</v>
      </c>
      <c r="I136" s="176">
        <f>('ingreso básico'!I135/consumo!I136)*100</f>
        <v>5.9596171335115278</v>
      </c>
      <c r="J136" s="176">
        <f>('ingreso básico'!J135/consumo!J136)*100</f>
        <v>6.1955436680219895</v>
      </c>
      <c r="K136" s="176">
        <f>('ingreso básico'!K135/consumo!K136)*100</f>
        <v>5.8422071125370056</v>
      </c>
      <c r="L136" s="176">
        <f>('ingreso básico'!L135/consumo!L136)*100</f>
        <v>5.8404711852475932</v>
      </c>
      <c r="M136" s="176">
        <f>('ingreso básico'!M135/consumo!M136)*100</f>
        <v>5.9011599647350446</v>
      </c>
      <c r="N136" s="182">
        <f>('ingreso básico'!N135/consumo!N136)*100</f>
        <v>5.8313234988018987</v>
      </c>
      <c r="O136" s="178">
        <f>('ingreso básico'!O135/consumo!O136)*100</f>
        <v>5.7808950384166291</v>
      </c>
      <c r="P136" s="130">
        <f t="shared" si="26"/>
        <v>0.38744464146194257</v>
      </c>
      <c r="Q136" s="186">
        <f>('ingreso básico'!Q135/consumo!Q136)*100</f>
        <v>5.8753711693759714</v>
      </c>
      <c r="R136" s="130">
        <f t="shared" si="24"/>
        <v>0.8223836238386184</v>
      </c>
      <c r="S136" s="186">
        <f>('ingreso básico'!S135/consumo!S136)*100</f>
        <v>5.9091480656868507</v>
      </c>
      <c r="T136" s="130">
        <f t="shared" si="25"/>
        <v>0.94547787798728855</v>
      </c>
    </row>
    <row r="137" spans="2:20" ht="21" customHeight="1" x14ac:dyDescent="0.25">
      <c r="B137" s="67">
        <f t="shared" si="23"/>
        <v>2012</v>
      </c>
      <c r="C137" s="176">
        <f>('ingreso básico'!C136/consumo!C137)*100</f>
        <v>5.9026472003545418</v>
      </c>
      <c r="D137" s="176">
        <f>('ingreso básico'!D136/consumo!D137)*100</f>
        <v>5.8391151325746238</v>
      </c>
      <c r="E137" s="176">
        <f>('ingreso básico'!E136/consumo!E137)*100</f>
        <v>5.791957393396495</v>
      </c>
      <c r="F137" s="176">
        <f>('ingreso básico'!F136/consumo!F137)*100</f>
        <v>5.7773544614998817</v>
      </c>
      <c r="G137" s="176">
        <f>('ingreso básico'!G136/consumo!G137)*100</f>
        <v>5.9783158625674977</v>
      </c>
      <c r="H137" s="176">
        <f>('ingreso básico'!H136/consumo!H137)*100</f>
        <v>6.1020928296732047</v>
      </c>
      <c r="I137" s="176">
        <f>('ingreso básico'!I136/consumo!I137)*100</f>
        <v>6.0165399233543821</v>
      </c>
      <c r="J137" s="176">
        <f>('ingreso básico'!J136/consumo!J137)*100</f>
        <v>5.9652476842872924</v>
      </c>
      <c r="K137" s="176">
        <f>('ingreso básico'!K136/consumo!K137)*100</f>
        <v>6.4201421172704336</v>
      </c>
      <c r="L137" s="176">
        <f>('ingreso básico'!L136/consumo!L137)*100</f>
        <v>6.121702017599878</v>
      </c>
      <c r="M137" s="176">
        <f>('ingreso básico'!M136/consumo!M137)*100</f>
        <v>5.4075616023942175</v>
      </c>
      <c r="N137" s="182">
        <f>('ingreso básico'!N136/consumo!N137)*100</f>
        <v>6.5770587708857073</v>
      </c>
      <c r="O137" s="178">
        <f>('ingreso básico'!O136/consumo!O137)*100</f>
        <v>5.8457294415793406</v>
      </c>
      <c r="P137" s="130">
        <f t="shared" si="26"/>
        <v>1.1215288070767215</v>
      </c>
      <c r="Q137" s="186">
        <f>('ingreso básico'!Q136/consumo!Q137)*100</f>
        <v>5.9614567289686722</v>
      </c>
      <c r="R137" s="130">
        <f t="shared" si="24"/>
        <v>1.4651935530711979</v>
      </c>
      <c r="S137" s="186">
        <f>('ingreso básico'!S136/consumo!S137)*100</f>
        <v>6.0296632600263589</v>
      </c>
      <c r="T137" s="130">
        <f t="shared" si="25"/>
        <v>2.039468177135606</v>
      </c>
    </row>
    <row r="138" spans="2:20" ht="21" customHeight="1" x14ac:dyDescent="0.25">
      <c r="B138" s="67">
        <f t="shared" si="23"/>
        <v>2013</v>
      </c>
      <c r="C138" s="176">
        <f>('ingreso básico'!C137/consumo!C138)*100</f>
        <v>5.996266011031314</v>
      </c>
      <c r="D138" s="176">
        <f>('ingreso básico'!D137/consumo!D138)*100</f>
        <v>6.1250838147022169</v>
      </c>
      <c r="E138" s="176">
        <f>('ingreso básico'!E137/consumo!E138)*100</f>
        <v>5.6571553127271708</v>
      </c>
      <c r="F138" s="176">
        <f>('ingreso básico'!F137/consumo!F138)*100</f>
        <v>6.285296882053701</v>
      </c>
      <c r="G138" s="176">
        <f>('ingreso básico'!G137/consumo!G138)*100</f>
        <v>5.9017373714416683</v>
      </c>
      <c r="H138" s="176">
        <f>('ingreso básico'!H137/consumo!H138)*100</f>
        <v>6.2494518717603409</v>
      </c>
      <c r="I138" s="176">
        <f>('ingreso básico'!I137/consumo!I138)*100</f>
        <v>6.3994232142271956</v>
      </c>
      <c r="J138" s="176">
        <f>('ingreso básico'!J137/consumo!J138)*100</f>
        <v>6.1854122498915247</v>
      </c>
      <c r="K138" s="176">
        <f>('ingreso básico'!K137/consumo!K138)*100</f>
        <v>6.3597012801731703</v>
      </c>
      <c r="L138" s="176">
        <f>('ingreso básico'!L137/consumo!L138)*100</f>
        <v>6.0781010677996026</v>
      </c>
      <c r="M138" s="176">
        <f>('ingreso básico'!M137/consumo!M138)*100</f>
        <v>6.3655774431337946</v>
      </c>
      <c r="N138" s="182">
        <f>('ingreso básico'!N137/consumo!N138)*100</f>
        <v>5.8966682679901146</v>
      </c>
      <c r="O138" s="178">
        <f>('ingreso básico'!O137/consumo!O138)*100</f>
        <v>5.9241105818733768</v>
      </c>
      <c r="P138" s="130">
        <f t="shared" si="26"/>
        <v>1.3408273694045514</v>
      </c>
      <c r="Q138" s="186">
        <f>('ingreso básico'!Q137/consumo!Q138)*100</f>
        <v>6.114049368845591</v>
      </c>
      <c r="R138" s="130">
        <f t="shared" si="24"/>
        <v>2.5596535681525756</v>
      </c>
      <c r="S138" s="186">
        <f>('ingreso básico'!S137/consumo!S138)*100</f>
        <v>6.2018077356084378</v>
      </c>
      <c r="T138" s="130">
        <f t="shared" si="25"/>
        <v>2.8549600227812055</v>
      </c>
    </row>
    <row r="139" spans="2:20" ht="21" customHeight="1" x14ac:dyDescent="0.25">
      <c r="B139" s="67">
        <f t="shared" si="23"/>
        <v>2014</v>
      </c>
      <c r="C139" s="176">
        <f>('ingreso básico'!C138/consumo!C139)*100</f>
        <v>6.3091561386655197</v>
      </c>
      <c r="D139" s="176">
        <f>('ingreso básico'!D138/consumo!D139)*100</f>
        <v>6.3724638438547254</v>
      </c>
      <c r="E139" s="176">
        <f>('ingreso básico'!E138/consumo!E139)*100</f>
        <v>5.9761388343419997</v>
      </c>
      <c r="F139" s="176">
        <f>('ingreso básico'!F138/consumo!F139)*100</f>
        <v>5.9723279590740024</v>
      </c>
      <c r="G139" s="176">
        <f>('ingreso básico'!G138/consumo!G139)*100</f>
        <v>6.4045594060419377</v>
      </c>
      <c r="H139" s="176">
        <f>('ingreso básico'!H138/consumo!H139)*100</f>
        <v>6.1335984082283108</v>
      </c>
      <c r="I139" s="176">
        <f>('ingreso básico'!I138/consumo!I139)*100</f>
        <v>6.3594971806622436</v>
      </c>
      <c r="J139" s="176">
        <f>('ingreso básico'!J138/consumo!J139)*100</f>
        <v>6.7149913807844648</v>
      </c>
      <c r="K139" s="176">
        <f>('ingreso básico'!K138/consumo!K139)*100</f>
        <v>6.1422252680288718</v>
      </c>
      <c r="L139" s="176">
        <f>('ingreso básico'!L138/consumo!L139)*100</f>
        <v>6.2757651495934805</v>
      </c>
      <c r="M139" s="176">
        <f>('ingreso básico'!M138/consumo!M139)*100</f>
        <v>6.6707026387805683</v>
      </c>
      <c r="N139" s="182">
        <f>('ingreso básico'!N138/consumo!N139)*100</f>
        <v>5.7591478641056089</v>
      </c>
      <c r="O139" s="178">
        <f>('ingreso básico'!O138/consumo!O139)*100</f>
        <v>6.2183731958003285</v>
      </c>
      <c r="P139" s="130">
        <f t="shared" si="26"/>
        <v>4.9672032596308702</v>
      </c>
      <c r="Q139" s="186">
        <f>('ingreso básico'!Q138/consumo!Q139)*100</f>
        <v>6.2484425806319299</v>
      </c>
      <c r="R139" s="130">
        <f t="shared" si="24"/>
        <v>2.1981047858583791</v>
      </c>
      <c r="S139" s="186">
        <f>('ingreso básico'!S138/consumo!S139)*100</f>
        <v>6.2689059003337393</v>
      </c>
      <c r="T139" s="130">
        <f t="shared" si="25"/>
        <v>1.0819130096544116</v>
      </c>
    </row>
    <row r="140" spans="2:20" ht="21" customHeight="1" x14ac:dyDescent="0.25">
      <c r="B140" s="67">
        <f t="shared" si="23"/>
        <v>2015</v>
      </c>
      <c r="C140" s="176">
        <f>('ingreso básico'!C139/consumo!C140)*100</f>
        <v>5.9496174217308102</v>
      </c>
      <c r="D140" s="176">
        <f>('ingreso básico'!D139/consumo!D140)*100</f>
        <v>6.4994258072832336</v>
      </c>
      <c r="E140" s="176">
        <f>('ingreso básico'!E139/consumo!E140)*100</f>
        <v>6.4090071888778617</v>
      </c>
      <c r="F140" s="176">
        <f>('ingreso básico'!F139/consumo!F140)*100</f>
        <v>6.1543388095230602</v>
      </c>
      <c r="G140" s="176">
        <f>('ingreso básico'!G139/consumo!G140)*100</f>
        <v>5.8547407629305885</v>
      </c>
      <c r="H140" s="176">
        <f>('ingreso básico'!H139/consumo!H140)*100</f>
        <v>6.5336187610998699</v>
      </c>
      <c r="I140" s="176">
        <f>('ingreso básico'!I139/consumo!I140)*100</f>
        <v>6.1762371258756437</v>
      </c>
      <c r="J140" s="176">
        <f>('ingreso básico'!J139/consumo!J140)*100</f>
        <v>6.4970777836986029</v>
      </c>
      <c r="K140" s="176">
        <f>('ingreso básico'!K139/consumo!K140)*100</f>
        <v>6.7378468405370988</v>
      </c>
      <c r="L140" s="176">
        <f>('ingreso básico'!L139/consumo!L140)*100</f>
        <v>6.0750594356257634</v>
      </c>
      <c r="M140" s="176">
        <f>('ingreso básico'!M139/consumo!M140)*100</f>
        <v>5.6837576199776221</v>
      </c>
      <c r="N140" s="182">
        <f>('ingreso básico'!N139/consumo!N140)*100</f>
        <v>6.247253530971749</v>
      </c>
      <c r="O140" s="178">
        <f>('ingreso básico'!O139/consumo!O140)*100</f>
        <v>6.283647459488936</v>
      </c>
      <c r="P140" s="130">
        <f t="shared" si="26"/>
        <v>1.0497000040571969</v>
      </c>
      <c r="Q140" s="186">
        <f>('ingreso básico'!Q139/consumo!Q140)*100</f>
        <v>6.2271408344330235</v>
      </c>
      <c r="R140" s="130">
        <f>((Q140/Q138)-1)*100</f>
        <v>1.8496982730249911</v>
      </c>
      <c r="S140" s="186"/>
      <c r="T140" s="111"/>
    </row>
    <row r="141" spans="2:20" ht="21" customHeight="1" x14ac:dyDescent="0.25">
      <c r="B141" s="82">
        <f t="shared" si="23"/>
        <v>2016</v>
      </c>
      <c r="C141" s="183">
        <f>('ingreso básico'!C140/consumo!C141)*100</f>
        <v>6.1692058458122121</v>
      </c>
      <c r="D141" s="183">
        <f>('ingreso básico'!D140/consumo!D141)*100</f>
        <v>5.7913464527517586</v>
      </c>
      <c r="E141" s="183">
        <f>('ingreso básico'!E140/consumo!E141)*100</f>
        <v>6.0912233558546864</v>
      </c>
      <c r="F141" s="183"/>
      <c r="G141" s="183"/>
      <c r="H141" s="183"/>
      <c r="I141" s="183"/>
      <c r="J141" s="183"/>
      <c r="K141" s="183"/>
      <c r="L141" s="183"/>
      <c r="M141" s="183"/>
      <c r="N141" s="184"/>
      <c r="O141" s="179">
        <f>('ingreso básico'!O140/consumo!O141)*100</f>
        <v>6.0153525307701416</v>
      </c>
      <c r="P141" s="137">
        <f t="shared" si="26"/>
        <v>-4.2697323560640266</v>
      </c>
      <c r="Q141" s="185"/>
      <c r="R141" s="137"/>
      <c r="S141" s="168"/>
      <c r="T141" s="112"/>
    </row>
    <row r="142" spans="2:20" ht="21" customHeight="1" x14ac:dyDescent="0.25">
      <c r="B142" s="67"/>
      <c r="C142" s="68"/>
      <c r="D142" s="68"/>
      <c r="E142" s="68"/>
      <c r="F142" s="68"/>
      <c r="G142" s="68"/>
      <c r="H142" s="68"/>
      <c r="O142" s="176"/>
      <c r="P142" s="175"/>
      <c r="Q142" s="177"/>
      <c r="R142" s="5"/>
    </row>
    <row r="143" spans="2:20" ht="21" customHeight="1" x14ac:dyDescent="0.25"/>
    <row r="144" spans="2:20" ht="21" customHeight="1" x14ac:dyDescent="0.25"/>
    <row r="145" ht="21" customHeight="1" x14ac:dyDescent="0.25"/>
    <row r="146" ht="21" customHeight="1" x14ac:dyDescent="0.25"/>
    <row r="147" ht="21" customHeight="1" x14ac:dyDescent="0.25"/>
    <row r="148" ht="21" customHeight="1" x14ac:dyDescent="0.25"/>
    <row r="149" ht="21" customHeight="1" x14ac:dyDescent="0.25"/>
    <row r="150" ht="21" customHeight="1" x14ac:dyDescent="0.25"/>
    <row r="151" ht="21" customHeight="1" x14ac:dyDescent="0.25"/>
    <row r="152" ht="21" customHeight="1" x14ac:dyDescent="0.25"/>
    <row r="153" ht="21" customHeight="1" x14ac:dyDescent="0.25"/>
    <row r="154" ht="21" customHeight="1" x14ac:dyDescent="0.25"/>
    <row r="155" ht="21" customHeight="1" x14ac:dyDescent="0.25"/>
    <row r="156" ht="21" customHeight="1" x14ac:dyDescent="0.25"/>
    <row r="157" ht="21" customHeight="1" x14ac:dyDescent="0.25"/>
    <row r="158" ht="21" customHeight="1" x14ac:dyDescent="0.25"/>
    <row r="159" ht="21" customHeight="1" x14ac:dyDescent="0.25"/>
    <row r="160" ht="21" customHeight="1" x14ac:dyDescent="0.25"/>
    <row r="161" ht="21" customHeight="1" x14ac:dyDescent="0.25"/>
    <row r="162" ht="21" customHeight="1" x14ac:dyDescent="0.25"/>
    <row r="163" ht="21" customHeight="1" x14ac:dyDescent="0.25"/>
    <row r="164" ht="21" customHeight="1" x14ac:dyDescent="0.25"/>
    <row r="165" ht="21" customHeight="1" x14ac:dyDescent="0.25"/>
    <row r="166" ht="21" customHeight="1" x14ac:dyDescent="0.25"/>
    <row r="167" ht="21" customHeight="1" x14ac:dyDescent="0.25"/>
    <row r="168" ht="21" customHeight="1" x14ac:dyDescent="0.25"/>
    <row r="169" ht="21" customHeight="1" x14ac:dyDescent="0.25"/>
    <row r="170" ht="21" customHeight="1" x14ac:dyDescent="0.25"/>
    <row r="171" ht="21" customHeight="1" x14ac:dyDescent="0.25"/>
    <row r="172" ht="21" customHeight="1" x14ac:dyDescent="0.25"/>
    <row r="173" ht="21" customHeight="1" x14ac:dyDescent="0.25"/>
    <row r="174" ht="21" customHeight="1" x14ac:dyDescent="0.25"/>
    <row r="175" ht="21" customHeight="1" x14ac:dyDescent="0.25"/>
    <row r="176" ht="21" customHeight="1" x14ac:dyDescent="0.25"/>
    <row r="177" ht="21" customHeight="1" x14ac:dyDescent="0.25"/>
    <row r="178" ht="21" customHeight="1" x14ac:dyDescent="0.25"/>
    <row r="179" ht="21" customHeight="1" x14ac:dyDescent="0.25"/>
    <row r="180" ht="21" customHeight="1" x14ac:dyDescent="0.25"/>
    <row r="181" ht="21" customHeight="1" x14ac:dyDescent="0.25"/>
    <row r="182" ht="21" customHeight="1" x14ac:dyDescent="0.25"/>
    <row r="183" ht="21" customHeight="1" x14ac:dyDescent="0.25"/>
    <row r="184" ht="21" customHeight="1" x14ac:dyDescent="0.25"/>
    <row r="185" ht="21" customHeight="1" x14ac:dyDescent="0.25"/>
    <row r="186" ht="21" customHeight="1" x14ac:dyDescent="0.25"/>
    <row r="187" ht="21" customHeight="1" x14ac:dyDescent="0.25"/>
    <row r="188" ht="21" customHeight="1" x14ac:dyDescent="0.25"/>
    <row r="189" ht="21" customHeight="1" x14ac:dyDescent="0.25"/>
    <row r="190" ht="21" customHeight="1" x14ac:dyDescent="0.25"/>
    <row r="191" ht="21" customHeight="1" x14ac:dyDescent="0.25"/>
    <row r="192" ht="21" customHeight="1" x14ac:dyDescent="0.25"/>
  </sheetData>
  <pageMargins left="0.7" right="0.7" top="0.75" bottom="0.75" header="0.3" footer="0.3"/>
  <pageSetup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91"/>
  <sheetViews>
    <sheetView zoomScale="70" zoomScaleNormal="70" workbookViewId="0">
      <selection activeCell="O4" sqref="O4"/>
    </sheetView>
  </sheetViews>
  <sheetFormatPr defaultRowHeight="15.75" x14ac:dyDescent="0.25"/>
  <cols>
    <col min="1" max="1" width="20.7109375" style="4" customWidth="1"/>
    <col min="2" max="2" width="12.85546875" style="55" bestFit="1" customWidth="1"/>
    <col min="3" max="4" width="13.5703125" style="55" customWidth="1"/>
    <col min="5" max="5" width="14" style="55" customWidth="1"/>
    <col min="6" max="13" width="13.5703125" style="55" customWidth="1"/>
    <col min="14" max="14" width="13.5703125" style="100" customWidth="1"/>
    <col min="15" max="15" width="18.5703125" style="55" customWidth="1"/>
    <col min="16" max="16" width="13.140625" style="55" customWidth="1"/>
    <col min="17" max="17" width="12.140625" style="55" customWidth="1"/>
    <col min="18" max="18" width="12.5703125" style="4" customWidth="1"/>
    <col min="19" max="19" width="9.140625" style="4"/>
    <col min="20" max="20" width="12" style="4" bestFit="1" customWidth="1"/>
    <col min="21" max="16384" width="9.140625" style="4"/>
  </cols>
  <sheetData>
    <row r="1" spans="2:20" ht="37.5" x14ac:dyDescent="0.5">
      <c r="B1" s="94" t="s">
        <v>17</v>
      </c>
      <c r="C1" s="53"/>
      <c r="D1" s="53"/>
      <c r="E1" s="53"/>
      <c r="F1" s="53"/>
      <c r="G1" s="53"/>
      <c r="H1" s="53"/>
      <c r="I1" s="53"/>
      <c r="J1" s="53"/>
      <c r="K1" s="53"/>
      <c r="L1" s="53"/>
      <c r="M1" s="53"/>
      <c r="N1" s="99"/>
      <c r="O1" s="53"/>
      <c r="P1" s="53"/>
      <c r="Q1" s="53"/>
      <c r="R1" s="122"/>
      <c r="S1" s="122"/>
      <c r="T1" s="122"/>
    </row>
    <row r="2" spans="2:20" ht="57" customHeight="1" x14ac:dyDescent="0.5">
      <c r="B2" s="85" t="s">
        <v>43</v>
      </c>
      <c r="C2" s="86"/>
      <c r="D2" s="86"/>
      <c r="E2" s="86"/>
      <c r="F2" s="86"/>
      <c r="G2" s="86"/>
      <c r="H2" s="86"/>
      <c r="I2" s="86"/>
      <c r="J2" s="86"/>
      <c r="K2" s="86"/>
      <c r="L2" s="86"/>
      <c r="M2" s="86"/>
      <c r="N2" s="98"/>
      <c r="O2" s="86"/>
      <c r="P2" s="86"/>
      <c r="Q2" s="93"/>
      <c r="R2" s="123"/>
      <c r="S2" s="123"/>
      <c r="T2" s="122"/>
    </row>
    <row r="3" spans="2:20" ht="47.25" x14ac:dyDescent="0.25">
      <c r="B3" s="174" t="s">
        <v>23</v>
      </c>
      <c r="C3" s="87" t="s">
        <v>24</v>
      </c>
      <c r="D3" s="87" t="s">
        <v>25</v>
      </c>
      <c r="E3" s="87" t="s">
        <v>26</v>
      </c>
      <c r="F3" s="87" t="s">
        <v>27</v>
      </c>
      <c r="G3" s="87" t="s">
        <v>28</v>
      </c>
      <c r="H3" s="87" t="s">
        <v>29</v>
      </c>
      <c r="I3" s="87" t="s">
        <v>30</v>
      </c>
      <c r="J3" s="87" t="s">
        <v>31</v>
      </c>
      <c r="K3" s="87" t="s">
        <v>32</v>
      </c>
      <c r="L3" s="87" t="s">
        <v>33</v>
      </c>
      <c r="M3" s="87" t="s">
        <v>34</v>
      </c>
      <c r="N3" s="96" t="s">
        <v>35</v>
      </c>
      <c r="O3" s="160" t="s">
        <v>67</v>
      </c>
      <c r="P3" s="161" t="s">
        <v>64</v>
      </c>
      <c r="Q3" s="162" t="s">
        <v>23</v>
      </c>
      <c r="R3" s="161" t="s">
        <v>36</v>
      </c>
      <c r="S3" s="162" t="s">
        <v>63</v>
      </c>
      <c r="T3" s="163" t="s">
        <v>66</v>
      </c>
    </row>
    <row r="4" spans="2:20" ht="21" customHeight="1" x14ac:dyDescent="0.25">
      <c r="B4" s="67">
        <f>+'Ingresos totales'!$B4</f>
        <v>2000</v>
      </c>
      <c r="C4" s="180">
        <f>('Ingreso FOA'!C4/consumo!C5)*100</f>
        <v>3.6706156174228504</v>
      </c>
      <c r="D4" s="180">
        <f>('Ingreso FOA'!D4/consumo!D5)*100</f>
        <v>4.1717594320229185</v>
      </c>
      <c r="E4" s="180">
        <f>('Ingreso FOA'!E4/consumo!E5)*100</f>
        <v>4.5336325634797259</v>
      </c>
      <c r="F4" s="180">
        <f>('Ingreso FOA'!F4/consumo!F5)*100</f>
        <v>4.5640578978261219</v>
      </c>
      <c r="G4" s="180">
        <f>('Ingreso FOA'!G4/consumo!G5)*100</f>
        <v>4.4555434681730937</v>
      </c>
      <c r="H4" s="180">
        <f>('Ingreso FOA'!H4/consumo!H5)*100</f>
        <v>4.4975319609362945</v>
      </c>
      <c r="I4" s="180">
        <f>('Ingreso FOA'!I4/consumo!I5)*100</f>
        <v>4.7499102003126783</v>
      </c>
      <c r="J4" s="180">
        <f>('Ingreso FOA'!J4/consumo!J5)*100</f>
        <v>4.9861386893441448</v>
      </c>
      <c r="K4" s="180">
        <f>('Ingreso FOA'!K4/consumo!K5)*100</f>
        <v>4.2923819671996606</v>
      </c>
      <c r="L4" s="180">
        <f>('Ingreso FOA'!L4/consumo!L5)*100</f>
        <v>4.5188310051236353</v>
      </c>
      <c r="M4" s="180">
        <f>('Ingreso FOA'!M4/consumo!M5)*100</f>
        <v>4.4904830732057821</v>
      </c>
      <c r="N4" s="181">
        <f>('Ingreso FOA'!N4/consumo!N5)*100</f>
        <v>5.6059058728129347</v>
      </c>
      <c r="O4" s="178">
        <f>('Ingreso FOA'!O4/consumo!O5)*100</f>
        <v>4.1313666109431466</v>
      </c>
      <c r="P4" s="110"/>
      <c r="Q4" s="186">
        <f>('Ingreso FOA'!Q4/consumo!Q5)*100</f>
        <v>4.5369674456496529</v>
      </c>
      <c r="R4" s="110"/>
      <c r="S4" s="186">
        <f>('Ingreso FOA'!S4/consumo!S5)*100</f>
        <v>5.4271497157377073</v>
      </c>
      <c r="T4" s="110"/>
    </row>
    <row r="5" spans="2:20" ht="21" customHeight="1" x14ac:dyDescent="0.25">
      <c r="B5" s="67">
        <f>+'Ingresos totales'!$B5</f>
        <v>2001</v>
      </c>
      <c r="C5" s="176">
        <f>('Ingreso FOA'!C5/consumo!C6)*100</f>
        <v>5.7649384876362184</v>
      </c>
      <c r="D5" s="176">
        <f>('Ingreso FOA'!D5/consumo!D6)*100</f>
        <v>5.8741531520618064</v>
      </c>
      <c r="E5" s="176">
        <f>('Ingreso FOA'!E5/consumo!E6)*100</f>
        <v>5.9118011669666242</v>
      </c>
      <c r="F5" s="176">
        <f>('Ingreso FOA'!F5/consumo!F6)*100</f>
        <v>6.6389178167512455</v>
      </c>
      <c r="G5" s="176">
        <f>('Ingreso FOA'!G5/consumo!G6)*100</f>
        <v>6.169616619183385</v>
      </c>
      <c r="H5" s="176">
        <f>('Ingreso FOA'!H5/consumo!H6)*100</f>
        <v>5.5154996062085297</v>
      </c>
      <c r="I5" s="176">
        <f>('Ingreso FOA'!I5/consumo!I6)*100</f>
        <v>6.3518140197435056</v>
      </c>
      <c r="J5" s="176">
        <f>('Ingreso FOA'!J5/consumo!J6)*100</f>
        <v>5.3679555968618331</v>
      </c>
      <c r="K5" s="176">
        <f>('Ingreso FOA'!K5/consumo!K6)*100</f>
        <v>5.4627213074171266</v>
      </c>
      <c r="L5" s="176">
        <f>('Ingreso FOA'!L5/consumo!L6)*100</f>
        <v>5.5866039070743794</v>
      </c>
      <c r="M5" s="176">
        <f>('Ingreso FOA'!M5/consumo!M6)*100</f>
        <v>5.3609891654043711</v>
      </c>
      <c r="N5" s="182">
        <f>('Ingreso FOA'!N5/consumo!N6)*100</f>
        <v>5.3525607952395688</v>
      </c>
      <c r="O5" s="178">
        <f>('Ingreso FOA'!O5/consumo!O6)*100</f>
        <v>5.8509909738839587</v>
      </c>
      <c r="P5" s="130"/>
      <c r="Q5" s="186">
        <f>('Ingreso FOA'!Q5/consumo!Q6)*100</f>
        <v>5.791117501502077</v>
      </c>
      <c r="R5" s="130">
        <f t="shared" ref="R5:R18" si="0">((Q5/Q4)-1)*100</f>
        <v>27.642915028076452</v>
      </c>
      <c r="S5" s="186">
        <f>('Ingreso FOA'!S5/consumo!S6)*100</f>
        <v>4.9907776664321046</v>
      </c>
      <c r="T5" s="130">
        <f t="shared" ref="T5:T18" si="1">((S5/S4)-1)*100</f>
        <v>-8.0405382597094395</v>
      </c>
    </row>
    <row r="6" spans="2:20" ht="21" customHeight="1" x14ac:dyDescent="0.25">
      <c r="B6" s="67">
        <f>+'Ingresos totales'!$B6</f>
        <v>2002</v>
      </c>
      <c r="C6" s="176">
        <f>('Ingreso FOA'!C6/consumo!C7)*100</f>
        <v>4.8894060976973588</v>
      </c>
      <c r="D6" s="176">
        <f>('Ingreso FOA'!D6/consumo!D7)*100</f>
        <v>4.3930110521532635</v>
      </c>
      <c r="E6" s="176">
        <f>('Ingreso FOA'!E6/consumo!E7)*100</f>
        <v>4.6866384681133839</v>
      </c>
      <c r="F6" s="176">
        <f>('Ingreso FOA'!F6/consumo!F7)*100</f>
        <v>4.8202784814318118</v>
      </c>
      <c r="G6" s="176">
        <f>('Ingreso FOA'!G6/consumo!G7)*100</f>
        <v>3.8817576794346289</v>
      </c>
      <c r="H6" s="176">
        <f>('Ingreso FOA'!H6/consumo!H7)*100</f>
        <v>4.0765462567620334</v>
      </c>
      <c r="I6" s="176">
        <f>('Ingreso FOA'!I6/consumo!I7)*100</f>
        <v>3.9573550278103165</v>
      </c>
      <c r="J6" s="176">
        <f>('Ingreso FOA'!J6/consumo!J7)*100</f>
        <v>3.5696676879097167</v>
      </c>
      <c r="K6" s="176">
        <f>('Ingreso FOA'!K6/consumo!K7)*100</f>
        <v>3.7674761387452365</v>
      </c>
      <c r="L6" s="176">
        <f>('Ingreso FOA'!L6/consumo!L7)*100</f>
        <v>4.2018654538774767</v>
      </c>
      <c r="M6" s="176">
        <f>('Ingreso FOA'!M6/consumo!M7)*100</f>
        <v>4.3364948333860616</v>
      </c>
      <c r="N6" s="182">
        <f>('Ingreso FOA'!N6/consumo!N7)*100</f>
        <v>4.4323588621159544</v>
      </c>
      <c r="O6" s="178">
        <f>('Ingreso FOA'!O6/consumo!O7)*100</f>
        <v>4.6568438814653801</v>
      </c>
      <c r="P6" s="130">
        <f t="shared" ref="P6:P20" si="2">((O6/O5)-1)*100</f>
        <v>-20.409313529087349</v>
      </c>
      <c r="Q6" s="186">
        <f>('Ingreso FOA'!Q6/consumo!Q7)*100</f>
        <v>4.273916133654061</v>
      </c>
      <c r="R6" s="130">
        <f t="shared" si="0"/>
        <v>-26.198766774365922</v>
      </c>
      <c r="S6" s="186">
        <f>('Ingreso FOA'!S6/consumo!S7)*100</f>
        <v>4.4850394236233093</v>
      </c>
      <c r="T6" s="130">
        <f t="shared" si="1"/>
        <v>-10.133455677867264</v>
      </c>
    </row>
    <row r="7" spans="2:20" ht="21" customHeight="1" x14ac:dyDescent="0.25">
      <c r="B7" s="67">
        <f>+'Ingresos totales'!$B7</f>
        <v>2003</v>
      </c>
      <c r="C7" s="176">
        <f>('Ingreso FOA'!C7/consumo!C8)*100</f>
        <v>4.8392615693715921</v>
      </c>
      <c r="D7" s="176">
        <f>('Ingreso FOA'!D7/consumo!D8)*100</f>
        <v>5.3515277303075974</v>
      </c>
      <c r="E7" s="176">
        <f>('Ingreso FOA'!E7/consumo!E8)*100</f>
        <v>4.4395859319292814</v>
      </c>
      <c r="F7" s="176">
        <f>('Ingreso FOA'!F7/consumo!F8)*100</f>
        <v>4.9950847920693535</v>
      </c>
      <c r="G7" s="176">
        <f>('Ingreso FOA'!G7/consumo!G8)*100</f>
        <v>5.0463992047556587</v>
      </c>
      <c r="H7" s="176">
        <f>('Ingreso FOA'!H7/consumo!H8)*100</f>
        <v>4.4700475903096253</v>
      </c>
      <c r="I7" s="176">
        <f>('Ingreso FOA'!I7/consumo!I8)*100</f>
        <v>5.2945659387465591</v>
      </c>
      <c r="J7" s="176">
        <f>('Ingreso FOA'!J7/consumo!J8)*100</f>
        <v>5.483416463344942</v>
      </c>
      <c r="K7" s="176">
        <f>('Ingreso FOA'!K7/consumo!K8)*100</f>
        <v>6.0625019649680372</v>
      </c>
      <c r="L7" s="176">
        <f>('Ingreso FOA'!L7/consumo!L8)*100</f>
        <v>5.3019610752143187</v>
      </c>
      <c r="M7" s="176">
        <f>('Ingreso FOA'!M7/consumo!M8)*100</f>
        <v>5.0923979145418272</v>
      </c>
      <c r="N7" s="182">
        <f>('Ingreso FOA'!N7/consumo!N8)*100</f>
        <v>5.3224330432828202</v>
      </c>
      <c r="O7" s="178">
        <f>('Ingreso FOA'!O7/consumo!O8)*100</f>
        <v>4.8761215791332404</v>
      </c>
      <c r="P7" s="130">
        <f t="shared" si="2"/>
        <v>4.7087191078190038</v>
      </c>
      <c r="Q7" s="186">
        <f>('Ingreso FOA'!Q7/consumo!Q8)*100</f>
        <v>5.1247922364864227</v>
      </c>
      <c r="R7" s="130">
        <f t="shared" si="0"/>
        <v>19.908582111200435</v>
      </c>
      <c r="S7" s="186">
        <f>('Ingreso FOA'!S7/consumo!S8)*100</f>
        <v>5.1029768724310118</v>
      </c>
      <c r="T7" s="130">
        <f t="shared" si="1"/>
        <v>13.777748430770576</v>
      </c>
    </row>
    <row r="8" spans="2:20" ht="21" customHeight="1" x14ac:dyDescent="0.25">
      <c r="B8" s="67">
        <f>+'Ingresos totales'!$B8</f>
        <v>2004</v>
      </c>
      <c r="C8" s="176">
        <f>('Ingreso FOA'!C8/consumo!C9)*100</f>
        <v>4.8833663456885006</v>
      </c>
      <c r="D8" s="176">
        <f>('Ingreso FOA'!D8/consumo!D9)*100</f>
        <v>5.0779524827674214</v>
      </c>
      <c r="E8" s="176">
        <f>('Ingreso FOA'!E8/consumo!E9)*100</f>
        <v>5.2736633216140234</v>
      </c>
      <c r="F8" s="176">
        <f>('Ingreso FOA'!F8/consumo!F9)*100</f>
        <v>4.580188833045324</v>
      </c>
      <c r="G8" s="176">
        <f>('Ingreso FOA'!G8/consumo!G9)*100</f>
        <v>4.7195162499119094</v>
      </c>
      <c r="H8" s="176">
        <f>('Ingreso FOA'!H8/consumo!H9)*100</f>
        <v>4.3836311892007762</v>
      </c>
      <c r="I8" s="176">
        <f>('Ingreso FOA'!I8/consumo!I9)*100</f>
        <v>4.9692407778791052</v>
      </c>
      <c r="J8" s="176">
        <f>('Ingreso FOA'!J8/consumo!J9)*100</f>
        <v>4.8792859793856218</v>
      </c>
      <c r="K8" s="176">
        <f>('Ingreso FOA'!K8/consumo!K9)*100</f>
        <v>5.3149242044636882</v>
      </c>
      <c r="L8" s="176">
        <f>('Ingreso FOA'!L8/consumo!L9)*100</f>
        <v>4.8382744950755789</v>
      </c>
      <c r="M8" s="176">
        <f>('Ingreso FOA'!M8/consumo!M9)*100</f>
        <v>4.6640776421757106</v>
      </c>
      <c r="N8" s="182">
        <f>('Ingreso FOA'!N8/consumo!N9)*100</f>
        <v>5.828225819119722</v>
      </c>
      <c r="O8" s="178">
        <f>('Ingreso FOA'!O8/consumo!O9)*100</f>
        <v>5.0686066010359001</v>
      </c>
      <c r="P8" s="130">
        <f t="shared" si="2"/>
        <v>3.9475025136037623</v>
      </c>
      <c r="Q8" s="186">
        <f>('Ingreso FOA'!Q8/consumo!Q9)*100</f>
        <v>4.9479076182234998</v>
      </c>
      <c r="R8" s="130">
        <f t="shared" si="0"/>
        <v>-3.4515471086530414</v>
      </c>
      <c r="S8" s="186">
        <f>('Ingreso FOA'!S8/consumo!S9)*100</f>
        <v>5.3823963426977945</v>
      </c>
      <c r="T8" s="130">
        <f t="shared" si="1"/>
        <v>5.475617022220014</v>
      </c>
    </row>
    <row r="9" spans="2:20" ht="21" customHeight="1" x14ac:dyDescent="0.25">
      <c r="B9" s="67">
        <f>+'Ingresos totales'!$B9</f>
        <v>2005</v>
      </c>
      <c r="C9" s="176">
        <f>('Ingreso FOA'!C9/consumo!C10)*100</f>
        <v>4.9828046838339084</v>
      </c>
      <c r="D9" s="176">
        <f>('Ingreso FOA'!D9/consumo!D10)*100</f>
        <v>5.3699089207030442</v>
      </c>
      <c r="E9" s="176">
        <f>('Ingreso FOA'!E9/consumo!E10)*100</f>
        <v>5.5419773565255284</v>
      </c>
      <c r="F9" s="176">
        <f>('Ingreso FOA'!F9/consumo!F10)*100</f>
        <v>6.4977138458083807</v>
      </c>
      <c r="G9" s="176">
        <f>('Ingreso FOA'!G9/consumo!G10)*100</f>
        <v>5.9751892955823136</v>
      </c>
      <c r="H9" s="176">
        <f>('Ingreso FOA'!H9/consumo!H10)*100</f>
        <v>5.6143162228718868</v>
      </c>
      <c r="I9" s="176">
        <f>('Ingreso FOA'!I9/consumo!I10)*100</f>
        <v>6.1220057710600368</v>
      </c>
      <c r="J9" s="176">
        <f>('Ingreso FOA'!J9/consumo!J10)*100</f>
        <v>7.1079404343690449</v>
      </c>
      <c r="K9" s="176">
        <f>('Ingreso FOA'!K9/consumo!K10)*100</f>
        <v>7.9284681864999538</v>
      </c>
      <c r="L9" s="176">
        <f>('Ingreso FOA'!L9/consumo!L10)*100</f>
        <v>8.3893476196893673</v>
      </c>
      <c r="M9" s="176">
        <f>('Ingreso FOA'!M9/consumo!M10)*100</f>
        <v>8.5385987804470034</v>
      </c>
      <c r="N9" s="182">
        <f>('Ingreso FOA'!N9/consumo!N10)*100</f>
        <v>8.3675643641822237</v>
      </c>
      <c r="O9" s="178">
        <f>('Ingreso FOA'!O9/consumo!O10)*100</f>
        <v>5.2912787228861218</v>
      </c>
      <c r="P9" s="130">
        <f t="shared" si="2"/>
        <v>4.3931624483287468</v>
      </c>
      <c r="Q9" s="186">
        <f>('Ingreso FOA'!Q9/consumo!Q10)*100</f>
        <v>6.6898879289879396</v>
      </c>
      <c r="R9" s="130">
        <f t="shared" si="0"/>
        <v>35.206403295578937</v>
      </c>
      <c r="S9" s="186">
        <f>('Ingreso FOA'!S9/consumo!S10)*100</f>
        <v>8.8012955622667484</v>
      </c>
      <c r="T9" s="130">
        <f t="shared" si="1"/>
        <v>63.520019743758112</v>
      </c>
    </row>
    <row r="10" spans="2:20" ht="21" customHeight="1" x14ac:dyDescent="0.25">
      <c r="B10" s="67">
        <f>+'Ingresos totales'!$B10</f>
        <v>2006</v>
      </c>
      <c r="C10" s="176">
        <f>('Ingreso FOA'!C10/consumo!C11)*100</f>
        <v>8.4445447794052519</v>
      </c>
      <c r="D10" s="176">
        <f>('Ingreso FOA'!D10/consumo!D11)*100</f>
        <v>10.012351894074612</v>
      </c>
      <c r="E10" s="176">
        <f>('Ingreso FOA'!E10/consumo!E11)*100</f>
        <v>10.469762235121484</v>
      </c>
      <c r="F10" s="176">
        <f>('Ingreso FOA'!F10/consumo!F11)*100</f>
        <v>10.786543832352434</v>
      </c>
      <c r="G10" s="176">
        <f>('Ingreso FOA'!G10/consumo!G11)*100</f>
        <v>9.5211221962207961</v>
      </c>
      <c r="H10" s="176">
        <f>('Ingreso FOA'!H10/consumo!H11)*100</f>
        <v>9.1074427009317436</v>
      </c>
      <c r="I10" s="176">
        <f>('Ingreso FOA'!I10/consumo!I11)*100</f>
        <v>9.0983157472761711</v>
      </c>
      <c r="J10" s="176">
        <f>('Ingreso FOA'!J10/consumo!J11)*100</f>
        <v>8.8498573567500962</v>
      </c>
      <c r="K10" s="176">
        <f>('Ingreso FOA'!K10/consumo!K11)*100</f>
        <v>9.1786589180422382</v>
      </c>
      <c r="L10" s="176">
        <f>('Ingreso FOA'!L10/consumo!L11)*100</f>
        <v>9.7542885746197676</v>
      </c>
      <c r="M10" s="176">
        <f>('Ingreso FOA'!M10/consumo!M11)*100</f>
        <v>9.2945366926834616</v>
      </c>
      <c r="N10" s="182">
        <f>('Ingreso FOA'!N10/consumo!N11)*100</f>
        <v>8.9444851671703862</v>
      </c>
      <c r="O10" s="178">
        <f>('Ingreso FOA'!O10/consumo!O11)*100</f>
        <v>9.6370378594584789</v>
      </c>
      <c r="P10" s="130">
        <f t="shared" si="2"/>
        <v>82.13060328453021</v>
      </c>
      <c r="Q10" s="186">
        <f>('Ingreso FOA'!Q10/consumo!Q11)*100</f>
        <v>9.4802981431699767</v>
      </c>
      <c r="R10" s="130">
        <f t="shared" si="0"/>
        <v>41.710866367296177</v>
      </c>
      <c r="S10" s="186">
        <f>('Ingreso FOA'!S10/consumo!S11)*100</f>
        <v>9.1577869840759103</v>
      </c>
      <c r="T10" s="130">
        <f t="shared" si="1"/>
        <v>4.0504425659504628</v>
      </c>
    </row>
    <row r="11" spans="2:20" ht="21" customHeight="1" x14ac:dyDescent="0.25">
      <c r="B11" s="67">
        <f>+'Ingresos totales'!$B11</f>
        <v>2007</v>
      </c>
      <c r="C11" s="176">
        <f>('Ingreso FOA'!C11/consumo!C12)*100</f>
        <v>9.5955755756167491</v>
      </c>
      <c r="D11" s="176">
        <f>('Ingreso FOA'!D11/consumo!D12)*100</f>
        <v>10.332236562536297</v>
      </c>
      <c r="E11" s="176">
        <f>('Ingreso FOA'!E11/consumo!E12)*100</f>
        <v>9.047882682800843</v>
      </c>
      <c r="F11" s="176">
        <f>('Ingreso FOA'!F11/consumo!F12)*100</f>
        <v>9.6217523716384417</v>
      </c>
      <c r="G11" s="176">
        <f>('Ingreso FOA'!G11/consumo!G12)*100</f>
        <v>8.175985745991726</v>
      </c>
      <c r="H11" s="176">
        <f>('Ingreso FOA'!H11/consumo!H12)*100</f>
        <v>7.7968842198561399</v>
      </c>
      <c r="I11" s="176">
        <f>('Ingreso FOA'!I11/consumo!I12)*100</f>
        <v>8.3398815173929357</v>
      </c>
      <c r="J11" s="176">
        <f>('Ingreso FOA'!J11/consumo!J12)*100</f>
        <v>9.5069578169950457</v>
      </c>
      <c r="K11" s="176">
        <f>('Ingreso FOA'!K11/consumo!K12)*100</f>
        <v>8.1734528508616844</v>
      </c>
      <c r="L11" s="176">
        <f>('Ingreso FOA'!L11/consumo!L12)*100</f>
        <v>9.3446004539302177</v>
      </c>
      <c r="M11" s="176">
        <f>('Ingreso FOA'!M11/consumo!M12)*100</f>
        <v>9.6771694242960802</v>
      </c>
      <c r="N11" s="182">
        <f>('Ingreso FOA'!N11/consumo!N12)*100</f>
        <v>9.0891859573681906</v>
      </c>
      <c r="O11" s="178">
        <f>('Ingreso FOA'!O11/consumo!O12)*100</f>
        <v>9.6686056388011927</v>
      </c>
      <c r="P11" s="130">
        <f t="shared" si="2"/>
        <v>0.32756724424125583</v>
      </c>
      <c r="Q11" s="186">
        <f>('Ingreso FOA'!Q11/consumo!Q12)*100</f>
        <v>9.0784799057424586</v>
      </c>
      <c r="R11" s="130">
        <f t="shared" si="0"/>
        <v>-4.2384557042333686</v>
      </c>
      <c r="S11" s="186">
        <f>('Ingreso FOA'!S11/consumo!S12)*100</f>
        <v>10.471626318493115</v>
      </c>
      <c r="T11" s="130">
        <f t="shared" si="1"/>
        <v>14.346690272461938</v>
      </c>
    </row>
    <row r="12" spans="2:20" ht="21" customHeight="1" x14ac:dyDescent="0.25">
      <c r="B12" s="67">
        <f>+'Ingresos totales'!$B12</f>
        <v>2008</v>
      </c>
      <c r="C12" s="176">
        <f>('Ingreso FOA'!C12/consumo!C13)*100</f>
        <v>10.178693586971926</v>
      </c>
      <c r="D12" s="176">
        <f>('Ingreso FOA'!D12/consumo!D13)*100</f>
        <v>11.051215502666107</v>
      </c>
      <c r="E12" s="176">
        <f>('Ingreso FOA'!E12/consumo!E13)*100</f>
        <v>10.85770566559086</v>
      </c>
      <c r="F12" s="176">
        <f>('Ingreso FOA'!F12/consumo!F13)*100</f>
        <v>11.645749796887898</v>
      </c>
      <c r="G12" s="176">
        <f>('Ingreso FOA'!G12/consumo!G13)*100</f>
        <v>14.083733806505311</v>
      </c>
      <c r="H12" s="176">
        <f>('Ingreso FOA'!H12/consumo!H13)*100</f>
        <v>13.841263723583797</v>
      </c>
      <c r="I12" s="176">
        <f>('Ingreso FOA'!I12/consumo!I13)*100</f>
        <v>13.357394846197582</v>
      </c>
      <c r="J12" s="176">
        <f>('Ingreso FOA'!J12/consumo!J13)*100</f>
        <v>14.289024790073249</v>
      </c>
      <c r="K12" s="176">
        <f>('Ingreso FOA'!K12/consumo!K13)*100</f>
        <v>12.500374016027427</v>
      </c>
      <c r="L12" s="176">
        <f>('Ingreso FOA'!L12/consumo!L13)*100</f>
        <v>13.288584547302515</v>
      </c>
      <c r="M12" s="176">
        <f>('Ingreso FOA'!M12/consumo!M13)*100</f>
        <v>16.143336397774355</v>
      </c>
      <c r="N12" s="182">
        <f>('Ingreso FOA'!N12/consumo!N13)*100</f>
        <v>19.341411550056304</v>
      </c>
      <c r="O12" s="178">
        <f>('Ingreso FOA'!O12/consumo!O13)*100</f>
        <v>10.695020542294762</v>
      </c>
      <c r="P12" s="130">
        <f t="shared" si="2"/>
        <v>10.615955824844603</v>
      </c>
      <c r="Q12" s="186">
        <f>('Ingreso FOA'!Q12/consumo!Q13)*100</f>
        <v>13.280449643603106</v>
      </c>
      <c r="R12" s="130">
        <f t="shared" si="0"/>
        <v>46.284948377786826</v>
      </c>
      <c r="S12" s="186">
        <f>('Ingreso FOA'!S12/consumo!S13)*100</f>
        <v>15.224985068460608</v>
      </c>
      <c r="T12" s="130">
        <f t="shared" si="1"/>
        <v>45.392746125527417</v>
      </c>
    </row>
    <row r="13" spans="2:20" ht="21" customHeight="1" x14ac:dyDescent="0.25">
      <c r="B13" s="67">
        <f>+'Ingresos totales'!$B13</f>
        <v>2009</v>
      </c>
      <c r="C13" s="176">
        <f>('Ingreso FOA'!C13/consumo!C14)*100</f>
        <v>20.831203477261607</v>
      </c>
      <c r="D13" s="176">
        <f>('Ingreso FOA'!D13/consumo!D14)*100</f>
        <v>18.94814577016259</v>
      </c>
      <c r="E13" s="176">
        <f>('Ingreso FOA'!E13/consumo!E14)*100</f>
        <v>16.65186543623139</v>
      </c>
      <c r="F13" s="176">
        <f>('Ingreso FOA'!F13/consumo!F14)*100</f>
        <v>14.557510603858587</v>
      </c>
      <c r="G13" s="176">
        <f>('Ingreso FOA'!G13/consumo!G14)*100</f>
        <v>12.131669610580353</v>
      </c>
      <c r="H13" s="176">
        <f>('Ingreso FOA'!H13/consumo!H14)*100</f>
        <v>8.2803866127762298</v>
      </c>
      <c r="I13" s="176">
        <f>('Ingreso FOA'!I13/consumo!I14)*100</f>
        <v>7.9857041607603527</v>
      </c>
      <c r="J13" s="176">
        <f>('Ingreso FOA'!J13/consumo!J14)*100</f>
        <v>9.5330005781202232</v>
      </c>
      <c r="K13" s="176">
        <f>('Ingreso FOA'!K13/consumo!K14)*100</f>
        <v>8.3812981568239966</v>
      </c>
      <c r="L13" s="176">
        <f>('Ingreso FOA'!L13/consumo!L14)*100</f>
        <v>8.8281739133502715</v>
      </c>
      <c r="M13" s="176">
        <f>('Ingreso FOA'!M13/consumo!M14)*100</f>
        <v>9.038348135201419</v>
      </c>
      <c r="N13" s="182">
        <f>('Ingreso FOA'!N13/consumo!N14)*100</f>
        <v>10.418821374175376</v>
      </c>
      <c r="O13" s="178">
        <f>('Ingreso FOA'!O13/consumo!O14)*100</f>
        <v>18.843205072144574</v>
      </c>
      <c r="P13" s="130">
        <f t="shared" si="2"/>
        <v>76.186712289395089</v>
      </c>
      <c r="Q13" s="186">
        <f>('Ingreso FOA'!Q13/consumo!Q14)*100</f>
        <v>12.433111052553683</v>
      </c>
      <c r="R13" s="130">
        <f t="shared" si="0"/>
        <v>-6.3803456493475519</v>
      </c>
      <c r="S13" s="186">
        <f>('Ingreso FOA'!S13/consumo!S14)*100</f>
        <v>10.325398987751448</v>
      </c>
      <c r="T13" s="130">
        <f t="shared" si="1"/>
        <v>-32.181220925194346</v>
      </c>
    </row>
    <row r="14" spans="2:20" ht="21" customHeight="1" x14ac:dyDescent="0.25">
      <c r="B14" s="67">
        <f>+'Ingresos totales'!$B14</f>
        <v>2010</v>
      </c>
      <c r="C14" s="176">
        <f>('Ingreso FOA'!C14/consumo!C15)*100</f>
        <v>10.464981443147012</v>
      </c>
      <c r="D14" s="176">
        <f>('Ingreso FOA'!D14/consumo!D15)*100</f>
        <v>10.462677154937973</v>
      </c>
      <c r="E14" s="176">
        <f>('Ingreso FOA'!E14/consumo!E15)*100</f>
        <v>10.762063728454557</v>
      </c>
      <c r="F14" s="176">
        <f>('Ingreso FOA'!F14/consumo!F15)*100</f>
        <v>12.20523243780007</v>
      </c>
      <c r="G14" s="176">
        <f>('Ingreso FOA'!G14/consumo!G15)*100</f>
        <v>12.085231090932822</v>
      </c>
      <c r="H14" s="176">
        <f>('Ingreso FOA'!H14/consumo!H15)*100</f>
        <v>12.441757012895215</v>
      </c>
      <c r="I14" s="176">
        <f>('Ingreso FOA'!I14/consumo!I15)*100</f>
        <v>12.630354414174109</v>
      </c>
      <c r="J14" s="176">
        <f>('Ingreso FOA'!J14/consumo!J15)*100</f>
        <v>14.684017114649144</v>
      </c>
      <c r="K14" s="176">
        <f>('Ingreso FOA'!K14/consumo!K15)*100</f>
        <v>13.396901180716943</v>
      </c>
      <c r="L14" s="176">
        <f>('Ingreso FOA'!L14/consumo!L15)*100</f>
        <v>13.081652492765736</v>
      </c>
      <c r="M14" s="176">
        <f>('Ingreso FOA'!M14/consumo!M15)*100</f>
        <v>13.028880154525755</v>
      </c>
      <c r="N14" s="182">
        <f>('Ingreso FOA'!N14/consumo!N15)*100</f>
        <v>13.04036303050845</v>
      </c>
      <c r="O14" s="178">
        <f>('Ingreso FOA'!O14/consumo!O15)*100</f>
        <v>10.559647968519471</v>
      </c>
      <c r="P14" s="130">
        <f t="shared" si="2"/>
        <v>-43.960446600830515</v>
      </c>
      <c r="Q14" s="186">
        <f>('Ingreso FOA'!Q14/consumo!Q15)*100</f>
        <v>12.278648755264735</v>
      </c>
      <c r="R14" s="130">
        <f t="shared" si="0"/>
        <v>-1.2423463173138916</v>
      </c>
      <c r="S14" s="186">
        <f>('Ingreso FOA'!S14/consumo!S15)*100</f>
        <v>12.861450522896373</v>
      </c>
      <c r="T14" s="130">
        <f t="shared" si="1"/>
        <v>24.561293351988887</v>
      </c>
    </row>
    <row r="15" spans="2:20" ht="21" customHeight="1" x14ac:dyDescent="0.25">
      <c r="B15" s="67">
        <f>+'Ingresos totales'!$B15</f>
        <v>2011</v>
      </c>
      <c r="C15" s="176">
        <f>('Ingreso FOA'!C15/consumo!C16)*100</f>
        <v>12.023767618462779</v>
      </c>
      <c r="D15" s="176">
        <f>('Ingreso FOA'!D15/consumo!D16)*100</f>
        <v>12.209887332127849</v>
      </c>
      <c r="E15" s="176">
        <f>('Ingreso FOA'!E15/consumo!E16)*100</f>
        <v>11.986394515086914</v>
      </c>
      <c r="F15" s="176">
        <f>('Ingreso FOA'!F15/consumo!F16)*100</f>
        <v>13.365527845543873</v>
      </c>
      <c r="G15" s="176">
        <f>('Ingreso FOA'!G15/consumo!G16)*100</f>
        <v>11.495323929191478</v>
      </c>
      <c r="H15" s="176">
        <f>('Ingreso FOA'!H15/consumo!H16)*100</f>
        <v>14.070540682000207</v>
      </c>
      <c r="I15" s="176">
        <f>('Ingreso FOA'!I15/consumo!I16)*100</f>
        <v>14.438727777545033</v>
      </c>
      <c r="J15" s="176">
        <f>('Ingreso FOA'!J15/consumo!J16)*100</f>
        <v>15.128988883080075</v>
      </c>
      <c r="K15" s="176">
        <f>('Ingreso FOA'!K15/consumo!K16)*100</f>
        <v>17.051429614940396</v>
      </c>
      <c r="L15" s="176">
        <f>('Ingreso FOA'!L15/consumo!L16)*100</f>
        <v>16.95202723962149</v>
      </c>
      <c r="M15" s="176">
        <f>('Ingreso FOA'!M15/consumo!M16)*100</f>
        <v>16.419743047105062</v>
      </c>
      <c r="N15" s="182">
        <f>('Ingreso FOA'!N15/consumo!N16)*100</f>
        <v>18.46921254525202</v>
      </c>
      <c r="O15" s="178">
        <f>('Ingreso FOA'!O15/consumo!O16)*100</f>
        <v>12.074682624863053</v>
      </c>
      <c r="P15" s="130">
        <f t="shared" si="2"/>
        <v>14.347397383513339</v>
      </c>
      <c r="Q15" s="186">
        <f>('Ingreso FOA'!Q15/consumo!Q16)*100</f>
        <v>14.350010898047069</v>
      </c>
      <c r="R15" s="130">
        <f t="shared" si="0"/>
        <v>16.86962616219634</v>
      </c>
      <c r="S15" s="186">
        <f>('Ingreso FOA'!S15/consumo!S16)*100</f>
        <v>17.08070429260685</v>
      </c>
      <c r="T15" s="130">
        <f t="shared" si="1"/>
        <v>32.805427056607826</v>
      </c>
    </row>
    <row r="16" spans="2:20" ht="21" customHeight="1" x14ac:dyDescent="0.25">
      <c r="B16" s="67">
        <f>+'Ingresos totales'!$B16</f>
        <v>2012</v>
      </c>
      <c r="C16" s="176">
        <f>('Ingreso FOA'!C16/consumo!C17)*100</f>
        <v>17.71383339262486</v>
      </c>
      <c r="D16" s="176">
        <f>('Ingreso FOA'!D16/consumo!D17)*100</f>
        <v>19.019043705757753</v>
      </c>
      <c r="E16" s="176">
        <f>('Ingreso FOA'!E16/consumo!E17)*100</f>
        <v>18.856115936588395</v>
      </c>
      <c r="F16" s="176">
        <f>('Ingreso FOA'!F16/consumo!F17)*100</f>
        <v>18.66527974502392</v>
      </c>
      <c r="G16" s="176">
        <f>('Ingreso FOA'!G16/consumo!G17)*100</f>
        <v>16.47725230653402</v>
      </c>
      <c r="H16" s="176">
        <f>('Ingreso FOA'!H16/consumo!H17)*100</f>
        <v>14.645815953884306</v>
      </c>
      <c r="I16" s="176">
        <f>('Ingreso FOA'!I16/consumo!I17)*100</f>
        <v>14.769275029684442</v>
      </c>
      <c r="J16" s="176">
        <f>('Ingreso FOA'!J16/consumo!J17)*100</f>
        <v>18.961035454444204</v>
      </c>
      <c r="K16" s="176">
        <f>('Ingreso FOA'!K16/consumo!K17)*100</f>
        <v>17.612463404025316</v>
      </c>
      <c r="L16" s="176">
        <f>('Ingreso FOA'!L16/consumo!L17)*100</f>
        <v>16.477660820144241</v>
      </c>
      <c r="M16" s="176">
        <f>('Ingreso FOA'!M16/consumo!M17)*100</f>
        <v>13.990418652318008</v>
      </c>
      <c r="N16" s="182">
        <f>('Ingreso FOA'!N16/consumo!N17)*100</f>
        <v>20.771540575782382</v>
      </c>
      <c r="O16" s="178">
        <f>('Ingreso FOA'!O16/consumo!O17)*100</f>
        <v>18.517927035875516</v>
      </c>
      <c r="P16" s="130">
        <f t="shared" si="2"/>
        <v>53.361604699614531</v>
      </c>
      <c r="Q16" s="186">
        <f>('Ingreso FOA'!Q16/consumo!Q17)*100</f>
        <v>17.296616405376351</v>
      </c>
      <c r="R16" s="130">
        <f t="shared" si="0"/>
        <v>20.533820693685279</v>
      </c>
      <c r="S16" s="186">
        <f>('Ingreso FOA'!S16/consumo!S17)*100</f>
        <v>15.577240181986529</v>
      </c>
      <c r="T16" s="130">
        <f t="shared" si="1"/>
        <v>-8.8021201284485429</v>
      </c>
    </row>
    <row r="17" spans="2:20" ht="21" customHeight="1" x14ac:dyDescent="0.25">
      <c r="B17" s="67">
        <f>+'Ingresos totales'!$B17</f>
        <v>2013</v>
      </c>
      <c r="C17" s="176">
        <f>('Ingreso FOA'!C17/consumo!C18)*100</f>
        <v>16.23151768328238</v>
      </c>
      <c r="D17" s="176">
        <f>('Ingreso FOA'!D17/consumo!D18)*100</f>
        <v>16.067631201072206</v>
      </c>
      <c r="E17" s="176">
        <f>('Ingreso FOA'!E17/consumo!E18)*100</f>
        <v>13.383306666528505</v>
      </c>
      <c r="F17" s="176">
        <f>('Ingreso FOA'!F17/consumo!F18)*100</f>
        <v>13.086655290642218</v>
      </c>
      <c r="G17" s="176">
        <f>('Ingreso FOA'!G17/consumo!G18)*100</f>
        <v>12.316274199065038</v>
      </c>
      <c r="H17" s="176">
        <f>('Ingreso FOA'!H17/consumo!H18)*100</f>
        <v>15.239411937146894</v>
      </c>
      <c r="I17" s="176">
        <f>('Ingreso FOA'!I17/consumo!I18)*100</f>
        <v>15.165109509657157</v>
      </c>
      <c r="J17" s="176">
        <f>('Ingreso FOA'!J17/consumo!J18)*100</f>
        <v>22.172678657015119</v>
      </c>
      <c r="K17" s="176">
        <f>('Ingreso FOA'!K17/consumo!K18)*100</f>
        <v>15.896543083647977</v>
      </c>
      <c r="L17" s="176">
        <f>('Ingreso FOA'!L17/consumo!L18)*100</f>
        <v>15.750666989405874</v>
      </c>
      <c r="M17" s="176">
        <f>('Ingreso FOA'!M17/consumo!M18)*100</f>
        <v>14.607806971948298</v>
      </c>
      <c r="N17" s="182">
        <f>('Ingreso FOA'!N17/consumo!N18)*100</f>
        <v>14.333766993620392</v>
      </c>
      <c r="O17" s="178">
        <f>('Ingreso FOA'!O17/consumo!O18)*100</f>
        <v>15.181010403997835</v>
      </c>
      <c r="P17" s="130">
        <f t="shared" si="2"/>
        <v>-18.019925369686028</v>
      </c>
      <c r="Q17" s="186">
        <f>('Ingreso FOA'!Q17/consumo!Q18)*100</f>
        <v>15.18908243423911</v>
      </c>
      <c r="R17" s="130">
        <f t="shared" si="0"/>
        <v>-12.184660408391501</v>
      </c>
      <c r="S17" s="186">
        <f>('Ingreso FOA'!S17/consumo!S18)*100</f>
        <v>15.483219854552308</v>
      </c>
      <c r="T17" s="130">
        <f t="shared" si="1"/>
        <v>-0.60357500003720421</v>
      </c>
    </row>
    <row r="18" spans="2:20" ht="21" customHeight="1" x14ac:dyDescent="0.25">
      <c r="B18" s="67">
        <f>+'Ingresos totales'!$B18</f>
        <v>2014</v>
      </c>
      <c r="C18" s="176">
        <f>('Ingreso FOA'!C18/consumo!C19)*100</f>
        <v>15.218493601226978</v>
      </c>
      <c r="D18" s="176">
        <f>('Ingreso FOA'!D18/consumo!D19)*100</f>
        <v>15.80867846176543</v>
      </c>
      <c r="E18" s="176">
        <f>('Ingreso FOA'!E18/consumo!E19)*100</f>
        <v>14.575920899644283</v>
      </c>
      <c r="F18" s="176">
        <f>('Ingreso FOA'!F18/consumo!F19)*100</f>
        <v>15.942782710798856</v>
      </c>
      <c r="G18" s="176">
        <f>('Ingreso FOA'!G18/consumo!G19)*100</f>
        <v>14.436327078987851</v>
      </c>
      <c r="H18" s="176">
        <f>('Ingreso FOA'!H18/consumo!H19)*100</f>
        <v>13.158561723359991</v>
      </c>
      <c r="I18" s="176">
        <f>('Ingreso FOA'!I18/consumo!I19)*100</f>
        <v>14.314555068150604</v>
      </c>
      <c r="J18" s="176">
        <f>('Ingreso FOA'!J18/consumo!J19)*100</f>
        <v>16.889991272345757</v>
      </c>
      <c r="K18" s="176">
        <f>('Ingreso FOA'!K18/consumo!K19)*100</f>
        <v>17.030488821569378</v>
      </c>
      <c r="L18" s="176">
        <f>('Ingreso FOA'!L18/consumo!L19)*100</f>
        <v>15.324610754299556</v>
      </c>
      <c r="M18" s="176">
        <f>('Ingreso FOA'!M18/consumo!M19)*100</f>
        <v>15.379798137463224</v>
      </c>
      <c r="N18" s="182">
        <f>('Ingreso FOA'!N18/consumo!N19)*100</f>
        <v>16.371321595754587</v>
      </c>
      <c r="O18" s="178">
        <f>('Ingreso FOA'!O18/consumo!O19)*100</f>
        <v>15.208615739955048</v>
      </c>
      <c r="P18" s="130">
        <f t="shared" si="2"/>
        <v>0.18184122942135339</v>
      </c>
      <c r="Q18" s="186">
        <f>('Ingreso FOA'!Q18/consumo!Q19)*100</f>
        <v>15.359569416002374</v>
      </c>
      <c r="R18" s="130">
        <f t="shared" si="0"/>
        <v>1.1224310783839897</v>
      </c>
      <c r="S18" s="186">
        <f>('Ingreso FOA'!S18/consumo!S19)*100</f>
        <v>15.237343922049137</v>
      </c>
      <c r="T18" s="130">
        <f t="shared" si="1"/>
        <v>-1.5880155084853409</v>
      </c>
    </row>
    <row r="19" spans="2:20" ht="21" customHeight="1" x14ac:dyDescent="0.25">
      <c r="B19" s="67">
        <f>+'Ingresos totales'!$B19</f>
        <v>2015</v>
      </c>
      <c r="C19" s="176">
        <f>('Ingreso FOA'!C19/consumo!C20)*100</f>
        <v>14.998252927977529</v>
      </c>
      <c r="D19" s="176">
        <f>('Ingreso FOA'!D19/consumo!D20)*100</f>
        <v>16.377501223416271</v>
      </c>
      <c r="E19" s="176">
        <f>('Ingreso FOA'!E19/consumo!E20)*100</f>
        <v>15.626501474377591</v>
      </c>
      <c r="F19" s="176">
        <f>('Ingreso FOA'!F19/consumo!F20)*100</f>
        <v>16.332982011445946</v>
      </c>
      <c r="G19" s="176">
        <f>('Ingreso FOA'!G19/consumo!G20)*100</f>
        <v>12.349626602775389</v>
      </c>
      <c r="H19" s="176">
        <f>('Ingreso FOA'!H19/consumo!H20)*100</f>
        <v>11.854575552426258</v>
      </c>
      <c r="I19" s="176">
        <f>('Ingreso FOA'!I19/consumo!I20)*100</f>
        <v>10.325810669452608</v>
      </c>
      <c r="J19" s="176">
        <f>('Ingreso FOA'!J19/consumo!J20)*100</f>
        <v>10.912897441463956</v>
      </c>
      <c r="K19" s="176">
        <f>('Ingreso FOA'!K19/consumo!K20)*100</f>
        <v>10.876428123158471</v>
      </c>
      <c r="L19" s="176">
        <f>('Ingreso FOA'!L19/consumo!L20)*100</f>
        <v>11.630827234340765</v>
      </c>
      <c r="M19" s="176">
        <f>('Ingreso FOA'!M19/consumo!M20)*100</f>
        <v>9.978733320881588</v>
      </c>
      <c r="N19" s="182">
        <f>('Ingreso FOA'!N19/consumo!N20)*100</f>
        <v>9.8202099029508982</v>
      </c>
      <c r="O19" s="178">
        <f>('Ingreso FOA'!O19/consumo!O20)*100</f>
        <v>15.661766383484958</v>
      </c>
      <c r="P19" s="130">
        <f t="shared" si="2"/>
        <v>2.9795653416334389</v>
      </c>
      <c r="Q19" s="186">
        <f>('Ingreso FOA'!Q19/consumo!Q20)*100</f>
        <v>12.713318583942106</v>
      </c>
      <c r="R19" s="130">
        <f>((Q19/Q17)-1)*100</f>
        <v>-16.29962745291418</v>
      </c>
      <c r="S19" s="187"/>
      <c r="T19" s="111"/>
    </row>
    <row r="20" spans="2:20" ht="21" customHeight="1" x14ac:dyDescent="0.25">
      <c r="B20" s="82">
        <f>+'Ingresos totales'!$B20</f>
        <v>2016</v>
      </c>
      <c r="C20" s="183">
        <f>('Ingreso FOA'!C20/consumo!C21)*100</f>
        <v>9.3305491317792448</v>
      </c>
      <c r="D20" s="183">
        <f>('Ingreso FOA'!D20/consumo!D21)*100</f>
        <v>9.3772925728608136</v>
      </c>
      <c r="E20" s="183">
        <f>('Ingreso FOA'!E20/consumo!E21)*100</f>
        <v>10.635086265659073</v>
      </c>
      <c r="F20" s="183"/>
      <c r="G20" s="183"/>
      <c r="H20" s="183"/>
      <c r="I20" s="183"/>
      <c r="J20" s="183"/>
      <c r="K20" s="183"/>
      <c r="L20" s="183"/>
      <c r="M20" s="183"/>
      <c r="N20" s="184"/>
      <c r="O20" s="179">
        <f>('Ingreso FOA'!O20/consumo!O21)*100</f>
        <v>9.7615636992656913</v>
      </c>
      <c r="P20" s="137">
        <f t="shared" si="2"/>
        <v>-37.672651601041117</v>
      </c>
      <c r="Q20" s="185"/>
      <c r="R20" s="137"/>
      <c r="S20" s="168"/>
      <c r="T20" s="112"/>
    </row>
    <row r="21" spans="2:20" ht="21" customHeight="1" x14ac:dyDescent="0.25">
      <c r="C21" s="68"/>
      <c r="D21" s="68"/>
      <c r="E21" s="68"/>
      <c r="F21" s="68"/>
      <c r="G21" s="68"/>
      <c r="H21" s="68"/>
      <c r="O21" s="69"/>
      <c r="P21" s="68"/>
    </row>
    <row r="22" spans="2:20" ht="33.75" x14ac:dyDescent="0.5">
      <c r="B22" s="85" t="s">
        <v>57</v>
      </c>
      <c r="C22" s="86"/>
      <c r="D22" s="86"/>
      <c r="E22" s="86"/>
      <c r="F22" s="86"/>
      <c r="G22" s="86"/>
      <c r="H22" s="86"/>
      <c r="I22" s="86"/>
      <c r="J22" s="86"/>
      <c r="K22" s="86"/>
      <c r="L22" s="86"/>
      <c r="M22" s="86"/>
      <c r="N22" s="98"/>
      <c r="O22" s="86"/>
      <c r="P22" s="86"/>
      <c r="Q22" s="93"/>
      <c r="R22" s="123"/>
      <c r="S22" s="123"/>
      <c r="T22" s="122"/>
    </row>
    <row r="23" spans="2:20" s="20" customFormat="1" ht="47.25" x14ac:dyDescent="0.25">
      <c r="B23" s="174" t="s">
        <v>23</v>
      </c>
      <c r="C23" s="87" t="s">
        <v>24</v>
      </c>
      <c r="D23" s="87" t="s">
        <v>25</v>
      </c>
      <c r="E23" s="87" t="s">
        <v>26</v>
      </c>
      <c r="F23" s="87" t="s">
        <v>27</v>
      </c>
      <c r="G23" s="87" t="s">
        <v>28</v>
      </c>
      <c r="H23" s="87" t="s">
        <v>29</v>
      </c>
      <c r="I23" s="87" t="s">
        <v>30</v>
      </c>
      <c r="J23" s="87" t="s">
        <v>31</v>
      </c>
      <c r="K23" s="87" t="s">
        <v>32</v>
      </c>
      <c r="L23" s="87" t="s">
        <v>33</v>
      </c>
      <c r="M23" s="87" t="s">
        <v>34</v>
      </c>
      <c r="N23" s="96" t="s">
        <v>35</v>
      </c>
      <c r="O23" s="160" t="s">
        <v>67</v>
      </c>
      <c r="P23" s="161" t="s">
        <v>64</v>
      </c>
      <c r="Q23" s="162" t="s">
        <v>23</v>
      </c>
      <c r="R23" s="161" t="s">
        <v>36</v>
      </c>
      <c r="S23" s="162" t="s">
        <v>63</v>
      </c>
      <c r="T23" s="163" t="s">
        <v>66</v>
      </c>
    </row>
    <row r="24" spans="2:20" ht="21" customHeight="1" x14ac:dyDescent="0.25">
      <c r="B24" s="67">
        <f>+'Ingresos totales'!$B24</f>
        <v>2000</v>
      </c>
      <c r="C24" s="180">
        <f>('Ingreso FOA'!C24/consumo!C25)*100</f>
        <v>3.7258274826150206</v>
      </c>
      <c r="D24" s="180">
        <f>('Ingreso FOA'!D24/consumo!D25)*100</f>
        <v>4.3187483102895232</v>
      </c>
      <c r="E24" s="180">
        <f>('Ingreso FOA'!E24/consumo!E25)*100</f>
        <v>4.4441848551010503</v>
      </c>
      <c r="F24" s="180">
        <f>('Ingreso FOA'!F24/consumo!F25)*100</f>
        <v>4.6106724272846416</v>
      </c>
      <c r="G24" s="180">
        <f>('Ingreso FOA'!G24/consumo!G25)*100</f>
        <v>4.5263425907637123</v>
      </c>
      <c r="H24" s="180">
        <f>('Ingreso FOA'!H24/consumo!H25)*100</f>
        <v>4.6602323989082883</v>
      </c>
      <c r="I24" s="180">
        <f>('Ingreso FOA'!I24/consumo!I25)*100</f>
        <v>5.0707564590442438</v>
      </c>
      <c r="J24" s="180">
        <f>('Ingreso FOA'!J24/consumo!J25)*100</f>
        <v>4.9985502160946584</v>
      </c>
      <c r="K24" s="180">
        <f>('Ingreso FOA'!K24/consumo!K25)*100</f>
        <v>4.4357450297890209</v>
      </c>
      <c r="L24" s="180">
        <f>('Ingreso FOA'!L24/consumo!L25)*100</f>
        <v>4.5796286827826505</v>
      </c>
      <c r="M24" s="180">
        <f>('Ingreso FOA'!M24/consumo!M25)*100</f>
        <v>4.7605436714755163</v>
      </c>
      <c r="N24" s="181">
        <f>('Ingreso FOA'!N24/consumo!N25)*100</f>
        <v>5.785298524919571</v>
      </c>
      <c r="O24" s="178">
        <f>('Ingreso FOA'!O24/consumo!O25)*100</f>
        <v>4.1659386845668456</v>
      </c>
      <c r="P24" s="110"/>
      <c r="Q24" s="186">
        <f>('Ingreso FOA'!Q24/consumo!Q25)*100</f>
        <v>4.6573392398538047</v>
      </c>
      <c r="R24" s="110"/>
      <c r="S24" s="186">
        <f>('Ingreso FOA'!S24/consumo!S25)*100</f>
        <v>5.460683696155801</v>
      </c>
      <c r="T24" s="110"/>
    </row>
    <row r="25" spans="2:20" ht="21" customHeight="1" x14ac:dyDescent="0.25">
      <c r="B25" s="67">
        <f>+'Ingresos totales'!$B25</f>
        <v>2001</v>
      </c>
      <c r="C25" s="176">
        <f>('Ingreso FOA'!C25/consumo!C26)*100</f>
        <v>5.6177398539599199</v>
      </c>
      <c r="D25" s="176">
        <f>('Ingreso FOA'!D25/consumo!D26)*100</f>
        <v>5.6898017162623704</v>
      </c>
      <c r="E25" s="176">
        <f>('Ingreso FOA'!E25/consumo!E26)*100</f>
        <v>6.0355645380229861</v>
      </c>
      <c r="F25" s="176">
        <f>('Ingreso FOA'!F25/consumo!F26)*100</f>
        <v>6.6839982002711418</v>
      </c>
      <c r="G25" s="176">
        <f>('Ingreso FOA'!G25/consumo!G26)*100</f>
        <v>6.0293474535569196</v>
      </c>
      <c r="H25" s="176">
        <f>('Ingreso FOA'!H25/consumo!H26)*100</f>
        <v>5.4967309373432212</v>
      </c>
      <c r="I25" s="176">
        <f>('Ingreso FOA'!I25/consumo!I26)*100</f>
        <v>5.6757133650270388</v>
      </c>
      <c r="J25" s="176">
        <f>('Ingreso FOA'!J25/consumo!J26)*100</f>
        <v>5.5887311082283144</v>
      </c>
      <c r="K25" s="176">
        <f>('Ingreso FOA'!K25/consumo!K26)*100</f>
        <v>5.7523977063913172</v>
      </c>
      <c r="L25" s="176">
        <f>('Ingreso FOA'!L25/consumo!L26)*100</f>
        <v>5.7511696070567906</v>
      </c>
      <c r="M25" s="176">
        <f>('Ingreso FOA'!M25/consumo!M26)*100</f>
        <v>5.3597368031842372</v>
      </c>
      <c r="N25" s="182">
        <f>('Ingreso FOA'!N25/consumo!N26)*100</f>
        <v>5.0281365806048219</v>
      </c>
      <c r="O25" s="178">
        <f>('Ingreso FOA'!O25/consumo!O26)*100</f>
        <v>5.7809507052034439</v>
      </c>
      <c r="P25" s="130"/>
      <c r="Q25" s="186">
        <f>('Ingreso FOA'!Q25/consumo!Q26)*100</f>
        <v>5.726435020767048</v>
      </c>
      <c r="R25" s="130">
        <f t="shared" ref="R25:R38" si="3">((Q25/Q24)-1)*100</f>
        <v>22.955076404243258</v>
      </c>
      <c r="S25" s="186">
        <f>('Ingreso FOA'!S25/consumo!S26)*100</f>
        <v>4.9669227808900009</v>
      </c>
      <c r="T25" s="130">
        <f t="shared" ref="T25:T38" si="4">((S25/S24)-1)*100</f>
        <v>-9.0421079619278579</v>
      </c>
    </row>
    <row r="26" spans="2:20" ht="21" customHeight="1" x14ac:dyDescent="0.25">
      <c r="B26" s="67">
        <f>+'Ingresos totales'!$B26</f>
        <v>2002</v>
      </c>
      <c r="C26" s="176">
        <f>('Ingreso FOA'!C26/consumo!C27)*100</f>
        <v>4.6358978948074903</v>
      </c>
      <c r="D26" s="176">
        <f>('Ingreso FOA'!D26/consumo!D27)*100</f>
        <v>4.5835219556360345</v>
      </c>
      <c r="E26" s="176">
        <f>('Ingreso FOA'!E26/consumo!E27)*100</f>
        <v>4.7779502393568789</v>
      </c>
      <c r="F26" s="176">
        <f>('Ingreso FOA'!F26/consumo!F27)*100</f>
        <v>4.943912605923618</v>
      </c>
      <c r="G26" s="176">
        <f>('Ingreso FOA'!G26/consumo!G27)*100</f>
        <v>3.7312592754374165</v>
      </c>
      <c r="H26" s="176">
        <f>('Ingreso FOA'!H26/consumo!H27)*100</f>
        <v>4.1263493398647704</v>
      </c>
      <c r="I26" s="176">
        <f>('Ingreso FOA'!I26/consumo!I27)*100</f>
        <v>3.6704827162952252</v>
      </c>
      <c r="J26" s="176">
        <f>('Ingreso FOA'!J26/consumo!J27)*100</f>
        <v>3.7287455481218172</v>
      </c>
      <c r="K26" s="176">
        <f>('Ingreso FOA'!K26/consumo!K27)*100</f>
        <v>4.088161103935624</v>
      </c>
      <c r="L26" s="176">
        <f>('Ingreso FOA'!L26/consumo!L27)*100</f>
        <v>4.2772540615686347</v>
      </c>
      <c r="M26" s="176">
        <f>('Ingreso FOA'!M26/consumo!M27)*100</f>
        <v>4.3641943565506329</v>
      </c>
      <c r="N26" s="182">
        <f>('Ingreso FOA'!N26/consumo!N27)*100</f>
        <v>4.238380666517136</v>
      </c>
      <c r="O26" s="178">
        <f>('Ingreso FOA'!O26/consumo!O27)*100</f>
        <v>4.6658224956918488</v>
      </c>
      <c r="P26" s="130">
        <f t="shared" ref="P26:P40" si="5">((O26/O25)-1)*100</f>
        <v>-19.289702790716866</v>
      </c>
      <c r="Q26" s="186">
        <f>('Ingreso FOA'!Q26/consumo!Q27)*100</f>
        <v>4.2773289018083434</v>
      </c>
      <c r="R26" s="130">
        <f t="shared" si="3"/>
        <v>-25.305554218348558</v>
      </c>
      <c r="S26" s="186">
        <f>('Ingreso FOA'!S26/consumo!S27)*100</f>
        <v>4.4588757667474948</v>
      </c>
      <c r="T26" s="130">
        <f t="shared" si="4"/>
        <v>-10.228607058221096</v>
      </c>
    </row>
    <row r="27" spans="2:20" s="20" customFormat="1" ht="21" customHeight="1" x14ac:dyDescent="0.25">
      <c r="B27" s="67">
        <f>+'Ingresos totales'!$B27</f>
        <v>2003</v>
      </c>
      <c r="C27" s="176">
        <f>('Ingreso FOA'!C27/consumo!C28)*100</f>
        <v>4.7801560469098714</v>
      </c>
      <c r="D27" s="176">
        <f>('Ingreso FOA'!D27/consumo!D28)*100</f>
        <v>5.4129037698969533</v>
      </c>
      <c r="E27" s="176">
        <f>('Ingreso FOA'!E27/consumo!E28)*100</f>
        <v>4.7528721968313095</v>
      </c>
      <c r="F27" s="176">
        <f>('Ingreso FOA'!F27/consumo!F28)*100</f>
        <v>4.8963320059166611</v>
      </c>
      <c r="G27" s="176">
        <f>('Ingreso FOA'!G27/consumo!G28)*100</f>
        <v>4.8698441833052257</v>
      </c>
      <c r="H27" s="176">
        <f>('Ingreso FOA'!H27/consumo!H28)*100</f>
        <v>4.1647379175578418</v>
      </c>
      <c r="I27" s="176">
        <f>('Ingreso FOA'!I27/consumo!I28)*100</f>
        <v>5.3001324805337919</v>
      </c>
      <c r="J27" s="176">
        <f>('Ingreso FOA'!J27/consumo!J28)*100</f>
        <v>5.1390152234306719</v>
      </c>
      <c r="K27" s="176">
        <f>('Ingreso FOA'!K27/consumo!K28)*100</f>
        <v>6.0465946523058953</v>
      </c>
      <c r="L27" s="176">
        <f>('Ingreso FOA'!L27/consumo!L28)*100</f>
        <v>5.1781416896285108</v>
      </c>
      <c r="M27" s="176">
        <f>('Ingreso FOA'!M27/consumo!M28)*100</f>
        <v>4.9471234913801494</v>
      </c>
      <c r="N27" s="182">
        <f>('Ingreso FOA'!N27/consumo!N28)*100</f>
        <v>5.0704687086290061</v>
      </c>
      <c r="O27" s="178">
        <f>('Ingreso FOA'!O27/consumo!O28)*100</f>
        <v>4.9895252677419091</v>
      </c>
      <c r="P27" s="130">
        <f t="shared" si="5"/>
        <v>6.9377429670534729</v>
      </c>
      <c r="Q27" s="186">
        <f>('Ingreso FOA'!Q27/consumo!Q28)*100</f>
        <v>5.0434253283800068</v>
      </c>
      <c r="R27" s="130">
        <f t="shared" si="3"/>
        <v>17.910627032861036</v>
      </c>
      <c r="S27" s="186">
        <f>('Ingreso FOA'!S27/consumo!S28)*100</f>
        <v>4.9598771060159077</v>
      </c>
      <c r="T27" s="130">
        <f t="shared" si="4"/>
        <v>11.236046157748536</v>
      </c>
    </row>
    <row r="28" spans="2:20" ht="21" customHeight="1" x14ac:dyDescent="0.25">
      <c r="B28" s="67">
        <f>+'Ingresos totales'!$B28</f>
        <v>2004</v>
      </c>
      <c r="C28" s="176">
        <f>('Ingreso FOA'!C28/consumo!C29)*100</f>
        <v>4.7352326601808059</v>
      </c>
      <c r="D28" s="176">
        <f>('Ingreso FOA'!D28/consumo!D29)*100</f>
        <v>4.7021800246862648</v>
      </c>
      <c r="E28" s="176">
        <f>('Ingreso FOA'!E28/consumo!E29)*100</f>
        <v>5.1674821692681743</v>
      </c>
      <c r="F28" s="176">
        <f>('Ingreso FOA'!F28/consumo!F29)*100</f>
        <v>4.5288403520178502</v>
      </c>
      <c r="G28" s="176">
        <f>('Ingreso FOA'!G28/consumo!G29)*100</f>
        <v>4.5029447506280285</v>
      </c>
      <c r="H28" s="176">
        <f>('Ingreso FOA'!H28/consumo!H29)*100</f>
        <v>4.3296738222085036</v>
      </c>
      <c r="I28" s="176">
        <f>('Ingreso FOA'!I28/consumo!I29)*100</f>
        <v>4.7643440289349819</v>
      </c>
      <c r="J28" s="176">
        <f>('Ingreso FOA'!J28/consumo!J29)*100</f>
        <v>4.8843463609883493</v>
      </c>
      <c r="K28" s="176">
        <f>('Ingreso FOA'!K28/consumo!K29)*100</f>
        <v>5.2099897356173184</v>
      </c>
      <c r="L28" s="176">
        <f>('Ingreso FOA'!L28/consumo!L29)*100</f>
        <v>4.6801170132581591</v>
      </c>
      <c r="M28" s="176">
        <f>('Ingreso FOA'!M28/consumo!M29)*100</f>
        <v>4.541149762463685</v>
      </c>
      <c r="N28" s="182">
        <f>('Ingreso FOA'!N28/consumo!N29)*100</f>
        <v>5.797035331396529</v>
      </c>
      <c r="O28" s="178">
        <f>('Ingreso FOA'!O28/consumo!O29)*100</f>
        <v>4.8642948761903506</v>
      </c>
      <c r="P28" s="130">
        <f t="shared" si="5"/>
        <v>-2.5098658656203865</v>
      </c>
      <c r="Q28" s="186">
        <f>('Ingreso FOA'!Q28/consumo!Q29)*100</f>
        <v>4.8201707378575023</v>
      </c>
      <c r="R28" s="130">
        <f t="shared" si="3"/>
        <v>-4.4266460983614087</v>
      </c>
      <c r="S28" s="186">
        <f>('Ingreso FOA'!S28/consumo!S29)*100</f>
        <v>5.2412643999265685</v>
      </c>
      <c r="T28" s="130">
        <f t="shared" si="4"/>
        <v>5.6732714923392269</v>
      </c>
    </row>
    <row r="29" spans="2:20" ht="21" customHeight="1" x14ac:dyDescent="0.25">
      <c r="B29" s="67">
        <f>+'Ingresos totales'!$B29</f>
        <v>2005</v>
      </c>
      <c r="C29" s="176">
        <f>('Ingreso FOA'!C29/consumo!C30)*100</f>
        <v>4.8394148503057819</v>
      </c>
      <c r="D29" s="176">
        <f>('Ingreso FOA'!D29/consumo!D30)*100</f>
        <v>5.1801184215228275</v>
      </c>
      <c r="E29" s="176">
        <f>('Ingreso FOA'!E29/consumo!E30)*100</f>
        <v>5.286573157444141</v>
      </c>
      <c r="F29" s="176">
        <f>('Ingreso FOA'!F29/consumo!F30)*100</f>
        <v>6.3786490141203664</v>
      </c>
      <c r="G29" s="176">
        <f>('Ingreso FOA'!G29/consumo!G30)*100</f>
        <v>5.8231396008477825</v>
      </c>
      <c r="H29" s="176">
        <f>('Ingreso FOA'!H29/consumo!H30)*100</f>
        <v>5.4152755021234231</v>
      </c>
      <c r="I29" s="176">
        <f>('Ingreso FOA'!I29/consumo!I30)*100</f>
        <v>5.9620010625202902</v>
      </c>
      <c r="J29" s="176">
        <f>('Ingreso FOA'!J29/consumo!J30)*100</f>
        <v>6.9169964975099907</v>
      </c>
      <c r="K29" s="176">
        <f>('Ingreso FOA'!K29/consumo!K30)*100</f>
        <v>7.9452779418490564</v>
      </c>
      <c r="L29" s="176">
        <f>('Ingreso FOA'!L29/consumo!L30)*100</f>
        <v>8.1794214944716046</v>
      </c>
      <c r="M29" s="176">
        <f>('Ingreso FOA'!M29/consumo!M30)*100</f>
        <v>8.1386377864899107</v>
      </c>
      <c r="N29" s="182">
        <f>('Ingreso FOA'!N29/consumo!N30)*100</f>
        <v>7.8958643788083327</v>
      </c>
      <c r="O29" s="178">
        <f>('Ingreso FOA'!O29/consumo!O30)*100</f>
        <v>5.094869125036916</v>
      </c>
      <c r="P29" s="130">
        <f t="shared" si="5"/>
        <v>4.7401371568811745</v>
      </c>
      <c r="Q29" s="186">
        <f>('Ingreso FOA'!Q29/consumo!Q30)*100</f>
        <v>6.5065502680533394</v>
      </c>
      <c r="R29" s="130">
        <f t="shared" si="3"/>
        <v>34.985887884656329</v>
      </c>
      <c r="S29" s="186">
        <f>('Ingreso FOA'!S29/consumo!S30)*100</f>
        <v>8.4755492000658563</v>
      </c>
      <c r="T29" s="130">
        <f t="shared" si="4"/>
        <v>61.708102346155272</v>
      </c>
    </row>
    <row r="30" spans="2:20" ht="21" customHeight="1" x14ac:dyDescent="0.25">
      <c r="B30" s="67">
        <f>+'Ingresos totales'!$B30</f>
        <v>2006</v>
      </c>
      <c r="C30" s="176">
        <f>('Ingreso FOA'!C30/consumo!C31)*100</f>
        <v>8.0158456221887846</v>
      </c>
      <c r="D30" s="176">
        <f>('Ingreso FOA'!D30/consumo!D31)*100</f>
        <v>9.6011998795750362</v>
      </c>
      <c r="E30" s="176">
        <f>('Ingreso FOA'!E30/consumo!E31)*100</f>
        <v>10.190516399771347</v>
      </c>
      <c r="F30" s="176">
        <f>('Ingreso FOA'!F30/consumo!F31)*100</f>
        <v>10.472702911459763</v>
      </c>
      <c r="G30" s="176">
        <f>('Ingreso FOA'!G30/consumo!G31)*100</f>
        <v>9.0476577324173917</v>
      </c>
      <c r="H30" s="176">
        <f>('Ingreso FOA'!H30/consumo!H31)*100</f>
        <v>8.6002790667444184</v>
      </c>
      <c r="I30" s="176">
        <f>('Ingreso FOA'!I30/consumo!I31)*100</f>
        <v>8.5810418215321356</v>
      </c>
      <c r="J30" s="176">
        <f>('Ingreso FOA'!J30/consumo!J31)*100</f>
        <v>8.4347816195263547</v>
      </c>
      <c r="K30" s="176">
        <f>('Ingreso FOA'!K30/consumo!K31)*100</f>
        <v>8.8009403135780229</v>
      </c>
      <c r="L30" s="176">
        <f>('Ingreso FOA'!L30/consumo!L31)*100</f>
        <v>9.209096795770046</v>
      </c>
      <c r="M30" s="176">
        <f>('Ingreso FOA'!M30/consumo!M31)*100</f>
        <v>8.9578786043365248</v>
      </c>
      <c r="N30" s="182">
        <f>('Ingreso FOA'!N30/consumo!N31)*100</f>
        <v>8.5713264429856668</v>
      </c>
      <c r="O30" s="178">
        <f>('Ingreso FOA'!O30/consumo!O31)*100</f>
        <v>9.2651270079896175</v>
      </c>
      <c r="P30" s="130">
        <f t="shared" si="5"/>
        <v>81.852110046545803</v>
      </c>
      <c r="Q30" s="186">
        <f>('Ingreso FOA'!Q30/consumo!Q31)*100</f>
        <v>9.0573445463107358</v>
      </c>
      <c r="R30" s="130">
        <f t="shared" si="3"/>
        <v>39.20348223207619</v>
      </c>
      <c r="S30" s="186">
        <f>('Ingreso FOA'!S30/consumo!S31)*100</f>
        <v>8.7095942549862322</v>
      </c>
      <c r="T30" s="130">
        <f t="shared" si="4"/>
        <v>2.761414622176428</v>
      </c>
    </row>
    <row r="31" spans="2:20" ht="21" customHeight="1" x14ac:dyDescent="0.25">
      <c r="B31" s="67">
        <f>+'Ingresos totales'!$B31</f>
        <v>2007</v>
      </c>
      <c r="C31" s="176">
        <f>('Ingreso FOA'!C31/consumo!C32)*100</f>
        <v>9.1993293620336232</v>
      </c>
      <c r="D31" s="176">
        <f>('Ingreso FOA'!D31/consumo!D32)*100</f>
        <v>10.016977852014868</v>
      </c>
      <c r="E31" s="176">
        <f>('Ingreso FOA'!E31/consumo!E32)*100</f>
        <v>8.5043401929865379</v>
      </c>
      <c r="F31" s="176">
        <f>('Ingreso FOA'!F31/consumo!F32)*100</f>
        <v>9.0893614637536846</v>
      </c>
      <c r="G31" s="176">
        <f>('Ingreso FOA'!G31/consumo!G32)*100</f>
        <v>7.7974048030573488</v>
      </c>
      <c r="H31" s="176">
        <f>('Ingreso FOA'!H31/consumo!H32)*100</f>
        <v>7.2810208512362031</v>
      </c>
      <c r="I31" s="176">
        <f>('Ingreso FOA'!I31/consumo!I32)*100</f>
        <v>7.8290491662053761</v>
      </c>
      <c r="J31" s="176">
        <f>('Ingreso FOA'!J31/consumo!J32)*100</f>
        <v>9.0314454730211118</v>
      </c>
      <c r="K31" s="176">
        <f>('Ingreso FOA'!K31/consumo!K32)*100</f>
        <v>7.671598761567977</v>
      </c>
      <c r="L31" s="176">
        <f>('Ingreso FOA'!L31/consumo!L32)*100</f>
        <v>8.5683386626373714</v>
      </c>
      <c r="M31" s="176">
        <f>('Ingreso FOA'!M31/consumo!M32)*100</f>
        <v>9.1178610669283202</v>
      </c>
      <c r="N31" s="182">
        <f>('Ingreso FOA'!N31/consumo!N32)*100</f>
        <v>8.4693942558177611</v>
      </c>
      <c r="O31" s="178">
        <f>('Ingreso FOA'!O31/consumo!O32)*100</f>
        <v>9.2336585556979625</v>
      </c>
      <c r="P31" s="130">
        <f t="shared" si="5"/>
        <v>-0.33964404659017067</v>
      </c>
      <c r="Q31" s="186">
        <f>('Ingreso FOA'!Q31/consumo!Q32)*100</f>
        <v>8.5551814422636117</v>
      </c>
      <c r="R31" s="130">
        <f t="shared" si="3"/>
        <v>-5.5442641215594168</v>
      </c>
      <c r="S31" s="186">
        <f>('Ingreso FOA'!S31/consumo!S32)*100</f>
        <v>9.8658423496867798</v>
      </c>
      <c r="T31" s="130">
        <f t="shared" si="4"/>
        <v>13.275567849083171</v>
      </c>
    </row>
    <row r="32" spans="2:20" ht="21" customHeight="1" x14ac:dyDescent="0.25">
      <c r="B32" s="67">
        <f>+'Ingresos totales'!$B32</f>
        <v>2008</v>
      </c>
      <c r="C32" s="176">
        <f>('Ingreso FOA'!C32/consumo!C33)*100</f>
        <v>9.6310371953486609</v>
      </c>
      <c r="D32" s="176">
        <f>('Ingreso FOA'!D32/consumo!D33)*100</f>
        <v>10.545122651065544</v>
      </c>
      <c r="E32" s="176">
        <f>('Ingreso FOA'!E32/consumo!E33)*100</f>
        <v>10.346320999505053</v>
      </c>
      <c r="F32" s="176">
        <f>('Ingreso FOA'!F32/consumo!F33)*100</f>
        <v>10.924619171549892</v>
      </c>
      <c r="G32" s="176">
        <f>('Ingreso FOA'!G32/consumo!G33)*100</f>
        <v>13.293271595011428</v>
      </c>
      <c r="H32" s="176">
        <f>('Ingreso FOA'!H32/consumo!H33)*100</f>
        <v>12.870154633617542</v>
      </c>
      <c r="I32" s="176">
        <f>('Ingreso FOA'!I32/consumo!I33)*100</f>
        <v>12.514047820307383</v>
      </c>
      <c r="J32" s="176">
        <f>('Ingreso FOA'!J32/consumo!J33)*100</f>
        <v>13.31876055357262</v>
      </c>
      <c r="K32" s="176">
        <f>('Ingreso FOA'!K32/consumo!K33)*100</f>
        <v>11.429811446991581</v>
      </c>
      <c r="L32" s="176">
        <f>('Ingreso FOA'!L32/consumo!L33)*100</f>
        <v>12.486139427536934</v>
      </c>
      <c r="M32" s="176">
        <f>('Ingreso FOA'!M32/consumo!M33)*100</f>
        <v>15.617890031478668</v>
      </c>
      <c r="N32" s="182">
        <f>('Ingreso FOA'!N32/consumo!N33)*100</f>
        <v>18.400472214899793</v>
      </c>
      <c r="O32" s="178">
        <f>('Ingreso FOA'!O32/consumo!O33)*100</f>
        <v>10.176094953009745</v>
      </c>
      <c r="P32" s="130">
        <f t="shared" si="5"/>
        <v>10.206532888637287</v>
      </c>
      <c r="Q32" s="186">
        <f>('Ingreso FOA'!Q32/consumo!Q33)*100</f>
        <v>12.576613460469307</v>
      </c>
      <c r="R32" s="130">
        <f t="shared" si="3"/>
        <v>47.005806309838661</v>
      </c>
      <c r="S32" s="186">
        <f>('Ingreso FOA'!S32/consumo!S33)*100</f>
        <v>14.213871375661993</v>
      </c>
      <c r="T32" s="130">
        <f t="shared" si="4"/>
        <v>44.071543735069454</v>
      </c>
    </row>
    <row r="33" spans="2:20" ht="21" customHeight="1" x14ac:dyDescent="0.25">
      <c r="B33" s="67">
        <f>+'Ingresos totales'!$B33</f>
        <v>2009</v>
      </c>
      <c r="C33" s="176">
        <f>('Ingreso FOA'!C33/consumo!C34)*100</f>
        <v>19.531007057522839</v>
      </c>
      <c r="D33" s="176">
        <f>('Ingreso FOA'!D33/consumo!D34)*100</f>
        <v>17.779225297579202</v>
      </c>
      <c r="E33" s="176">
        <f>('Ingreso FOA'!E33/consumo!E34)*100</f>
        <v>15.703839412966204</v>
      </c>
      <c r="F33" s="176">
        <f>('Ingreso FOA'!F33/consumo!F34)*100</f>
        <v>13.378964545755498</v>
      </c>
      <c r="G33" s="176">
        <f>('Ingreso FOA'!G33/consumo!G34)*100</f>
        <v>11.514531713505729</v>
      </c>
      <c r="H33" s="176">
        <f>('Ingreso FOA'!H33/consumo!H34)*100</f>
        <v>7.7144446801763467</v>
      </c>
      <c r="I33" s="176">
        <f>('Ingreso FOA'!I33/consumo!I34)*100</f>
        <v>8.0073210218667121</v>
      </c>
      <c r="J33" s="176">
        <f>('Ingreso FOA'!J33/consumo!J34)*100</f>
        <v>8.880404677077685</v>
      </c>
      <c r="K33" s="176">
        <f>('Ingreso FOA'!K33/consumo!K34)*100</f>
        <v>7.8871651044374564</v>
      </c>
      <c r="L33" s="176">
        <f>('Ingreso FOA'!L33/consumo!L34)*100</f>
        <v>8.2803319383325622</v>
      </c>
      <c r="M33" s="176">
        <f>('Ingreso FOA'!M33/consumo!M34)*100</f>
        <v>8.1634503596564798</v>
      </c>
      <c r="N33" s="182">
        <f>('Ingreso FOA'!N33/consumo!N34)*100</f>
        <v>9.6977563738962864</v>
      </c>
      <c r="O33" s="178">
        <f>('Ingreso FOA'!O33/consumo!O34)*100</f>
        <v>17.673467232267985</v>
      </c>
      <c r="P33" s="130">
        <f t="shared" si="5"/>
        <v>73.676319982065138</v>
      </c>
      <c r="Q33" s="186">
        <f>('Ingreso FOA'!Q33/consumo!Q34)*100</f>
        <v>11.57689904028515</v>
      </c>
      <c r="R33" s="130">
        <f t="shared" si="3"/>
        <v>-7.9489953581419197</v>
      </c>
      <c r="S33" s="186">
        <f>('Ingreso FOA'!S33/consumo!S34)*100</f>
        <v>9.6442474752330867</v>
      </c>
      <c r="T33" s="130">
        <f t="shared" si="4"/>
        <v>-32.149044969221706</v>
      </c>
    </row>
    <row r="34" spans="2:20" ht="21" customHeight="1" x14ac:dyDescent="0.25">
      <c r="B34" s="67">
        <f>+'Ingresos totales'!$B34</f>
        <v>2010</v>
      </c>
      <c r="C34" s="176">
        <f>('Ingreso FOA'!C34/consumo!C35)*100</f>
        <v>9.6409571150772777</v>
      </c>
      <c r="D34" s="176">
        <f>('Ingreso FOA'!D34/consumo!D35)*100</f>
        <v>9.9299548433446212</v>
      </c>
      <c r="E34" s="176">
        <f>('Ingreso FOA'!E34/consumo!E35)*100</f>
        <v>10.162107203688965</v>
      </c>
      <c r="F34" s="176">
        <f>('Ingreso FOA'!F34/consumo!F35)*100</f>
        <v>11.461700140845666</v>
      </c>
      <c r="G34" s="176">
        <f>('Ingreso FOA'!G34/consumo!G35)*100</f>
        <v>11.346107830736637</v>
      </c>
      <c r="H34" s="176">
        <f>('Ingreso FOA'!H34/consumo!H35)*100</f>
        <v>11.609901775120139</v>
      </c>
      <c r="I34" s="176">
        <f>('Ingreso FOA'!I34/consumo!I35)*100</f>
        <v>11.787645198893401</v>
      </c>
      <c r="J34" s="176">
        <f>('Ingreso FOA'!J34/consumo!J35)*100</f>
        <v>13.722932516414401</v>
      </c>
      <c r="K34" s="176">
        <f>('Ingreso FOA'!K34/consumo!K35)*100</f>
        <v>12.808073673142445</v>
      </c>
      <c r="L34" s="176">
        <f>('Ingreso FOA'!L34/consumo!L35)*100</f>
        <v>12.400249323269739</v>
      </c>
      <c r="M34" s="176">
        <f>('Ingreso FOA'!M34/consumo!M35)*100</f>
        <v>12.997400372450487</v>
      </c>
      <c r="N34" s="182">
        <f>('Ingreso FOA'!N34/consumo!N35)*100</f>
        <v>12.491355785558031</v>
      </c>
      <c r="O34" s="178">
        <f>('Ingreso FOA'!O34/consumo!O35)*100</f>
        <v>9.9100949474014453</v>
      </c>
      <c r="P34" s="130">
        <f t="shared" si="5"/>
        <v>-43.9267076620499</v>
      </c>
      <c r="Q34" s="186">
        <f>('Ingreso FOA'!Q34/consumo!Q35)*100</f>
        <v>11.659984532567018</v>
      </c>
      <c r="R34" s="130">
        <f t="shared" si="3"/>
        <v>0.71768348322591713</v>
      </c>
      <c r="S34" s="186">
        <f>('Ingreso FOA'!S34/consumo!S35)*100</f>
        <v>12.404361023719886</v>
      </c>
      <c r="T34" s="130">
        <f t="shared" si="4"/>
        <v>28.619273360362342</v>
      </c>
    </row>
    <row r="35" spans="2:20" ht="21" customHeight="1" x14ac:dyDescent="0.25">
      <c r="B35" s="67">
        <f>+'Ingresos totales'!$B35</f>
        <v>2011</v>
      </c>
      <c r="C35" s="176">
        <f>('Ingreso FOA'!C35/consumo!C36)*100</f>
        <v>11.73494542900864</v>
      </c>
      <c r="D35" s="176">
        <f>('Ingreso FOA'!D35/consumo!D36)*100</f>
        <v>11.71735379101729</v>
      </c>
      <c r="E35" s="176">
        <f>('Ingreso FOA'!E35/consumo!E36)*100</f>
        <v>11.715668439392957</v>
      </c>
      <c r="F35" s="176">
        <f>('Ingreso FOA'!F35/consumo!F36)*100</f>
        <v>12.582959286016946</v>
      </c>
      <c r="G35" s="176">
        <f>('Ingreso FOA'!G35/consumo!G36)*100</f>
        <v>11.286648641314926</v>
      </c>
      <c r="H35" s="176">
        <f>('Ingreso FOA'!H35/consumo!H36)*100</f>
        <v>13.74607082657578</v>
      </c>
      <c r="I35" s="176">
        <f>('Ingreso FOA'!I35/consumo!I36)*100</f>
        <v>14.081955039492652</v>
      </c>
      <c r="J35" s="176">
        <f>('Ingreso FOA'!J35/consumo!J36)*100</f>
        <v>14.247098630644444</v>
      </c>
      <c r="K35" s="176">
        <f>('Ingreso FOA'!K35/consumo!K36)*100</f>
        <v>16.643425117093098</v>
      </c>
      <c r="L35" s="176">
        <f>('Ingreso FOA'!L35/consumo!L36)*100</f>
        <v>16.445259574832232</v>
      </c>
      <c r="M35" s="176">
        <f>('Ingreso FOA'!M35/consumo!M36)*100</f>
        <v>15.961481881877839</v>
      </c>
      <c r="N35" s="182">
        <f>('Ingreso FOA'!N35/consumo!N36)*100</f>
        <v>18.116704214921121</v>
      </c>
      <c r="O35" s="178">
        <f>('Ingreso FOA'!O35/consumo!O36)*100</f>
        <v>11.722665267984423</v>
      </c>
      <c r="P35" s="130">
        <f t="shared" si="5"/>
        <v>18.290140813012655</v>
      </c>
      <c r="Q35" s="186">
        <f>('Ingreso FOA'!Q35/consumo!Q36)*100</f>
        <v>13.970680828883403</v>
      </c>
      <c r="R35" s="130">
        <f t="shared" si="3"/>
        <v>19.817318709664455</v>
      </c>
      <c r="S35" s="186">
        <f>('Ingreso FOA'!S35/consumo!S36)*100</f>
        <v>16.80924184415111</v>
      </c>
      <c r="T35" s="130">
        <f t="shared" si="4"/>
        <v>35.51074345553242</v>
      </c>
    </row>
    <row r="36" spans="2:20" ht="21" customHeight="1" x14ac:dyDescent="0.25">
      <c r="B36" s="67">
        <f>+'Ingresos totales'!$B36</f>
        <v>2012</v>
      </c>
      <c r="C36" s="176">
        <f>('Ingreso FOA'!C36/consumo!C37)*100</f>
        <v>17.387125669519065</v>
      </c>
      <c r="D36" s="176">
        <f>('Ingreso FOA'!D36/consumo!D37)*100</f>
        <v>18.304301640071341</v>
      </c>
      <c r="E36" s="176">
        <f>('Ingreso FOA'!E36/consumo!E37)*100</f>
        <v>18.661761009151164</v>
      </c>
      <c r="F36" s="176">
        <f>('Ingreso FOA'!F36/consumo!F37)*100</f>
        <v>18.181199203465496</v>
      </c>
      <c r="G36" s="176">
        <f>('Ingreso FOA'!G36/consumo!G37)*100</f>
        <v>16.039137847154123</v>
      </c>
      <c r="H36" s="176">
        <f>('Ingreso FOA'!H36/consumo!H37)*100</f>
        <v>17.060709665944049</v>
      </c>
      <c r="I36" s="176">
        <f>('Ingreso FOA'!I36/consumo!I37)*100</f>
        <v>17.849923685914067</v>
      </c>
      <c r="J36" s="176">
        <f>('Ingreso FOA'!J36/consumo!J37)*100</f>
        <v>19.002669216523724</v>
      </c>
      <c r="K36" s="176">
        <f>('Ingreso FOA'!K36/consumo!K37)*100</f>
        <v>17.512896281806434</v>
      </c>
      <c r="L36" s="176">
        <f>('Ingreso FOA'!L36/consumo!L37)*100</f>
        <v>21.505731956983904</v>
      </c>
      <c r="M36" s="176">
        <f>('Ingreso FOA'!M36/consumo!M37)*100</f>
        <v>17.848248612518976</v>
      </c>
      <c r="N36" s="182">
        <f>('Ingreso FOA'!N36/consumo!N37)*100</f>
        <v>24.219069506652399</v>
      </c>
      <c r="O36" s="178">
        <f>('Ingreso FOA'!O36/consumo!O37)*100</f>
        <v>18.104723343480288</v>
      </c>
      <c r="P36" s="130">
        <f t="shared" si="5"/>
        <v>54.442039669304542</v>
      </c>
      <c r="Q36" s="186">
        <f>('Ingreso FOA'!Q36/consumo!Q37)*100</f>
        <v>18.492264189352859</v>
      </c>
      <c r="R36" s="130">
        <f t="shared" si="3"/>
        <v>32.364803232218996</v>
      </c>
      <c r="S36" s="186">
        <f>('Ingreso FOA'!S36/consumo!S37)*100</f>
        <v>18.016456753906699</v>
      </c>
      <c r="T36" s="130">
        <f t="shared" si="4"/>
        <v>7.1818522271761331</v>
      </c>
    </row>
    <row r="37" spans="2:20" ht="21" customHeight="1" x14ac:dyDescent="0.25">
      <c r="B37" s="67">
        <f>+'Ingresos totales'!$B37</f>
        <v>2013</v>
      </c>
      <c r="C37" s="176">
        <f>('Ingreso FOA'!C37/consumo!C38)*100</f>
        <v>14.746850910270359</v>
      </c>
      <c r="D37" s="176">
        <f>('Ingreso FOA'!D37/consumo!D38)*100</f>
        <v>17.833995890913936</v>
      </c>
      <c r="E37" s="176">
        <f>('Ingreso FOA'!E37/consumo!E38)*100</f>
        <v>17.473989695838689</v>
      </c>
      <c r="F37" s="176">
        <f>('Ingreso FOA'!F37/consumo!F38)*100</f>
        <v>18.481067177504567</v>
      </c>
      <c r="G37" s="176">
        <f>('Ingreso FOA'!G37/consumo!G38)*100</f>
        <v>15.222351909002544</v>
      </c>
      <c r="H37" s="176">
        <f>('Ingreso FOA'!H37/consumo!H38)*100</f>
        <v>17.210592860832953</v>
      </c>
      <c r="I37" s="176">
        <f>('Ingreso FOA'!I37/consumo!I38)*100</f>
        <v>15.411429140481999</v>
      </c>
      <c r="J37" s="176">
        <f>('Ingreso FOA'!J37/consumo!J38)*100</f>
        <v>20.782767044151175</v>
      </c>
      <c r="K37" s="176">
        <f>('Ingreso FOA'!K37/consumo!K38)*100</f>
        <v>15.70951954551307</v>
      </c>
      <c r="L37" s="176">
        <f>('Ingreso FOA'!L37/consumo!L38)*100</f>
        <v>15.435653398745064</v>
      </c>
      <c r="M37" s="176">
        <f>('Ingreso FOA'!M37/consumo!M38)*100</f>
        <v>14.569878609201679</v>
      </c>
      <c r="N37" s="182">
        <f>('Ingreso FOA'!N37/consumo!N38)*100</f>
        <v>14.215750404037314</v>
      </c>
      <c r="O37" s="178">
        <f>('Ingreso FOA'!O37/consumo!O38)*100</f>
        <v>16.61169642278761</v>
      </c>
      <c r="P37" s="130">
        <f t="shared" si="5"/>
        <v>-8.2466154956757904</v>
      </c>
      <c r="Q37" s="186">
        <f>('Ingreso FOA'!Q37/consumo!Q38)*100</f>
        <v>16.34663181405779</v>
      </c>
      <c r="R37" s="130">
        <f t="shared" si="3"/>
        <v>-11.602864599622375</v>
      </c>
      <c r="S37" s="186">
        <f>('Ingreso FOA'!S37/consumo!S38)*100</f>
        <v>15.401965481079017</v>
      </c>
      <c r="T37" s="130">
        <f t="shared" si="4"/>
        <v>-14.511684003907998</v>
      </c>
    </row>
    <row r="38" spans="2:20" ht="21" customHeight="1" x14ac:dyDescent="0.25">
      <c r="B38" s="67">
        <f>+'Ingresos totales'!$B38</f>
        <v>2014</v>
      </c>
      <c r="C38" s="176">
        <f>('Ingreso FOA'!C38/consumo!C39)*100</f>
        <v>14.927147105080094</v>
      </c>
      <c r="D38" s="176">
        <f>('Ingreso FOA'!D38/consumo!D39)*100</f>
        <v>15.779238863414037</v>
      </c>
      <c r="E38" s="176">
        <f>('Ingreso FOA'!E38/consumo!E39)*100</f>
        <v>15.069709220932094</v>
      </c>
      <c r="F38" s="176">
        <f>('Ingreso FOA'!F38/consumo!F39)*100</f>
        <v>15.518555285376657</v>
      </c>
      <c r="G38" s="176">
        <f>('Ingreso FOA'!G38/consumo!G39)*100</f>
        <v>14.724705850534846</v>
      </c>
      <c r="H38" s="176">
        <f>('Ingreso FOA'!H38/consumo!H39)*100</f>
        <v>13.178279248715555</v>
      </c>
      <c r="I38" s="176">
        <f>('Ingreso FOA'!I38/consumo!I39)*100</f>
        <v>14.100556702035982</v>
      </c>
      <c r="J38" s="176">
        <f>('Ingreso FOA'!J38/consumo!J39)*100</f>
        <v>16.761910814027441</v>
      </c>
      <c r="K38" s="176">
        <f>('Ingreso FOA'!K38/consumo!K39)*100</f>
        <v>16.861431079354571</v>
      </c>
      <c r="L38" s="176">
        <f>('Ingreso FOA'!L38/consumo!L39)*100</f>
        <v>15.122049324806072</v>
      </c>
      <c r="M38" s="176">
        <f>('Ingreso FOA'!M38/consumo!M39)*100</f>
        <v>13.897337170256071</v>
      </c>
      <c r="N38" s="182">
        <f>('Ingreso FOA'!N38/consumo!N39)*100</f>
        <v>14.221710171187086</v>
      </c>
      <c r="O38" s="178">
        <f>('Ingreso FOA'!O38/consumo!O39)*100</f>
        <v>15.256240148493038</v>
      </c>
      <c r="P38" s="130">
        <f t="shared" si="5"/>
        <v>-8.1596499225400123</v>
      </c>
      <c r="Q38" s="186">
        <f>('Ingreso FOA'!Q38/consumo!Q39)*100</f>
        <v>15.014924384985468</v>
      </c>
      <c r="R38" s="130">
        <f t="shared" si="3"/>
        <v>-8.1466778246456872</v>
      </c>
      <c r="S38" s="186">
        <f>('Ingreso FOA'!S38/consumo!S39)*100</f>
        <v>14.599876275657591</v>
      </c>
      <c r="T38" s="130">
        <f t="shared" si="4"/>
        <v>-5.2077068112298726</v>
      </c>
    </row>
    <row r="39" spans="2:20" ht="21" customHeight="1" x14ac:dyDescent="0.25">
      <c r="B39" s="67">
        <f>+'Ingresos totales'!$B39</f>
        <v>2015</v>
      </c>
      <c r="C39" s="176">
        <f>('Ingreso FOA'!C39/consumo!C40)*100</f>
        <v>14.416639795515634</v>
      </c>
      <c r="D39" s="176">
        <f>('Ingreso FOA'!D39/consumo!D40)*100</f>
        <v>15.86088777048324</v>
      </c>
      <c r="E39" s="176">
        <f>('Ingreso FOA'!E39/consumo!E40)*100</f>
        <v>14.811695480339285</v>
      </c>
      <c r="F39" s="176">
        <f>('Ingreso FOA'!F39/consumo!F40)*100</f>
        <v>15.55722495953226</v>
      </c>
      <c r="G39" s="176">
        <f>('Ingreso FOA'!G39/consumo!G40)*100</f>
        <v>11.777637179161017</v>
      </c>
      <c r="H39" s="176">
        <f>('Ingreso FOA'!H39/consumo!H40)*100</f>
        <v>11.817122953587189</v>
      </c>
      <c r="I39" s="176">
        <f>('Ingreso FOA'!I39/consumo!I40)*100</f>
        <v>10.06234969770022</v>
      </c>
      <c r="J39" s="176">
        <f>('Ingreso FOA'!J39/consumo!J40)*100</f>
        <v>10.694116975114152</v>
      </c>
      <c r="K39" s="176">
        <f>('Ingreso FOA'!K39/consumo!K40)*100</f>
        <v>10.599820499533244</v>
      </c>
      <c r="L39" s="176">
        <f>('Ingreso FOA'!L39/consumo!L40)*100</f>
        <v>11.292233517389549</v>
      </c>
      <c r="M39" s="176">
        <f>('Ingreso FOA'!M39/consumo!M40)*100</f>
        <v>9.8421709652558302</v>
      </c>
      <c r="N39" s="182">
        <f>('Ingreso FOA'!N39/consumo!N40)*100</f>
        <v>9.6551165208181207</v>
      </c>
      <c r="O39" s="178">
        <f>('Ingreso FOA'!O39/consumo!O40)*100</f>
        <v>15.032199049385801</v>
      </c>
      <c r="P39" s="130">
        <f t="shared" si="5"/>
        <v>-1.468521057131944</v>
      </c>
      <c r="Q39" s="186">
        <f>('Ingreso FOA'!Q39/consumo!Q40)*100</f>
        <v>12.284964483281259</v>
      </c>
      <c r="R39" s="130">
        <f>((Q39/Q37)-1)*100</f>
        <v>-24.847120660560641</v>
      </c>
      <c r="S39" s="187"/>
      <c r="T39" s="111"/>
    </row>
    <row r="40" spans="2:20" ht="21" customHeight="1" x14ac:dyDescent="0.25">
      <c r="B40" s="82">
        <f>+'Ingresos totales'!$B40</f>
        <v>2016</v>
      </c>
      <c r="C40" s="183">
        <f>('Ingreso FOA'!C40/consumo!C41)*100</f>
        <v>9.3976026396372294</v>
      </c>
      <c r="D40" s="183">
        <f>('Ingreso FOA'!D40/consumo!D41)*100</f>
        <v>9.3669199109236025</v>
      </c>
      <c r="E40" s="183">
        <f>('Ingreso FOA'!E40/consumo!E41)*100</f>
        <v>10.604108535638014</v>
      </c>
      <c r="F40" s="183"/>
      <c r="G40" s="183"/>
      <c r="H40" s="183"/>
      <c r="I40" s="183"/>
      <c r="J40" s="183"/>
      <c r="K40" s="183"/>
      <c r="L40" s="183"/>
      <c r="M40" s="183"/>
      <c r="N40" s="184"/>
      <c r="O40" s="179">
        <f>('Ingreso FOA'!O40/consumo!O41)*100</f>
        <v>9.7569402301186123</v>
      </c>
      <c r="P40" s="137">
        <f t="shared" si="5"/>
        <v>-35.093061247633827</v>
      </c>
      <c r="Q40" s="185"/>
      <c r="R40" s="137"/>
      <c r="S40" s="168"/>
      <c r="T40" s="112"/>
    </row>
    <row r="41" spans="2:20" ht="21" customHeight="1" x14ac:dyDescent="0.25">
      <c r="B41" s="67"/>
      <c r="C41" s="68"/>
      <c r="D41" s="68"/>
      <c r="E41" s="68"/>
      <c r="F41" s="68"/>
      <c r="G41" s="68"/>
      <c r="H41" s="68"/>
      <c r="O41" s="69"/>
      <c r="P41" s="68"/>
      <c r="R41" s="5"/>
      <c r="S41" s="5"/>
    </row>
    <row r="42" spans="2:20" ht="33.75" x14ac:dyDescent="0.5">
      <c r="B42" s="85" t="s">
        <v>58</v>
      </c>
      <c r="C42" s="86"/>
      <c r="D42" s="86"/>
      <c r="E42" s="86"/>
      <c r="F42" s="86"/>
      <c r="G42" s="86"/>
      <c r="H42" s="86"/>
      <c r="I42" s="86"/>
      <c r="J42" s="86"/>
      <c r="K42" s="86"/>
      <c r="L42" s="86"/>
      <c r="M42" s="86"/>
      <c r="N42" s="98"/>
      <c r="O42" s="86"/>
      <c r="P42" s="86"/>
      <c r="Q42" s="93"/>
      <c r="R42" s="123"/>
      <c r="S42" s="123"/>
      <c r="T42" s="122"/>
    </row>
    <row r="43" spans="2:20" ht="47.25" x14ac:dyDescent="0.25">
      <c r="B43" s="174" t="s">
        <v>23</v>
      </c>
      <c r="C43" s="87" t="s">
        <v>24</v>
      </c>
      <c r="D43" s="87" t="s">
        <v>25</v>
      </c>
      <c r="E43" s="87" t="s">
        <v>26</v>
      </c>
      <c r="F43" s="87" t="s">
        <v>27</v>
      </c>
      <c r="G43" s="87" t="s">
        <v>28</v>
      </c>
      <c r="H43" s="87" t="s">
        <v>29</v>
      </c>
      <c r="I43" s="87" t="s">
        <v>30</v>
      </c>
      <c r="J43" s="87" t="s">
        <v>31</v>
      </c>
      <c r="K43" s="87" t="s">
        <v>32</v>
      </c>
      <c r="L43" s="87" t="s">
        <v>33</v>
      </c>
      <c r="M43" s="87" t="s">
        <v>34</v>
      </c>
      <c r="N43" s="96" t="s">
        <v>35</v>
      </c>
      <c r="O43" s="160" t="s">
        <v>67</v>
      </c>
      <c r="P43" s="161" t="s">
        <v>64</v>
      </c>
      <c r="Q43" s="162" t="s">
        <v>23</v>
      </c>
      <c r="R43" s="161" t="s">
        <v>36</v>
      </c>
      <c r="S43" s="162" t="s">
        <v>63</v>
      </c>
      <c r="T43" s="163" t="s">
        <v>66</v>
      </c>
    </row>
    <row r="44" spans="2:20" ht="21" customHeight="1" x14ac:dyDescent="0.25">
      <c r="B44" s="67">
        <f>+'Ingresos totales'!$B44</f>
        <v>2000</v>
      </c>
      <c r="C44" s="180">
        <f>('Ingreso FOA'!C44/consumo!C45)*100</f>
        <v>3.4838355563505008</v>
      </c>
      <c r="D44" s="180">
        <f>('Ingreso FOA'!D44/consumo!D45)*100</f>
        <v>4.1684203738024044</v>
      </c>
      <c r="E44" s="180">
        <f>('Ingreso FOA'!E44/consumo!E45)*100</f>
        <v>4.1285447508933499</v>
      </c>
      <c r="F44" s="180">
        <f>('Ingreso FOA'!F44/consumo!F45)*100</f>
        <v>4.4499023007859195</v>
      </c>
      <c r="G44" s="180">
        <f>('Ingreso FOA'!G44/consumo!G45)*100</f>
        <v>4.0715295941516159</v>
      </c>
      <c r="H44" s="180">
        <f>('Ingreso FOA'!H44/consumo!H45)*100</f>
        <v>4.3317432606984321</v>
      </c>
      <c r="I44" s="180">
        <f>('Ingreso FOA'!I44/consumo!I45)*100</f>
        <v>4.7928110367055261</v>
      </c>
      <c r="J44" s="180">
        <f>('Ingreso FOA'!J44/consumo!J45)*100</f>
        <v>4.6727779716066022</v>
      </c>
      <c r="K44" s="180">
        <f>('Ingreso FOA'!K44/consumo!K45)*100</f>
        <v>4.4335150346969456</v>
      </c>
      <c r="L44" s="180">
        <f>('Ingreso FOA'!L44/consumo!L45)*100</f>
        <v>4.076537585673532</v>
      </c>
      <c r="M44" s="180">
        <f>('Ingreso FOA'!M44/consumo!M45)*100</f>
        <v>4.4538337746210601</v>
      </c>
      <c r="N44" s="181">
        <f>('Ingreso FOA'!N44/consumo!N45)*100</f>
        <v>5.3320743459731332</v>
      </c>
      <c r="O44" s="178">
        <f>('Ingreso FOA'!O44/consumo!O45)*100</f>
        <v>3.9271317373511958</v>
      </c>
      <c r="P44" s="110"/>
      <c r="Q44" s="186">
        <f>('Ingreso FOA'!Q44/consumo!Q45)*100</f>
        <v>4.3620488305059375</v>
      </c>
      <c r="R44" s="110"/>
      <c r="S44" s="186">
        <f>('Ingreso FOA'!S44/consumo!S45)*100</f>
        <v>5.128002591930926</v>
      </c>
      <c r="T44" s="110"/>
    </row>
    <row r="45" spans="2:20" ht="21" customHeight="1" x14ac:dyDescent="0.25">
      <c r="B45" s="67">
        <f>+'Ingresos totales'!$B45</f>
        <v>2001</v>
      </c>
      <c r="C45" s="176">
        <f>('Ingreso FOA'!C45/consumo!C46)*100</f>
        <v>5.3030655956919404</v>
      </c>
      <c r="D45" s="176">
        <f>('Ingreso FOA'!D45/consumo!D46)*100</f>
        <v>5.417871273748549</v>
      </c>
      <c r="E45" s="176">
        <f>('Ingreso FOA'!E45/consumo!E46)*100</f>
        <v>5.6942834210291631</v>
      </c>
      <c r="F45" s="176">
        <f>('Ingreso FOA'!F45/consumo!F46)*100</f>
        <v>6.0856922651555454</v>
      </c>
      <c r="G45" s="176">
        <f>('Ingreso FOA'!G45/consumo!G46)*100</f>
        <v>5.8270881326760575</v>
      </c>
      <c r="H45" s="176">
        <f>('Ingreso FOA'!H45/consumo!H46)*100</f>
        <v>5.3808455621734685</v>
      </c>
      <c r="I45" s="176">
        <f>('Ingreso FOA'!I45/consumo!I46)*100</f>
        <v>4.9895547803274045</v>
      </c>
      <c r="J45" s="176">
        <f>('Ingreso FOA'!J45/consumo!J46)*100</f>
        <v>5.2752223318638602</v>
      </c>
      <c r="K45" s="176">
        <f>('Ingreso FOA'!K45/consumo!K46)*100</f>
        <v>5.3340208882625912</v>
      </c>
      <c r="L45" s="176">
        <f>('Ingreso FOA'!L45/consumo!L46)*100</f>
        <v>5.3695665982531713</v>
      </c>
      <c r="M45" s="176">
        <f>('Ingreso FOA'!M45/consumo!M46)*100</f>
        <v>5.1251252709799058</v>
      </c>
      <c r="N45" s="182">
        <f>('Ingreso FOA'!N45/consumo!N46)*100</f>
        <v>4.723281230143602</v>
      </c>
      <c r="O45" s="178">
        <f>('Ingreso FOA'!O45/consumo!O46)*100</f>
        <v>5.4691863970507546</v>
      </c>
      <c r="P45" s="130"/>
      <c r="Q45" s="186">
        <f>('Ingreso FOA'!Q45/consumo!Q46)*100</f>
        <v>5.3881371895777956</v>
      </c>
      <c r="R45" s="130">
        <f t="shared" ref="R45:R58" si="6">((Q45/Q44)-1)*100</f>
        <v>23.523082820529684</v>
      </c>
      <c r="S45" s="186">
        <f>('Ingreso FOA'!S45/consumo!S46)*100</f>
        <v>4.6675622743060297</v>
      </c>
      <c r="T45" s="130">
        <f t="shared" ref="T45:T58" si="7">((S45/S44)-1)*100</f>
        <v>-8.9789408131231045</v>
      </c>
    </row>
    <row r="46" spans="2:20" ht="21" customHeight="1" x14ac:dyDescent="0.25">
      <c r="B46" s="67">
        <f>+'Ingresos totales'!$B46</f>
        <v>2002</v>
      </c>
      <c r="C46" s="176">
        <f>('Ingreso FOA'!C46/consumo!C47)*100</f>
        <v>4.2095680276753606</v>
      </c>
      <c r="D46" s="176">
        <f>('Ingreso FOA'!D46/consumo!D47)*100</f>
        <v>4.3062854411417408</v>
      </c>
      <c r="E46" s="176">
        <f>('Ingreso FOA'!E46/consumo!E47)*100</f>
        <v>4.4377971991425227</v>
      </c>
      <c r="F46" s="176">
        <f>('Ingreso FOA'!F46/consumo!F47)*100</f>
        <v>4.6453504691036569</v>
      </c>
      <c r="G46" s="176">
        <f>('Ingreso FOA'!G46/consumo!G47)*100</f>
        <v>3.5420779296530673</v>
      </c>
      <c r="H46" s="176">
        <f>('Ingreso FOA'!H46/consumo!H47)*100</f>
        <v>4.1013457833137066</v>
      </c>
      <c r="I46" s="176">
        <f>('Ingreso FOA'!I46/consumo!I47)*100</f>
        <v>3.2467478112803816</v>
      </c>
      <c r="J46" s="176">
        <f>('Ingreso FOA'!J46/consumo!J47)*100</f>
        <v>3.5177581357975094</v>
      </c>
      <c r="K46" s="176">
        <f>('Ingreso FOA'!K46/consumo!K47)*100</f>
        <v>3.7814475661519804</v>
      </c>
      <c r="L46" s="176">
        <f>('Ingreso FOA'!L46/consumo!L47)*100</f>
        <v>4.0299376273569703</v>
      </c>
      <c r="M46" s="176">
        <f>('Ingreso FOA'!M46/consumo!M47)*100</f>
        <v>4.1780808799310307</v>
      </c>
      <c r="N46" s="182">
        <f>('Ingreso FOA'!N46/consumo!N47)*100</f>
        <v>4.013446452306213</v>
      </c>
      <c r="O46" s="178">
        <f>('Ingreso FOA'!O46/consumo!O47)*100</f>
        <v>4.3173819121599992</v>
      </c>
      <c r="P46" s="130">
        <f t="shared" ref="P46:P60" si="8">((O46/O45)-1)*100</f>
        <v>-21.05988718014553</v>
      </c>
      <c r="Q46" s="186">
        <f>('Ingreso FOA'!Q46/consumo!Q47)*100</f>
        <v>4.0198900326531426</v>
      </c>
      <c r="R46" s="130">
        <f t="shared" si="6"/>
        <v>-25.393695609147372</v>
      </c>
      <c r="S46" s="186">
        <f>('Ingreso FOA'!S46/consumo!S47)*100</f>
        <v>4.1530013849812022</v>
      </c>
      <c r="T46" s="130">
        <f t="shared" si="7"/>
        <v>-11.02418905383179</v>
      </c>
    </row>
    <row r="47" spans="2:20" ht="21" customHeight="1" x14ac:dyDescent="0.25">
      <c r="B47" s="67">
        <f>+'Ingresos totales'!$B47</f>
        <v>2003</v>
      </c>
      <c r="C47" s="176">
        <f>('Ingreso FOA'!C47/consumo!C48)*100</f>
        <v>4.3714441645061282</v>
      </c>
      <c r="D47" s="176">
        <f>('Ingreso FOA'!D47/consumo!D48)*100</f>
        <v>4.8803701211300181</v>
      </c>
      <c r="E47" s="176">
        <f>('Ingreso FOA'!E47/consumo!E48)*100</f>
        <v>4.4132646448284039</v>
      </c>
      <c r="F47" s="176">
        <f>('Ingreso FOA'!F47/consumo!F48)*100</f>
        <v>4.6818808674576262</v>
      </c>
      <c r="G47" s="176">
        <f>('Ingreso FOA'!G47/consumo!G48)*100</f>
        <v>4.5264433678615816</v>
      </c>
      <c r="H47" s="176">
        <f>('Ingreso FOA'!H47/consumo!H48)*100</f>
        <v>3.8872855500814327</v>
      </c>
      <c r="I47" s="176">
        <f>('Ingreso FOA'!I47/consumo!I48)*100</f>
        <v>4.9900513137531268</v>
      </c>
      <c r="J47" s="176">
        <f>('Ingreso FOA'!J47/consumo!J48)*100</f>
        <v>4.721066949504686</v>
      </c>
      <c r="K47" s="176">
        <f>('Ingreso FOA'!K47/consumo!K48)*100</f>
        <v>5.5431841387995551</v>
      </c>
      <c r="L47" s="176">
        <f>('Ingreso FOA'!L47/consumo!L48)*100</f>
        <v>4.7453831152929764</v>
      </c>
      <c r="M47" s="176">
        <f>('Ingreso FOA'!M47/consumo!M48)*100</f>
        <v>4.7185655230124679</v>
      </c>
      <c r="N47" s="182">
        <f>('Ingreso FOA'!N47/consumo!N48)*100</f>
        <v>4.6452356530468961</v>
      </c>
      <c r="O47" s="178">
        <f>('Ingreso FOA'!O47/consumo!O48)*100</f>
        <v>4.5496064197349844</v>
      </c>
      <c r="P47" s="130">
        <f t="shared" si="8"/>
        <v>5.3788270831663043</v>
      </c>
      <c r="Q47" s="186">
        <f>('Ingreso FOA'!Q47/consumo!Q48)*100</f>
        <v>4.667914495994915</v>
      </c>
      <c r="R47" s="130">
        <f t="shared" si="6"/>
        <v>16.120452501882831</v>
      </c>
      <c r="S47" s="186">
        <f>('Ingreso FOA'!S47/consumo!S48)*100</f>
        <v>4.574429441966509</v>
      </c>
      <c r="T47" s="130">
        <f t="shared" si="7"/>
        <v>10.147553971673284</v>
      </c>
    </row>
    <row r="48" spans="2:20" ht="21" customHeight="1" x14ac:dyDescent="0.25">
      <c r="B48" s="67">
        <f>+'Ingresos totales'!$B48</f>
        <v>2004</v>
      </c>
      <c r="C48" s="176">
        <f>('Ingreso FOA'!C48/consumo!C49)*100</f>
        <v>4.4094487324424305</v>
      </c>
      <c r="D48" s="176">
        <f>('Ingreso FOA'!D48/consumo!D49)*100</f>
        <v>4.2457910240867731</v>
      </c>
      <c r="E48" s="176">
        <f>('Ingreso FOA'!E48/consumo!E49)*100</f>
        <v>4.7163961774677858</v>
      </c>
      <c r="F48" s="176">
        <f>('Ingreso FOA'!F48/consumo!F49)*100</f>
        <v>4.1881574475521042</v>
      </c>
      <c r="G48" s="176">
        <f>('Ingreso FOA'!G48/consumo!G49)*100</f>
        <v>4.2966573804115651</v>
      </c>
      <c r="H48" s="176">
        <f>('Ingreso FOA'!H48/consumo!H49)*100</f>
        <v>3.8555801789225312</v>
      </c>
      <c r="I48" s="176">
        <f>('Ingreso FOA'!I48/consumo!I49)*100</f>
        <v>4.5630145199670329</v>
      </c>
      <c r="J48" s="176">
        <f>('Ingreso FOA'!J48/consumo!J49)*100</f>
        <v>4.542551758191844</v>
      </c>
      <c r="K48" s="176">
        <f>('Ingreso FOA'!K48/consumo!K49)*100</f>
        <v>4.7663920082571432</v>
      </c>
      <c r="L48" s="176">
        <f>('Ingreso FOA'!L48/consumo!L49)*100</f>
        <v>4.3259193715845283</v>
      </c>
      <c r="M48" s="176">
        <f>('Ingreso FOA'!M48/consumo!M49)*100</f>
        <v>4.2812544873075709</v>
      </c>
      <c r="N48" s="182">
        <f>('Ingreso FOA'!N48/consumo!N49)*100</f>
        <v>5.2860454192698176</v>
      </c>
      <c r="O48" s="178">
        <f>('Ingreso FOA'!O48/consumo!O49)*100</f>
        <v>4.4546468780254127</v>
      </c>
      <c r="P48" s="130">
        <f t="shared" si="8"/>
        <v>-2.0872034402286355</v>
      </c>
      <c r="Q48" s="186">
        <f>('Ingreso FOA'!Q48/consumo!Q49)*100</f>
        <v>4.4523171457046598</v>
      </c>
      <c r="R48" s="130">
        <f t="shared" si="6"/>
        <v>-4.6187082148835046</v>
      </c>
      <c r="S48" s="186">
        <f>('Ingreso FOA'!S48/consumo!S49)*100</f>
        <v>4.890191414386047</v>
      </c>
      <c r="T48" s="130">
        <f t="shared" si="7"/>
        <v>6.9027618946898572</v>
      </c>
    </row>
    <row r="49" spans="2:20" ht="21" customHeight="1" x14ac:dyDescent="0.25">
      <c r="B49" s="67">
        <f>+'Ingresos totales'!$B49</f>
        <v>2005</v>
      </c>
      <c r="C49" s="176">
        <f>('Ingreso FOA'!C49/consumo!C50)*100</f>
        <v>4.5184486241511994</v>
      </c>
      <c r="D49" s="176">
        <f>('Ingreso FOA'!D49/consumo!D50)*100</f>
        <v>4.9772343089469251</v>
      </c>
      <c r="E49" s="176">
        <f>('Ingreso FOA'!E49/consumo!E50)*100</f>
        <v>4.8391572515563945</v>
      </c>
      <c r="F49" s="176">
        <f>('Ingreso FOA'!F49/consumo!F50)*100</f>
        <v>5.7897117113603453</v>
      </c>
      <c r="G49" s="176">
        <f>('Ingreso FOA'!G49/consumo!G50)*100</f>
        <v>5.5847740979327849</v>
      </c>
      <c r="H49" s="176">
        <f>('Ingreso FOA'!H49/consumo!H50)*100</f>
        <v>5.1191558577656355</v>
      </c>
      <c r="I49" s="176">
        <f>('Ingreso FOA'!I49/consumo!I50)*100</f>
        <v>5.3470410332874225</v>
      </c>
      <c r="J49" s="176">
        <f>('Ingreso FOA'!J49/consumo!J50)*100</f>
        <v>6.1667239978387283</v>
      </c>
      <c r="K49" s="176">
        <f>('Ingreso FOA'!K49/consumo!K50)*100</f>
        <v>7.3879995044247142</v>
      </c>
      <c r="L49" s="176">
        <f>('Ingreso FOA'!L49/consumo!L50)*100</f>
        <v>7.6592013600560378</v>
      </c>
      <c r="M49" s="176">
        <f>('Ingreso FOA'!M49/consumo!M50)*100</f>
        <v>7.5560677818207553</v>
      </c>
      <c r="N49" s="182">
        <f>('Ingreso FOA'!N49/consumo!N50)*100</f>
        <v>7.3740487518317233</v>
      </c>
      <c r="O49" s="178">
        <f>('Ingreso FOA'!O49/consumo!O50)*100</f>
        <v>4.7747475560578687</v>
      </c>
      <c r="P49" s="130">
        <f t="shared" si="8"/>
        <v>7.1857699790189633</v>
      </c>
      <c r="Q49" s="186">
        <f>('Ingreso FOA'!Q49/consumo!Q50)*100</f>
        <v>6.0463175263960656</v>
      </c>
      <c r="R49" s="130">
        <f t="shared" si="6"/>
        <v>35.801591138430155</v>
      </c>
      <c r="S49" s="186">
        <f>('Ingreso FOA'!S49/consumo!S50)*100</f>
        <v>7.8169529841975036</v>
      </c>
      <c r="T49" s="130">
        <f t="shared" si="7"/>
        <v>59.849632086005066</v>
      </c>
    </row>
    <row r="50" spans="2:20" ht="21" customHeight="1" x14ac:dyDescent="0.25">
      <c r="B50" s="67">
        <f>+'Ingresos totales'!$B50</f>
        <v>2006</v>
      </c>
      <c r="C50" s="176">
        <f>('Ingreso FOA'!C50/consumo!C51)*100</f>
        <v>7.5251100215929343</v>
      </c>
      <c r="D50" s="176">
        <f>('Ingreso FOA'!D50/consumo!D51)*100</f>
        <v>8.8053456692832466</v>
      </c>
      <c r="E50" s="176">
        <f>('Ingreso FOA'!E50/consumo!E51)*100</f>
        <v>9.2487432262857254</v>
      </c>
      <c r="F50" s="176">
        <f>('Ingreso FOA'!F50/consumo!F51)*100</f>
        <v>9.5115691850028679</v>
      </c>
      <c r="G50" s="176">
        <f>('Ingreso FOA'!G50/consumo!G51)*100</f>
        <v>8.1044846345094115</v>
      </c>
      <c r="H50" s="176">
        <f>('Ingreso FOA'!H50/consumo!H51)*100</f>
        <v>8.5005957316398799</v>
      </c>
      <c r="I50" s="176">
        <f>('Ingreso FOA'!I50/consumo!I51)*100</f>
        <v>7.8302855156615143</v>
      </c>
      <c r="J50" s="176">
        <f>('Ingreso FOA'!J50/consumo!J51)*100</f>
        <v>7.7131026794577977</v>
      </c>
      <c r="K50" s="176">
        <f>('Ingreso FOA'!K50/consumo!K51)*100</f>
        <v>8.2208060869827104</v>
      </c>
      <c r="L50" s="176">
        <f>('Ingreso FOA'!L50/consumo!L51)*100</f>
        <v>8.3101246667590747</v>
      </c>
      <c r="M50" s="176">
        <f>('Ingreso FOA'!M50/consumo!M51)*100</f>
        <v>8.2028754850810159</v>
      </c>
      <c r="N50" s="182">
        <f>('Ingreso FOA'!N50/consumo!N51)*100</f>
        <v>7.9677709519079336</v>
      </c>
      <c r="O50" s="178">
        <f>('Ingreso FOA'!O50/consumo!O51)*100</f>
        <v>8.5337877685976711</v>
      </c>
      <c r="P50" s="130">
        <f t="shared" si="8"/>
        <v>78.727517390329723</v>
      </c>
      <c r="Q50" s="186">
        <f>('Ingreso FOA'!Q50/consumo!Q51)*100</f>
        <v>8.3448230104127621</v>
      </c>
      <c r="R50" s="130">
        <f t="shared" si="6"/>
        <v>38.014964877088261</v>
      </c>
      <c r="S50" s="186">
        <f>('Ingreso FOA'!S50/consumo!S51)*100</f>
        <v>8.0026149597073477</v>
      </c>
      <c r="T50" s="130">
        <f t="shared" si="7"/>
        <v>2.3751195112107215</v>
      </c>
    </row>
    <row r="51" spans="2:20" ht="21" customHeight="1" x14ac:dyDescent="0.25">
      <c r="B51" s="67">
        <f>+'Ingresos totales'!$B51</f>
        <v>2007</v>
      </c>
      <c r="C51" s="176">
        <f>('Ingreso FOA'!C51/consumo!C52)*100</f>
        <v>8.3650148708165233</v>
      </c>
      <c r="D51" s="176">
        <f>('Ingreso FOA'!D51/consumo!D52)*100</f>
        <v>9.0896911595984715</v>
      </c>
      <c r="E51" s="176">
        <f>('Ingreso FOA'!E51/consumo!E52)*100</f>
        <v>8.027053707233474</v>
      </c>
      <c r="F51" s="176">
        <f>('Ingreso FOA'!F51/consumo!F52)*100</f>
        <v>8.2725367586651934</v>
      </c>
      <c r="G51" s="176">
        <f>('Ingreso FOA'!G51/consumo!G52)*100</f>
        <v>7.1114384896395739</v>
      </c>
      <c r="H51" s="176">
        <f>('Ingreso FOA'!H51/consumo!H52)*100</f>
        <v>6.8120206786176833</v>
      </c>
      <c r="I51" s="176">
        <f>('Ingreso FOA'!I51/consumo!I52)*100</f>
        <v>7.1529980495567758</v>
      </c>
      <c r="J51" s="176">
        <f>('Ingreso FOA'!J51/consumo!J52)*100</f>
        <v>8.0798345864555863</v>
      </c>
      <c r="K51" s="176">
        <f>('Ingreso FOA'!K51/consumo!K52)*100</f>
        <v>7.3259221916492621</v>
      </c>
      <c r="L51" s="176">
        <f>('Ingreso FOA'!L51/consumo!L52)*100</f>
        <v>7.9152256465699473</v>
      </c>
      <c r="M51" s="176">
        <f>('Ingreso FOA'!M51/consumo!M52)*100</f>
        <v>8.1823573335364035</v>
      </c>
      <c r="N51" s="182">
        <f>('Ingreso FOA'!N51/consumo!N52)*100</f>
        <v>7.900220152186499</v>
      </c>
      <c r="O51" s="178">
        <f>('Ingreso FOA'!O51/consumo!O52)*100</f>
        <v>8.5003711357511449</v>
      </c>
      <c r="P51" s="130">
        <f t="shared" si="8"/>
        <v>-0.39158031290034145</v>
      </c>
      <c r="Q51" s="186">
        <f>('Ingreso FOA'!Q51/consumo!Q52)*100</f>
        <v>7.8644714224709267</v>
      </c>
      <c r="R51" s="130">
        <f t="shared" si="6"/>
        <v>-5.7562825160275661</v>
      </c>
      <c r="S51" s="186">
        <f>('Ingreso FOA'!S51/consumo!S52)*100</f>
        <v>8.9935313749929229</v>
      </c>
      <c r="T51" s="130">
        <f t="shared" si="7"/>
        <v>12.382407753900138</v>
      </c>
    </row>
    <row r="52" spans="2:20" ht="21" customHeight="1" x14ac:dyDescent="0.25">
      <c r="B52" s="67">
        <f>+'Ingresos totales'!$B52</f>
        <v>2008</v>
      </c>
      <c r="C52" s="176">
        <f>('Ingreso FOA'!C52/consumo!C53)*100</f>
        <v>8.7597369773590792</v>
      </c>
      <c r="D52" s="176">
        <f>('Ingreso FOA'!D52/consumo!D53)*100</f>
        <v>9.552621312807533</v>
      </c>
      <c r="E52" s="176">
        <f>('Ingreso FOA'!E52/consumo!E53)*100</f>
        <v>9.478483990671343</v>
      </c>
      <c r="F52" s="176">
        <f>('Ingreso FOA'!F52/consumo!F53)*100</f>
        <v>10.017704773966207</v>
      </c>
      <c r="G52" s="176">
        <f>('Ingreso FOA'!G52/consumo!G53)*100</f>
        <v>12.289303681681318</v>
      </c>
      <c r="H52" s="176">
        <f>('Ingreso FOA'!H52/consumo!H53)*100</f>
        <v>11.576004410277747</v>
      </c>
      <c r="I52" s="176">
        <f>('Ingreso FOA'!I52/consumo!I53)*100</f>
        <v>11.571001213071135</v>
      </c>
      <c r="J52" s="176">
        <f>('Ingreso FOA'!J52/consumo!J53)*100</f>
        <v>11.971838135660192</v>
      </c>
      <c r="K52" s="176">
        <f>('Ingreso FOA'!K52/consumo!K53)*100</f>
        <v>10.365564743322073</v>
      </c>
      <c r="L52" s="176">
        <f>('Ingreso FOA'!L52/consumo!L53)*100</f>
        <v>11.475634654128351</v>
      </c>
      <c r="M52" s="176">
        <f>('Ingreso FOA'!M52/consumo!M53)*100</f>
        <v>14.177210045357919</v>
      </c>
      <c r="N52" s="182">
        <f>('Ingreso FOA'!N52/consumo!N53)*100</f>
        <v>17.139162058795005</v>
      </c>
      <c r="O52" s="178">
        <f>('Ingreso FOA'!O52/consumo!O53)*100</f>
        <v>9.2524896207699072</v>
      </c>
      <c r="P52" s="130">
        <f t="shared" si="8"/>
        <v>8.848066431540591</v>
      </c>
      <c r="Q52" s="186">
        <f>('Ingreso FOA'!Q52/consumo!Q53)*100</f>
        <v>11.466136916691076</v>
      </c>
      <c r="R52" s="130">
        <f t="shared" si="6"/>
        <v>45.796663256086291</v>
      </c>
      <c r="S52" s="186">
        <f>('Ingreso FOA'!S52/consumo!S53)*100</f>
        <v>12.847093930749473</v>
      </c>
      <c r="T52" s="130">
        <f t="shared" si="7"/>
        <v>42.8481582492904</v>
      </c>
    </row>
    <row r="53" spans="2:20" ht="21" customHeight="1" x14ac:dyDescent="0.25">
      <c r="B53" s="67">
        <f>+'Ingresos totales'!$B53</f>
        <v>2009</v>
      </c>
      <c r="C53" s="176">
        <f>('Ingreso FOA'!C53/consumo!C54)*100</f>
        <v>17.821882345238624</v>
      </c>
      <c r="D53" s="176">
        <f>('Ingreso FOA'!D53/consumo!D54)*100</f>
        <v>15.633983429379342</v>
      </c>
      <c r="E53" s="176">
        <f>('Ingreso FOA'!E53/consumo!E54)*100</f>
        <v>14.101020482599017</v>
      </c>
      <c r="F53" s="176">
        <f>('Ingreso FOA'!F53/consumo!F54)*100</f>
        <v>12.254172852534543</v>
      </c>
      <c r="G53" s="176">
        <f>('Ingreso FOA'!G53/consumo!G54)*100</f>
        <v>10.295060382107488</v>
      </c>
      <c r="H53" s="176">
        <f>('Ingreso FOA'!H53/consumo!H54)*100</f>
        <v>6.4198272253349842</v>
      </c>
      <c r="I53" s="176">
        <f>('Ingreso FOA'!I53/consumo!I54)*100</f>
        <v>7.0040268785298121</v>
      </c>
      <c r="J53" s="176">
        <f>('Ingreso FOA'!J53/consumo!J54)*100</f>
        <v>7.830935586416679</v>
      </c>
      <c r="K53" s="176">
        <f>('Ingreso FOA'!K53/consumo!K54)*100</f>
        <v>6.9329964892768476</v>
      </c>
      <c r="L53" s="176">
        <f>('Ingreso FOA'!L53/consumo!L54)*100</f>
        <v>7.613812173090488</v>
      </c>
      <c r="M53" s="176">
        <f>('Ingreso FOA'!M53/consumo!M54)*100</f>
        <v>7.4191414243300429</v>
      </c>
      <c r="N53" s="182">
        <f>('Ingreso FOA'!N53/consumo!N54)*100</f>
        <v>8.8648223036465321</v>
      </c>
      <c r="O53" s="178">
        <f>('Ingreso FOA'!O53/consumo!O54)*100</f>
        <v>15.928668810268775</v>
      </c>
      <c r="P53" s="130">
        <f t="shared" si="8"/>
        <v>72.155489637213321</v>
      </c>
      <c r="Q53" s="186">
        <f>('Ingreso FOA'!Q53/consumo!Q54)*100</f>
        <v>10.433262012402414</v>
      </c>
      <c r="R53" s="130">
        <f t="shared" si="6"/>
        <v>-9.0080461431183636</v>
      </c>
      <c r="S53" s="186">
        <f>('Ingreso FOA'!S53/consumo!S54)*100</f>
        <v>8.6492803860423759</v>
      </c>
      <c r="T53" s="130">
        <f t="shared" si="7"/>
        <v>-32.6751992889197</v>
      </c>
    </row>
    <row r="54" spans="2:20" ht="21" customHeight="1" x14ac:dyDescent="0.25">
      <c r="B54" s="67">
        <f>+'Ingresos totales'!$B54</f>
        <v>2010</v>
      </c>
      <c r="C54" s="176">
        <f>('Ingreso FOA'!C54/consumo!C55)*100</f>
        <v>8.6759786277170949</v>
      </c>
      <c r="D54" s="176">
        <f>('Ingreso FOA'!D54/consumo!D55)*100</f>
        <v>8.7988027717724009</v>
      </c>
      <c r="E54" s="176">
        <f>('Ingreso FOA'!E54/consumo!E55)*100</f>
        <v>9.3472485089327559</v>
      </c>
      <c r="F54" s="176">
        <f>('Ingreso FOA'!F54/consumo!F55)*100</f>
        <v>10.505364263806674</v>
      </c>
      <c r="G54" s="176">
        <f>('Ingreso FOA'!G54/consumo!G55)*100</f>
        <v>10.37897278541028</v>
      </c>
      <c r="H54" s="176">
        <f>('Ingreso FOA'!H54/consumo!H55)*100</f>
        <v>10.327261627811051</v>
      </c>
      <c r="I54" s="176">
        <f>('Ingreso FOA'!I54/consumo!I55)*100</f>
        <v>10.951049059510838</v>
      </c>
      <c r="J54" s="176">
        <f>('Ingreso FOA'!J54/consumo!J55)*100</f>
        <v>12.459850259966622</v>
      </c>
      <c r="K54" s="176">
        <f>('Ingreso FOA'!K54/consumo!K55)*100</f>
        <v>11.73273505042105</v>
      </c>
      <c r="L54" s="176">
        <f>('Ingreso FOA'!L54/consumo!L55)*100</f>
        <v>11.341697892696642</v>
      </c>
      <c r="M54" s="176">
        <f>('Ingreso FOA'!M54/consumo!M55)*100</f>
        <v>11.935380187351303</v>
      </c>
      <c r="N54" s="182">
        <f>('Ingreso FOA'!N54/consumo!N55)*100</f>
        <v>11.376849887297054</v>
      </c>
      <c r="O54" s="178">
        <f>('Ingreso FOA'!O54/consumo!O55)*100</f>
        <v>8.9434329152876213</v>
      </c>
      <c r="P54" s="130">
        <f t="shared" si="8"/>
        <v>-43.85323078899075</v>
      </c>
      <c r="Q54" s="186">
        <f>('Ingreso FOA'!Q54/consumo!Q55)*100</f>
        <v>10.622356492472994</v>
      </c>
      <c r="R54" s="130">
        <f t="shared" si="6"/>
        <v>1.8124195466939774</v>
      </c>
      <c r="S54" s="186">
        <f>('Ingreso FOA'!S54/consumo!S55)*100</f>
        <v>11.318634159193088</v>
      </c>
      <c r="T54" s="130">
        <f t="shared" si="7"/>
        <v>30.862148687633418</v>
      </c>
    </row>
    <row r="55" spans="2:20" ht="21" customHeight="1" x14ac:dyDescent="0.25">
      <c r="B55" s="67">
        <f>+'Ingresos totales'!$B55</f>
        <v>2011</v>
      </c>
      <c r="C55" s="176">
        <f>('Ingreso FOA'!C55/consumo!C56)*100</f>
        <v>10.630583234435802</v>
      </c>
      <c r="D55" s="176">
        <f>('Ingreso FOA'!D55/consumo!D56)*100</f>
        <v>10.703852651792202</v>
      </c>
      <c r="E55" s="176">
        <f>('Ingreso FOA'!E55/consumo!E56)*100</f>
        <v>10.773988606977012</v>
      </c>
      <c r="F55" s="176">
        <f>('Ingreso FOA'!F55/consumo!F56)*100</f>
        <v>11.530045942696605</v>
      </c>
      <c r="G55" s="176">
        <f>('Ingreso FOA'!G55/consumo!G56)*100</f>
        <v>10.267236507940062</v>
      </c>
      <c r="H55" s="176">
        <f>('Ingreso FOA'!H55/consumo!H56)*100</f>
        <v>12.103386402357639</v>
      </c>
      <c r="I55" s="176">
        <f>('Ingreso FOA'!I55/consumo!I56)*100</f>
        <v>13.056454648063726</v>
      </c>
      <c r="J55" s="176">
        <f>('Ingreso FOA'!J55/consumo!J56)*100</f>
        <v>13.587240883618481</v>
      </c>
      <c r="K55" s="176">
        <f>('Ingreso FOA'!K55/consumo!K56)*100</f>
        <v>15.174994260779684</v>
      </c>
      <c r="L55" s="176">
        <f>('Ingreso FOA'!L55/consumo!L56)*100</f>
        <v>15.012174194518307</v>
      </c>
      <c r="M55" s="176">
        <f>('Ingreso FOA'!M55/consumo!M56)*100</f>
        <v>14.774702391167319</v>
      </c>
      <c r="N55" s="182">
        <f>('Ingreso FOA'!N55/consumo!N56)*100</f>
        <v>16.511883301586252</v>
      </c>
      <c r="O55" s="178">
        <f>('Ingreso FOA'!O55/consumo!O56)*100</f>
        <v>10.703437022656956</v>
      </c>
      <c r="P55" s="130">
        <f t="shared" si="8"/>
        <v>19.679290089612444</v>
      </c>
      <c r="Q55" s="186">
        <f>('Ingreso FOA'!Q55/consumo!Q56)*100</f>
        <v>12.808601461942976</v>
      </c>
      <c r="R55" s="130">
        <f t="shared" si="6"/>
        <v>20.581543944784354</v>
      </c>
      <c r="S55" s="186">
        <f>('Ingreso FOA'!S55/consumo!S56)*100</f>
        <v>15.404171073954313</v>
      </c>
      <c r="T55" s="130">
        <f t="shared" si="7"/>
        <v>36.095670708138549</v>
      </c>
    </row>
    <row r="56" spans="2:20" ht="21" customHeight="1" x14ac:dyDescent="0.25">
      <c r="B56" s="67">
        <f>+'Ingresos totales'!$B56</f>
        <v>2012</v>
      </c>
      <c r="C56" s="176">
        <f>('Ingreso FOA'!C56/consumo!C57)*100</f>
        <v>15.946771770562584</v>
      </c>
      <c r="D56" s="176">
        <f>('Ingreso FOA'!D56/consumo!D57)*100</f>
        <v>16.965947391325255</v>
      </c>
      <c r="E56" s="176">
        <f>('Ingreso FOA'!E56/consumo!E57)*100</f>
        <v>17.030545678727123</v>
      </c>
      <c r="F56" s="176">
        <f>('Ingreso FOA'!F56/consumo!F57)*100</f>
        <v>16.143268500576188</v>
      </c>
      <c r="G56" s="176">
        <f>('Ingreso FOA'!G56/consumo!G57)*100</f>
        <v>14.990781116744129</v>
      </c>
      <c r="H56" s="176">
        <f>('Ingreso FOA'!H56/consumo!H57)*100</f>
        <v>15.290759155495831</v>
      </c>
      <c r="I56" s="176">
        <f>('Ingreso FOA'!I56/consumo!I57)*100</f>
        <v>16.294765344638062</v>
      </c>
      <c r="J56" s="176">
        <f>('Ingreso FOA'!J56/consumo!J57)*100</f>
        <v>16.412761781786806</v>
      </c>
      <c r="K56" s="176">
        <f>('Ingreso FOA'!K56/consumo!K57)*100</f>
        <v>15.678621448020294</v>
      </c>
      <c r="L56" s="176">
        <f>('Ingreso FOA'!L56/consumo!L57)*100</f>
        <v>17.887191996615492</v>
      </c>
      <c r="M56" s="176">
        <f>('Ingreso FOA'!M56/consumo!M57)*100</f>
        <v>11.555855809476505</v>
      </c>
      <c r="N56" s="182">
        <f>('Ingreso FOA'!N56/consumo!N57)*100</f>
        <v>24.97479063824337</v>
      </c>
      <c r="O56" s="178">
        <f>('Ingreso FOA'!O56/consumo!O57)*100</f>
        <v>16.632682282390796</v>
      </c>
      <c r="P56" s="130">
        <f t="shared" si="8"/>
        <v>55.395713051638062</v>
      </c>
      <c r="Q56" s="186">
        <f>('Ingreso FOA'!Q56/consumo!Q57)*100</f>
        <v>16.242978740967768</v>
      </c>
      <c r="R56" s="130">
        <f t="shared" si="6"/>
        <v>26.813054409016026</v>
      </c>
      <c r="S56" s="186">
        <f>('Ingreso FOA'!S56/consumo!S57)*100</f>
        <v>15.753892060375138</v>
      </c>
      <c r="T56" s="130">
        <f t="shared" si="7"/>
        <v>2.2703005876904436</v>
      </c>
    </row>
    <row r="57" spans="2:20" ht="21" customHeight="1" x14ac:dyDescent="0.25">
      <c r="B57" s="67">
        <f>+'Ingresos totales'!$B57</f>
        <v>2013</v>
      </c>
      <c r="C57" s="176">
        <f>('Ingreso FOA'!C57/consumo!C58)*100</f>
        <v>14.296317504209835</v>
      </c>
      <c r="D57" s="176">
        <f>('Ingreso FOA'!D57/consumo!D58)*100</f>
        <v>15.778791983577214</v>
      </c>
      <c r="E57" s="176">
        <f>('Ingreso FOA'!E57/consumo!E58)*100</f>
        <v>15.329328416208664</v>
      </c>
      <c r="F57" s="176">
        <f>('Ingreso FOA'!F57/consumo!F58)*100</f>
        <v>16.835257518417716</v>
      </c>
      <c r="G57" s="176">
        <f>('Ingreso FOA'!G57/consumo!G58)*100</f>
        <v>12.328321826783602</v>
      </c>
      <c r="H57" s="176">
        <f>('Ingreso FOA'!H57/consumo!H58)*100</f>
        <v>15.488026960902031</v>
      </c>
      <c r="I57" s="176">
        <f>('Ingreso FOA'!I57/consumo!I58)*100</f>
        <v>13.626061976264475</v>
      </c>
      <c r="J57" s="176">
        <f>('Ingreso FOA'!J57/consumo!J58)*100</f>
        <v>18.384391769229271</v>
      </c>
      <c r="K57" s="176">
        <f>('Ingreso FOA'!K57/consumo!K58)*100</f>
        <v>14.368352277506439</v>
      </c>
      <c r="L57" s="176">
        <f>('Ingreso FOA'!L57/consumo!L58)*100</f>
        <v>14.211862487305133</v>
      </c>
      <c r="M57" s="176">
        <f>('Ingreso FOA'!M57/consumo!M58)*100</f>
        <v>12.972304122714428</v>
      </c>
      <c r="N57" s="182">
        <f>('Ingreso FOA'!N57/consumo!N58)*100</f>
        <v>12.171170247625303</v>
      </c>
      <c r="O57" s="178">
        <f>('Ingreso FOA'!O57/consumo!O58)*100</f>
        <v>15.141632984853034</v>
      </c>
      <c r="P57" s="130">
        <f t="shared" si="8"/>
        <v>-8.9645751191697602</v>
      </c>
      <c r="Q57" s="186">
        <f>('Ingreso FOA'!Q57/consumo!Q58)*100</f>
        <v>14.662247119258051</v>
      </c>
      <c r="R57" s="130">
        <f t="shared" si="6"/>
        <v>-9.7317840952584778</v>
      </c>
      <c r="S57" s="186">
        <f>('Ingreso FOA'!S57/consumo!S58)*100</f>
        <v>13.846662883498459</v>
      </c>
      <c r="T57" s="130">
        <f t="shared" si="7"/>
        <v>-12.106399926871559</v>
      </c>
    </row>
    <row r="58" spans="2:20" ht="21" customHeight="1" x14ac:dyDescent="0.25">
      <c r="B58" s="67">
        <f>+'Ingresos totales'!$B58</f>
        <v>2014</v>
      </c>
      <c r="C58" s="176">
        <f>('Ingreso FOA'!C58/consumo!C59)*100</f>
        <v>13.384997610538484</v>
      </c>
      <c r="D58" s="176">
        <f>('Ingreso FOA'!D58/consumo!D59)*100</f>
        <v>15.017375307195335</v>
      </c>
      <c r="E58" s="176">
        <f>('Ingreso FOA'!E58/consumo!E59)*100</f>
        <v>12.408102450266476</v>
      </c>
      <c r="F58" s="176">
        <f>('Ingreso FOA'!F58/consumo!F59)*100</f>
        <v>15.490767442690462</v>
      </c>
      <c r="G58" s="176">
        <f>('Ingreso FOA'!G58/consumo!G59)*100</f>
        <v>12.471812805982971</v>
      </c>
      <c r="H58" s="176">
        <f>('Ingreso FOA'!H58/consumo!H59)*100</f>
        <v>12.107387526562158</v>
      </c>
      <c r="I58" s="176">
        <f>('Ingreso FOA'!I58/consumo!I59)*100</f>
        <v>12.924137677669112</v>
      </c>
      <c r="J58" s="176">
        <f>('Ingreso FOA'!J58/consumo!J59)*100</f>
        <v>15.044765679018409</v>
      </c>
      <c r="K58" s="176">
        <f>('Ingreso FOA'!K58/consumo!K59)*100</f>
        <v>15.3524019865349</v>
      </c>
      <c r="L58" s="176">
        <f>('Ingreso FOA'!L58/consumo!L59)*100</f>
        <v>13.796873439363665</v>
      </c>
      <c r="M58" s="176">
        <f>('Ingreso FOA'!M58/consumo!M59)*100</f>
        <v>13.75993562551808</v>
      </c>
      <c r="N58" s="182">
        <f>('Ingreso FOA'!N58/consumo!N59)*100</f>
        <v>14.522602478402577</v>
      </c>
      <c r="O58" s="178">
        <f>('Ingreso FOA'!O58/consumo!O59)*100</f>
        <v>13.596423007672307</v>
      </c>
      <c r="P58" s="130">
        <f t="shared" si="8"/>
        <v>-10.205041812375725</v>
      </c>
      <c r="Q58" s="186">
        <f>('Ingreso FOA'!Q58/consumo!Q59)*100</f>
        <v>13.853042854984452</v>
      </c>
      <c r="R58" s="130">
        <f t="shared" si="6"/>
        <v>-5.5189648468736756</v>
      </c>
      <c r="S58" s="186">
        <f>('Ingreso FOA'!S58/consumo!S59)*100</f>
        <v>13.662564874487357</v>
      </c>
      <c r="T58" s="130">
        <f t="shared" si="7"/>
        <v>-1.3295478525045756</v>
      </c>
    </row>
    <row r="59" spans="2:20" ht="21" customHeight="1" x14ac:dyDescent="0.25">
      <c r="B59" s="67">
        <f>+'Ingresos totales'!$B59</f>
        <v>2015</v>
      </c>
      <c r="C59" s="176">
        <f>('Ingreso FOA'!C59/consumo!C60)*100</f>
        <v>13.324630927230272</v>
      </c>
      <c r="D59" s="176">
        <f>('Ingreso FOA'!D59/consumo!D60)*100</f>
        <v>14.478530620130348</v>
      </c>
      <c r="E59" s="176">
        <f>('Ingreso FOA'!E59/consumo!E60)*100</f>
        <v>13.952707111724171</v>
      </c>
      <c r="F59" s="176">
        <f>('Ingreso FOA'!F59/consumo!F60)*100</f>
        <v>14.740993907675515</v>
      </c>
      <c r="G59" s="176">
        <f>('Ingreso FOA'!G59/consumo!G60)*100</f>
        <v>11.052496119361249</v>
      </c>
      <c r="H59" s="176">
        <f>('Ingreso FOA'!H59/consumo!H60)*100</f>
        <v>10.718514524135848</v>
      </c>
      <c r="I59" s="176">
        <f>('Ingreso FOA'!I59/consumo!I60)*100</f>
        <v>9.1149280076690911</v>
      </c>
      <c r="J59" s="176">
        <f>('Ingreso FOA'!J59/consumo!J60)*100</f>
        <v>9.6933586029480363</v>
      </c>
      <c r="K59" s="176">
        <f>('Ingreso FOA'!K59/consumo!K60)*100</f>
        <v>9.85465375195189</v>
      </c>
      <c r="L59" s="176">
        <f>('Ingreso FOA'!L59/consumo!L60)*100</f>
        <v>10.391507823540593</v>
      </c>
      <c r="M59" s="176">
        <f>('Ingreso FOA'!M59/consumo!M60)*100</f>
        <v>9.0634496112329632</v>
      </c>
      <c r="N59" s="182">
        <f>('Ingreso FOA'!N59/consumo!N60)*100</f>
        <v>8.854827844912446</v>
      </c>
      <c r="O59" s="178">
        <f>('Ingreso FOA'!O59/consumo!O60)*100</f>
        <v>13.909880590510589</v>
      </c>
      <c r="P59" s="130">
        <f t="shared" si="8"/>
        <v>2.3054415316543286</v>
      </c>
      <c r="Q59" s="186">
        <f>('Ingreso FOA'!Q59/consumo!Q60)*100</f>
        <v>11.339872797402892</v>
      </c>
      <c r="R59" s="130">
        <f>((Q59/Q57)-1)*100</f>
        <v>-22.659380208449797</v>
      </c>
      <c r="S59" s="187"/>
      <c r="T59" s="111"/>
    </row>
    <row r="60" spans="2:20" ht="21" customHeight="1" x14ac:dyDescent="0.25">
      <c r="B60" s="82">
        <f>+'Ingresos totales'!$B60</f>
        <v>2016</v>
      </c>
      <c r="C60" s="183">
        <f>('Ingreso FOA'!C60/consumo!C61)*100</f>
        <v>8.4358855369940873</v>
      </c>
      <c r="D60" s="183">
        <f>('Ingreso FOA'!D60/consumo!D61)*100</f>
        <v>8.1807374490925451</v>
      </c>
      <c r="E60" s="183">
        <f>('Ingreso FOA'!E60/consumo!E61)*100</f>
        <v>9.6022533366849334</v>
      </c>
      <c r="F60" s="183"/>
      <c r="G60" s="183"/>
      <c r="H60" s="183"/>
      <c r="I60" s="183"/>
      <c r="J60" s="183"/>
      <c r="K60" s="183"/>
      <c r="L60" s="183"/>
      <c r="M60" s="183"/>
      <c r="N60" s="184"/>
      <c r="O60" s="179">
        <f>('Ingreso FOA'!O60/consumo!O61)*100</f>
        <v>8.7389314035476247</v>
      </c>
      <c r="P60" s="137">
        <f t="shared" si="8"/>
        <v>-37.174648289149367</v>
      </c>
      <c r="Q60" s="185"/>
      <c r="R60" s="137"/>
      <c r="S60" s="168"/>
      <c r="T60" s="112"/>
    </row>
    <row r="61" spans="2:20" ht="21" customHeight="1" x14ac:dyDescent="0.25">
      <c r="B61" s="67"/>
      <c r="C61" s="68"/>
      <c r="D61" s="68"/>
      <c r="E61" s="68"/>
      <c r="F61" s="68"/>
      <c r="G61" s="68"/>
      <c r="H61" s="68"/>
      <c r="O61" s="69"/>
      <c r="P61" s="68"/>
    </row>
    <row r="62" spans="2:20" ht="33.75" x14ac:dyDescent="0.5">
      <c r="B62" s="85" t="s">
        <v>59</v>
      </c>
      <c r="C62" s="86"/>
      <c r="D62" s="86"/>
      <c r="E62" s="86"/>
      <c r="F62" s="86"/>
      <c r="G62" s="86"/>
      <c r="H62" s="86"/>
      <c r="I62" s="86"/>
      <c r="J62" s="86"/>
      <c r="K62" s="86"/>
      <c r="L62" s="86"/>
      <c r="M62" s="86"/>
      <c r="N62" s="98"/>
      <c r="O62" s="86"/>
      <c r="P62" s="86"/>
      <c r="Q62" s="93"/>
      <c r="R62" s="123"/>
      <c r="S62" s="123"/>
      <c r="T62" s="122"/>
    </row>
    <row r="63" spans="2:20" ht="47.25" x14ac:dyDescent="0.25">
      <c r="B63" s="174" t="s">
        <v>23</v>
      </c>
      <c r="C63" s="87" t="s">
        <v>24</v>
      </c>
      <c r="D63" s="87" t="s">
        <v>25</v>
      </c>
      <c r="E63" s="87" t="s">
        <v>26</v>
      </c>
      <c r="F63" s="87" t="s">
        <v>27</v>
      </c>
      <c r="G63" s="87" t="s">
        <v>28</v>
      </c>
      <c r="H63" s="87" t="s">
        <v>29</v>
      </c>
      <c r="I63" s="87" t="s">
        <v>30</v>
      </c>
      <c r="J63" s="87" t="s">
        <v>31</v>
      </c>
      <c r="K63" s="87" t="s">
        <v>32</v>
      </c>
      <c r="L63" s="87" t="s">
        <v>33</v>
      </c>
      <c r="M63" s="87" t="s">
        <v>34</v>
      </c>
      <c r="N63" s="96" t="s">
        <v>35</v>
      </c>
      <c r="O63" s="160" t="s">
        <v>67</v>
      </c>
      <c r="P63" s="161" t="s">
        <v>64</v>
      </c>
      <c r="Q63" s="162" t="s">
        <v>23</v>
      </c>
      <c r="R63" s="161" t="s">
        <v>36</v>
      </c>
      <c r="S63" s="162" t="s">
        <v>63</v>
      </c>
      <c r="T63" s="163" t="s">
        <v>66</v>
      </c>
    </row>
    <row r="64" spans="2:20" ht="21" customHeight="1" x14ac:dyDescent="0.25">
      <c r="B64" s="67">
        <f>+'Ingresos totales'!$B64</f>
        <v>2000</v>
      </c>
      <c r="C64" s="180">
        <f>('Ingreso FOA'!C64/consumo!C65)*100</f>
        <v>4.9551763176114765</v>
      </c>
      <c r="D64" s="180">
        <f>('Ingreso FOA'!D64/consumo!D65)*100</f>
        <v>3.5851155005562809</v>
      </c>
      <c r="E64" s="180">
        <f>('Ingreso FOA'!E64/consumo!E65)*100</f>
        <v>5.0222263191413905</v>
      </c>
      <c r="F64" s="180">
        <f>('Ingreso FOA'!F64/consumo!F65)*100</f>
        <v>3.3586078888484625</v>
      </c>
      <c r="G64" s="180">
        <f>('Ingreso FOA'!G64/consumo!G65)*100</f>
        <v>5.5202570350981111</v>
      </c>
      <c r="H64" s="180">
        <f>('Ingreso FOA'!H64/consumo!H65)*100</f>
        <v>4.9755187705079429</v>
      </c>
      <c r="I64" s="180">
        <f>('Ingreso FOA'!I64/consumo!I65)*100</f>
        <v>6.2052414696832701</v>
      </c>
      <c r="J64" s="180">
        <f>('Ingreso FOA'!J64/consumo!J65)*100</f>
        <v>4.4946429447656735</v>
      </c>
      <c r="K64" s="180">
        <f>('Ingreso FOA'!K64/consumo!K65)*100</f>
        <v>2.4486256174705878</v>
      </c>
      <c r="L64" s="180">
        <f>('Ingreso FOA'!L64/consumo!L65)*100</f>
        <v>5.7003413127305231</v>
      </c>
      <c r="M64" s="180">
        <f>('Ingreso FOA'!M64/consumo!M65)*100</f>
        <v>5.0163253804634182</v>
      </c>
      <c r="N64" s="181">
        <f>('Ingreso FOA'!N64/consumo!N65)*100</f>
        <v>8.1633155843904088</v>
      </c>
      <c r="O64" s="178">
        <f>('Ingreso FOA'!O64/consumo!O65)*100</f>
        <v>4.5737263674797823</v>
      </c>
      <c r="P64" s="110"/>
      <c r="Q64" s="186">
        <f>('Ingreso FOA'!Q64/consumo!Q65)*100</f>
        <v>4.9674759308061951</v>
      </c>
      <c r="R64" s="110"/>
      <c r="S64" s="186">
        <f>('Ingreso FOA'!S64/consumo!S65)*100</f>
        <v>4.6300370398154946</v>
      </c>
      <c r="T64" s="110"/>
    </row>
    <row r="65" spans="2:20" ht="21" customHeight="1" x14ac:dyDescent="0.25">
      <c r="B65" s="67">
        <f>+'Ingresos totales'!$B65</f>
        <v>2001</v>
      </c>
      <c r="C65" s="176">
        <f>('Ingreso FOA'!C65/consumo!C66)*100</f>
        <v>-2.5997937914431768</v>
      </c>
      <c r="D65" s="176">
        <f>('Ingreso FOA'!D65/consumo!D66)*100</f>
        <v>3.9137528936726071</v>
      </c>
      <c r="E65" s="176">
        <f>('Ingreso FOA'!E65/consumo!E66)*100</f>
        <v>16.6190108086744</v>
      </c>
      <c r="F65" s="176">
        <f>('Ingreso FOA'!F65/consumo!F66)*100</f>
        <v>7.4705872759962544</v>
      </c>
      <c r="G65" s="176">
        <f>('Ingreso FOA'!G65/consumo!G66)*100</f>
        <v>4.8613078045998144</v>
      </c>
      <c r="H65" s="176">
        <f>('Ingreso FOA'!H65/consumo!H66)*100</f>
        <v>0.86854855710922096</v>
      </c>
      <c r="I65" s="176">
        <f>('Ingreso FOA'!I65/consumo!I66)*100</f>
        <v>6.2992073437976277</v>
      </c>
      <c r="J65" s="176">
        <f>('Ingreso FOA'!J65/consumo!J66)*100</f>
        <v>6.9148968067302254</v>
      </c>
      <c r="K65" s="176">
        <f>('Ingreso FOA'!K65/consumo!K66)*100</f>
        <v>-1.0039261365440473</v>
      </c>
      <c r="L65" s="176">
        <f>('Ingreso FOA'!L65/consumo!L66)*100</f>
        <v>8.0832382134468439</v>
      </c>
      <c r="M65" s="176">
        <f>('Ingreso FOA'!M65/consumo!M66)*100</f>
        <v>7.8970984039113779</v>
      </c>
      <c r="N65" s="182">
        <f>('Ingreso FOA'!N65/consumo!N66)*100</f>
        <v>3.8536509180062115</v>
      </c>
      <c r="O65" s="178">
        <f>('Ingreso FOA'!O65/consumo!O66)*100</f>
        <v>3.6948499815728746</v>
      </c>
      <c r="P65" s="130"/>
      <c r="Q65" s="186">
        <f>('Ingreso FOA'!Q65/consumo!Q66)*100</f>
        <v>4.5802944195733426</v>
      </c>
      <c r="R65" s="130">
        <f t="shared" ref="R65:R78" si="9">((Q65/Q64)-1)*100</f>
        <v>-7.7943308961341051</v>
      </c>
      <c r="S65" s="186">
        <f>('Ingreso FOA'!S65/consumo!S66)*100</f>
        <v>4.4382034677068898</v>
      </c>
      <c r="T65" s="130">
        <f t="shared" ref="T65:T78" si="10">((S65/S64)-1)*100</f>
        <v>-4.1432405498909253</v>
      </c>
    </row>
    <row r="66" spans="2:20" ht="21" customHeight="1" x14ac:dyDescent="0.25">
      <c r="B66" s="67">
        <f>+'Ingresos totales'!$B66</f>
        <v>2002</v>
      </c>
      <c r="C66" s="176">
        <f>('Ingreso FOA'!C66/consumo!C67)*100</f>
        <v>4.3784031814010405</v>
      </c>
      <c r="D66" s="176">
        <f>('Ingreso FOA'!D66/consumo!D67)*100</f>
        <v>5.0020552055205521</v>
      </c>
      <c r="E66" s="176">
        <f>('Ingreso FOA'!E66/consumo!E67)*100</f>
        <v>-1.1461321054718996</v>
      </c>
      <c r="F66" s="176">
        <f>('Ingreso FOA'!F66/consumo!F67)*100</f>
        <v>4.9597211439927946</v>
      </c>
      <c r="G66" s="176">
        <f>('Ingreso FOA'!G66/consumo!G67)*100</f>
        <v>9.3422079352559368</v>
      </c>
      <c r="H66" s="176">
        <f>('Ingreso FOA'!H66/consumo!H67)*100</f>
        <v>1.1098168176946313</v>
      </c>
      <c r="I66" s="176">
        <f>('Ingreso FOA'!I66/consumo!I67)*100</f>
        <v>3.7372195770600096</v>
      </c>
      <c r="J66" s="176">
        <f>('Ingreso FOA'!J66/consumo!J67)*100</f>
        <v>4.3085588264446422</v>
      </c>
      <c r="K66" s="176">
        <f>('Ingreso FOA'!K66/consumo!K67)*100</f>
        <v>5.3724713569638389</v>
      </c>
      <c r="L66" s="176">
        <f>('Ingreso FOA'!L66/consumo!L67)*100</f>
        <v>5.4170686544487703</v>
      </c>
      <c r="M66" s="176">
        <f>('Ingreso FOA'!M66/consumo!M67)*100</f>
        <v>3.8584197961619688</v>
      </c>
      <c r="N66" s="182">
        <f>('Ingreso FOA'!N66/consumo!N67)*100</f>
        <v>3.2086587977942851</v>
      </c>
      <c r="O66" s="178">
        <f>('Ingreso FOA'!O66/consumo!O67)*100</f>
        <v>2.8369987231984304</v>
      </c>
      <c r="P66" s="130">
        <f t="shared" ref="P66:P80" si="11">((O66/O65)-1)*100</f>
        <v>-23.217485490689992</v>
      </c>
      <c r="Q66" s="186">
        <f>('Ingreso FOA'!Q66/consumo!Q67)*100</f>
        <v>3.9686824470402366</v>
      </c>
      <c r="R66" s="130">
        <f t="shared" si="9"/>
        <v>-13.35311481112339</v>
      </c>
      <c r="S66" s="186">
        <f>('Ingreso FOA'!S66/consumo!S67)*100</f>
        <v>4.8774335516928566</v>
      </c>
      <c r="T66" s="130">
        <f t="shared" si="10"/>
        <v>9.8965738543056467</v>
      </c>
    </row>
    <row r="67" spans="2:20" ht="21" customHeight="1" x14ac:dyDescent="0.25">
      <c r="B67" s="67">
        <f>+'Ingresos totales'!$B67</f>
        <v>2003</v>
      </c>
      <c r="C67" s="176">
        <f>('Ingreso FOA'!C67/consumo!C68)*100</f>
        <v>5.3378640224719849</v>
      </c>
      <c r="D67" s="176">
        <f>('Ingreso FOA'!D67/consumo!D68)*100</f>
        <v>8.3762126419990839</v>
      </c>
      <c r="E67" s="176">
        <f>('Ingreso FOA'!E67/consumo!E68)*100</f>
        <v>5.5739174736926458</v>
      </c>
      <c r="F67" s="176">
        <f>('Ingreso FOA'!F67/consumo!F68)*100</f>
        <v>4.7016698175478409</v>
      </c>
      <c r="G67" s="176">
        <f>('Ingreso FOA'!G67/consumo!G68)*100</f>
        <v>3.6386591224144142</v>
      </c>
      <c r="H67" s="176">
        <f>('Ingreso FOA'!H67/consumo!H68)*100</f>
        <v>4.9633045689631015</v>
      </c>
      <c r="I67" s="176">
        <f>('Ingreso FOA'!I67/consumo!I68)*100</f>
        <v>3.6057680240332122</v>
      </c>
      <c r="J67" s="176">
        <f>('Ingreso FOA'!J67/consumo!J68)*100</f>
        <v>6.2858217648771957</v>
      </c>
      <c r="K67" s="176">
        <f>('Ingreso FOA'!K67/consumo!K68)*100</f>
        <v>6.6773386094878759</v>
      </c>
      <c r="L67" s="176">
        <f>('Ingreso FOA'!L67/consumo!L68)*100</f>
        <v>6.5931029684601112</v>
      </c>
      <c r="M67" s="176">
        <f>('Ingreso FOA'!M67/consumo!M68)*100</f>
        <v>3.7151151151151147</v>
      </c>
      <c r="N67" s="182">
        <f>('Ingreso FOA'!N67/consumo!N68)*100</f>
        <v>4.9360780866910297</v>
      </c>
      <c r="O67" s="178">
        <f>('Ingreso FOA'!O67/consumo!O68)*100</f>
        <v>6.4256941174501172</v>
      </c>
      <c r="P67" s="130">
        <f t="shared" si="11"/>
        <v>126.49619349161334</v>
      </c>
      <c r="Q67" s="186">
        <f>('Ingreso FOA'!Q67/consumo!Q68)*100</f>
        <v>5.3659849233788837</v>
      </c>
      <c r="R67" s="130">
        <f t="shared" si="9"/>
        <v>35.208220737860429</v>
      </c>
      <c r="S67" s="186">
        <f>('Ingreso FOA'!S67/consumo!S68)*100</f>
        <v>4.9607282259219403</v>
      </c>
      <c r="T67" s="130">
        <f t="shared" si="10"/>
        <v>1.7077562071588615</v>
      </c>
    </row>
    <row r="68" spans="2:20" ht="21" customHeight="1" x14ac:dyDescent="0.25">
      <c r="B68" s="67">
        <f>+'Ingresos totales'!$B68</f>
        <v>2004</v>
      </c>
      <c r="C68" s="176">
        <f>('Ingreso FOA'!C68/consumo!C69)*100</f>
        <v>4.6734438062497317</v>
      </c>
      <c r="D68" s="176">
        <f>('Ingreso FOA'!D68/consumo!D69)*100</f>
        <v>4.9128945515812612</v>
      </c>
      <c r="E68" s="176">
        <f>('Ingreso FOA'!E68/consumo!E69)*100</f>
        <v>5.6883805432466028</v>
      </c>
      <c r="F68" s="176">
        <f>('Ingreso FOA'!F68/consumo!F69)*100</f>
        <v>4.701290395200064</v>
      </c>
      <c r="G68" s="176">
        <f>('Ingreso FOA'!G68/consumo!G69)*100</f>
        <v>4.0691284517213395</v>
      </c>
      <c r="H68" s="176">
        <f>('Ingreso FOA'!H68/consumo!H69)*100</f>
        <v>3.7602011459110352</v>
      </c>
      <c r="I68" s="176">
        <f>('Ingreso FOA'!I68/consumo!I69)*100</f>
        <v>5.506210535233393</v>
      </c>
      <c r="J68" s="176">
        <f>('Ingreso FOA'!J68/consumo!J69)*100</f>
        <v>5.1829196159662203</v>
      </c>
      <c r="K68" s="176">
        <f>('Ingreso FOA'!K68/consumo!K69)*100</f>
        <v>5.6586246307809338</v>
      </c>
      <c r="L68" s="176">
        <f>('Ingreso FOA'!L68/consumo!L69)*100</f>
        <v>4.9524485306225907</v>
      </c>
      <c r="M68" s="176">
        <f>('Ingreso FOA'!M68/consumo!M69)*100</f>
        <v>4.4986045697136472</v>
      </c>
      <c r="N68" s="182">
        <f>('Ingreso FOA'!N68/consumo!N69)*100</f>
        <v>6.6821533280836993</v>
      </c>
      <c r="O68" s="178">
        <f>('Ingreso FOA'!O68/consumo!O69)*100</f>
        <v>5.1011858874734193</v>
      </c>
      <c r="P68" s="130">
        <f t="shared" si="11"/>
        <v>-20.612687217397418</v>
      </c>
      <c r="Q68" s="186">
        <f>('Ingreso FOA'!Q68/consumo!Q69)*100</f>
        <v>5.0110671159153242</v>
      </c>
      <c r="R68" s="130">
        <f t="shared" si="9"/>
        <v>-6.6142155174016555</v>
      </c>
      <c r="S68" s="186">
        <f>('Ingreso FOA'!S68/consumo!S69)*100</f>
        <v>5.5066033669406647</v>
      </c>
      <c r="T68" s="130">
        <f t="shared" si="10"/>
        <v>11.003931603555529</v>
      </c>
    </row>
    <row r="69" spans="2:20" ht="21" customHeight="1" x14ac:dyDescent="0.25">
      <c r="B69" s="67">
        <f>+'Ingresos totales'!$B69</f>
        <v>2005</v>
      </c>
      <c r="C69" s="176">
        <f>('Ingreso FOA'!C69/consumo!C70)*100</f>
        <v>4.7262629754304442</v>
      </c>
      <c r="D69" s="176">
        <f>('Ingreso FOA'!D69/consumo!D70)*100</f>
        <v>4.5200662279665922</v>
      </c>
      <c r="E69" s="176">
        <f>('Ingreso FOA'!E69/consumo!E70)*100</f>
        <v>6.0621703050931117</v>
      </c>
      <c r="F69" s="176">
        <f>('Ingreso FOA'!F69/consumo!F70)*100</f>
        <v>7.5844545297186494</v>
      </c>
      <c r="G69" s="176">
        <f>('Ingreso FOA'!G69/consumo!G70)*100</f>
        <v>5.9037722502320049</v>
      </c>
      <c r="H69" s="176">
        <f>('Ingreso FOA'!H69/consumo!H70)*100</f>
        <v>4.9007684360987476</v>
      </c>
      <c r="I69" s="176">
        <f>('Ingreso FOA'!I69/consumo!I70)*100</f>
        <v>6.4527459577289159</v>
      </c>
      <c r="J69" s="176">
        <f>('Ingreso FOA'!J69/consumo!J70)*100</f>
        <v>8.515882350854648</v>
      </c>
      <c r="K69" s="176">
        <f>('Ingreso FOA'!K69/consumo!K70)*100</f>
        <v>8.7186752111023296</v>
      </c>
      <c r="L69" s="176">
        <f>('Ingreso FOA'!L69/consumo!L70)*100</f>
        <v>8.2632328625890601</v>
      </c>
      <c r="M69" s="176">
        <f>('Ingreso FOA'!M69/consumo!M70)*100</f>
        <v>8.0645257136662565</v>
      </c>
      <c r="N69" s="182">
        <f>('Ingreso FOA'!N69/consumo!N70)*100</f>
        <v>7.4820927461878615</v>
      </c>
      <c r="O69" s="178">
        <f>('Ingreso FOA'!O69/consumo!O70)*100</f>
        <v>5.0845249922144138</v>
      </c>
      <c r="P69" s="130">
        <f t="shared" si="11"/>
        <v>-0.32660827553683269</v>
      </c>
      <c r="Q69" s="186">
        <f>('Ingreso FOA'!Q69/consumo!Q70)*100</f>
        <v>6.7600695724837427</v>
      </c>
      <c r="R69" s="130">
        <f t="shared" si="9"/>
        <v>34.902794476919418</v>
      </c>
      <c r="S69" s="186">
        <f>('Ingreso FOA'!S69/consumo!S70)*100</f>
        <v>8.7056658794654425</v>
      </c>
      <c r="T69" s="130">
        <f t="shared" si="10"/>
        <v>58.095023362870222</v>
      </c>
    </row>
    <row r="70" spans="2:20" ht="21" customHeight="1" x14ac:dyDescent="0.25">
      <c r="B70" s="67">
        <f>+'Ingresos totales'!$B70</f>
        <v>2006</v>
      </c>
      <c r="C70" s="176">
        <f>('Ingreso FOA'!C70/consumo!C71)*100</f>
        <v>7.503701690176479</v>
      </c>
      <c r="D70" s="176">
        <f>('Ingreso FOA'!D70/consumo!D71)*100</f>
        <v>10.328961067456618</v>
      </c>
      <c r="E70" s="176">
        <f>('Ingreso FOA'!E70/consumo!E71)*100</f>
        <v>11.477826226629137</v>
      </c>
      <c r="F70" s="176">
        <f>('Ingreso FOA'!F70/consumo!F71)*100</f>
        <v>10.953725247647697</v>
      </c>
      <c r="G70" s="176">
        <f>('Ingreso FOA'!G70/consumo!G71)*100</f>
        <v>9.1727526277065561</v>
      </c>
      <c r="H70" s="176">
        <f>('Ingreso FOA'!H70/consumo!H71)*100</f>
        <v>7.7516983028843089</v>
      </c>
      <c r="I70" s="176">
        <f>('Ingreso FOA'!I70/consumo!I71)*100</f>
        <v>8.8223807865926958</v>
      </c>
      <c r="J70" s="176">
        <f>('Ingreso FOA'!J70/consumo!J71)*100</f>
        <v>-4.1002193359717758</v>
      </c>
      <c r="K70" s="176">
        <f>('Ingreso FOA'!K70/consumo!K71)*100</f>
        <v>24.001198770301819</v>
      </c>
      <c r="L70" s="176">
        <f>('Ingreso FOA'!L70/consumo!L71)*100</f>
        <v>5.783645861761685</v>
      </c>
      <c r="M70" s="176">
        <f>('Ingreso FOA'!M70/consumo!M71)*100</f>
        <v>10.233344842037758</v>
      </c>
      <c r="N70" s="182">
        <f>('Ingreso FOA'!N70/consumo!N71)*100</f>
        <v>8.6864009930421506</v>
      </c>
      <c r="O70" s="178">
        <f>('Ingreso FOA'!O70/consumo!O71)*100</f>
        <v>9.6791737625243446</v>
      </c>
      <c r="P70" s="130">
        <f t="shared" si="11"/>
        <v>90.3653493167091</v>
      </c>
      <c r="Q70" s="186">
        <f>('Ingreso FOA'!Q70/consumo!Q71)*100</f>
        <v>9.3588979557358964</v>
      </c>
      <c r="R70" s="130">
        <f t="shared" si="9"/>
        <v>38.4438111973056</v>
      </c>
      <c r="S70" s="186">
        <f>('Ingreso FOA'!S70/consumo!S71)*100</f>
        <v>9.1299856514185382</v>
      </c>
      <c r="T70" s="130">
        <f t="shared" si="10"/>
        <v>4.8740645210605171</v>
      </c>
    </row>
    <row r="71" spans="2:20" ht="21" customHeight="1" x14ac:dyDescent="0.25">
      <c r="B71" s="67">
        <f>+'Ingresos totales'!$B71</f>
        <v>2007</v>
      </c>
      <c r="C71" s="176">
        <f>('Ingreso FOA'!C71/consumo!C72)*100</f>
        <v>10.195198720368413</v>
      </c>
      <c r="D71" s="176">
        <f>('Ingreso FOA'!D71/consumo!D72)*100</f>
        <v>11.251274716864067</v>
      </c>
      <c r="E71" s="176">
        <f>('Ingreso FOA'!E71/consumo!E72)*100</f>
        <v>8.0027337935621237</v>
      </c>
      <c r="F71" s="176">
        <f>('Ingreso FOA'!F71/consumo!F72)*100</f>
        <v>9.7702821676499649</v>
      </c>
      <c r="G71" s="176">
        <f>('Ingreso FOA'!G71/consumo!G72)*100</f>
        <v>8.1532677954486221</v>
      </c>
      <c r="H71" s="176">
        <f>('Ingreso FOA'!H71/consumo!H72)*100</f>
        <v>6.8780096595954729</v>
      </c>
      <c r="I71" s="176">
        <f>('Ingreso FOA'!I71/consumo!I72)*100</f>
        <v>8.2952828301008825</v>
      </c>
      <c r="J71" s="176">
        <f>('Ingreso FOA'!J71/consumo!J72)*100</f>
        <v>10.226494792295048</v>
      </c>
      <c r="K71" s="176">
        <f>('Ingreso FOA'!K71/consumo!K72)*100</f>
        <v>6.9085488225462344</v>
      </c>
      <c r="L71" s="176">
        <f>('Ingreso FOA'!L71/consumo!L72)*100</f>
        <v>8.0969449885054132</v>
      </c>
      <c r="M71" s="176">
        <f>('Ingreso FOA'!M71/consumo!M72)*100</f>
        <v>10.007477322139835</v>
      </c>
      <c r="N71" s="182">
        <f>('Ingreso FOA'!N71/consumo!N72)*100</f>
        <v>7.9159358729094134</v>
      </c>
      <c r="O71" s="178">
        <f>('Ingreso FOA'!O71/consumo!O72)*100</f>
        <v>9.837927698813056</v>
      </c>
      <c r="P71" s="130">
        <f t="shared" si="11"/>
        <v>1.6401599990215399</v>
      </c>
      <c r="Q71" s="186">
        <f>('Ingreso FOA'!Q71/consumo!Q72)*100</f>
        <v>8.8138311952224591</v>
      </c>
      <c r="R71" s="130">
        <f t="shared" si="9"/>
        <v>-5.8240485481453108</v>
      </c>
      <c r="S71" s="186">
        <f>('Ingreso FOA'!S71/consumo!S72)*100</f>
        <v>10.339090719324009</v>
      </c>
      <c r="T71" s="130">
        <f t="shared" si="10"/>
        <v>13.243230757078027</v>
      </c>
    </row>
    <row r="72" spans="2:20" ht="21" customHeight="1" x14ac:dyDescent="0.25">
      <c r="B72" s="67">
        <f>+'Ingresos totales'!$B72</f>
        <v>2008</v>
      </c>
      <c r="C72" s="176">
        <f>('Ingreso FOA'!C72/consumo!C73)*100</f>
        <v>10.320585756596012</v>
      </c>
      <c r="D72" s="176">
        <f>('Ingreso FOA'!D72/consumo!D73)*100</f>
        <v>11.507535564971306</v>
      </c>
      <c r="E72" s="176">
        <f>('Ingreso FOA'!E72/consumo!E73)*100</f>
        <v>11.505861666854832</v>
      </c>
      <c r="F72" s="176">
        <f>('Ingreso FOA'!F72/consumo!F73)*100</f>
        <v>11.386271770130795</v>
      </c>
      <c r="G72" s="176">
        <f>('Ingreso FOA'!G72/consumo!G73)*100</f>
        <v>13.924024458745073</v>
      </c>
      <c r="H72" s="176">
        <f>('Ingreso FOA'!H72/consumo!H73)*100</f>
        <v>13.985965475693011</v>
      </c>
      <c r="I72" s="176">
        <f>('Ingreso FOA'!I72/consumo!I73)*100</f>
        <v>12.380939546416894</v>
      </c>
      <c r="J72" s="176">
        <f>('Ingreso FOA'!J72/consumo!J73)*100</f>
        <v>14.047050086200667</v>
      </c>
      <c r="K72" s="176">
        <f>('Ingreso FOA'!K72/consumo!K73)*100</f>
        <v>12.312532251777579</v>
      </c>
      <c r="L72" s="176">
        <f>('Ingreso FOA'!L72/consumo!L73)*100</f>
        <v>13.021520821183818</v>
      </c>
      <c r="M72" s="176">
        <f>('Ingreso FOA'!M72/consumo!M73)*100</f>
        <v>17.226115759208987</v>
      </c>
      <c r="N72" s="182">
        <f>('Ingreso FOA'!N72/consumo!N73)*100</f>
        <v>19.007180028245326</v>
      </c>
      <c r="O72" s="178">
        <f>('Ingreso FOA'!O72/consumo!O73)*100</f>
        <v>11.103719156601484</v>
      </c>
      <c r="P72" s="130">
        <f t="shared" si="11"/>
        <v>12.866443996545595</v>
      </c>
      <c r="Q72" s="186">
        <f>('Ingreso FOA'!Q72/consumo!Q73)*100</f>
        <v>13.403084705363524</v>
      </c>
      <c r="R72" s="130">
        <f t="shared" si="9"/>
        <v>52.068770191885136</v>
      </c>
      <c r="S72" s="186">
        <f>('Ingreso FOA'!S72/consumo!S73)*100</f>
        <v>15.026602026899347</v>
      </c>
      <c r="T72" s="130">
        <f t="shared" si="10"/>
        <v>45.337751982524608</v>
      </c>
    </row>
    <row r="73" spans="2:20" ht="21" customHeight="1" x14ac:dyDescent="0.25">
      <c r="B73" s="67">
        <f>+'Ingresos totales'!$B73</f>
        <v>2009</v>
      </c>
      <c r="C73" s="176">
        <f>('Ingreso FOA'!C73/consumo!C74)*100</f>
        <v>20.303764657654522</v>
      </c>
      <c r="D73" s="176">
        <f>('Ingreso FOA'!D73/consumo!D74)*100</f>
        <v>18.938679674827064</v>
      </c>
      <c r="E73" s="176">
        <f>('Ingreso FOA'!E73/consumo!E74)*100</f>
        <v>16.347413573432572</v>
      </c>
      <c r="F73" s="176">
        <f>('Ingreso FOA'!F73/consumo!F74)*100</f>
        <v>12.998265501929577</v>
      </c>
      <c r="G73" s="176">
        <f>('Ingreso FOA'!G73/consumo!G74)*100</f>
        <v>14.184576034955331</v>
      </c>
      <c r="H73" s="176">
        <f>('Ingreso FOA'!H73/consumo!H74)*100</f>
        <v>9.1787412280701748</v>
      </c>
      <c r="I73" s="176">
        <f>('Ingreso FOA'!I73/consumo!I74)*100</f>
        <v>9.5949204199119542</v>
      </c>
      <c r="J73" s="176">
        <f>('Ingreso FOA'!J73/consumo!J74)*100</f>
        <v>8.8301994222390601</v>
      </c>
      <c r="K73" s="176">
        <f>('Ingreso FOA'!K73/consumo!K74)*100</f>
        <v>8.5393026281730258</v>
      </c>
      <c r="L73" s="176">
        <f>('Ingreso FOA'!L73/consumo!L74)*100</f>
        <v>8.2632890067592939</v>
      </c>
      <c r="M73" s="176">
        <f>('Ingreso FOA'!M73/consumo!M74)*100</f>
        <v>8.4443938064249071</v>
      </c>
      <c r="N73" s="182">
        <f>('Ingreso FOA'!N73/consumo!N74)*100</f>
        <v>9.1150283966494889</v>
      </c>
      <c r="O73" s="178">
        <f>('Ingreso FOA'!O73/consumo!O74)*100</f>
        <v>18.517492809470298</v>
      </c>
      <c r="P73" s="130">
        <f t="shared" si="11"/>
        <v>66.768382271818453</v>
      </c>
      <c r="Q73" s="186">
        <f>('Ingreso FOA'!Q73/consumo!Q74)*100</f>
        <v>12.066828051730036</v>
      </c>
      <c r="R73" s="130">
        <f t="shared" si="9"/>
        <v>-9.9697695195402058</v>
      </c>
      <c r="S73" s="186">
        <f>('Ingreso FOA'!S73/consumo!S74)*100</f>
        <v>10.028740882941536</v>
      </c>
      <c r="T73" s="130">
        <f t="shared" si="10"/>
        <v>-33.260088574988977</v>
      </c>
    </row>
    <row r="74" spans="2:20" ht="21" customHeight="1" x14ac:dyDescent="0.25">
      <c r="B74" s="67">
        <f>+'Ingresos totales'!$B74</f>
        <v>2010</v>
      </c>
      <c r="C74" s="176">
        <f>('Ingreso FOA'!C74/consumo!C75)*100</f>
        <v>9.2968284048647565</v>
      </c>
      <c r="D74" s="176">
        <f>('Ingreso FOA'!D74/consumo!D75)*100</f>
        <v>10.770047495865317</v>
      </c>
      <c r="E74" s="176">
        <f>('Ingreso FOA'!E74/consumo!E75)*100</f>
        <v>10.73057047667124</v>
      </c>
      <c r="F74" s="176">
        <f>('Ingreso FOA'!F74/consumo!F75)*100</f>
        <v>12.838347005146131</v>
      </c>
      <c r="G74" s="176">
        <f>('Ingreso FOA'!G74/consumo!G75)*100</f>
        <v>11.527458846619034</v>
      </c>
      <c r="H74" s="176">
        <f>('Ingreso FOA'!H74/consumo!H75)*100</f>
        <v>12.351799066385755</v>
      </c>
      <c r="I74" s="176">
        <f>('Ingreso FOA'!I74/consumo!I75)*100</f>
        <v>11.865674518246928</v>
      </c>
      <c r="J74" s="176">
        <f>('Ingreso FOA'!J74/consumo!J75)*100</f>
        <v>14.787032635321943</v>
      </c>
      <c r="K74" s="176">
        <f>('Ingreso FOA'!K74/consumo!K75)*100</f>
        <v>13.583073601701631</v>
      </c>
      <c r="L74" s="176">
        <f>('Ingreso FOA'!L74/consumo!L75)*100</f>
        <v>12.977005042968695</v>
      </c>
      <c r="M74" s="176">
        <f>('Ingreso FOA'!M74/consumo!M75)*100</f>
        <v>13.237755809859797</v>
      </c>
      <c r="N74" s="182">
        <f>('Ingreso FOA'!N74/consumo!N75)*100</f>
        <v>12.478906804127424</v>
      </c>
      <c r="O74" s="178">
        <f>('Ingreso FOA'!O74/consumo!O75)*100</f>
        <v>10.222675170812513</v>
      </c>
      <c r="P74" s="130">
        <f t="shared" si="11"/>
        <v>-44.794496339243139</v>
      </c>
      <c r="Q74" s="186">
        <f>('Ingreso FOA'!Q74/consumo!Q75)*100</f>
        <v>12.156342529517771</v>
      </c>
      <c r="R74" s="130">
        <f t="shared" si="9"/>
        <v>0.74182276737506658</v>
      </c>
      <c r="S74" s="186">
        <f>('Ingreso FOA'!S74/consumo!S75)*100</f>
        <v>13.022877352382361</v>
      </c>
      <c r="T74" s="130">
        <f t="shared" si="10"/>
        <v>29.85555718698172</v>
      </c>
    </row>
    <row r="75" spans="2:20" ht="21" customHeight="1" x14ac:dyDescent="0.25">
      <c r="B75" s="67">
        <f>+'Ingresos totales'!$B75</f>
        <v>2011</v>
      </c>
      <c r="C75" s="176">
        <f>('Ingreso FOA'!C75/consumo!C76)*100</f>
        <v>12.865033311165075</v>
      </c>
      <c r="D75" s="176">
        <f>('Ingreso FOA'!D75/consumo!D76)*100</f>
        <v>12.17845972156292</v>
      </c>
      <c r="E75" s="176">
        <f>('Ingreso FOA'!E75/consumo!E76)*100</f>
        <v>12.365182610660899</v>
      </c>
      <c r="F75" s="176">
        <f>('Ingreso FOA'!F75/consumo!F76)*100</f>
        <v>12.180114508198146</v>
      </c>
      <c r="G75" s="176">
        <f>('Ingreso FOA'!G75/consumo!G76)*100</f>
        <v>12.079168721577229</v>
      </c>
      <c r="H75" s="176">
        <f>('Ingreso FOA'!H75/consumo!H76)*100</f>
        <v>15.903843466113734</v>
      </c>
      <c r="I75" s="176">
        <f>('Ingreso FOA'!I75/consumo!I76)*100</f>
        <v>14.678118232300822</v>
      </c>
      <c r="J75" s="176">
        <f>('Ingreso FOA'!J75/consumo!J76)*100</f>
        <v>14.638915087118434</v>
      </c>
      <c r="K75" s="176">
        <f>('Ingreso FOA'!K75/consumo!K76)*100</f>
        <v>17.524817119632512</v>
      </c>
      <c r="L75" s="176">
        <f>('Ingreso FOA'!L75/consumo!L76)*100</f>
        <v>17.295087305131197</v>
      </c>
      <c r="M75" s="176">
        <f>('Ingreso FOA'!M75/consumo!M76)*100</f>
        <v>16.517142907555019</v>
      </c>
      <c r="N75" s="182">
        <f>('Ingreso FOA'!N75/consumo!N76)*100</f>
        <v>19.642649737078365</v>
      </c>
      <c r="O75" s="178">
        <f>('Ingreso FOA'!O75/consumo!O76)*100</f>
        <v>12.471351386012746</v>
      </c>
      <c r="P75" s="130">
        <f t="shared" si="11"/>
        <v>21.996944807760176</v>
      </c>
      <c r="Q75" s="186">
        <f>('Ingreso FOA'!Q75/consumo!Q76)*100</f>
        <v>14.813102460869729</v>
      </c>
      <c r="R75" s="130">
        <f t="shared" si="9"/>
        <v>21.854928198188482</v>
      </c>
      <c r="S75" s="186">
        <f>('Ingreso FOA'!S75/consumo!S76)*100</f>
        <v>17.656522076555472</v>
      </c>
      <c r="T75" s="130">
        <f t="shared" si="10"/>
        <v>35.580805983137424</v>
      </c>
    </row>
    <row r="76" spans="2:20" ht="21" customHeight="1" x14ac:dyDescent="0.25">
      <c r="B76" s="67">
        <f>+'Ingresos totales'!$B76</f>
        <v>2012</v>
      </c>
      <c r="C76" s="176">
        <f>('Ingreso FOA'!C76/consumo!C77)*100</f>
        <v>18.568804033403371</v>
      </c>
      <c r="D76" s="176">
        <f>('Ingreso FOA'!D76/consumo!D77)*100</f>
        <v>18.145353902581441</v>
      </c>
      <c r="E76" s="176">
        <f>('Ingreso FOA'!E76/consumo!E77)*100</f>
        <v>18.777112087215777</v>
      </c>
      <c r="F76" s="176">
        <f>('Ingreso FOA'!F76/consumo!F77)*100</f>
        <v>21.037952985980095</v>
      </c>
      <c r="G76" s="176">
        <f>('Ingreso FOA'!G76/consumo!G77)*100</f>
        <v>16.807923798792821</v>
      </c>
      <c r="H76" s="176">
        <f>('Ingreso FOA'!H76/consumo!H77)*100</f>
        <v>18.197668758495993</v>
      </c>
      <c r="I76" s="176">
        <f>('Ingreso FOA'!I76/consumo!I77)*100</f>
        <v>17.648769210836093</v>
      </c>
      <c r="J76" s="176">
        <f>('Ingreso FOA'!J76/consumo!J77)*100</f>
        <v>21.686382654247801</v>
      </c>
      <c r="K76" s="176">
        <f>('Ingreso FOA'!K76/consumo!K77)*100</f>
        <v>19.055490646587607</v>
      </c>
      <c r="L76" s="176">
        <f>('Ingreso FOA'!L76/consumo!L77)*100</f>
        <v>37.011037494608708</v>
      </c>
      <c r="M76" s="176">
        <f>('Ingreso FOA'!M76/consumo!M77)*100</f>
        <v>1.6434071003253397</v>
      </c>
      <c r="N76" s="182">
        <f>('Ingreso FOA'!N76/consumo!N77)*100</f>
        <v>-0.33964734811035013</v>
      </c>
      <c r="O76" s="178">
        <f>('Ingreso FOA'!O76/consumo!O77)*100</f>
        <v>18.432609146586518</v>
      </c>
      <c r="P76" s="130">
        <f t="shared" si="11"/>
        <v>47.79961349865922</v>
      </c>
      <c r="Q76" s="186">
        <f>('Ingreso FOA'!Q76/consumo!Q77)*100</f>
        <v>12.792990087700613</v>
      </c>
      <c r="R76" s="130">
        <f t="shared" si="9"/>
        <v>-13.637334775111709</v>
      </c>
      <c r="S76" s="186">
        <f>('Ingreso FOA'!S76/consumo!S77)*100</f>
        <v>12.859743658649887</v>
      </c>
      <c r="T76" s="130">
        <f t="shared" si="10"/>
        <v>-27.167175942734513</v>
      </c>
    </row>
    <row r="77" spans="2:20" ht="21" customHeight="1" x14ac:dyDescent="0.25">
      <c r="B77" s="67">
        <f>+'Ingresos totales'!$B77</f>
        <v>2013</v>
      </c>
      <c r="C77" s="176">
        <f>('Ingreso FOA'!C77/consumo!C78)*100</f>
        <v>25.803809244322977</v>
      </c>
      <c r="D77" s="176">
        <f>('Ingreso FOA'!D77/consumo!D78)*100</f>
        <v>19.569887908654945</v>
      </c>
      <c r="E77" s="176">
        <f>('Ingreso FOA'!E77/consumo!E78)*100</f>
        <v>17.336846398226953</v>
      </c>
      <c r="F77" s="176">
        <f>('Ingreso FOA'!F77/consumo!F78)*100</f>
        <v>19.819232120678524</v>
      </c>
      <c r="G77" s="176">
        <f>('Ingreso FOA'!G77/consumo!G78)*100</f>
        <v>15.09672680338825</v>
      </c>
      <c r="H77" s="176">
        <f>('Ingreso FOA'!H77/consumo!H78)*100</f>
        <v>18.601673464000193</v>
      </c>
      <c r="I77" s="176">
        <f>('Ingreso FOA'!I77/consumo!I78)*100</f>
        <v>17.095698714745797</v>
      </c>
      <c r="J77" s="176">
        <f>('Ingreso FOA'!J77/consumo!J78)*100</f>
        <v>21.69037276469242</v>
      </c>
      <c r="K77" s="176">
        <f>('Ingreso FOA'!K77/consumo!K78)*100</f>
        <v>15.763788021953898</v>
      </c>
      <c r="L77" s="176">
        <f>('Ingreso FOA'!L77/consumo!L78)*100</f>
        <v>15.058660112715261</v>
      </c>
      <c r="M77" s="176">
        <f>('Ingreso FOA'!M77/consumo!M78)*100</f>
        <v>16.218995290524994</v>
      </c>
      <c r="N77" s="182">
        <f>('Ingreso FOA'!N77/consumo!N78)*100</f>
        <v>14.859538858630017</v>
      </c>
      <c r="O77" s="178">
        <f>('Ingreso FOA'!O77/consumo!O78)*100</f>
        <v>20.457726744022882</v>
      </c>
      <c r="P77" s="130">
        <f t="shared" si="11"/>
        <v>10.986603043180065</v>
      </c>
      <c r="Q77" s="186">
        <f>('Ingreso FOA'!Q77/consumo!Q78)*100</f>
        <v>17.881693148289141</v>
      </c>
      <c r="R77" s="130">
        <f t="shared" si="9"/>
        <v>39.777276662481675</v>
      </c>
      <c r="S77" s="186">
        <f>('Ingreso FOA'!S77/consumo!S78)*100</f>
        <v>16.136611156558189</v>
      </c>
      <c r="T77" s="130">
        <f t="shared" si="10"/>
        <v>25.481592673149223</v>
      </c>
    </row>
    <row r="78" spans="2:20" ht="21" customHeight="1" x14ac:dyDescent="0.25">
      <c r="B78" s="67">
        <f>+'Ingresos totales'!$B78</f>
        <v>2014</v>
      </c>
      <c r="C78" s="176">
        <f>('Ingreso FOA'!C78/consumo!C79)*100</f>
        <v>15.618408091091625</v>
      </c>
      <c r="D78" s="176">
        <f>('Ingreso FOA'!D78/consumo!D79)*100</f>
        <v>18.514548402049321</v>
      </c>
      <c r="E78" s="176">
        <f>('Ingreso FOA'!E78/consumo!E79)*100</f>
        <v>14.147035456051837</v>
      </c>
      <c r="F78" s="176">
        <f>('Ingreso FOA'!F78/consumo!F79)*100</f>
        <v>15.244339934597996</v>
      </c>
      <c r="G78" s="176">
        <f>('Ingreso FOA'!G78/consumo!G79)*100</f>
        <v>16.587695314316239</v>
      </c>
      <c r="H78" s="176">
        <f>('Ingreso FOA'!H78/consumo!H79)*100</f>
        <v>14.438997799927661</v>
      </c>
      <c r="I78" s="176">
        <f>('Ingreso FOA'!I78/consumo!I79)*100</f>
        <v>13.940789637022041</v>
      </c>
      <c r="J78" s="176">
        <f>('Ingreso FOA'!J78/consumo!J79)*100</f>
        <v>18.289084399609632</v>
      </c>
      <c r="K78" s="176">
        <f>('Ingreso FOA'!K78/consumo!K79)*100</f>
        <v>17.448331268362971</v>
      </c>
      <c r="L78" s="176">
        <f>('Ingreso FOA'!L78/consumo!L79)*100</f>
        <v>15.96986326432579</v>
      </c>
      <c r="M78" s="176">
        <f>('Ingreso FOA'!M78/consumo!M79)*100</f>
        <v>16.48729299230056</v>
      </c>
      <c r="N78" s="182">
        <f>('Ingreso FOA'!N78/consumo!N79)*100</f>
        <v>17.373235951419481</v>
      </c>
      <c r="O78" s="178">
        <f>('Ingreso FOA'!O78/consumo!O79)*100</f>
        <v>16.037452754564619</v>
      </c>
      <c r="P78" s="130">
        <f t="shared" si="11"/>
        <v>-21.606867883059056</v>
      </c>
      <c r="Q78" s="186">
        <f>('Ingreso FOA'!Q78/consumo!Q79)*100</f>
        <v>16.110723910846669</v>
      </c>
      <c r="R78" s="130">
        <f t="shared" si="9"/>
        <v>-9.9038118077309214</v>
      </c>
      <c r="S78" s="186">
        <f>('Ingreso FOA'!S78/consumo!S79)*100</f>
        <v>15.870487006105801</v>
      </c>
      <c r="T78" s="130">
        <f t="shared" si="10"/>
        <v>-1.6491947898504722</v>
      </c>
    </row>
    <row r="79" spans="2:20" ht="21" customHeight="1" x14ac:dyDescent="0.25">
      <c r="B79" s="67">
        <f>+'Ingresos totales'!$B79</f>
        <v>2015</v>
      </c>
      <c r="C79" s="176">
        <f>('Ingreso FOA'!C79/consumo!C80)*100</f>
        <v>14.887547895074999</v>
      </c>
      <c r="D79" s="176">
        <f>('Ingreso FOA'!D79/consumo!D80)*100</f>
        <v>17.644795232479158</v>
      </c>
      <c r="E79" s="176">
        <f>('Ingreso FOA'!E79/consumo!E80)*100</f>
        <v>16.193545496372074</v>
      </c>
      <c r="F79" s="176">
        <f>('Ingreso FOA'!F79/consumo!F80)*100</f>
        <v>15.140181411530811</v>
      </c>
      <c r="G79" s="176">
        <f>('Ingreso FOA'!G79/consumo!G80)*100</f>
        <v>13.7272025767638</v>
      </c>
      <c r="H79" s="176">
        <f>('Ingreso FOA'!H79/consumo!H80)*100</f>
        <v>14.032594409805144</v>
      </c>
      <c r="I79" s="176">
        <f>('Ingreso FOA'!I79/consumo!I80)*100</f>
        <v>11.007045852121999</v>
      </c>
      <c r="J79" s="176">
        <f>('Ingreso FOA'!J79/consumo!J80)*100</f>
        <v>11.512145114854109</v>
      </c>
      <c r="K79" s="176">
        <f>('Ingreso FOA'!K79/consumo!K80)*100</f>
        <v>10.194933920232984</v>
      </c>
      <c r="L79" s="176">
        <f>('Ingreso FOA'!L79/consumo!L80)*100</f>
        <v>11.975856428968967</v>
      </c>
      <c r="M79" s="176">
        <f>('Ingreso FOA'!M79/consumo!M80)*100</f>
        <v>10.77094941148631</v>
      </c>
      <c r="N79" s="182">
        <f>('Ingreso FOA'!N79/consumo!N80)*100</f>
        <v>10.776123049489293</v>
      </c>
      <c r="O79" s="178">
        <f>('Ingreso FOA'!O79/consumo!O80)*100</f>
        <v>16.215296048244767</v>
      </c>
      <c r="P79" s="130">
        <f t="shared" si="11"/>
        <v>1.1089248174372957</v>
      </c>
      <c r="Q79" s="186">
        <f>('Ingreso FOA'!Q79/consumo!Q80)*100</f>
        <v>13.061339219527305</v>
      </c>
      <c r="R79" s="130">
        <f>((Q79/Q77)-1)*100</f>
        <v>-26.956921186308524</v>
      </c>
      <c r="S79" s="187"/>
      <c r="T79" s="111"/>
    </row>
    <row r="80" spans="2:20" ht="21" customHeight="1" x14ac:dyDescent="0.25">
      <c r="B80" s="82">
        <f>+'Ingresos totales'!$B80</f>
        <v>2016</v>
      </c>
      <c r="C80" s="183">
        <f>('Ingreso FOA'!C80/consumo!C81)*100</f>
        <v>10.490951780574276</v>
      </c>
      <c r="D80" s="183">
        <f>('Ingreso FOA'!D80/consumo!D81)*100</f>
        <v>8.847351623826393</v>
      </c>
      <c r="E80" s="183">
        <f>('Ingreso FOA'!E80/consumo!E81)*100</f>
        <v>12.747631646648994</v>
      </c>
      <c r="F80" s="183"/>
      <c r="G80" s="183"/>
      <c r="H80" s="183"/>
      <c r="I80" s="183"/>
      <c r="J80" s="183"/>
      <c r="K80" s="183"/>
      <c r="L80" s="183"/>
      <c r="M80" s="183"/>
      <c r="N80" s="184"/>
      <c r="O80" s="179">
        <f>('Ingreso FOA'!O80/consumo!O81)*100</f>
        <v>10.666811492702218</v>
      </c>
      <c r="P80" s="137">
        <f t="shared" si="11"/>
        <v>-34.217596391915073</v>
      </c>
      <c r="Q80" s="185"/>
      <c r="R80" s="137"/>
      <c r="S80" s="168"/>
      <c r="T80" s="112"/>
    </row>
    <row r="81" spans="2:20" ht="21" customHeight="1" x14ac:dyDescent="0.25">
      <c r="B81" s="67"/>
      <c r="C81" s="68"/>
      <c r="D81" s="68"/>
      <c r="E81" s="68"/>
      <c r="F81" s="68"/>
      <c r="G81" s="68"/>
      <c r="H81" s="68"/>
      <c r="O81" s="69"/>
      <c r="P81" s="68"/>
    </row>
    <row r="82" spans="2:20" ht="33.75" x14ac:dyDescent="0.5">
      <c r="B82" s="85" t="s">
        <v>60</v>
      </c>
      <c r="C82" s="86"/>
      <c r="D82" s="86"/>
      <c r="E82" s="86"/>
      <c r="F82" s="86"/>
      <c r="G82" s="86"/>
      <c r="H82" s="86"/>
      <c r="I82" s="86"/>
      <c r="J82" s="86"/>
      <c r="K82" s="86"/>
      <c r="L82" s="86"/>
      <c r="M82" s="86"/>
      <c r="N82" s="98"/>
      <c r="O82" s="86"/>
      <c r="P82" s="86"/>
      <c r="Q82" s="93"/>
      <c r="R82" s="123"/>
      <c r="S82" s="123"/>
      <c r="T82" s="122"/>
    </row>
    <row r="83" spans="2:20" ht="47.25" x14ac:dyDescent="0.25">
      <c r="B83" s="174" t="s">
        <v>23</v>
      </c>
      <c r="C83" s="87" t="s">
        <v>24</v>
      </c>
      <c r="D83" s="87" t="s">
        <v>25</v>
      </c>
      <c r="E83" s="87" t="s">
        <v>26</v>
      </c>
      <c r="F83" s="87" t="s">
        <v>27</v>
      </c>
      <c r="G83" s="87" t="s">
        <v>28</v>
      </c>
      <c r="H83" s="87" t="s">
        <v>29</v>
      </c>
      <c r="I83" s="87" t="s">
        <v>30</v>
      </c>
      <c r="J83" s="87" t="s">
        <v>31</v>
      </c>
      <c r="K83" s="87" t="s">
        <v>32</v>
      </c>
      <c r="L83" s="87" t="s">
        <v>33</v>
      </c>
      <c r="M83" s="87" t="s">
        <v>34</v>
      </c>
      <c r="N83" s="96" t="s">
        <v>35</v>
      </c>
      <c r="O83" s="160" t="s">
        <v>67</v>
      </c>
      <c r="P83" s="161" t="s">
        <v>64</v>
      </c>
      <c r="Q83" s="162" t="s">
        <v>23</v>
      </c>
      <c r="R83" s="161" t="s">
        <v>36</v>
      </c>
      <c r="S83" s="162" t="s">
        <v>63</v>
      </c>
      <c r="T83" s="163" t="s">
        <v>66</v>
      </c>
    </row>
    <row r="84" spans="2:20" ht="21" customHeight="1" x14ac:dyDescent="0.25">
      <c r="B84" s="67">
        <f>+'Ingresos totales'!$B84</f>
        <v>2000</v>
      </c>
      <c r="C84" s="180">
        <f>('Ingreso FOA'!C84/consumo!C85)*100</f>
        <v>3.9291153698826706</v>
      </c>
      <c r="D84" s="180">
        <f>('Ingreso FOA'!D84/consumo!D85)*100</f>
        <v>4.094241223765378</v>
      </c>
      <c r="E84" s="180">
        <f>('Ingreso FOA'!E84/consumo!E85)*100</f>
        <v>5.0095468823783023</v>
      </c>
      <c r="F84" s="180">
        <f>('Ingreso FOA'!F84/consumo!F85)*100</f>
        <v>4.7283036331414436</v>
      </c>
      <c r="G84" s="180">
        <f>('Ingreso FOA'!G84/consumo!G85)*100</f>
        <v>4.9986366041738401</v>
      </c>
      <c r="H84" s="180">
        <f>('Ingreso FOA'!H84/consumo!H85)*100</f>
        <v>4.6515160493411249</v>
      </c>
      <c r="I84" s="180">
        <f>('Ingreso FOA'!I84/consumo!I85)*100</f>
        <v>4.9296402059958675</v>
      </c>
      <c r="J84" s="180">
        <f>('Ingreso FOA'!J84/consumo!J85)*100</f>
        <v>5.2716336305982496</v>
      </c>
      <c r="K84" s="180">
        <f>('Ingreso FOA'!K84/consumo!K85)*100</f>
        <v>4.8182462122023937</v>
      </c>
      <c r="L84" s="180">
        <f>('Ingreso FOA'!L84/consumo!L85)*100</f>
        <v>5.2522759661531717</v>
      </c>
      <c r="M84" s="180">
        <f>('Ingreso FOA'!M84/consumo!M85)*100</f>
        <v>4.3864521291996184</v>
      </c>
      <c r="N84" s="181">
        <f>('Ingreso FOA'!N84/consumo!N85)*100</f>
        <v>6.1321497431692533</v>
      </c>
      <c r="O84" s="178">
        <f>('Ingreso FOA'!O84/consumo!O85)*100</f>
        <v>4.3586027361852189</v>
      </c>
      <c r="P84" s="110"/>
      <c r="Q84" s="186">
        <f>('Ingreso FOA'!Q84/consumo!Q85)*100</f>
        <v>4.8479716382556219</v>
      </c>
      <c r="R84" s="110"/>
      <c r="S84" s="186">
        <f>('Ingreso FOA'!S84/consumo!S85)*100</f>
        <v>5.6143912197647179</v>
      </c>
      <c r="T84" s="110"/>
    </row>
    <row r="85" spans="2:20" ht="21" customHeight="1" x14ac:dyDescent="0.25">
      <c r="B85" s="67">
        <f>+'Ingresos totales'!$B85</f>
        <v>2001</v>
      </c>
      <c r="C85" s="176">
        <f>('Ingreso FOA'!C85/consumo!C86)*100</f>
        <v>5.5997447813135537</v>
      </c>
      <c r="D85" s="176">
        <f>('Ingreso FOA'!D85/consumo!D86)*100</f>
        <v>6.7754928373028962</v>
      </c>
      <c r="E85" s="176">
        <f>('Ingreso FOA'!E85/consumo!E86)*100</f>
        <v>6.0103243783325313</v>
      </c>
      <c r="F85" s="176">
        <f>('Ingreso FOA'!F85/consumo!F86)*100</f>
        <v>6.5533808278072065</v>
      </c>
      <c r="G85" s="176">
        <f>('Ingreso FOA'!G85/consumo!G86)*100</f>
        <v>6.4651461064348217</v>
      </c>
      <c r="H85" s="176">
        <f>('Ingreso FOA'!H85/consumo!H86)*100</f>
        <v>5.4655291985443863</v>
      </c>
      <c r="I85" s="176">
        <f>('Ingreso FOA'!I85/consumo!I86)*100</f>
        <v>8.0541796879934875</v>
      </c>
      <c r="J85" s="176">
        <f>('Ingreso FOA'!J85/consumo!J86)*100</f>
        <v>5.4614528231868009</v>
      </c>
      <c r="K85" s="176">
        <f>('Ingreso FOA'!K85/consumo!K86)*100</f>
        <v>5.2018616008228564</v>
      </c>
      <c r="L85" s="176">
        <f>('Ingreso FOA'!L85/consumo!L86)*100</f>
        <v>5.4226235698879783</v>
      </c>
      <c r="M85" s="176">
        <f>('Ingreso FOA'!M85/consumo!M86)*100</f>
        <v>5.0998054031709001</v>
      </c>
      <c r="N85" s="182">
        <f>('Ingreso FOA'!N85/consumo!N86)*100</f>
        <v>6.0890753061361957</v>
      </c>
      <c r="O85" s="178">
        <f>('Ingreso FOA'!O85/consumo!O86)*100</f>
        <v>6.0871687504346124</v>
      </c>
      <c r="P85" s="130"/>
      <c r="Q85" s="186">
        <f>('Ingreso FOA'!Q85/consumo!Q86)*100</f>
        <v>5.980101361014019</v>
      </c>
      <c r="R85" s="130">
        <f t="shared" ref="R85:R98" si="12">((Q85/Q84)-1)*100</f>
        <v>23.352647400506577</v>
      </c>
      <c r="S85" s="186">
        <f>('Ingreso FOA'!S85/consumo!S86)*100</f>
        <v>5.2332395915952459</v>
      </c>
      <c r="T85" s="130">
        <f t="shared" ref="T85:T98" si="13">((S85/S84)-1)*100</f>
        <v>-6.7888327202364929</v>
      </c>
    </row>
    <row r="86" spans="2:20" ht="21" customHeight="1" x14ac:dyDescent="0.25">
      <c r="B86" s="67">
        <f>+'Ingresos totales'!$B86</f>
        <v>2002</v>
      </c>
      <c r="C86" s="176">
        <f>('Ingreso FOA'!C86/consumo!C87)*100</f>
        <v>5.6002402562733584</v>
      </c>
      <c r="D86" s="176">
        <f>('Ingreso FOA'!D86/consumo!D87)*100</f>
        <v>4.1984516505988907</v>
      </c>
      <c r="E86" s="176">
        <f>('Ingreso FOA'!E86/consumo!E87)*100</f>
        <v>4.7356356897720921</v>
      </c>
      <c r="F86" s="176">
        <f>('Ingreso FOA'!F86/consumo!F87)*100</f>
        <v>4.7956343792633014</v>
      </c>
      <c r="G86" s="176">
        <f>('Ingreso FOA'!G86/consumo!G87)*100</f>
        <v>4.3507197335726575</v>
      </c>
      <c r="H86" s="176">
        <f>('Ingreso FOA'!H86/consumo!H87)*100</f>
        <v>3.6878819320214666</v>
      </c>
      <c r="I86" s="176">
        <f>('Ingreso FOA'!I86/consumo!I87)*100</f>
        <v>4.796560591449694</v>
      </c>
      <c r="J86" s="176">
        <f>('Ingreso FOA'!J86/consumo!J87)*100</f>
        <v>3.7208309290248121</v>
      </c>
      <c r="K86" s="176">
        <f>('Ingreso FOA'!K86/consumo!K87)*100</f>
        <v>3.7309161873459327</v>
      </c>
      <c r="L86" s="176">
        <f>('Ingreso FOA'!L86/consumo!L87)*100</f>
        <v>4.5548254620123201</v>
      </c>
      <c r="M86" s="176">
        <f>('Ingreso FOA'!M86/consumo!M87)*100</f>
        <v>4.0579531740284818</v>
      </c>
      <c r="N86" s="182">
        <f>('Ingreso FOA'!N86/consumo!N87)*100</f>
        <v>4.9946782178217815</v>
      </c>
      <c r="O86" s="178">
        <f>('Ingreso FOA'!O86/consumo!O87)*100</f>
        <v>4.8646214899167797</v>
      </c>
      <c r="P86" s="130">
        <f t="shared" ref="P86:P100" si="14">((O86/O85)-1)*100</f>
        <v>-20.084004742443607</v>
      </c>
      <c r="Q86" s="186">
        <f>('Ingreso FOA'!Q86/consumo!Q87)*100</f>
        <v>4.4193905100994417</v>
      </c>
      <c r="R86" s="130">
        <f t="shared" si="12"/>
        <v>-26.098401292815787</v>
      </c>
      <c r="S86" s="186">
        <f>('Ingreso FOA'!S86/consumo!S87)*100</f>
        <v>4.6995318538290949</v>
      </c>
      <c r="T86" s="130">
        <f t="shared" si="13"/>
        <v>-10.198419705898864</v>
      </c>
    </row>
    <row r="87" spans="2:20" ht="21" customHeight="1" x14ac:dyDescent="0.25">
      <c r="B87" s="67">
        <f>+'Ingresos totales'!$B87</f>
        <v>2003</v>
      </c>
      <c r="C87" s="176">
        <f>('Ingreso FOA'!C87/consumo!C88)*100</f>
        <v>5.3181874678727059</v>
      </c>
      <c r="D87" s="176">
        <f>('Ingreso FOA'!D87/consumo!D88)*100</f>
        <v>5.9304975092942076</v>
      </c>
      <c r="E87" s="176">
        <f>('Ingreso FOA'!E87/consumo!E88)*100</f>
        <v>3.8483838392156473</v>
      </c>
      <c r="F87" s="176">
        <f>('Ingreso FOA'!F87/consumo!F88)*100</f>
        <v>4.7966798043833174</v>
      </c>
      <c r="G87" s="176">
        <f>('Ingreso FOA'!G87/consumo!G88)*100</f>
        <v>5.2069751061338385</v>
      </c>
      <c r="H87" s="176">
        <f>('Ingreso FOA'!H87/consumo!H88)*100</f>
        <v>5.7119293572590548</v>
      </c>
      <c r="I87" s="176">
        <f>('Ingreso FOA'!I87/consumo!I88)*100</f>
        <v>4.9556552602376911</v>
      </c>
      <c r="J87" s="176">
        <f>('Ingreso FOA'!J87/consumo!J88)*100</f>
        <v>7.6247730711043875</v>
      </c>
      <c r="K87" s="176">
        <f>('Ingreso FOA'!K87/consumo!K88)*100</f>
        <v>6.1661483906164758</v>
      </c>
      <c r="L87" s="176">
        <f>('Ingreso FOA'!L87/consumo!L88)*100</f>
        <v>5.9100039856516542</v>
      </c>
      <c r="M87" s="176">
        <f>('Ingreso FOA'!M87/consumo!M88)*100</f>
        <v>4.9033933698773167</v>
      </c>
      <c r="N87" s="182">
        <f>('Ingreso FOA'!N87/consumo!N88)*100</f>
        <v>7.2155298416565161</v>
      </c>
      <c r="O87" s="178">
        <f>('Ingreso FOA'!O87/consumo!O88)*100</f>
        <v>5.0821528891758527</v>
      </c>
      <c r="P87" s="130">
        <f t="shared" si="14"/>
        <v>4.4717024687319418</v>
      </c>
      <c r="Q87" s="186">
        <f>('Ingreso FOA'!Q87/consumo!Q88)*100</f>
        <v>5.571128407517401</v>
      </c>
      <c r="R87" s="130">
        <f t="shared" si="12"/>
        <v>26.061012141514595</v>
      </c>
      <c r="S87" s="186">
        <f>('Ingreso FOA'!S87/consumo!S88)*100</f>
        <v>5.390031449637295</v>
      </c>
      <c r="T87" s="130">
        <f t="shared" si="13"/>
        <v>14.692944260939388</v>
      </c>
    </row>
    <row r="88" spans="2:20" ht="21" customHeight="1" x14ac:dyDescent="0.25">
      <c r="B88" s="67">
        <f>+'Ingresos totales'!$B88</f>
        <v>2004</v>
      </c>
      <c r="C88" s="176">
        <f>('Ingreso FOA'!C88/consumo!C89)*100</f>
        <v>5.4913288509415255</v>
      </c>
      <c r="D88" s="176">
        <f>('Ingreso FOA'!D88/consumo!D89)*100</f>
        <v>5.3525119592923041</v>
      </c>
      <c r="E88" s="176">
        <f>('Ingreso FOA'!E88/consumo!E89)*100</f>
        <v>6.0805310671775352</v>
      </c>
      <c r="F88" s="176">
        <f>('Ingreso FOA'!F88/consumo!F89)*100</f>
        <v>4.4567770037128867</v>
      </c>
      <c r="G88" s="176">
        <f>('Ingreso FOA'!G88/consumo!G89)*100</f>
        <v>4.9513612972399823</v>
      </c>
      <c r="H88" s="176">
        <f>('Ingreso FOA'!H88/consumo!H89)*100</f>
        <v>3.2772228515065884</v>
      </c>
      <c r="I88" s="176">
        <f>('Ingreso FOA'!I88/consumo!I89)*100</f>
        <v>7.0910072074797519</v>
      </c>
      <c r="J88" s="176">
        <f>('Ingreso FOA'!J88/consumo!J89)*100</f>
        <v>6.0803401700022421</v>
      </c>
      <c r="K88" s="176">
        <f>('Ingreso FOA'!K88/consumo!K89)*100</f>
        <v>5.8495087767726073</v>
      </c>
      <c r="L88" s="176">
        <f>('Ingreso FOA'!L88/consumo!L89)*100</f>
        <v>5.4509935695951777</v>
      </c>
      <c r="M88" s="176">
        <f>('Ingreso FOA'!M88/consumo!M89)*100</f>
        <v>5.2959274680852184</v>
      </c>
      <c r="N88" s="182">
        <f>('Ingreso FOA'!N88/consumo!N89)*100</f>
        <v>6.0731979448375286</v>
      </c>
      <c r="O88" s="178">
        <f>('Ingreso FOA'!O88/consumo!O89)*100</f>
        <v>5.6068903888170256</v>
      </c>
      <c r="P88" s="130">
        <f t="shared" si="14"/>
        <v>10.325102591045177</v>
      </c>
      <c r="Q88" s="186">
        <f>('Ingreso FOA'!Q88/consumo!Q89)*100</f>
        <v>5.2806316956856341</v>
      </c>
      <c r="R88" s="130">
        <f t="shared" si="12"/>
        <v>-5.2143244704212055</v>
      </c>
      <c r="S88" s="186">
        <f>('Ingreso FOA'!S88/consumo!S89)*100</f>
        <v>6.0232091328790673</v>
      </c>
      <c r="T88" s="130">
        <f t="shared" si="13"/>
        <v>11.74719830780171</v>
      </c>
    </row>
    <row r="89" spans="2:20" ht="21" customHeight="1" x14ac:dyDescent="0.25">
      <c r="B89" s="67">
        <f>+'Ingresos totales'!$B89</f>
        <v>2005</v>
      </c>
      <c r="C89" s="176">
        <f>('Ingreso FOA'!C89/consumo!C90)*100</f>
        <v>5.5246478917554249</v>
      </c>
      <c r="D89" s="176">
        <f>('Ingreso FOA'!D89/consumo!D90)*100</f>
        <v>5.1768439434511793</v>
      </c>
      <c r="E89" s="176">
        <f>('Ingreso FOA'!E89/consumo!E90)*100</f>
        <v>6.5200854984791441</v>
      </c>
      <c r="F89" s="176">
        <f>('Ingreso FOA'!F89/consumo!F90)*100</f>
        <v>7.4790051833182742</v>
      </c>
      <c r="G89" s="176">
        <f>('Ingreso FOA'!G89/consumo!G90)*100</f>
        <v>6.3254038432505872</v>
      </c>
      <c r="H89" s="176">
        <f>('Ingreso FOA'!H89/consumo!H90)*100</f>
        <v>6.0938458147568637</v>
      </c>
      <c r="I89" s="176">
        <f>('Ingreso FOA'!I89/consumo!I90)*100</f>
        <v>7.5773963765347716</v>
      </c>
      <c r="J89" s="176">
        <f>('Ingreso FOA'!J89/consumo!J90)*100</f>
        <v>5.7471167847689131</v>
      </c>
      <c r="K89" s="176">
        <f>('Ingreso FOA'!K89/consumo!K90)*100</f>
        <v>8.6692689520094728</v>
      </c>
      <c r="L89" s="176">
        <f>('Ingreso FOA'!L89/consumo!L90)*100</f>
        <v>8.9154779185697031</v>
      </c>
      <c r="M89" s="176">
        <f>('Ingreso FOA'!M89/consumo!M90)*100</f>
        <v>9.6238007110113504</v>
      </c>
      <c r="N89" s="182">
        <f>('Ingreso FOA'!N89/consumo!N90)*100</f>
        <v>7.9651144454016842</v>
      </c>
      <c r="O89" s="178">
        <f>('Ingreso FOA'!O89/consumo!O90)*100</f>
        <v>5.7384516375281445</v>
      </c>
      <c r="P89" s="130">
        <f t="shared" si="14"/>
        <v>2.3464209140510173</v>
      </c>
      <c r="Q89" s="186">
        <f>('Ingreso FOA'!Q89/consumo!Q90)*100</f>
        <v>7.1479231877793703</v>
      </c>
      <c r="R89" s="130">
        <f t="shared" si="12"/>
        <v>35.361138585357985</v>
      </c>
      <c r="S89" s="186">
        <f>('Ingreso FOA'!S89/consumo!S90)*100</f>
        <v>9.3041218369421621</v>
      </c>
      <c r="T89" s="130">
        <f t="shared" si="13"/>
        <v>54.471173616627077</v>
      </c>
    </row>
    <row r="90" spans="2:20" ht="21" customHeight="1" x14ac:dyDescent="0.25">
      <c r="B90" s="67">
        <f>+'Ingresos totales'!$B90</f>
        <v>2006</v>
      </c>
      <c r="C90" s="176">
        <f>('Ingreso FOA'!C90/consumo!C91)*100</f>
        <v>9.7453063891787739</v>
      </c>
      <c r="D90" s="176">
        <f>('Ingreso FOA'!D90/consumo!D91)*100</f>
        <v>11.10704640663444</v>
      </c>
      <c r="E90" s="176">
        <f>('Ingreso FOA'!E90/consumo!E91)*100</f>
        <v>10.293897556201696</v>
      </c>
      <c r="F90" s="176">
        <f>('Ingreso FOA'!F90/consumo!F91)*100</f>
        <v>11.369133760417196</v>
      </c>
      <c r="G90" s="176">
        <f>('Ingreso FOA'!G90/consumo!G91)*100</f>
        <v>10.132868568392496</v>
      </c>
      <c r="H90" s="176">
        <f>('Ingreso FOA'!H90/consumo!H91)*100</f>
        <v>10.502192517966904</v>
      </c>
      <c r="I90" s="176">
        <f>('Ingreso FOA'!I90/consumo!I91)*100</f>
        <v>9.784269160549945</v>
      </c>
      <c r="J90" s="176">
        <f>('Ingreso FOA'!J90/consumo!J91)*100</f>
        <v>9.3892358484959022</v>
      </c>
      <c r="K90" s="176">
        <f>('Ingreso FOA'!K90/consumo!K91)*100</f>
        <v>9.5925803631984454</v>
      </c>
      <c r="L90" s="176">
        <f>('Ingreso FOA'!L90/consumo!L91)*100</f>
        <v>10.243604117826928</v>
      </c>
      <c r="M90" s="176">
        <f>('Ingreso FOA'!M90/consumo!M91)*100</f>
        <v>9.8959936430962898</v>
      </c>
      <c r="N90" s="182">
        <f>('Ingreso FOA'!N90/consumo!N91)*100</f>
        <v>9.1114627741291248</v>
      </c>
      <c r="O90" s="178">
        <f>('Ingreso FOA'!O90/consumo!O91)*100</f>
        <v>10.340938503658281</v>
      </c>
      <c r="P90" s="130">
        <f t="shared" si="14"/>
        <v>80.204333099732651</v>
      </c>
      <c r="Q90" s="186">
        <f>('Ingreso FOA'!Q90/consumo!Q91)*100</f>
        <v>10.079659797443341</v>
      </c>
      <c r="R90" s="130">
        <f t="shared" si="12"/>
        <v>41.015222640840477</v>
      </c>
      <c r="S90" s="186">
        <f>('Ingreso FOA'!S90/consumo!S91)*100</f>
        <v>9.6237886115623308</v>
      </c>
      <c r="T90" s="130">
        <f t="shared" si="13"/>
        <v>3.4357543916818223</v>
      </c>
    </row>
    <row r="91" spans="2:20" ht="21" customHeight="1" x14ac:dyDescent="0.25">
      <c r="B91" s="67">
        <f>+'Ingresos totales'!$B91</f>
        <v>2007</v>
      </c>
      <c r="C91" s="176">
        <f>('Ingreso FOA'!C91/consumo!C92)*100</f>
        <v>10.18598024731838</v>
      </c>
      <c r="D91" s="176">
        <f>('Ingreso FOA'!D91/consumo!D92)*100</f>
        <v>11.68086223604535</v>
      </c>
      <c r="E91" s="176">
        <f>('Ingreso FOA'!E91/consumo!E92)*100</f>
        <v>8.2877161388957674</v>
      </c>
      <c r="F91" s="176">
        <f>('Ingreso FOA'!F91/consumo!F92)*100</f>
        <v>11.521830492292063</v>
      </c>
      <c r="G91" s="176">
        <f>('Ingreso FOA'!G91/consumo!G92)*100</f>
        <v>8.2440648638351579</v>
      </c>
      <c r="H91" s="176">
        <f>('Ingreso FOA'!H91/consumo!H92)*100</f>
        <v>7.7556153374910108</v>
      </c>
      <c r="I91" s="176">
        <f>('Ingreso FOA'!I91/consumo!I92)*100</f>
        <v>9.0400877571547209</v>
      </c>
      <c r="J91" s="176">
        <f>('Ingreso FOA'!J91/consumo!J92)*100</f>
        <v>9.4869624969939288</v>
      </c>
      <c r="K91" s="176">
        <f>('Ingreso FOA'!K91/consumo!K92)*100</f>
        <v>8.2056291377764552</v>
      </c>
      <c r="L91" s="176">
        <f>('Ingreso FOA'!L91/consumo!L92)*100</f>
        <v>9.6231288487783111</v>
      </c>
      <c r="M91" s="176">
        <f>('Ingreso FOA'!M91/consumo!M92)*100</f>
        <v>9.7417282048958764</v>
      </c>
      <c r="N91" s="182">
        <f>('Ingreso FOA'!N91/consumo!N92)*100</f>
        <v>7.5273471560266589</v>
      </c>
      <c r="O91" s="178">
        <f>('Ingreso FOA'!O91/consumo!O92)*100</f>
        <v>9.9851178934427125</v>
      </c>
      <c r="P91" s="130">
        <f t="shared" si="14"/>
        <v>-3.4408928173172204</v>
      </c>
      <c r="Q91" s="186">
        <f>('Ingreso FOA'!Q91/consumo!Q92)*100</f>
        <v>9.2593585196042021</v>
      </c>
      <c r="R91" s="130">
        <f t="shared" si="12"/>
        <v>-8.1381841681522289</v>
      </c>
      <c r="S91" s="186">
        <f>('Ingreso FOA'!S91/consumo!S92)*100</f>
        <v>10.73572658143528</v>
      </c>
      <c r="T91" s="130">
        <f t="shared" si="13"/>
        <v>11.554056461059737</v>
      </c>
    </row>
    <row r="92" spans="2:20" ht="21" customHeight="1" x14ac:dyDescent="0.25">
      <c r="B92" s="67">
        <f>+'Ingresos totales'!$B92</f>
        <v>2008</v>
      </c>
      <c r="C92" s="176">
        <f>('Ingreso FOA'!C92/consumo!C93)*100</f>
        <v>13.311887058727104</v>
      </c>
      <c r="D92" s="176">
        <f>('Ingreso FOA'!D92/consumo!D93)*100</f>
        <v>12.007667709695449</v>
      </c>
      <c r="E92" s="176">
        <f>('Ingreso FOA'!E92/consumo!E93)*100</f>
        <v>10.707093826038376</v>
      </c>
      <c r="F92" s="176">
        <f>('Ingreso FOA'!F92/consumo!F93)*100</f>
        <v>12.470098568132384</v>
      </c>
      <c r="G92" s="176">
        <f>('Ingreso FOA'!G92/consumo!G93)*100</f>
        <v>14.808440254862468</v>
      </c>
      <c r="H92" s="176">
        <f>('Ingreso FOA'!H92/consumo!H93)*100</f>
        <v>15.247670385838715</v>
      </c>
      <c r="I92" s="176">
        <f>('Ingreso FOA'!I92/consumo!I93)*100</f>
        <v>12.71932505841724</v>
      </c>
      <c r="J92" s="176">
        <f>('Ingreso FOA'!J92/consumo!J93)*100</f>
        <v>13.683326890963418</v>
      </c>
      <c r="K92" s="176">
        <f>('Ingreso FOA'!K92/consumo!K93)*100</f>
        <v>12.975539323322968</v>
      </c>
      <c r="L92" s="176">
        <f>('Ingreso FOA'!L92/consumo!L93)*100</f>
        <v>14.424080404603751</v>
      </c>
      <c r="M92" s="176">
        <f>('Ingreso FOA'!M92/consumo!M93)*100</f>
        <v>16.486532651318267</v>
      </c>
      <c r="N92" s="182">
        <f>('Ingreso FOA'!N92/consumo!N93)*100</f>
        <v>17.790548442626182</v>
      </c>
      <c r="O92" s="178">
        <f>('Ingreso FOA'!O92/consumo!O93)*100</f>
        <v>11.884958419587949</v>
      </c>
      <c r="P92" s="130">
        <f t="shared" si="14"/>
        <v>19.026721030433436</v>
      </c>
      <c r="Q92" s="186">
        <f>('Ingreso FOA'!Q92/consumo!Q93)*100</f>
        <v>13.889815286329178</v>
      </c>
      <c r="R92" s="130">
        <f t="shared" si="12"/>
        <v>50.008396984750391</v>
      </c>
      <c r="S92" s="186">
        <f>('Ingreso FOA'!S92/consumo!S93)*100</f>
        <v>15.677321777205977</v>
      </c>
      <c r="T92" s="130">
        <f t="shared" si="13"/>
        <v>46.029443450207964</v>
      </c>
    </row>
    <row r="93" spans="2:20" ht="21" customHeight="1" x14ac:dyDescent="0.25">
      <c r="B93" s="67">
        <f>+'Ingresos totales'!$B93</f>
        <v>2009</v>
      </c>
      <c r="C93" s="176">
        <f>('Ingreso FOA'!C93/consumo!C94)*100</f>
        <v>22.717042475869071</v>
      </c>
      <c r="D93" s="176">
        <f>('Ingreso FOA'!D93/consumo!D94)*100</f>
        <v>21.296871605518149</v>
      </c>
      <c r="E93" s="176">
        <f>('Ingreso FOA'!E93/consumo!E94)*100</f>
        <v>17.067247950061716</v>
      </c>
      <c r="F93" s="176">
        <f>('Ingreso FOA'!F93/consumo!F94)*100</f>
        <v>14.700664215432743</v>
      </c>
      <c r="G93" s="176">
        <f>('Ingreso FOA'!G93/consumo!G94)*100</f>
        <v>14.62185693159905</v>
      </c>
      <c r="H93" s="176">
        <f>('Ingreso FOA'!H93/consumo!H94)*100</f>
        <v>9.3924714656566994</v>
      </c>
      <c r="I93" s="176">
        <f>('Ingreso FOA'!I93/consumo!I94)*100</f>
        <v>7.8469654528478063</v>
      </c>
      <c r="J93" s="176">
        <f>('Ingreso FOA'!J93/consumo!J94)*100</f>
        <v>9.1339009971509988</v>
      </c>
      <c r="K93" s="176">
        <f>('Ingreso FOA'!K93/consumo!K94)*100</f>
        <v>9.3723679378754863</v>
      </c>
      <c r="L93" s="176">
        <f>('Ingreso FOA'!L93/consumo!L94)*100</f>
        <v>9.6342551665963718</v>
      </c>
      <c r="M93" s="176">
        <f>('Ingreso FOA'!M93/consumo!M94)*100</f>
        <v>8.9794535995177593</v>
      </c>
      <c r="N93" s="182">
        <f>('Ingreso FOA'!N93/consumo!N94)*100</f>
        <v>10.684261896730508</v>
      </c>
      <c r="O93" s="178">
        <f>('Ingreso FOA'!O93/consumo!O94)*100</f>
        <v>20.379514925642781</v>
      </c>
      <c r="P93" s="130">
        <f t="shared" si="14"/>
        <v>71.473169750890349</v>
      </c>
      <c r="Q93" s="186">
        <f>('Ingreso FOA'!Q93/consumo!Q94)*100</f>
        <v>12.849344258685875</v>
      </c>
      <c r="R93" s="130">
        <f t="shared" si="12"/>
        <v>-7.4908917519397766</v>
      </c>
      <c r="S93" s="186">
        <f>('Ingreso FOA'!S93/consumo!S94)*100</f>
        <v>10.564103235792137</v>
      </c>
      <c r="T93" s="130">
        <f t="shared" si="13"/>
        <v>-32.615382997676292</v>
      </c>
    </row>
    <row r="94" spans="2:20" ht="21" customHeight="1" x14ac:dyDescent="0.25">
      <c r="B94" s="67">
        <f>+'Ingresos totales'!$B94</f>
        <v>2010</v>
      </c>
      <c r="C94" s="176">
        <f>('Ingreso FOA'!C94/consumo!C95)*100</f>
        <v>11.520085088119078</v>
      </c>
      <c r="D94" s="176">
        <f>('Ingreso FOA'!D94/consumo!D95)*100</f>
        <v>11.303933433621664</v>
      </c>
      <c r="E94" s="176">
        <f>('Ingreso FOA'!E94/consumo!E95)*100</f>
        <v>10.425922729079977</v>
      </c>
      <c r="F94" s="176">
        <f>('Ingreso FOA'!F94/consumo!F95)*100</f>
        <v>13.015049062157305</v>
      </c>
      <c r="G94" s="176">
        <f>('Ingreso FOA'!G94/consumo!G95)*100</f>
        <v>11.854797974932838</v>
      </c>
      <c r="H94" s="176">
        <f>('Ingreso FOA'!H94/consumo!H95)*100</f>
        <v>13.517003874300473</v>
      </c>
      <c r="I94" s="176">
        <f>('Ingreso FOA'!I94/consumo!I95)*100</f>
        <v>12.404488612010425</v>
      </c>
      <c r="J94" s="176">
        <f>('Ingreso FOA'!J94/consumo!J95)*100</f>
        <v>15.863815316738272</v>
      </c>
      <c r="K94" s="176">
        <f>('Ingreso FOA'!K94/consumo!K95)*100</f>
        <v>14.006444035531535</v>
      </c>
      <c r="L94" s="176">
        <f>('Ingreso FOA'!L94/consumo!L95)*100</f>
        <v>13.808395104907584</v>
      </c>
      <c r="M94" s="176">
        <f>('Ingreso FOA'!M94/consumo!M95)*100</f>
        <v>14.221760454705191</v>
      </c>
      <c r="N94" s="182">
        <f>('Ingreso FOA'!N94/consumo!N95)*100</f>
        <v>13.419766981719262</v>
      </c>
      <c r="O94" s="178">
        <f>('Ingreso FOA'!O94/consumo!O95)*100</f>
        <v>11.094405960305144</v>
      </c>
      <c r="P94" s="130">
        <f t="shared" si="14"/>
        <v>-45.560991020716259</v>
      </c>
      <c r="Q94" s="186">
        <f>('Ingreso FOA'!Q94/consumo!Q95)*100</f>
        <v>12.909010687896918</v>
      </c>
      <c r="R94" s="130">
        <f t="shared" si="12"/>
        <v>0.46435388460162041</v>
      </c>
      <c r="S94" s="186">
        <f>('Ingreso FOA'!S94/consumo!S95)*100</f>
        <v>13.670729438570975</v>
      </c>
      <c r="T94" s="130">
        <f t="shared" si="13"/>
        <v>29.407382088555401</v>
      </c>
    </row>
    <row r="95" spans="2:20" ht="21" customHeight="1" x14ac:dyDescent="0.25">
      <c r="B95" s="67">
        <f>+'Ingresos totales'!$B95</f>
        <v>2011</v>
      </c>
      <c r="C95" s="176">
        <f>('Ingreso FOA'!C95/consumo!C96)*100</f>
        <v>13.274848006845591</v>
      </c>
      <c r="D95" s="176">
        <f>('Ingreso FOA'!D95/consumo!D96)*100</f>
        <v>12.327620932981674</v>
      </c>
      <c r="E95" s="176">
        <f>('Ingreso FOA'!E95/consumo!E96)*100</f>
        <v>13.290496171691938</v>
      </c>
      <c r="F95" s="176">
        <f>('Ingreso FOA'!F95/consumo!F96)*100</f>
        <v>12.746152324105781</v>
      </c>
      <c r="G95" s="176">
        <f>('Ingreso FOA'!G95/consumo!G96)*100</f>
        <v>13.812708054099653</v>
      </c>
      <c r="H95" s="176">
        <f>('Ingreso FOA'!H95/consumo!H96)*100</f>
        <v>14.952516840323279</v>
      </c>
      <c r="I95" s="176">
        <f>('Ingreso FOA'!I95/consumo!I96)*100</f>
        <v>14.208058418482642</v>
      </c>
      <c r="J95" s="176">
        <f>('Ingreso FOA'!J95/consumo!J96)*100</f>
        <v>16.407517765328056</v>
      </c>
      <c r="K95" s="176">
        <f>('Ingreso FOA'!K95/consumo!K96)*100</f>
        <v>18.43442702944651</v>
      </c>
      <c r="L95" s="176">
        <f>('Ingreso FOA'!L95/consumo!L96)*100</f>
        <v>18.576149328306865</v>
      </c>
      <c r="M95" s="176">
        <f>('Ingreso FOA'!M95/consumo!M96)*100</f>
        <v>16.883298159550101</v>
      </c>
      <c r="N95" s="182">
        <f>('Ingreso FOA'!N95/consumo!N96)*100</f>
        <v>19.807658658204897</v>
      </c>
      <c r="O95" s="178">
        <f>('Ingreso FOA'!O95/consumo!O96)*100</f>
        <v>12.977212203108826</v>
      </c>
      <c r="P95" s="130">
        <f t="shared" si="14"/>
        <v>16.970771121412032</v>
      </c>
      <c r="Q95" s="186">
        <f>('Ingreso FOA'!Q95/consumo!Q96)*100</f>
        <v>15.412822612032528</v>
      </c>
      <c r="R95" s="130">
        <f t="shared" si="12"/>
        <v>19.395846704837759</v>
      </c>
      <c r="S95" s="186">
        <f>('Ingreso FOA'!S95/consumo!S96)*100</f>
        <v>18.049853687287701</v>
      </c>
      <c r="T95" s="130">
        <f t="shared" si="13"/>
        <v>32.032849954307082</v>
      </c>
    </row>
    <row r="96" spans="2:20" ht="21" customHeight="1" x14ac:dyDescent="0.25">
      <c r="B96" s="67">
        <f>+'Ingresos totales'!$B96</f>
        <v>2012</v>
      </c>
      <c r="C96" s="176">
        <f>('Ingreso FOA'!C96/consumo!C97)*100</f>
        <v>18.57245083056641</v>
      </c>
      <c r="D96" s="176">
        <f>('Ingreso FOA'!D96/consumo!D97)*100</f>
        <v>19.607643867641357</v>
      </c>
      <c r="E96" s="176">
        <f>('Ingreso FOA'!E96/consumo!E97)*100</f>
        <v>20.439059607305186</v>
      </c>
      <c r="F96" s="176">
        <f>('Ingreso FOA'!F96/consumo!F97)*100</f>
        <v>20.826812394403525</v>
      </c>
      <c r="G96" s="176">
        <f>('Ingreso FOA'!G96/consumo!G97)*100</f>
        <v>16.310341409856306</v>
      </c>
      <c r="H96" s="176">
        <f>('Ingreso FOA'!H96/consumo!H97)*100</f>
        <v>18.575457244313213</v>
      </c>
      <c r="I96" s="176">
        <f>('Ingreso FOA'!I96/consumo!I97)*100</f>
        <v>19.725435065513533</v>
      </c>
      <c r="J96" s="176">
        <f>('Ingreso FOA'!J96/consumo!J97)*100</f>
        <v>20.813090643472535</v>
      </c>
      <c r="K96" s="176">
        <f>('Ingreso FOA'!K96/consumo!K97)*100</f>
        <v>18.632165172507474</v>
      </c>
      <c r="L96" s="176">
        <f>('Ingreso FOA'!L96/consumo!L97)*100</f>
        <v>22.356067410384604</v>
      </c>
      <c r="M96" s="176">
        <f>('Ingreso FOA'!M96/consumo!M97)*100</f>
        <v>18.977084823505201</v>
      </c>
      <c r="N96" s="182">
        <f>('Ingreso FOA'!N96/consumo!N97)*100</f>
        <v>20.465923936558255</v>
      </c>
      <c r="O96" s="178">
        <f>('Ingreso FOA'!O96/consumo!O97)*100</f>
        <v>19.518820361212011</v>
      </c>
      <c r="P96" s="130">
        <f t="shared" si="14"/>
        <v>50.408424056871603</v>
      </c>
      <c r="Q96" s="186">
        <f>('Ingreso FOA'!Q96/consumo!Q97)*100</f>
        <v>19.55649219886109</v>
      </c>
      <c r="R96" s="130">
        <f t="shared" si="12"/>
        <v>26.884560285496772</v>
      </c>
      <c r="S96" s="186">
        <f>('Ingreso FOA'!S96/consumo!S97)*100</f>
        <v>18.691974368083226</v>
      </c>
      <c r="T96" s="130">
        <f t="shared" si="13"/>
        <v>3.5574841321166062</v>
      </c>
    </row>
    <row r="97" spans="2:20" ht="21" customHeight="1" x14ac:dyDescent="0.25">
      <c r="B97" s="67">
        <f>+'Ingresos totales'!$B97</f>
        <v>2013</v>
      </c>
      <c r="C97" s="176">
        <f>('Ingreso FOA'!C97/consumo!C98)*100</f>
        <v>12.43730284703944</v>
      </c>
      <c r="D97" s="176">
        <f>('Ingreso FOA'!D97/consumo!D98)*100</f>
        <v>18.980008701364959</v>
      </c>
      <c r="E97" s="176">
        <f>('Ingreso FOA'!E97/consumo!E98)*100</f>
        <v>18.891845873375352</v>
      </c>
      <c r="F97" s="176">
        <f>('Ingreso FOA'!F97/consumo!F98)*100</f>
        <v>19.642642805058841</v>
      </c>
      <c r="G97" s="176">
        <f>('Ingreso FOA'!G97/consumo!G98)*100</f>
        <v>14.837979242355063</v>
      </c>
      <c r="H97" s="176">
        <f>('Ingreso FOA'!H97/consumo!H98)*100</f>
        <v>18.049980907938608</v>
      </c>
      <c r="I97" s="176">
        <f>('Ingreso FOA'!I97/consumo!I98)*100</f>
        <v>16.119403917377522</v>
      </c>
      <c r="J97" s="176">
        <f>('Ingreso FOA'!J97/consumo!J98)*100</f>
        <v>22.161339018245616</v>
      </c>
      <c r="K97" s="176">
        <f>('Ingreso FOA'!K97/consumo!K98)*100</f>
        <v>13.924420632972669</v>
      </c>
      <c r="L97" s="176">
        <f>('Ingreso FOA'!L97/consumo!L98)*100</f>
        <v>16.366334608980164</v>
      </c>
      <c r="M97" s="176">
        <f>('Ingreso FOA'!M97/consumo!M98)*100</f>
        <v>15.330154614855788</v>
      </c>
      <c r="N97" s="182">
        <f>('Ingreso FOA'!N97/consumo!N98)*100</f>
        <v>15.184573049785053</v>
      </c>
      <c r="O97" s="178">
        <f>('Ingreso FOA'!O97/consumo!O98)*100</f>
        <v>16.806007471774773</v>
      </c>
      <c r="P97" s="130">
        <f t="shared" si="14"/>
        <v>-13.898446930881981</v>
      </c>
      <c r="Q97" s="186">
        <f>('Ingreso FOA'!Q97/consumo!Q98)*100</f>
        <v>16.791695798340957</v>
      </c>
      <c r="R97" s="130">
        <f t="shared" si="12"/>
        <v>-14.137486275177436</v>
      </c>
      <c r="S97" s="186">
        <f>('Ingreso FOA'!S97/consumo!S98)*100</f>
        <v>16.027070585836608</v>
      </c>
      <c r="T97" s="130">
        <f t="shared" si="13"/>
        <v>-14.256941132965462</v>
      </c>
    </row>
    <row r="98" spans="2:20" ht="21" customHeight="1" x14ac:dyDescent="0.25">
      <c r="B98" s="67">
        <f>+'Ingresos totales'!$B98</f>
        <v>2014</v>
      </c>
      <c r="C98" s="176">
        <f>('Ingreso FOA'!C98/consumo!C99)*100</f>
        <v>15.823419726454608</v>
      </c>
      <c r="D98" s="176">
        <f>('Ingreso FOA'!D98/consumo!D99)*100</f>
        <v>16.790934438445984</v>
      </c>
      <c r="E98" s="176">
        <f>('Ingreso FOA'!E98/consumo!E99)*100</f>
        <v>15.162087734550086</v>
      </c>
      <c r="F98" s="176">
        <f>('Ingreso FOA'!F98/consumo!F99)*100</f>
        <v>16.487489267056748</v>
      </c>
      <c r="G98" s="176">
        <f>('Ingreso FOA'!G98/consumo!G99)*100</f>
        <v>15.135280798995515</v>
      </c>
      <c r="H98" s="176">
        <f>('Ingreso FOA'!H98/consumo!H99)*100</f>
        <v>14.547994209873135</v>
      </c>
      <c r="I98" s="176">
        <f>('Ingreso FOA'!I98/consumo!I99)*100</f>
        <v>14.700467651420599</v>
      </c>
      <c r="J98" s="176">
        <f>('Ingreso FOA'!J98/consumo!J99)*100</f>
        <v>17.352950770808494</v>
      </c>
      <c r="K98" s="176">
        <f>('Ingreso FOA'!K98/consumo!K99)*100</f>
        <v>17.757753269116776</v>
      </c>
      <c r="L98" s="176">
        <f>('Ingreso FOA'!L98/consumo!L99)*100</f>
        <v>16.042002281034641</v>
      </c>
      <c r="M98" s="176">
        <f>('Ingreso FOA'!M98/consumo!M99)*100</f>
        <v>15.833156041321214</v>
      </c>
      <c r="N98" s="182">
        <f>('Ingreso FOA'!N98/consumo!N99)*100</f>
        <v>17.007986134304897</v>
      </c>
      <c r="O98" s="178">
        <f>('Ingreso FOA'!O98/consumo!O99)*100</f>
        <v>15.944447447157046</v>
      </c>
      <c r="P98" s="130">
        <f t="shared" si="14"/>
        <v>-5.1265003068973636</v>
      </c>
      <c r="Q98" s="186">
        <f>('Ingreso FOA'!Q98/consumo!Q99)*100</f>
        <v>16.07400692336088</v>
      </c>
      <c r="R98" s="130">
        <f t="shared" si="12"/>
        <v>-4.2740702523385687</v>
      </c>
      <c r="S98" s="186">
        <f>('Ingreso FOA'!S98/consumo!S99)*100</f>
        <v>15.912454775217563</v>
      </c>
      <c r="T98" s="130">
        <f t="shared" si="13"/>
        <v>-0.71513886461779252</v>
      </c>
    </row>
    <row r="99" spans="2:20" ht="21" customHeight="1" x14ac:dyDescent="0.25">
      <c r="B99" s="67">
        <f>+'Ingresos totales'!$B99</f>
        <v>2015</v>
      </c>
      <c r="C99" s="176">
        <f>('Ingreso FOA'!C99/consumo!C100)*100</f>
        <v>15.448930186256607</v>
      </c>
      <c r="D99" s="176">
        <f>('Ingreso FOA'!D99/consumo!D100)*100</f>
        <v>16.891974176580053</v>
      </c>
      <c r="E99" s="176">
        <f>('Ingreso FOA'!E99/consumo!E100)*100</f>
        <v>16.230925867171532</v>
      </c>
      <c r="F99" s="176">
        <f>('Ingreso FOA'!F99/consumo!F100)*100</f>
        <v>16.867398807774336</v>
      </c>
      <c r="G99" s="176">
        <f>('Ingreso FOA'!G99/consumo!G100)*100</f>
        <v>13.080753687005844</v>
      </c>
      <c r="H99" s="176">
        <f>('Ingreso FOA'!H99/consumo!H100)*100</f>
        <v>12.946626923432619</v>
      </c>
      <c r="I99" s="176">
        <f>('Ingreso FOA'!I99/consumo!I100)*100</f>
        <v>11.360533395790624</v>
      </c>
      <c r="J99" s="176">
        <f>('Ingreso FOA'!J99/consumo!J100)*100</f>
        <v>11.800223167625125</v>
      </c>
      <c r="K99" s="176">
        <f>('Ingreso FOA'!K99/consumo!K100)*100</f>
        <v>11.643540465194596</v>
      </c>
      <c r="L99" s="176">
        <f>('Ingreso FOA'!L99/consumo!L100)*100</f>
        <v>12.003038006524813</v>
      </c>
      <c r="M99" s="176">
        <f>('Ingreso FOA'!M99/consumo!M100)*100</f>
        <v>10.334222027341101</v>
      </c>
      <c r="N99" s="182">
        <f>('Ingreso FOA'!N99/consumo!N100)*100</f>
        <v>10.319633828882063</v>
      </c>
      <c r="O99" s="178">
        <f>('Ingreso FOA'!O99/consumo!O100)*100</f>
        <v>16.166813999600343</v>
      </c>
      <c r="P99" s="130">
        <f t="shared" si="14"/>
        <v>1.3946331673158507</v>
      </c>
      <c r="Q99" s="186">
        <f>('Ingreso FOA'!Q99/consumo!Q100)*100</f>
        <v>13.259736072932723</v>
      </c>
      <c r="R99" s="130">
        <f>((Q99/Q97)-1)*100</f>
        <v>-21.033966835899896</v>
      </c>
      <c r="S99" s="187"/>
      <c r="T99" s="111"/>
    </row>
    <row r="100" spans="2:20" ht="21" customHeight="1" x14ac:dyDescent="0.25">
      <c r="B100" s="82">
        <f>+'Ingresos totales'!$B100</f>
        <v>2016</v>
      </c>
      <c r="C100" s="183">
        <f>('Ingreso FOA'!C100/consumo!C101)*100</f>
        <v>9.7002653416555518</v>
      </c>
      <c r="D100" s="183">
        <f>('Ingreso FOA'!D100/consumo!D101)*100</f>
        <v>9.762766153299097</v>
      </c>
      <c r="E100" s="183">
        <f>('Ingreso FOA'!E100/consumo!E101)*100</f>
        <v>11.511879769958917</v>
      </c>
      <c r="F100" s="183"/>
      <c r="G100" s="183"/>
      <c r="H100" s="183"/>
      <c r="I100" s="183"/>
      <c r="J100" s="183"/>
      <c r="K100" s="183"/>
      <c r="L100" s="183"/>
      <c r="M100" s="183"/>
      <c r="N100" s="184"/>
      <c r="O100" s="179">
        <f>('Ingreso FOA'!O100/consumo!O101)*100</f>
        <v>10.284002239829945</v>
      </c>
      <c r="P100" s="137">
        <f t="shared" si="14"/>
        <v>-36.388194729745926</v>
      </c>
      <c r="Q100" s="185"/>
      <c r="R100" s="137"/>
      <c r="S100" s="168"/>
      <c r="T100" s="112"/>
    </row>
    <row r="101" spans="2:20" ht="21" customHeight="1" x14ac:dyDescent="0.25">
      <c r="B101" s="67"/>
      <c r="C101" s="68"/>
      <c r="D101" s="68"/>
      <c r="E101" s="68"/>
      <c r="F101" s="68"/>
      <c r="G101" s="68"/>
      <c r="H101" s="68"/>
      <c r="O101" s="69"/>
      <c r="P101" s="68"/>
    </row>
    <row r="102" spans="2:20" ht="33.75" x14ac:dyDescent="0.5">
      <c r="B102" s="85" t="s">
        <v>61</v>
      </c>
      <c r="C102" s="86"/>
      <c r="D102" s="86"/>
      <c r="E102" s="86"/>
      <c r="F102" s="86"/>
      <c r="G102" s="86"/>
      <c r="H102" s="86"/>
      <c r="I102" s="86"/>
      <c r="J102" s="86"/>
      <c r="K102" s="86"/>
      <c r="L102" s="86"/>
      <c r="M102" s="86"/>
      <c r="N102" s="98"/>
      <c r="O102" s="86"/>
      <c r="P102" s="86"/>
      <c r="Q102" s="93"/>
      <c r="R102" s="123"/>
      <c r="S102" s="123"/>
      <c r="T102" s="122"/>
    </row>
    <row r="103" spans="2:20" ht="47.25" x14ac:dyDescent="0.25">
      <c r="B103" s="174" t="s">
        <v>23</v>
      </c>
      <c r="C103" s="87" t="s">
        <v>24</v>
      </c>
      <c r="D103" s="87" t="s">
        <v>25</v>
      </c>
      <c r="E103" s="87" t="s">
        <v>26</v>
      </c>
      <c r="F103" s="87" t="s">
        <v>27</v>
      </c>
      <c r="G103" s="87" t="s">
        <v>28</v>
      </c>
      <c r="H103" s="87" t="s">
        <v>29</v>
      </c>
      <c r="I103" s="87" t="s">
        <v>30</v>
      </c>
      <c r="J103" s="87" t="s">
        <v>31</v>
      </c>
      <c r="K103" s="87" t="s">
        <v>32</v>
      </c>
      <c r="L103" s="87" t="s">
        <v>33</v>
      </c>
      <c r="M103" s="87" t="s">
        <v>34</v>
      </c>
      <c r="N103" s="96" t="s">
        <v>35</v>
      </c>
      <c r="O103" s="160" t="s">
        <v>67</v>
      </c>
      <c r="P103" s="161" t="s">
        <v>64</v>
      </c>
      <c r="Q103" s="162" t="s">
        <v>23</v>
      </c>
      <c r="R103" s="161" t="s">
        <v>36</v>
      </c>
      <c r="S103" s="162" t="s">
        <v>63</v>
      </c>
      <c r="T103" s="163" t="s">
        <v>66</v>
      </c>
    </row>
    <row r="104" spans="2:20" ht="21" customHeight="1" x14ac:dyDescent="0.25">
      <c r="B104" s="67">
        <f>+'Ingresos totales'!$B104</f>
        <v>2000</v>
      </c>
      <c r="C104" s="180">
        <f>('Ingreso FOA'!C104/consumo!C105)*100</f>
        <v>3.4652171841856552</v>
      </c>
      <c r="D104" s="180">
        <f>('Ingreso FOA'!D104/consumo!D105)*100</f>
        <v>4.1261891663331101</v>
      </c>
      <c r="E104" s="180">
        <f>('Ingreso FOA'!E104/consumo!E105)*100</f>
        <v>4.1877641992580914</v>
      </c>
      <c r="F104" s="180">
        <f>('Ingreso FOA'!F104/consumo!F105)*100</f>
        <v>4.3716259248868443</v>
      </c>
      <c r="G104" s="180">
        <f>('Ingreso FOA'!G104/consumo!G105)*100</f>
        <v>4.0490013548980039</v>
      </c>
      <c r="H104" s="180">
        <f>('Ingreso FOA'!H104/consumo!H105)*100</f>
        <v>4.2529826910041386</v>
      </c>
      <c r="I104" s="180">
        <f>('Ingreso FOA'!I104/consumo!I105)*100</f>
        <v>4.7832362323848399</v>
      </c>
      <c r="J104" s="180">
        <f>('Ingreso FOA'!J104/consumo!J105)*100</f>
        <v>4.6607947231909224</v>
      </c>
      <c r="K104" s="180">
        <f>('Ingreso FOA'!K104/consumo!K105)*100</f>
        <v>4.4544740582567037</v>
      </c>
      <c r="L104" s="180">
        <f>('Ingreso FOA'!L104/consumo!L105)*100</f>
        <v>4.0757725674194258</v>
      </c>
      <c r="M104" s="180">
        <f>('Ingreso FOA'!M104/consumo!M105)*100</f>
        <v>4.4342800691291657</v>
      </c>
      <c r="N104" s="181">
        <f>('Ingreso FOA'!N104/consumo!N105)*100</f>
        <v>9.1272447751573313</v>
      </c>
      <c r="O104" s="178">
        <f>('Ingreso FOA'!O104/consumo!O105)*100</f>
        <v>3.9483692579341381</v>
      </c>
      <c r="P104" s="110"/>
      <c r="Q104" s="186">
        <f>('Ingreso FOA'!Q104/consumo!Q105)*100</f>
        <v>4.4939832159766038</v>
      </c>
      <c r="R104" s="110"/>
      <c r="S104" s="186">
        <f>('Ingreso FOA'!S104/consumo!S105)*100</f>
        <v>5.2492780235931162</v>
      </c>
      <c r="T104" s="110"/>
    </row>
    <row r="105" spans="2:20" ht="21" customHeight="1" x14ac:dyDescent="0.25">
      <c r="B105" s="67">
        <f>+'Ingresos totales'!$B105</f>
        <v>2001</v>
      </c>
      <c r="C105" s="176">
        <f>('Ingreso FOA'!C105/consumo!C106)*100</f>
        <v>7.3644921111580244</v>
      </c>
      <c r="D105" s="176">
        <f>('Ingreso FOA'!D105/consumo!D106)*100</f>
        <v>6.8938631892651383</v>
      </c>
      <c r="E105" s="176">
        <f>('Ingreso FOA'!E105/consumo!E106)*100</f>
        <v>6.0301936186305447</v>
      </c>
      <c r="F105" s="176">
        <f>('Ingreso FOA'!F105/consumo!F106)*100</f>
        <v>5.635442136843281</v>
      </c>
      <c r="G105" s="176">
        <f>('Ingreso FOA'!G105/consumo!G106)*100</f>
        <v>4.9180653756952424</v>
      </c>
      <c r="H105" s="176">
        <f>('Ingreso FOA'!H105/consumo!H106)*100</f>
        <v>4.278716408521591</v>
      </c>
      <c r="I105" s="176">
        <f>('Ingreso FOA'!I105/consumo!I106)*100</f>
        <v>4.908917335578832</v>
      </c>
      <c r="J105" s="176">
        <f>('Ingreso FOA'!J105/consumo!J106)*100</f>
        <v>5.1516501779337993</v>
      </c>
      <c r="K105" s="176">
        <f>('Ingreso FOA'!K105/consumo!K106)*100</f>
        <v>5.3248464153525594</v>
      </c>
      <c r="L105" s="176">
        <f>('Ingreso FOA'!L105/consumo!L106)*100</f>
        <v>5.3225699418266252</v>
      </c>
      <c r="M105" s="176">
        <f>('Ingreso FOA'!M105/consumo!M106)*100</f>
        <v>5.2327468929711038</v>
      </c>
      <c r="N105" s="182">
        <f>('Ingreso FOA'!N105/consumo!N106)*100</f>
        <v>4.7358834730863295</v>
      </c>
      <c r="O105" s="178">
        <f>('Ingreso FOA'!O105/consumo!O106)*100</f>
        <v>6.7753419578750123</v>
      </c>
      <c r="P105" s="130"/>
      <c r="Q105" s="186">
        <f>('Ingreso FOA'!Q105/consumo!Q106)*100</f>
        <v>5.2927483433103282</v>
      </c>
      <c r="R105" s="130">
        <f t="shared" ref="R105:R118" si="15">((Q105/Q104)-1)*100</f>
        <v>17.774101258189546</v>
      </c>
      <c r="S105" s="186">
        <f>('Ingreso FOA'!S105/consumo!S106)*100</f>
        <v>4.6684699289338267</v>
      </c>
      <c r="T105" s="130">
        <f t="shared" ref="T105:T118" si="16">((S105/S104)-1)*100</f>
        <v>-11.064532913837322</v>
      </c>
    </row>
    <row r="106" spans="2:20" ht="21" customHeight="1" x14ac:dyDescent="0.25">
      <c r="B106" s="67">
        <f>+'Ingresos totales'!$B106</f>
        <v>2002</v>
      </c>
      <c r="C106" s="176">
        <f>('Ingreso FOA'!C106/consumo!C107)*100</f>
        <v>4.1669453426926415</v>
      </c>
      <c r="D106" s="176">
        <f>('Ingreso FOA'!D106/consumo!D107)*100</f>
        <v>4.2917883841288091</v>
      </c>
      <c r="E106" s="176">
        <f>('Ingreso FOA'!E106/consumo!E107)*100</f>
        <v>4.4003042866152748</v>
      </c>
      <c r="F106" s="176">
        <f>('Ingreso FOA'!F106/consumo!F107)*100</f>
        <v>4.5994908062234785</v>
      </c>
      <c r="G106" s="176">
        <f>('Ingreso FOA'!G106/consumo!G107)*100</f>
        <v>-6.1965718771807392</v>
      </c>
      <c r="H106" s="176">
        <f>('Ingreso FOA'!H106/consumo!H107)*100</f>
        <v>4.0954232205797254</v>
      </c>
      <c r="I106" s="176">
        <f>('Ingreso FOA'!I106/consumo!I107)*100</f>
        <v>3.1878955756241938</v>
      </c>
      <c r="J106" s="176">
        <f>('Ingreso FOA'!J106/consumo!J107)*100</f>
        <v>3.3264784105131411</v>
      </c>
      <c r="K106" s="176">
        <f>('Ingreso FOA'!K106/consumo!K107)*100</f>
        <v>3.9132373263510072</v>
      </c>
      <c r="L106" s="176">
        <f>('Ingreso FOA'!L106/consumo!L107)*100</f>
        <v>3.9995769993390615</v>
      </c>
      <c r="M106" s="176">
        <f>('Ingreso FOA'!M106/consumo!M107)*100</f>
        <v>4.1504737567474441</v>
      </c>
      <c r="N106" s="182">
        <f>('Ingreso FOA'!N106/consumo!N107)*100</f>
        <v>4.2293793280328291</v>
      </c>
      <c r="O106" s="178">
        <f>('Ingreso FOA'!O106/consumo!O107)*100</f>
        <v>4.2887801281071694</v>
      </c>
      <c r="P106" s="130">
        <f t="shared" ref="P106:P120" si="17">((O106/O105)-1)*100</f>
        <v>-36.700167242152261</v>
      </c>
      <c r="Q106" s="186">
        <f>('Ingreso FOA'!Q106/consumo!Q107)*100</f>
        <v>4.0053798374956155</v>
      </c>
      <c r="R106" s="130">
        <f t="shared" si="15"/>
        <v>-24.323251783581558</v>
      </c>
      <c r="S106" s="186">
        <f>('Ingreso FOA'!S106/consumo!S107)*100</f>
        <v>4.1295792964170097</v>
      </c>
      <c r="T106" s="130">
        <f t="shared" si="16"/>
        <v>-11.543195966132902</v>
      </c>
    </row>
    <row r="107" spans="2:20" ht="21" customHeight="1" x14ac:dyDescent="0.25">
      <c r="B107" s="67">
        <f>+'Ingresos totales'!$B107</f>
        <v>2003</v>
      </c>
      <c r="C107" s="176">
        <f>('Ingreso FOA'!C107/consumo!C108)*100</f>
        <v>4.2499777035784625</v>
      </c>
      <c r="D107" s="176">
        <f>('Ingreso FOA'!D107/consumo!D108)*100</f>
        <v>4.6547401619297535</v>
      </c>
      <c r="E107" s="176">
        <f>('Ingreso FOA'!E107/consumo!E108)*100</f>
        <v>4.4703777749271971</v>
      </c>
      <c r="F107" s="176">
        <f>('Ingreso FOA'!F107/consumo!F108)*100</f>
        <v>4.6608971978636653</v>
      </c>
      <c r="G107" s="176">
        <f>('Ingreso FOA'!G107/consumo!G108)*100</f>
        <v>4.5141067601031581</v>
      </c>
      <c r="H107" s="176">
        <f>('Ingreso FOA'!H107/consumo!H108)*100</f>
        <v>3.8586840931578452</v>
      </c>
      <c r="I107" s="176">
        <f>('Ingreso FOA'!I107/consumo!I108)*100</f>
        <v>5.012237733163512</v>
      </c>
      <c r="J107" s="176">
        <f>('Ingreso FOA'!J107/consumo!J108)*100</f>
        <v>4.6359876396482047</v>
      </c>
      <c r="K107" s="176">
        <f>('Ingreso FOA'!K107/consumo!K108)*100</f>
        <v>5.5148546824542519</v>
      </c>
      <c r="L107" s="176">
        <f>('Ingreso FOA'!L107/consumo!L108)*100</f>
        <v>4.7502801120448179</v>
      </c>
      <c r="M107" s="176">
        <f>('Ingreso FOA'!M107/consumo!M108)*100</f>
        <v>4.6944702602230484</v>
      </c>
      <c r="N107" s="182">
        <f>('Ingreso FOA'!N107/consumo!N108)*100</f>
        <v>4.6522348748934848</v>
      </c>
      <c r="O107" s="178">
        <f>('Ingreso FOA'!O107/consumo!O108)*100</f>
        <v>4.4667134646701134</v>
      </c>
      <c r="P107" s="130">
        <f t="shared" si="17"/>
        <v>4.1488099470716966</v>
      </c>
      <c r="Q107" s="186">
        <f>('Ingreso FOA'!Q107/consumo!Q108)*100</f>
        <v>4.635864052933262</v>
      </c>
      <c r="R107" s="130">
        <f t="shared" si="15"/>
        <v>15.740934468573652</v>
      </c>
      <c r="S107" s="186">
        <f>('Ingreso FOA'!S107/consumo!S108)*100</f>
        <v>4.5871808732589443</v>
      </c>
      <c r="T107" s="130">
        <f t="shared" si="16"/>
        <v>11.081070104137925</v>
      </c>
    </row>
    <row r="108" spans="2:20" ht="21" customHeight="1" x14ac:dyDescent="0.25">
      <c r="B108" s="67">
        <f>+'Ingresos totales'!$B108</f>
        <v>2004</v>
      </c>
      <c r="C108" s="176">
        <f>('Ingreso FOA'!C108/consumo!C109)*100</f>
        <v>4.3750210480873246</v>
      </c>
      <c r="D108" s="176">
        <f>('Ingreso FOA'!D108/consumo!D109)*100</f>
        <v>4.3229186064486678</v>
      </c>
      <c r="E108" s="176">
        <f>('Ingreso FOA'!E108/consumo!E109)*100</f>
        <v>4.6896146360774775</v>
      </c>
      <c r="F108" s="176">
        <f>('Ingreso FOA'!F108/consumo!F109)*100</f>
        <v>4.2126111250250329</v>
      </c>
      <c r="G108" s="176">
        <f>('Ingreso FOA'!G108/consumo!G109)*100</f>
        <v>4.1563989768884184</v>
      </c>
      <c r="H108" s="176">
        <f>('Ingreso FOA'!H108/consumo!H109)*100</f>
        <v>3.9216821035567353</v>
      </c>
      <c r="I108" s="176">
        <f>('Ingreso FOA'!I108/consumo!I109)*100</f>
        <v>4.3607254852106117</v>
      </c>
      <c r="J108" s="176">
        <f>('Ingreso FOA'!J108/consumo!J109)*100</f>
        <v>4.5182278184442408</v>
      </c>
      <c r="K108" s="176">
        <f>('Ingreso FOA'!K108/consumo!K109)*100</f>
        <v>4.8508517082066387</v>
      </c>
      <c r="L108" s="176">
        <f>('Ingreso FOA'!L108/consumo!L109)*100</f>
        <v>4.2815222924508385</v>
      </c>
      <c r="M108" s="176">
        <f>('Ingreso FOA'!M108/consumo!M109)*100</f>
        <v>4.2433124752225311</v>
      </c>
      <c r="N108" s="182">
        <f>('Ingreso FOA'!N108/consumo!N109)*100</f>
        <v>5.5346071964280785</v>
      </c>
      <c r="O108" s="178">
        <f>('Ingreso FOA'!O108/consumo!O109)*100</f>
        <v>4.4440505169539666</v>
      </c>
      <c r="P108" s="130">
        <f t="shared" si="17"/>
        <v>-0.50737411063864757</v>
      </c>
      <c r="Q108" s="186">
        <f>('Ingreso FOA'!Q108/consumo!Q109)*100</f>
        <v>4.3982399220627313</v>
      </c>
      <c r="R108" s="130">
        <f t="shared" si="15"/>
        <v>-5.1257786716195515</v>
      </c>
      <c r="S108" s="186">
        <f>('Ingreso FOA'!S108/consumo!S109)*100</f>
        <v>4.8287180500659321</v>
      </c>
      <c r="T108" s="130">
        <f t="shared" si="16"/>
        <v>5.2654818608752318</v>
      </c>
    </row>
    <row r="109" spans="2:20" ht="21" customHeight="1" x14ac:dyDescent="0.25">
      <c r="B109" s="67">
        <f>+'Ingresos totales'!$B109</f>
        <v>2005</v>
      </c>
      <c r="C109" s="176">
        <f>('Ingreso FOA'!C109/consumo!C110)*100</f>
        <v>4.497649712546135</v>
      </c>
      <c r="D109" s="176">
        <f>('Ingreso FOA'!D109/consumo!D110)*100</f>
        <v>5.0981653200116384</v>
      </c>
      <c r="E109" s="176">
        <f>('Ingreso FOA'!E109/consumo!E110)*100</f>
        <v>4.7388978306950751</v>
      </c>
      <c r="F109" s="176">
        <f>('Ingreso FOA'!F109/consumo!F110)*100</f>
        <v>6.0500145095164548</v>
      </c>
      <c r="G109" s="176">
        <f>('Ingreso FOA'!G109/consumo!G110)*100</f>
        <v>5.6408509166818162</v>
      </c>
      <c r="H109" s="176">
        <f>('Ingreso FOA'!H109/consumo!H110)*100</f>
        <v>5.0876056084675083</v>
      </c>
      <c r="I109" s="176">
        <f>('Ingreso FOA'!I109/consumo!I110)*100</f>
        <v>5.4380936390674472</v>
      </c>
      <c r="J109" s="176">
        <f>('Ingreso FOA'!J109/consumo!J110)*100</f>
        <v>6.1048846603943634</v>
      </c>
      <c r="K109" s="176">
        <f>('Ingreso FOA'!K109/consumo!K110)*100</f>
        <v>7.7092229162485992</v>
      </c>
      <c r="L109" s="176">
        <f>('Ingreso FOA'!L109/consumo!L110)*100</f>
        <v>7.5549716119731238</v>
      </c>
      <c r="M109" s="176">
        <f>('Ingreso FOA'!M109/consumo!M110)*100</f>
        <v>7.5690728223196029</v>
      </c>
      <c r="N109" s="182">
        <f>('Ingreso FOA'!N109/consumo!N110)*100</f>
        <v>7.3113580236277578</v>
      </c>
      <c r="O109" s="178">
        <f>('Ingreso FOA'!O109/consumo!O110)*100</f>
        <v>4.7594590430436483</v>
      </c>
      <c r="P109" s="130">
        <f t="shared" si="17"/>
        <v>7.0973208987252567</v>
      </c>
      <c r="Q109" s="186">
        <f>('Ingreso FOA'!Q109/consumo!Q110)*100</f>
        <v>5.9746192859220351</v>
      </c>
      <c r="R109" s="130">
        <f t="shared" si="15"/>
        <v>35.841140815255869</v>
      </c>
      <c r="S109" s="186">
        <f>('Ingreso FOA'!S109/consumo!S110)*100</f>
        <v>7.9083498709673945</v>
      </c>
      <c r="T109" s="130">
        <f t="shared" si="16"/>
        <v>63.777420610826766</v>
      </c>
    </row>
    <row r="110" spans="2:20" ht="21" customHeight="1" x14ac:dyDescent="0.25">
      <c r="B110" s="67">
        <f>+'Ingresos totales'!$B110</f>
        <v>2006</v>
      </c>
      <c r="C110" s="176">
        <f>('Ingreso FOA'!C110/consumo!C111)*100</f>
        <v>7.5261981767860098</v>
      </c>
      <c r="D110" s="176">
        <f>('Ingreso FOA'!D110/consumo!D111)*100</f>
        <v>8.8528683635555154</v>
      </c>
      <c r="E110" s="176">
        <f>('Ingreso FOA'!E110/consumo!E111)*100</f>
        <v>9.263571779593093</v>
      </c>
      <c r="F110" s="176">
        <f>('Ingreso FOA'!F110/consumo!F111)*100</f>
        <v>9.5507985960018438</v>
      </c>
      <c r="G110" s="176">
        <f>('Ingreso FOA'!G110/consumo!G111)*100</f>
        <v>8.2600739221760282</v>
      </c>
      <c r="H110" s="176">
        <f>('Ingreso FOA'!H110/consumo!H111)*100</f>
        <v>8.1081785239119029</v>
      </c>
      <c r="I110" s="176">
        <f>('Ingreso FOA'!I110/consumo!I111)*100</f>
        <v>7.8120911082477447</v>
      </c>
      <c r="J110" s="176">
        <f>('Ingreso FOA'!J110/consumo!J111)*100</f>
        <v>7.6791121455479034</v>
      </c>
      <c r="K110" s="176">
        <f>('Ingreso FOA'!K110/consumo!K111)*100</f>
        <v>8.1253157449115552</v>
      </c>
      <c r="L110" s="176">
        <f>('Ingreso FOA'!L110/consumo!L111)*100</f>
        <v>8.4303817459280062</v>
      </c>
      <c r="M110" s="176">
        <f>('Ingreso FOA'!M110/consumo!M111)*100</f>
        <v>8.0261685830927512</v>
      </c>
      <c r="N110" s="182">
        <f>('Ingreso FOA'!N110/consumo!N111)*100</f>
        <v>8.0198812515358817</v>
      </c>
      <c r="O110" s="178">
        <f>('Ingreso FOA'!O110/consumo!O111)*100</f>
        <v>8.5351510058476112</v>
      </c>
      <c r="P110" s="130">
        <f t="shared" si="17"/>
        <v>79.33027532451311</v>
      </c>
      <c r="Q110" s="186">
        <f>('Ingreso FOA'!Q110/consumo!Q111)*100</f>
        <v>8.353723615004343</v>
      </c>
      <c r="R110" s="130">
        <f t="shared" si="15"/>
        <v>39.820182930955617</v>
      </c>
      <c r="S110" s="186">
        <f>('Ingreso FOA'!S110/consumo!S111)*100</f>
        <v>7.9830621732523674</v>
      </c>
      <c r="T110" s="130">
        <f t="shared" si="16"/>
        <v>0.94472682043635903</v>
      </c>
    </row>
    <row r="111" spans="2:20" ht="21" customHeight="1" x14ac:dyDescent="0.25">
      <c r="B111" s="67">
        <f>+'Ingresos totales'!$B111</f>
        <v>2007</v>
      </c>
      <c r="C111" s="176">
        <f>('Ingreso FOA'!C111/consumo!C112)*100</f>
        <v>8.2084336741300206</v>
      </c>
      <c r="D111" s="176">
        <f>('Ingreso FOA'!D111/consumo!D112)*100</f>
        <v>9.1146090699516584</v>
      </c>
      <c r="E111" s="176">
        <f>('Ingreso FOA'!E111/consumo!E112)*100</f>
        <v>8.6210889751886661</v>
      </c>
      <c r="F111" s="176">
        <f>('Ingreso FOA'!F111/consumo!F112)*100</f>
        <v>8.0818903395308617</v>
      </c>
      <c r="G111" s="176">
        <f>('Ingreso FOA'!G111/consumo!G112)*100</f>
        <v>6.8826369892304768</v>
      </c>
      <c r="H111" s="176">
        <f>('Ingreso FOA'!H111/consumo!H112)*100</f>
        <v>6.6114854083217667</v>
      </c>
      <c r="I111" s="176">
        <f>('Ingreso FOA'!I111/consumo!I112)*100</f>
        <v>7.130735028897786</v>
      </c>
      <c r="J111" s="176">
        <f>('Ingreso FOA'!J111/consumo!J112)*100</f>
        <v>8.096709362619352</v>
      </c>
      <c r="K111" s="176">
        <f>('Ingreso FOA'!K111/consumo!K112)*100</f>
        <v>7.1477874994968964</v>
      </c>
      <c r="L111" s="176">
        <f>('Ingreso FOA'!L111/consumo!L112)*100</f>
        <v>7.933876176171438</v>
      </c>
      <c r="M111" s="176">
        <f>('Ingreso FOA'!M111/consumo!M112)*100</f>
        <v>8.2658265879545958</v>
      </c>
      <c r="N111" s="182">
        <f>('Ingreso FOA'!N111/consumo!N112)*100</f>
        <v>7.8390766651898289</v>
      </c>
      <c r="O111" s="178">
        <f>('Ingreso FOA'!O111/consumo!O112)*100</f>
        <v>8.6559475399058456</v>
      </c>
      <c r="P111" s="130">
        <f t="shared" si="17"/>
        <v>1.415282916207028</v>
      </c>
      <c r="Q111" s="186">
        <f>('Ingreso FOA'!Q111/consumo!Q112)*100</f>
        <v>7.8262315988624156</v>
      </c>
      <c r="R111" s="130">
        <f t="shared" si="15"/>
        <v>-6.3144537747751865</v>
      </c>
      <c r="S111" s="186">
        <f>('Ingreso FOA'!S111/consumo!S112)*100</f>
        <v>8.8738809332738047</v>
      </c>
      <c r="T111" s="130">
        <f t="shared" si="16"/>
        <v>11.15886035569369</v>
      </c>
    </row>
    <row r="112" spans="2:20" ht="21" customHeight="1" x14ac:dyDescent="0.25">
      <c r="B112" s="67">
        <f>+'Ingresos totales'!$B112</f>
        <v>2008</v>
      </c>
      <c r="C112" s="176">
        <f>('Ingreso FOA'!C112/consumo!C113)*100</f>
        <v>10.411683912882062</v>
      </c>
      <c r="D112" s="176">
        <f>('Ingreso FOA'!D112/consumo!D113)*100</f>
        <v>9.4963658488658602</v>
      </c>
      <c r="E112" s="176">
        <f>('Ingreso FOA'!E112/consumo!E113)*100</f>
        <v>9.0522070978203715</v>
      </c>
      <c r="F112" s="176">
        <f>('Ingreso FOA'!F112/consumo!F113)*100</f>
        <v>9.924110503099481</v>
      </c>
      <c r="G112" s="176">
        <f>('Ingreso FOA'!G112/consumo!G113)*100</f>
        <v>12.331407016737467</v>
      </c>
      <c r="H112" s="176">
        <f>('Ingreso FOA'!H112/consumo!H113)*100</f>
        <v>11.526065625114464</v>
      </c>
      <c r="I112" s="176">
        <f>('Ingreso FOA'!I112/consumo!I113)*100</f>
        <v>11.409820243501102</v>
      </c>
      <c r="J112" s="176">
        <f>('Ingreso FOA'!J112/consumo!J113)*100</f>
        <v>12.117160075669023</v>
      </c>
      <c r="K112" s="176">
        <f>('Ingreso FOA'!K112/consumo!K113)*100</f>
        <v>10.127934670499775</v>
      </c>
      <c r="L112" s="176">
        <f>('Ingreso FOA'!L112/consumo!L113)*100</f>
        <v>11.435676095923586</v>
      </c>
      <c r="M112" s="176">
        <f>('Ingreso FOA'!M112/consumo!M113)*100</f>
        <v>15.102585921190602</v>
      </c>
      <c r="N112" s="182">
        <f>('Ingreso FOA'!N112/consumo!N113)*100</f>
        <v>16.335141935303845</v>
      </c>
      <c r="O112" s="178">
        <f>('Ingreso FOA'!O112/consumo!O113)*100</f>
        <v>9.4410497212704492</v>
      </c>
      <c r="P112" s="130">
        <f t="shared" si="17"/>
        <v>9.070089412454351</v>
      </c>
      <c r="Q112" s="186">
        <f>('Ingreso FOA'!Q112/consumo!Q113)*100</f>
        <v>11.564097339635497</v>
      </c>
      <c r="R112" s="130">
        <f t="shared" si="15"/>
        <v>47.760735081190298</v>
      </c>
      <c r="S112" s="186">
        <f>('Ingreso FOA'!S112/consumo!S113)*100</f>
        <v>12.940650181037466</v>
      </c>
      <c r="T112" s="130">
        <f t="shared" si="16"/>
        <v>45.828530699738891</v>
      </c>
    </row>
    <row r="113" spans="2:20" ht="21" customHeight="1" x14ac:dyDescent="0.25">
      <c r="B113" s="67">
        <f>+'Ingresos totales'!$B113</f>
        <v>2009</v>
      </c>
      <c r="C113" s="176">
        <f>('Ingreso FOA'!C113/consumo!C114)*100</f>
        <v>18.154123110136986</v>
      </c>
      <c r="D113" s="176">
        <f>('Ingreso FOA'!D113/consumo!D114)*100</f>
        <v>16.046848608853391</v>
      </c>
      <c r="E113" s="176">
        <f>('Ingreso FOA'!E113/consumo!E114)*100</f>
        <v>14.341228624146588</v>
      </c>
      <c r="F113" s="176">
        <f>('Ingreso FOA'!F113/consumo!F114)*100</f>
        <v>11.733557007176202</v>
      </c>
      <c r="G113" s="176">
        <f>('Ingreso FOA'!G113/consumo!G114)*100</f>
        <v>10.520345627138829</v>
      </c>
      <c r="H113" s="176">
        <f>('Ingreso FOA'!H113/consumo!H114)*100</f>
        <v>6.7916342412451352</v>
      </c>
      <c r="I113" s="176">
        <f>('Ingreso FOA'!I113/consumo!I114)*100</f>
        <v>6.8154455921210664</v>
      </c>
      <c r="J113" s="176">
        <f>('Ingreso FOA'!J113/consumo!J114)*100</f>
        <v>8.314516290726818</v>
      </c>
      <c r="K113" s="176">
        <f>('Ingreso FOA'!K113/consumo!K114)*100</f>
        <v>6.8974984786109026</v>
      </c>
      <c r="L113" s="176">
        <f>('Ingreso FOA'!L113/consumo!L114)*100</f>
        <v>7.5515390054206932</v>
      </c>
      <c r="M113" s="176">
        <f>('Ingreso FOA'!M113/consumo!M114)*100</f>
        <v>7.5826867291276256</v>
      </c>
      <c r="N113" s="182">
        <f>('Ingreso FOA'!N113/consumo!N114)*100</f>
        <v>8.9855504249527964</v>
      </c>
      <c r="O113" s="178">
        <f>('Ingreso FOA'!O113/consumo!O114)*100</f>
        <v>16.087230799547456</v>
      </c>
      <c r="P113" s="130">
        <f t="shared" si="17"/>
        <v>70.39663251961619</v>
      </c>
      <c r="Q113" s="186">
        <f>('Ingreso FOA'!Q113/consumo!Q114)*100</f>
        <v>10.550764504223865</v>
      </c>
      <c r="R113" s="130">
        <f t="shared" si="15"/>
        <v>-8.762749098785882</v>
      </c>
      <c r="S113" s="186">
        <f>('Ingreso FOA'!S113/consumo!S114)*100</f>
        <v>8.7180284773667669</v>
      </c>
      <c r="T113" s="130">
        <f t="shared" si="16"/>
        <v>-32.630676547135948</v>
      </c>
    </row>
    <row r="114" spans="2:20" ht="21" customHeight="1" x14ac:dyDescent="0.25">
      <c r="B114" s="67">
        <f>+'Ingresos totales'!$B114</f>
        <v>2010</v>
      </c>
      <c r="C114" s="176">
        <f>('Ingreso FOA'!C114/consumo!C115)*100</f>
        <v>8.7878920115383075</v>
      </c>
      <c r="D114" s="176">
        <f>('Ingreso FOA'!D114/consumo!D115)*100</f>
        <v>8.8378142402545752</v>
      </c>
      <c r="E114" s="176">
        <f>('Ingreso FOA'!E114/consumo!E115)*100</f>
        <v>9.2420786711409324</v>
      </c>
      <c r="F114" s="176">
        <f>('Ingreso FOA'!F114/consumo!F115)*100</f>
        <v>10.238667219018824</v>
      </c>
      <c r="G114" s="176">
        <f>('Ingreso FOA'!G114/consumo!G115)*100</f>
        <v>10.497049706146639</v>
      </c>
      <c r="H114" s="176">
        <f>('Ingreso FOA'!H114/consumo!H115)*100</f>
        <v>10.398893244178003</v>
      </c>
      <c r="I114" s="176">
        <f>('Ingreso FOA'!I114/consumo!I115)*100</f>
        <v>10.791510239845435</v>
      </c>
      <c r="J114" s="176">
        <f>('Ingreso FOA'!J114/consumo!J115)*100</f>
        <v>12.279883401626405</v>
      </c>
      <c r="K114" s="176">
        <f>('Ingreso FOA'!K114/consumo!K115)*100</f>
        <v>11.728065321112867</v>
      </c>
      <c r="L114" s="176">
        <f>('Ingreso FOA'!L114/consumo!L115)*100</f>
        <v>11.301842394229732</v>
      </c>
      <c r="M114" s="176">
        <f>('Ingreso FOA'!M114/consumo!M115)*100</f>
        <v>11.859066718955699</v>
      </c>
      <c r="N114" s="182">
        <f>('Ingreso FOA'!N114/consumo!N115)*100</f>
        <v>11.310983076150929</v>
      </c>
      <c r="O114" s="178">
        <f>('Ingreso FOA'!O114/consumo!O115)*100</f>
        <v>8.9621067915732073</v>
      </c>
      <c r="P114" s="130">
        <f t="shared" si="17"/>
        <v>-44.290556260153139</v>
      </c>
      <c r="Q114" s="186">
        <f>('Ingreso FOA'!Q114/consumo!Q115)*100</f>
        <v>10.570970085421843</v>
      </c>
      <c r="R114" s="130">
        <f t="shared" si="15"/>
        <v>0.19150821904789783</v>
      </c>
      <c r="S114" s="186">
        <f>('Ingreso FOA'!S114/consumo!S115)*100</f>
        <v>11.264410327508665</v>
      </c>
      <c r="T114" s="130">
        <f t="shared" si="16"/>
        <v>29.208230470371422</v>
      </c>
    </row>
    <row r="115" spans="2:20" ht="21" customHeight="1" x14ac:dyDescent="0.25">
      <c r="B115" s="67">
        <f>+'Ingresos totales'!$B115</f>
        <v>2011</v>
      </c>
      <c r="C115" s="176">
        <f>('Ingreso FOA'!C115/consumo!C116)*100</f>
        <v>10.593619284513984</v>
      </c>
      <c r="D115" s="176">
        <f>('Ingreso FOA'!D115/consumo!D116)*100</f>
        <v>10.75790977543874</v>
      </c>
      <c r="E115" s="176">
        <f>('Ingreso FOA'!E115/consumo!E116)*100</f>
        <v>10.459079784277387</v>
      </c>
      <c r="F115" s="176">
        <f>('Ingreso FOA'!F115/consumo!F116)*100</f>
        <v>11.525394935434427</v>
      </c>
      <c r="G115" s="176">
        <f>('Ingreso FOA'!G115/consumo!G116)*100</f>
        <v>10.308794216566769</v>
      </c>
      <c r="H115" s="176">
        <f>('Ingreso FOA'!H115/consumo!H116)*100</f>
        <v>12.377851395988392</v>
      </c>
      <c r="I115" s="176">
        <f>('Ingreso FOA'!I115/consumo!I116)*100</f>
        <v>12.823949186627642</v>
      </c>
      <c r="J115" s="176">
        <f>('Ingreso FOA'!J115/consumo!J116)*100</f>
        <v>13.484756567053182</v>
      </c>
      <c r="K115" s="176">
        <f>('Ingreso FOA'!K115/consumo!K116)*100</f>
        <v>15.287982130925561</v>
      </c>
      <c r="L115" s="176">
        <f>('Ingreso FOA'!L115/consumo!L116)*100</f>
        <v>14.825434178276659</v>
      </c>
      <c r="M115" s="176">
        <f>('Ingreso FOA'!M115/consumo!M116)*100</f>
        <v>14.828975700917146</v>
      </c>
      <c r="N115" s="182">
        <f>('Ingreso FOA'!N115/consumo!N116)*100</f>
        <v>16.364344163959007</v>
      </c>
      <c r="O115" s="178">
        <f>('Ingreso FOA'!O115/consumo!O116)*100</f>
        <v>10.611913326269637</v>
      </c>
      <c r="P115" s="130">
        <f t="shared" si="17"/>
        <v>18.40869086996031</v>
      </c>
      <c r="Q115" s="186">
        <f>('Ingreso FOA'!Q115/consumo!Q116)*100</f>
        <v>12.692236027874943</v>
      </c>
      <c r="R115" s="130">
        <f t="shared" si="15"/>
        <v>20.066899492776781</v>
      </c>
      <c r="S115" s="186">
        <f>('Ingreso FOA'!S115/consumo!S116)*100</f>
        <v>15.370721381217278</v>
      </c>
      <c r="T115" s="130">
        <f t="shared" si="16"/>
        <v>36.45384830913558</v>
      </c>
    </row>
    <row r="116" spans="2:20" ht="21" customHeight="1" x14ac:dyDescent="0.25">
      <c r="B116" s="67">
        <f>+'Ingresos totales'!$B116</f>
        <v>2012</v>
      </c>
      <c r="C116" s="176">
        <f>('Ingreso FOA'!C116/consumo!C117)*100</f>
        <v>15.937235625453997</v>
      </c>
      <c r="D116" s="176">
        <f>('Ingreso FOA'!D116/consumo!D117)*100</f>
        <v>16.544700227494776</v>
      </c>
      <c r="E116" s="176">
        <f>('Ingreso FOA'!E116/consumo!E117)*100</f>
        <v>17.11644291733344</v>
      </c>
      <c r="F116" s="176">
        <f>('Ingreso FOA'!F116/consumo!F117)*100</f>
        <v>16.700448985309258</v>
      </c>
      <c r="G116" s="176">
        <f>('Ingreso FOA'!G116/consumo!G117)*100</f>
        <v>14.658997636183873</v>
      </c>
      <c r="H116" s="176">
        <f>('Ingreso FOA'!H116/consumo!H117)*100</f>
        <v>15.18589259663346</v>
      </c>
      <c r="I116" s="176">
        <f>('Ingreso FOA'!I116/consumo!I117)*100</f>
        <v>16.574955348165382</v>
      </c>
      <c r="J116" s="176">
        <f>('Ingreso FOA'!J116/consumo!J117)*100</f>
        <v>16.900093179644436</v>
      </c>
      <c r="K116" s="176">
        <f>('Ingreso FOA'!K116/consumo!K117)*100</f>
        <v>16.450723709813076</v>
      </c>
      <c r="L116" s="176">
        <f>('Ingreso FOA'!L116/consumo!L117)*100</f>
        <v>18.674827873856039</v>
      </c>
      <c r="M116" s="176">
        <f>('Ingreso FOA'!M116/consumo!M117)*100</f>
        <v>16.279506065443375</v>
      </c>
      <c r="N116" s="182">
        <f>('Ingreso FOA'!N116/consumo!N117)*100</f>
        <v>28.504112920407319</v>
      </c>
      <c r="O116" s="178">
        <f>('Ingreso FOA'!O116/consumo!O117)*100</f>
        <v>16.51570672021063</v>
      </c>
      <c r="P116" s="130">
        <f t="shared" si="17"/>
        <v>55.633637520636725</v>
      </c>
      <c r="Q116" s="186">
        <f>('Ingreso FOA'!Q116/consumo!Q117)*100</f>
        <v>16.439737256887486</v>
      </c>
      <c r="R116" s="130">
        <f t="shared" si="15"/>
        <v>29.525933970832298</v>
      </c>
      <c r="S116" s="186">
        <f>('Ingreso FOA'!S116/consumo!S117)*100</f>
        <v>16.479553898656967</v>
      </c>
      <c r="T116" s="130">
        <f t="shared" si="16"/>
        <v>7.2139263339628279</v>
      </c>
    </row>
    <row r="117" spans="2:20" ht="21" customHeight="1" x14ac:dyDescent="0.25">
      <c r="B117" s="67">
        <f>+'Ingresos totales'!$B117</f>
        <v>2013</v>
      </c>
      <c r="C117" s="176">
        <f>('Ingreso FOA'!C117/consumo!C118)*100</f>
        <v>17.489470988353542</v>
      </c>
      <c r="D117" s="176">
        <f>('Ingreso FOA'!D117/consumo!D118)*100</f>
        <v>15.877031301172892</v>
      </c>
      <c r="E117" s="176">
        <f>('Ingreso FOA'!E117/consumo!E118)*100</f>
        <v>14.291246731747329</v>
      </c>
      <c r="F117" s="176">
        <f>('Ingreso FOA'!F117/consumo!F118)*100</f>
        <v>16.694630991674959</v>
      </c>
      <c r="G117" s="176">
        <f>('Ingreso FOA'!G117/consumo!G118)*100</f>
        <v>12.374564473884453</v>
      </c>
      <c r="H117" s="176">
        <f>('Ingreso FOA'!H117/consumo!H118)*100</f>
        <v>15.174481500977805</v>
      </c>
      <c r="I117" s="176">
        <f>('Ingreso FOA'!I117/consumo!I118)*100</f>
        <v>14.074507774722953</v>
      </c>
      <c r="J117" s="176">
        <f>('Ingreso FOA'!J117/consumo!J118)*100</f>
        <v>18.581561067496555</v>
      </c>
      <c r="K117" s="176">
        <f>('Ingreso FOA'!K117/consumo!K118)*100</f>
        <v>13.944195569266146</v>
      </c>
      <c r="L117" s="176">
        <f>('Ingreso FOA'!L117/consumo!L118)*100</f>
        <v>13.60328869782313</v>
      </c>
      <c r="M117" s="176">
        <f>('Ingreso FOA'!M117/consumo!M118)*100</f>
        <v>13.900562864739804</v>
      </c>
      <c r="N117" s="182">
        <f>('Ingreso FOA'!N117/consumo!N118)*100</f>
        <v>14.201534399838261</v>
      </c>
      <c r="O117" s="178">
        <f>('Ingreso FOA'!O117/consumo!O118)*100</f>
        <v>16.721745151697302</v>
      </c>
      <c r="P117" s="130">
        <f t="shared" si="17"/>
        <v>1.2475302145837919</v>
      </c>
      <c r="Q117" s="186">
        <f>('Ingreso FOA'!Q117/consumo!Q118)*100</f>
        <v>15.723693918103846</v>
      </c>
      <c r="R117" s="130">
        <f t="shared" si="15"/>
        <v>-4.3555643718311332</v>
      </c>
      <c r="S117" s="186">
        <f>('Ingreso FOA'!S117/consumo!S118)*100</f>
        <v>14.093750847590936</v>
      </c>
      <c r="T117" s="130">
        <f t="shared" si="16"/>
        <v>-14.477352152478263</v>
      </c>
    </row>
    <row r="118" spans="2:20" ht="21" customHeight="1" x14ac:dyDescent="0.25">
      <c r="B118" s="67">
        <f>+'Ingresos totales'!$B118</f>
        <v>2014</v>
      </c>
      <c r="C118" s="176">
        <f>('Ingreso FOA'!C118/consumo!C119)*100</f>
        <v>13.238978536125021</v>
      </c>
      <c r="D118" s="176">
        <f>('Ingreso FOA'!D118/consumo!D119)*100</f>
        <v>13.802930123940966</v>
      </c>
      <c r="E118" s="176">
        <f>('Ingreso FOA'!E118/consumo!E119)*100</f>
        <v>12.13929114797317</v>
      </c>
      <c r="F118" s="176">
        <f>('Ingreso FOA'!F118/consumo!F119)*100</f>
        <v>13.600350109695583</v>
      </c>
      <c r="G118" s="176">
        <f>('Ingreso FOA'!G118/consumo!G119)*100</f>
        <v>14.201487056346229</v>
      </c>
      <c r="H118" s="176">
        <f>('Ingreso FOA'!H118/consumo!H119)*100</f>
        <v>12.357890693083124</v>
      </c>
      <c r="I118" s="176">
        <f>('Ingreso FOA'!I118/consumo!I119)*100</f>
        <v>12.652896205980118</v>
      </c>
      <c r="J118" s="176">
        <f>('Ingreso FOA'!J118/consumo!J119)*100</f>
        <v>15.204350620057705</v>
      </c>
      <c r="K118" s="176">
        <f>('Ingreso FOA'!K118/consumo!K119)*100</f>
        <v>15.163225293141371</v>
      </c>
      <c r="L118" s="176">
        <f>('Ingreso FOA'!L118/consumo!L119)*100</f>
        <v>13.896342908084794</v>
      </c>
      <c r="M118" s="176">
        <f>('Ingreso FOA'!M118/consumo!M119)*100</f>
        <v>13.879827134811018</v>
      </c>
      <c r="N118" s="182">
        <f>('Ingreso FOA'!N118/consumo!N119)*100</f>
        <v>14.603525501995904</v>
      </c>
      <c r="O118" s="178">
        <f>('Ingreso FOA'!O118/consumo!O119)*100</f>
        <v>13.340171688548224</v>
      </c>
      <c r="P118" s="130">
        <f t="shared" si="17"/>
        <v>-20.222610932482954</v>
      </c>
      <c r="Q118" s="186">
        <f>('Ingreso FOA'!Q118/consumo!Q119)*100</f>
        <v>13.8268671294417</v>
      </c>
      <c r="R118" s="130">
        <f t="shared" si="15"/>
        <v>-12.063493467512675</v>
      </c>
      <c r="S118" s="186">
        <f>('Ingreso FOA'!S118/consumo!S119)*100</f>
        <v>13.680226772529421</v>
      </c>
      <c r="T118" s="130">
        <f t="shared" si="16"/>
        <v>-2.9340952563539857</v>
      </c>
    </row>
    <row r="119" spans="2:20" ht="21" customHeight="1" x14ac:dyDescent="0.25">
      <c r="B119" s="67">
        <f>+'Ingresos totales'!$B119</f>
        <v>2015</v>
      </c>
      <c r="C119" s="176">
        <f>('Ingreso FOA'!C119/consumo!C120)*100</f>
        <v>13.232102189444198</v>
      </c>
      <c r="D119" s="176">
        <f>('Ingreso FOA'!D119/consumo!D120)*100</f>
        <v>14.551551082792329</v>
      </c>
      <c r="E119" s="176">
        <f>('Ingreso FOA'!E119/consumo!E120)*100</f>
        <v>13.945611343008229</v>
      </c>
      <c r="F119" s="176">
        <f>('Ingreso FOA'!F119/consumo!F120)*100</f>
        <v>14.529683291785741</v>
      </c>
      <c r="G119" s="176">
        <f>('Ingreso FOA'!G119/consumo!G120)*100</f>
        <v>11.797076875751824</v>
      </c>
      <c r="H119" s="176">
        <f>('Ingreso FOA'!H119/consumo!H120)*100</f>
        <v>11.114634946121054</v>
      </c>
      <c r="I119" s="176">
        <f>('Ingreso FOA'!I119/consumo!I120)*100</f>
        <v>9.0964846560515529</v>
      </c>
      <c r="J119" s="176">
        <f>('Ingreso FOA'!J119/consumo!J120)*100</f>
        <v>9.736747895469259</v>
      </c>
      <c r="K119" s="176">
        <f>('Ingreso FOA'!K119/consumo!K120)*100</f>
        <v>9.6853715377236469</v>
      </c>
      <c r="L119" s="176">
        <f>('Ingreso FOA'!L119/consumo!L120)*100</f>
        <v>10.381309546827129</v>
      </c>
      <c r="M119" s="176">
        <f>('Ingreso FOA'!M119/consumo!M120)*100</f>
        <v>8.9985002839724242</v>
      </c>
      <c r="N119" s="182">
        <f>('Ingreso FOA'!N119/consumo!N120)*100</f>
        <v>8.7999236169389476</v>
      </c>
      <c r="O119" s="178">
        <f>('Ingreso FOA'!O119/consumo!O120)*100</f>
        <v>13.920534557048189</v>
      </c>
      <c r="P119" s="130">
        <f t="shared" si="17"/>
        <v>4.3504902489236441</v>
      </c>
      <c r="Q119" s="186">
        <f>('Ingreso FOA'!Q119/consumo!Q120)*100</f>
        <v>11.400140129109692</v>
      </c>
      <c r="R119" s="130">
        <f>((Q119/Q117)-1)*100</f>
        <v>-27.497061514381993</v>
      </c>
      <c r="S119" s="187"/>
      <c r="T119" s="111"/>
    </row>
    <row r="120" spans="2:20" ht="21" customHeight="1" x14ac:dyDescent="0.25">
      <c r="B120" s="82">
        <f>+'Ingresos totales'!$B120</f>
        <v>2016</v>
      </c>
      <c r="C120" s="183">
        <f>('Ingreso FOA'!C120/consumo!C121)*100</f>
        <v>8.5482144845636565</v>
      </c>
      <c r="D120" s="183">
        <f>('Ingreso FOA'!D120/consumo!D121)*100</f>
        <v>8.2169696213832264</v>
      </c>
      <c r="E120" s="183">
        <f>('Ingreso FOA'!E120/consumo!E121)*100</f>
        <v>9.6001155593857739</v>
      </c>
      <c r="F120" s="183"/>
      <c r="G120" s="183"/>
      <c r="H120" s="183"/>
      <c r="I120" s="183"/>
      <c r="J120" s="183"/>
      <c r="K120" s="183"/>
      <c r="L120" s="183"/>
      <c r="M120" s="183"/>
      <c r="N120" s="184"/>
      <c r="O120" s="179">
        <f>('Ingreso FOA'!O120/consumo!O121)*100</f>
        <v>8.8092888964263238</v>
      </c>
      <c r="P120" s="137">
        <f t="shared" si="17"/>
        <v>-36.717308805026882</v>
      </c>
      <c r="Q120" s="185"/>
      <c r="R120" s="137"/>
      <c r="S120" s="168"/>
      <c r="T120" s="112"/>
    </row>
    <row r="121" spans="2:20" ht="21" customHeight="1" x14ac:dyDescent="0.25"/>
    <row r="122" spans="2:20" ht="33.75" x14ac:dyDescent="0.5">
      <c r="B122" s="85" t="s">
        <v>54</v>
      </c>
      <c r="C122" s="86"/>
      <c r="D122" s="86"/>
      <c r="E122" s="86"/>
      <c r="F122" s="86"/>
      <c r="G122" s="86"/>
      <c r="H122" s="86"/>
      <c r="I122" s="86"/>
      <c r="J122" s="86"/>
      <c r="K122" s="86"/>
      <c r="L122" s="86"/>
      <c r="M122" s="86"/>
      <c r="N122" s="98"/>
      <c r="O122" s="86"/>
      <c r="P122" s="86"/>
      <c r="Q122" s="93"/>
      <c r="R122" s="123"/>
      <c r="S122" s="123"/>
      <c r="T122" s="122"/>
    </row>
    <row r="123" spans="2:20" ht="47.25" x14ac:dyDescent="0.25">
      <c r="B123" s="174" t="s">
        <v>23</v>
      </c>
      <c r="C123" s="87" t="s">
        <v>24</v>
      </c>
      <c r="D123" s="87" t="s">
        <v>25</v>
      </c>
      <c r="E123" s="87" t="s">
        <v>26</v>
      </c>
      <c r="F123" s="87" t="s">
        <v>27</v>
      </c>
      <c r="G123" s="87" t="s">
        <v>28</v>
      </c>
      <c r="H123" s="87" t="s">
        <v>29</v>
      </c>
      <c r="I123" s="87" t="s">
        <v>30</v>
      </c>
      <c r="J123" s="87" t="s">
        <v>31</v>
      </c>
      <c r="K123" s="87" t="s">
        <v>32</v>
      </c>
      <c r="L123" s="87" t="s">
        <v>33</v>
      </c>
      <c r="M123" s="87" t="s">
        <v>34</v>
      </c>
      <c r="N123" s="96" t="s">
        <v>35</v>
      </c>
      <c r="O123" s="160" t="s">
        <v>67</v>
      </c>
      <c r="P123" s="161" t="s">
        <v>64</v>
      </c>
      <c r="Q123" s="162" t="s">
        <v>23</v>
      </c>
      <c r="R123" s="161" t="s">
        <v>36</v>
      </c>
      <c r="S123" s="162" t="s">
        <v>63</v>
      </c>
      <c r="T123" s="163" t="s">
        <v>66</v>
      </c>
    </row>
    <row r="124" spans="2:20" ht="21" customHeight="1" x14ac:dyDescent="0.25">
      <c r="B124" s="67">
        <f>+'Ingresos totales'!$B124</f>
        <v>2000</v>
      </c>
      <c r="C124" s="180">
        <f>('Ingreso FOA'!C124/consumo!C125)*100</f>
        <v>3.6700301339501369</v>
      </c>
      <c r="D124" s="180">
        <f>('Ingreso FOA'!D124/consumo!D125)*100</f>
        <v>4.2205405872845079</v>
      </c>
      <c r="E124" s="180">
        <f>('Ingreso FOA'!E124/consumo!E125)*100</f>
        <v>4.4160157473366297</v>
      </c>
      <c r="F124" s="180">
        <f>('Ingreso FOA'!F124/consumo!F125)*100</f>
        <v>4.5378018666339521</v>
      </c>
      <c r="G124" s="180">
        <f>('Ingreso FOA'!G124/consumo!G125)*100</f>
        <v>4.411183795859559</v>
      </c>
      <c r="H124" s="180">
        <f>('Ingreso FOA'!H124/consumo!H125)*100</f>
        <v>4.5281151825052453</v>
      </c>
      <c r="I124" s="180">
        <f>('Ingreso FOA'!I124/consumo!I125)*100</f>
        <v>4.9138080427033239</v>
      </c>
      <c r="J124" s="180">
        <f>('Ingreso FOA'!J124/consumo!J125)*100</f>
        <v>4.90551858934632</v>
      </c>
      <c r="K124" s="180">
        <f>('Ingreso FOA'!K124/consumo!K125)*100</f>
        <v>4.3616770620256116</v>
      </c>
      <c r="L124" s="180">
        <f>('Ingreso FOA'!L124/consumo!L125)*100</f>
        <v>4.4567105702022163</v>
      </c>
      <c r="M124" s="180">
        <f>('Ingreso FOA'!M124/consumo!M125)*100</f>
        <v>4.5954203476440298</v>
      </c>
      <c r="N124" s="181">
        <f>('Ingreso FOA'!N124/consumo!N125)*100</f>
        <v>5.6687677387674835</v>
      </c>
      <c r="O124" s="178">
        <f>('Ingreso FOA'!O124/consumo!O125)*100</f>
        <v>4.105067471193478</v>
      </c>
      <c r="P124" s="110"/>
      <c r="Q124" s="186">
        <f>('Ingreso FOA'!Q124/consumo!Q125)*100</f>
        <v>4.5518538199713312</v>
      </c>
      <c r="R124" s="110"/>
      <c r="S124" s="186">
        <f>('Ingreso FOA'!S124/consumo!S125)*100</f>
        <v>5.3613863151144106</v>
      </c>
      <c r="T124" s="110"/>
    </row>
    <row r="125" spans="2:20" ht="21" customHeight="1" x14ac:dyDescent="0.25">
      <c r="B125" s="67">
        <f>+'Ingresos totales'!$B125</f>
        <v>2001</v>
      </c>
      <c r="C125" s="176">
        <f>('Ingreso FOA'!C125/consumo!C126)*100</f>
        <v>5.5014587866011881</v>
      </c>
      <c r="D125" s="176">
        <f>('Ingreso FOA'!D125/consumo!D126)*100</f>
        <v>5.654114645927983</v>
      </c>
      <c r="E125" s="176">
        <f>('Ingreso FOA'!E125/consumo!E126)*100</f>
        <v>5.9857624496524124</v>
      </c>
      <c r="F125" s="176">
        <f>('Ingreso FOA'!F125/consumo!F126)*100</f>
        <v>6.5398821758485672</v>
      </c>
      <c r="G125" s="176">
        <f>('Ingreso FOA'!G125/consumo!G126)*100</f>
        <v>6.0100070576597853</v>
      </c>
      <c r="H125" s="176">
        <f>('Ingreso FOA'!H125/consumo!H126)*100</f>
        <v>5.3916598066133519</v>
      </c>
      <c r="I125" s="176">
        <f>('Ingreso FOA'!I125/consumo!I126)*100</f>
        <v>5.7968540465047722</v>
      </c>
      <c r="J125" s="176">
        <f>('Ingreso FOA'!J125/consumo!J126)*100</f>
        <v>5.4537690821167457</v>
      </c>
      <c r="K125" s="176">
        <f>('Ingreso FOA'!K125/consumo!K126)*100</f>
        <v>5.4535800956194525</v>
      </c>
      <c r="L125" s="176">
        <f>('Ingreso FOA'!L125/consumo!L126)*100</f>
        <v>5.6532660334120051</v>
      </c>
      <c r="M125" s="176">
        <f>('Ingreso FOA'!M125/consumo!M126)*100</f>
        <v>5.3258426350260857</v>
      </c>
      <c r="N125" s="182">
        <f>('Ingreso FOA'!N125/consumo!N126)*100</f>
        <v>5.0706744511868562</v>
      </c>
      <c r="O125" s="178">
        <f>('Ingreso FOA'!O125/consumo!O126)*100</f>
        <v>5.712682173847532</v>
      </c>
      <c r="P125" s="130"/>
      <c r="Q125" s="186">
        <f>('Ingreso FOA'!Q125/consumo!Q126)*100</f>
        <v>5.6566170597322039</v>
      </c>
      <c r="R125" s="130">
        <f t="shared" ref="R125:R138" si="18">((Q125/Q124)-1)*100</f>
        <v>24.270622112549091</v>
      </c>
      <c r="S125" s="186">
        <f>('Ingreso FOA'!S125/consumo!S126)*100</f>
        <v>4.9036012970518357</v>
      </c>
      <c r="T125" s="130">
        <f t="shared" ref="T125:T138" si="19">((S125/S124)-1)*100</f>
        <v>-8.5385568425096032</v>
      </c>
    </row>
    <row r="126" spans="2:20" ht="21" customHeight="1" x14ac:dyDescent="0.25">
      <c r="B126" s="67">
        <f>+'Ingresos totales'!$B126</f>
        <v>2002</v>
      </c>
      <c r="C126" s="176">
        <f>('Ingreso FOA'!C126/consumo!C127)*100</f>
        <v>4.6400273803555585</v>
      </c>
      <c r="D126" s="176">
        <f>('Ingreso FOA'!D126/consumo!D127)*100</f>
        <v>4.4575717223077307</v>
      </c>
      <c r="E126" s="176">
        <f>('Ingreso FOA'!E126/consumo!E127)*100</f>
        <v>4.5991713097284936</v>
      </c>
      <c r="F126" s="176">
        <f>('Ingreso FOA'!F126/consumo!F127)*100</f>
        <v>4.8362316911184866</v>
      </c>
      <c r="G126" s="176">
        <f>('Ingreso FOA'!G126/consumo!G127)*100</f>
        <v>3.781134305909307</v>
      </c>
      <c r="H126" s="176">
        <f>('Ingreso FOA'!H126/consumo!H127)*100</f>
        <v>4.0615177999259959</v>
      </c>
      <c r="I126" s="176">
        <f>('Ingreso FOA'!I126/consumo!I127)*100</f>
        <v>3.7072574290262659</v>
      </c>
      <c r="J126" s="176">
        <f>('Ingreso FOA'!J126/consumo!J127)*100</f>
        <v>3.6340062248677953</v>
      </c>
      <c r="K126" s="176">
        <f>('Ingreso FOA'!K126/consumo!K127)*100</f>
        <v>3.9313533959866085</v>
      </c>
      <c r="L126" s="176">
        <f>('Ingreso FOA'!L126/consumo!L127)*100</f>
        <v>4.2128590344928236</v>
      </c>
      <c r="M126" s="176">
        <f>('Ingreso FOA'!M126/consumo!M127)*100</f>
        <v>4.3060960901813994</v>
      </c>
      <c r="N126" s="182">
        <f>('Ingreso FOA'!N126/consumo!N127)*100</f>
        <v>4.2498586554578388</v>
      </c>
      <c r="O126" s="178">
        <f>('Ingreso FOA'!O126/consumo!O127)*100</f>
        <v>4.5650424918765511</v>
      </c>
      <c r="P126" s="130">
        <f t="shared" ref="P126:P140" si="20">((O126/O125)-1)*100</f>
        <v>-20.089331894304163</v>
      </c>
      <c r="Q126" s="186">
        <f>('Ingreso FOA'!Q126/consumo!Q127)*100</f>
        <v>4.2175417586350692</v>
      </c>
      <c r="R126" s="130">
        <f t="shared" si="18"/>
        <v>-25.440564314340619</v>
      </c>
      <c r="S126" s="186">
        <f>('Ingreso FOA'!S126/consumo!S127)*100</f>
        <v>4.4099554256677003</v>
      </c>
      <c r="T126" s="130">
        <f t="shared" si="19"/>
        <v>-10.067006705478432</v>
      </c>
    </row>
    <row r="127" spans="2:20" ht="21" customHeight="1" x14ac:dyDescent="0.25">
      <c r="B127" s="67">
        <f>+'Ingresos totales'!$B127</f>
        <v>2003</v>
      </c>
      <c r="C127" s="176">
        <f>('Ingreso FOA'!C127/consumo!C128)*100</f>
        <v>4.7233028995020749</v>
      </c>
      <c r="D127" s="176">
        <f>('Ingreso FOA'!D127/consumo!D128)*100</f>
        <v>5.3206128318667103</v>
      </c>
      <c r="E127" s="176">
        <f>('Ingreso FOA'!E127/consumo!E128)*100</f>
        <v>4.5732492410915135</v>
      </c>
      <c r="F127" s="176">
        <f>('Ingreso FOA'!F127/consumo!F128)*100</f>
        <v>4.883210382369672</v>
      </c>
      <c r="G127" s="176">
        <f>('Ingreso FOA'!G127/consumo!G128)*100</f>
        <v>4.8457630275078145</v>
      </c>
      <c r="H127" s="176">
        <f>('Ingreso FOA'!H127/consumo!H128)*100</f>
        <v>4.2331787207002458</v>
      </c>
      <c r="I127" s="176">
        <f>('Ingreso FOA'!I127/consumo!I128)*100</f>
        <v>5.2143946134127397</v>
      </c>
      <c r="J127" s="176">
        <f>('Ingreso FOA'!J127/consumo!J128)*100</f>
        <v>5.1845456140162414</v>
      </c>
      <c r="K127" s="176">
        <f>('Ingreso FOA'!K127/consumo!K128)*100</f>
        <v>5.9543632297866784</v>
      </c>
      <c r="L127" s="176">
        <f>('Ingreso FOA'!L127/consumo!L128)*100</f>
        <v>5.1522026260853035</v>
      </c>
      <c r="M127" s="176">
        <f>('Ingreso FOA'!M127/consumo!M128)*100</f>
        <v>4.9364553661660038</v>
      </c>
      <c r="N127" s="182">
        <f>('Ingreso FOA'!N127/consumo!N128)*100</f>
        <v>5.0802676322746221</v>
      </c>
      <c r="O127" s="178">
        <f>('Ingreso FOA'!O127/consumo!O128)*100</f>
        <v>4.8737700899014573</v>
      </c>
      <c r="P127" s="130">
        <f t="shared" si="20"/>
        <v>6.7628636222835548</v>
      </c>
      <c r="Q127" s="186">
        <f>('Ingreso FOA'!Q127/consumo!Q128)*100</f>
        <v>5.0001997685323918</v>
      </c>
      <c r="R127" s="130">
        <f t="shared" si="18"/>
        <v>18.557208314414318</v>
      </c>
      <c r="S127" s="186">
        <f>('Ingreso FOA'!S127/consumo!S128)*100</f>
        <v>4.933477569617958</v>
      </c>
      <c r="T127" s="130">
        <f t="shared" si="19"/>
        <v>11.871370420280215</v>
      </c>
    </row>
    <row r="128" spans="2:20" ht="21" customHeight="1" x14ac:dyDescent="0.25">
      <c r="B128" s="67">
        <f>+'Ingresos totales'!$B128</f>
        <v>2004</v>
      </c>
      <c r="C128" s="176">
        <f>('Ingreso FOA'!C128/consumo!C129)*100</f>
        <v>4.7324092707687058</v>
      </c>
      <c r="D128" s="176">
        <f>('Ingreso FOA'!D128/consumo!D129)*100</f>
        <v>4.7425587241994984</v>
      </c>
      <c r="E128" s="176">
        <f>('Ingreso FOA'!E128/consumo!E129)*100</f>
        <v>5.1213368008903224</v>
      </c>
      <c r="F128" s="176">
        <f>('Ingreso FOA'!F128/consumo!F129)*100</f>
        <v>4.4746902574687439</v>
      </c>
      <c r="G128" s="176">
        <f>('Ingreso FOA'!G128/consumo!G129)*100</f>
        <v>4.5341364975084879</v>
      </c>
      <c r="H128" s="176">
        <f>('Ingreso FOA'!H128/consumo!H129)*100</f>
        <v>4.2371349725126111</v>
      </c>
      <c r="I128" s="176">
        <f>('Ingreso FOA'!I128/consumo!I129)*100</f>
        <v>4.8198946593624505</v>
      </c>
      <c r="J128" s="176">
        <f>('Ingreso FOA'!J128/consumo!J129)*100</f>
        <v>4.8107441761819008</v>
      </c>
      <c r="K128" s="176">
        <f>('Ingreso FOA'!K128/consumo!K129)*100</f>
        <v>5.1557801104616789</v>
      </c>
      <c r="L128" s="176">
        <f>('Ingreso FOA'!L128/consumo!L129)*100</f>
        <v>4.6650869637955799</v>
      </c>
      <c r="M128" s="176">
        <f>('Ingreso FOA'!M128/consumo!M129)*100</f>
        <v>4.5276259643816594</v>
      </c>
      <c r="N128" s="182">
        <f>('Ingreso FOA'!N128/consumo!N129)*100</f>
        <v>5.714363087077853</v>
      </c>
      <c r="O128" s="178">
        <f>('Ingreso FOA'!O128/consumo!O129)*100</f>
        <v>4.8614470737567732</v>
      </c>
      <c r="P128" s="130">
        <f t="shared" si="20"/>
        <v>-0.25284360807699136</v>
      </c>
      <c r="Q128" s="186">
        <f>('Ingreso FOA'!Q128/consumo!Q129)*100</f>
        <v>4.7925666910992044</v>
      </c>
      <c r="R128" s="130">
        <f t="shared" si="18"/>
        <v>-4.1524956410717522</v>
      </c>
      <c r="S128" s="186">
        <f>('Ingreso FOA'!S128/consumo!S129)*100</f>
        <v>5.2231959605058549</v>
      </c>
      <c r="T128" s="130">
        <f t="shared" si="19"/>
        <v>5.8724983908325035</v>
      </c>
    </row>
    <row r="129" spans="2:20" ht="21" customHeight="1" x14ac:dyDescent="0.25">
      <c r="B129" s="67">
        <f>+'Ingresos totales'!$B129</f>
        <v>2005</v>
      </c>
      <c r="C129" s="176">
        <f>('Ingreso FOA'!C129/consumo!C130)*100</f>
        <v>4.8263698324238984</v>
      </c>
      <c r="D129" s="176">
        <f>('Ingreso FOA'!D129/consumo!D130)*100</f>
        <v>5.1997396405737026</v>
      </c>
      <c r="E129" s="176">
        <f>('Ingreso FOA'!E129/consumo!E130)*100</f>
        <v>5.3152147352422334</v>
      </c>
      <c r="F129" s="176">
        <f>('Ingreso FOA'!F129/consumo!F130)*100</f>
        <v>6.317045931120588</v>
      </c>
      <c r="G129" s="176">
        <f>('Ingreso FOA'!G129/consumo!G130)*100</f>
        <v>5.8280831595364377</v>
      </c>
      <c r="H129" s="176">
        <f>('Ingreso FOA'!H129/consumo!H130)*100</f>
        <v>5.4160090973527186</v>
      </c>
      <c r="I129" s="176">
        <f>('Ingreso FOA'!I129/consumo!I130)*100</f>
        <v>5.90840687402829</v>
      </c>
      <c r="J129" s="176">
        <f>('Ingreso FOA'!J129/consumo!J130)*100</f>
        <v>6.8279808229518455</v>
      </c>
      <c r="K129" s="176">
        <f>('Ingreso FOA'!K129/consumo!K130)*100</f>
        <v>7.8316728979967891</v>
      </c>
      <c r="L129" s="176">
        <f>('Ingreso FOA'!L129/consumo!L130)*100</f>
        <v>8.1506427623273723</v>
      </c>
      <c r="M129" s="176">
        <f>('Ingreso FOA'!M129/consumo!M130)*100</f>
        <v>8.1607312289258829</v>
      </c>
      <c r="N129" s="182">
        <f>('Ingreso FOA'!N129/consumo!N130)*100</f>
        <v>7.9618451235269214</v>
      </c>
      <c r="O129" s="178">
        <f>('Ingreso FOA'!O129/consumo!O130)*100</f>
        <v>5.1054039274359173</v>
      </c>
      <c r="P129" s="130">
        <f t="shared" si="20"/>
        <v>5.0181941709512845</v>
      </c>
      <c r="Q129" s="186">
        <f>('Ingreso FOA'!Q129/consumo!Q130)*100</f>
        <v>6.4809445299959316</v>
      </c>
      <c r="R129" s="130">
        <f t="shared" si="18"/>
        <v>35.229094297892537</v>
      </c>
      <c r="S129" s="186">
        <f>('Ingreso FOA'!S129/consumo!S130)*100</f>
        <v>8.4591426707730886</v>
      </c>
      <c r="T129" s="130">
        <f t="shared" si="19"/>
        <v>61.953385144558879</v>
      </c>
    </row>
    <row r="130" spans="2:20" ht="21" customHeight="1" x14ac:dyDescent="0.25">
      <c r="B130" s="67">
        <f>+'Ingresos totales'!$B130</f>
        <v>2006</v>
      </c>
      <c r="C130" s="176">
        <f>('Ingreso FOA'!C130/consumo!C131)*100</f>
        <v>8.0742761039468398</v>
      </c>
      <c r="D130" s="176">
        <f>('Ingreso FOA'!D130/consumo!D131)*100</f>
        <v>9.6033453363762131</v>
      </c>
      <c r="E130" s="176">
        <f>('Ingreso FOA'!E130/consumo!E131)*100</f>
        <v>10.11720845440956</v>
      </c>
      <c r="F130" s="176">
        <f>('Ingreso FOA'!F130/consumo!F131)*100</f>
        <v>10.390332220497751</v>
      </c>
      <c r="G130" s="176">
        <f>('Ingreso FOA'!G130/consumo!G131)*100</f>
        <v>8.9933043929974499</v>
      </c>
      <c r="H130" s="176">
        <f>('Ingreso FOA'!H130/consumo!H131)*100</f>
        <v>8.7490443610254633</v>
      </c>
      <c r="I130" s="176">
        <f>('Ingreso FOA'!I130/consumo!I131)*100</f>
        <v>8.6245301217594559</v>
      </c>
      <c r="J130" s="176">
        <f>('Ingreso FOA'!J130/consumo!J131)*100</f>
        <v>8.2444493277958628</v>
      </c>
      <c r="K130" s="176">
        <f>('Ingreso FOA'!K130/consumo!K131)*100</f>
        <v>9.0037737022698394</v>
      </c>
      <c r="L130" s="176">
        <f>('Ingreso FOA'!L130/consumo!L131)*100</f>
        <v>9.1519728758417678</v>
      </c>
      <c r="M130" s="176">
        <f>('Ingreso FOA'!M130/consumo!M131)*100</f>
        <v>8.9292819353756236</v>
      </c>
      <c r="N130" s="182">
        <f>('Ingreso FOA'!N130/consumo!N131)*100</f>
        <v>8.5893676800554495</v>
      </c>
      <c r="O130" s="178">
        <f>('Ingreso FOA'!O130/consumo!O131)*100</f>
        <v>9.2624329069023492</v>
      </c>
      <c r="P130" s="130">
        <f t="shared" si="20"/>
        <v>81.424095694504885</v>
      </c>
      <c r="Q130" s="186">
        <f>('Ingreso FOA'!Q130/consumo!Q131)*100</f>
        <v>9.0616757548425824</v>
      </c>
      <c r="R130" s="130">
        <f t="shared" si="18"/>
        <v>39.820294910752317</v>
      </c>
      <c r="S130" s="186">
        <f>('Ingreso FOA'!S130/consumo!S131)*100</f>
        <v>8.7258513711125065</v>
      </c>
      <c r="T130" s="130">
        <f t="shared" si="19"/>
        <v>3.1529046230762248</v>
      </c>
    </row>
    <row r="131" spans="2:20" ht="21" customHeight="1" x14ac:dyDescent="0.25">
      <c r="B131" s="67">
        <f>+'Ingresos totales'!$B131</f>
        <v>2007</v>
      </c>
      <c r="C131" s="176">
        <f>('Ingreso FOA'!C131/consumo!C132)*100</f>
        <v>9.1830928952445934</v>
      </c>
      <c r="D131" s="176">
        <f>('Ingreso FOA'!D131/consumo!D132)*100</f>
        <v>9.9631489213308271</v>
      </c>
      <c r="E131" s="176">
        <f>('Ingreso FOA'!E131/consumo!E132)*100</f>
        <v>8.5998110874083444</v>
      </c>
      <c r="F131" s="176">
        <f>('Ingreso FOA'!F131/consumo!F132)*100</f>
        <v>9.119408113580123</v>
      </c>
      <c r="G131" s="176">
        <f>('Ingreso FOA'!G131/consumo!G132)*100</f>
        <v>7.7863894243588225</v>
      </c>
      <c r="H131" s="176">
        <f>('Ingreso FOA'!H131/consumo!H132)*100</f>
        <v>7.3611096560779243</v>
      </c>
      <c r="I131" s="176">
        <f>('Ingreso FOA'!I131/consumo!I132)*100</f>
        <v>7.8887756813924845</v>
      </c>
      <c r="J131" s="176">
        <f>('Ingreso FOA'!J131/consumo!J132)*100</f>
        <v>9.0009760824783118</v>
      </c>
      <c r="K131" s="176">
        <f>('Ingreso FOA'!K131/consumo!K132)*100</f>
        <v>7.7529876611526438</v>
      </c>
      <c r="L131" s="176">
        <f>('Ingreso FOA'!L131/consumo!L132)*100</f>
        <v>8.6968961112699912</v>
      </c>
      <c r="M131" s="176">
        <f>('Ingreso FOA'!M131/consumo!M132)*100</f>
        <v>9.1379001042013392</v>
      </c>
      <c r="N131" s="182">
        <f>('Ingreso FOA'!N131/consumo!N132)*100</f>
        <v>8.5747028300699366</v>
      </c>
      <c r="O131" s="178">
        <f>('Ingreso FOA'!O131/consumo!O132)*100</f>
        <v>9.2522608881163677</v>
      </c>
      <c r="P131" s="130">
        <f t="shared" si="20"/>
        <v>-0.10982016159492014</v>
      </c>
      <c r="Q131" s="186">
        <f>('Ingreso FOA'!Q131/consumo!Q132)*100</f>
        <v>8.6021394259253441</v>
      </c>
      <c r="R131" s="130">
        <f t="shared" si="18"/>
        <v>-5.0712069307011003</v>
      </c>
      <c r="S131" s="186">
        <f>('Ingreso FOA'!S131/consumo!S132)*100</f>
        <v>9.911831047529887</v>
      </c>
      <c r="T131" s="130">
        <f t="shared" si="19"/>
        <v>13.591564031718928</v>
      </c>
    </row>
    <row r="132" spans="2:20" ht="21" customHeight="1" x14ac:dyDescent="0.25">
      <c r="B132" s="67">
        <f>+'Ingresos totales'!$B132</f>
        <v>2008</v>
      </c>
      <c r="C132" s="176">
        <f>('Ingreso FOA'!C132/consumo!C133)*100</f>
        <v>9.6732472241527176</v>
      </c>
      <c r="D132" s="176">
        <f>('Ingreso FOA'!D132/consumo!D133)*100</f>
        <v>10.554289505382568</v>
      </c>
      <c r="E132" s="176">
        <f>('Ingreso FOA'!E132/consumo!E133)*100</f>
        <v>10.380451049445345</v>
      </c>
      <c r="F132" s="176">
        <f>('Ingreso FOA'!F132/consumo!F133)*100</f>
        <v>11.012774731499745</v>
      </c>
      <c r="G132" s="176">
        <f>('Ingreso FOA'!G132/consumo!G133)*100</f>
        <v>13.37290476131713</v>
      </c>
      <c r="H132" s="176">
        <f>('Ingreso FOA'!H132/consumo!H133)*100</f>
        <v>12.966439067352201</v>
      </c>
      <c r="I132" s="176">
        <f>('Ingreso FOA'!I132/consumo!I133)*100</f>
        <v>12.638242605748564</v>
      </c>
      <c r="J132" s="176">
        <f>('Ingreso FOA'!J132/consumo!J133)*100</f>
        <v>13.35099624335605</v>
      </c>
      <c r="K132" s="176">
        <f>('Ingreso FOA'!K132/consumo!K133)*100</f>
        <v>11.573672653424131</v>
      </c>
      <c r="L132" s="176">
        <f>('Ingreso FOA'!L132/consumo!L133)*100</f>
        <v>12.562717262341536</v>
      </c>
      <c r="M132" s="176">
        <f>('Ingreso FOA'!M132/consumo!M133)*100</f>
        <v>15.543602600011441</v>
      </c>
      <c r="N132" s="182">
        <f>('Ingreso FOA'!N132/consumo!N133)*100</f>
        <v>18.501312809329132</v>
      </c>
      <c r="O132" s="178">
        <f>('Ingreso FOA'!O132/consumo!O133)*100</f>
        <v>10.201487853392772</v>
      </c>
      <c r="P132" s="130">
        <f t="shared" si="20"/>
        <v>10.259405530767008</v>
      </c>
      <c r="Q132" s="186">
        <f>('Ingreso FOA'!Q132/consumo!Q133)*100</f>
        <v>12.617481871395105</v>
      </c>
      <c r="R132" s="130">
        <f t="shared" si="18"/>
        <v>46.678416224784968</v>
      </c>
      <c r="S132" s="186">
        <f>('Ingreso FOA'!S132/consumo!S133)*100</f>
        <v>14.31316469408555</v>
      </c>
      <c r="T132" s="130">
        <f t="shared" si="19"/>
        <v>44.404849370919351</v>
      </c>
    </row>
    <row r="133" spans="2:20" ht="21" customHeight="1" x14ac:dyDescent="0.25">
      <c r="B133" s="67">
        <f>+'Ingresos totales'!$B133</f>
        <v>2009</v>
      </c>
      <c r="C133" s="176">
        <f>('Ingreso FOA'!C133/consumo!C134)*100</f>
        <v>19.677259949185768</v>
      </c>
      <c r="D133" s="176">
        <f>('Ingreso FOA'!D133/consumo!D134)*100</f>
        <v>17.822199651143983</v>
      </c>
      <c r="E133" s="176">
        <f>('Ingreso FOA'!E133/consumo!E134)*100</f>
        <v>15.767122359203942</v>
      </c>
      <c r="F133" s="176">
        <f>('Ingreso FOA'!F133/consumo!F134)*100</f>
        <v>13.565555027829932</v>
      </c>
      <c r="G133" s="176">
        <f>('Ingreso FOA'!G133/consumo!G134)*100</f>
        <v>11.548668103274004</v>
      </c>
      <c r="H133" s="176">
        <f>('Ingreso FOA'!H133/consumo!H134)*100</f>
        <v>7.683719695677758</v>
      </c>
      <c r="I133" s="176">
        <f>('Ingreso FOA'!I133/consumo!I134)*100</f>
        <v>7.8546749860275238</v>
      </c>
      <c r="J133" s="176">
        <f>('Ingreso FOA'!J133/consumo!J134)*100</f>
        <v>8.8970025202489502</v>
      </c>
      <c r="K133" s="176">
        <f>('Ingreso FOA'!K133/consumo!K134)*100</f>
        <v>7.8880111221458087</v>
      </c>
      <c r="L133" s="176">
        <f>('Ingreso FOA'!L133/consumo!L134)*100</f>
        <v>8.3580100404440021</v>
      </c>
      <c r="M133" s="176">
        <f>('Ingreso FOA'!M133/consumo!M134)*100</f>
        <v>8.3331287869273396</v>
      </c>
      <c r="N133" s="182">
        <f>('Ingreso FOA'!N133/consumo!N134)*100</f>
        <v>9.8162284438727525</v>
      </c>
      <c r="O133" s="178">
        <f>('Ingreso FOA'!O133/consumo!O134)*100</f>
        <v>17.781546875298684</v>
      </c>
      <c r="P133" s="130">
        <f t="shared" si="20"/>
        <v>74.303465639916098</v>
      </c>
      <c r="Q133" s="186">
        <f>('Ingreso FOA'!Q133/consumo!Q134)*100</f>
        <v>11.674392451390132</v>
      </c>
      <c r="R133" s="130">
        <f t="shared" si="18"/>
        <v>-7.4744662177247623</v>
      </c>
      <c r="S133" s="186">
        <f>('Ingreso FOA'!S133/consumo!S134)*100</f>
        <v>9.7271749018531235</v>
      </c>
      <c r="T133" s="130">
        <f t="shared" si="19"/>
        <v>-32.040362073996384</v>
      </c>
    </row>
    <row r="134" spans="2:20" ht="21" customHeight="1" x14ac:dyDescent="0.25">
      <c r="B134" s="67">
        <f>+'Ingresos totales'!$B134</f>
        <v>2010</v>
      </c>
      <c r="C134" s="176">
        <f>('Ingreso FOA'!C134/consumo!C135)*100</f>
        <v>9.7879030117659518</v>
      </c>
      <c r="D134" s="176">
        <f>('Ingreso FOA'!D134/consumo!D135)*100</f>
        <v>9.9726698351686078</v>
      </c>
      <c r="E134" s="176">
        <f>('Ingreso FOA'!E134/consumo!E135)*100</f>
        <v>10.252945104752513</v>
      </c>
      <c r="F134" s="176">
        <f>('Ingreso FOA'!F134/consumo!F135)*100</f>
        <v>11.608430265629305</v>
      </c>
      <c r="G134" s="176">
        <f>('Ingreso FOA'!G134/consumo!G135)*100</f>
        <v>11.453863339812701</v>
      </c>
      <c r="H134" s="176">
        <f>('Ingreso FOA'!H134/consumo!H135)*100</f>
        <v>11.724389396625268</v>
      </c>
      <c r="I134" s="176">
        <f>('Ingreso FOA'!I134/consumo!I135)*100</f>
        <v>11.986358668579525</v>
      </c>
      <c r="J134" s="176">
        <f>('Ingreso FOA'!J134/consumo!J135)*100</f>
        <v>13.832255830551238</v>
      </c>
      <c r="K134" s="176">
        <f>('Ingreso FOA'!K134/consumo!K135)*100</f>
        <v>12.866368577815285</v>
      </c>
      <c r="L134" s="176">
        <f>('Ingreso FOA'!L134/consumo!L135)*100</f>
        <v>12.489323413688357</v>
      </c>
      <c r="M134" s="176">
        <f>('Ingreso FOA'!M134/consumo!M135)*100</f>
        <v>12.832928395044107</v>
      </c>
      <c r="N134" s="182">
        <f>('Ingreso FOA'!N134/consumo!N135)*100</f>
        <v>12.532092221423428</v>
      </c>
      <c r="O134" s="178">
        <f>('Ingreso FOA'!O134/consumo!O135)*100</f>
        <v>10.002790886466361</v>
      </c>
      <c r="P134" s="130">
        <f t="shared" si="20"/>
        <v>-43.746227723518352</v>
      </c>
      <c r="Q134" s="186">
        <f>('Ingreso FOA'!Q134/consumo!Q135)*100</f>
        <v>11.728611489317315</v>
      </c>
      <c r="R134" s="130">
        <f t="shared" si="18"/>
        <v>0.46442706250402477</v>
      </c>
      <c r="S134" s="186">
        <f>('Ingreso FOA'!S134/consumo!S135)*100</f>
        <v>12.410332311285872</v>
      </c>
      <c r="T134" s="130">
        <f t="shared" si="19"/>
        <v>27.584138627152477</v>
      </c>
    </row>
    <row r="135" spans="2:20" ht="21" customHeight="1" x14ac:dyDescent="0.25">
      <c r="B135" s="67">
        <f>+'Ingresos totales'!$B135</f>
        <v>2011</v>
      </c>
      <c r="C135" s="176">
        <f>('Ingreso FOA'!C135/consumo!C136)*100</f>
        <v>11.700439928185718</v>
      </c>
      <c r="D135" s="176">
        <f>('Ingreso FOA'!D135/consumo!D136)*100</f>
        <v>11.7488095943222</v>
      </c>
      <c r="E135" s="176">
        <f>('Ingreso FOA'!E135/consumo!E136)*100</f>
        <v>11.68954918533321</v>
      </c>
      <c r="F135" s="176">
        <f>('Ingreso FOA'!F135/consumo!F136)*100</f>
        <v>12.680260525475182</v>
      </c>
      <c r="G135" s="176">
        <f>('Ingreso FOA'!G135/consumo!G136)*100</f>
        <v>11.216687932549203</v>
      </c>
      <c r="H135" s="176">
        <f>('Ingreso FOA'!H135/consumo!H136)*100</f>
        <v>13.643545905675722</v>
      </c>
      <c r="I135" s="176">
        <f>('Ingreso FOA'!I135/consumo!I136)*100</f>
        <v>14.061301037366611</v>
      </c>
      <c r="J135" s="176">
        <f>('Ingreso FOA'!J135/consumo!J136)*100</f>
        <v>14.452805216380105</v>
      </c>
      <c r="K135" s="176">
        <f>('Ingreso FOA'!K135/consumo!K136)*100</f>
        <v>16.553523282420869</v>
      </c>
      <c r="L135" s="176">
        <f>('Ingreso FOA'!L135/consumo!L136)*100</f>
        <v>16.411413927272996</v>
      </c>
      <c r="M135" s="176">
        <f>('Ingreso FOA'!M135/consumo!M136)*100</f>
        <v>15.945055383600288</v>
      </c>
      <c r="N135" s="182">
        <f>('Ingreso FOA'!N135/consumo!N136)*100</f>
        <v>18.017944207699127</v>
      </c>
      <c r="O135" s="178">
        <f>('Ingreso FOA'!O135/consumo!O136)*100</f>
        <v>11.713298652574462</v>
      </c>
      <c r="P135" s="130">
        <f t="shared" si="20"/>
        <v>17.100305160056827</v>
      </c>
      <c r="Q135" s="186">
        <f>('Ingreso FOA'!Q135/consumo!Q136)*100</f>
        <v>13.938773337406584</v>
      </c>
      <c r="R135" s="130">
        <f t="shared" si="18"/>
        <v>18.844190125168137</v>
      </c>
      <c r="S135" s="186">
        <f>('Ingreso FOA'!S135/consumo!S136)*100</f>
        <v>16.700208985863625</v>
      </c>
      <c r="T135" s="130">
        <f t="shared" si="19"/>
        <v>34.566976668921015</v>
      </c>
    </row>
    <row r="136" spans="2:20" ht="21" customHeight="1" x14ac:dyDescent="0.25">
      <c r="B136" s="67">
        <f>+'Ingresos totales'!$B136</f>
        <v>2012</v>
      </c>
      <c r="C136" s="176">
        <f>('Ingreso FOA'!C136/consumo!C137)*100</f>
        <v>17.311628628607647</v>
      </c>
      <c r="D136" s="176">
        <f>('Ingreso FOA'!D136/consumo!D137)*100</f>
        <v>18.379783831668011</v>
      </c>
      <c r="E136" s="176">
        <f>('Ingreso FOA'!E136/consumo!E137)*100</f>
        <v>18.489222323808878</v>
      </c>
      <c r="F136" s="176">
        <f>('Ingreso FOA'!F136/consumo!F137)*100</f>
        <v>18.075370335802095</v>
      </c>
      <c r="G136" s="176">
        <f>('Ingreso FOA'!G136/consumo!G137)*100</f>
        <v>16.043234420095978</v>
      </c>
      <c r="H136" s="176">
        <f>('Ingreso FOA'!H136/consumo!H137)*100</f>
        <v>15.895055884115846</v>
      </c>
      <c r="I136" s="176">
        <f>('Ingreso FOA'!I136/consumo!I137)*100</f>
        <v>16.524211836321129</v>
      </c>
      <c r="J136" s="176">
        <f>('Ingreso FOA'!J136/consumo!J137)*100</f>
        <v>18.589417036477258</v>
      </c>
      <c r="K136" s="176">
        <f>('Ingreso FOA'!K136/consumo!K137)*100</f>
        <v>17.296221988564298</v>
      </c>
      <c r="L136" s="176">
        <f>('Ingreso FOA'!L136/consumo!L137)*100</f>
        <v>19.374340416009971</v>
      </c>
      <c r="M136" s="176">
        <f>('Ingreso FOA'!M136/consumo!M137)*100</f>
        <v>13.700472565695817</v>
      </c>
      <c r="N136" s="182">
        <f>('Ingreso FOA'!N136/consumo!N137)*100</f>
        <v>23.875526890323524</v>
      </c>
      <c r="O136" s="178">
        <f>('Ingreso FOA'!O136/consumo!O137)*100</f>
        <v>18.046559542904809</v>
      </c>
      <c r="P136" s="130">
        <f t="shared" si="20"/>
        <v>54.068978160463473</v>
      </c>
      <c r="Q136" s="186">
        <f>('Ingreso FOA'!Q136/consumo!Q137)*100</f>
        <v>17.585087441168671</v>
      </c>
      <c r="R136" s="130">
        <f t="shared" si="18"/>
        <v>26.159504968609461</v>
      </c>
      <c r="S136" s="186">
        <f>('Ingreso FOA'!S136/consumo!S137)*100</f>
        <v>16.670637018770964</v>
      </c>
      <c r="T136" s="130">
        <f t="shared" si="19"/>
        <v>-0.17707543131760817</v>
      </c>
    </row>
    <row r="137" spans="2:20" ht="21" customHeight="1" x14ac:dyDescent="0.25">
      <c r="B137" s="67">
        <f>+'Ingresos totales'!$B137</f>
        <v>2013</v>
      </c>
      <c r="C137" s="176">
        <f>('Ingreso FOA'!C137/consumo!C138)*100</f>
        <v>15.368268112167401</v>
      </c>
      <c r="D137" s="176">
        <f>('Ingreso FOA'!D137/consumo!D138)*100</f>
        <v>16.899531855116972</v>
      </c>
      <c r="E137" s="176">
        <f>('Ingreso FOA'!E137/consumo!E138)*100</f>
        <v>15.527187176317653</v>
      </c>
      <c r="F137" s="176">
        <f>('Ingreso FOA'!F137/consumo!F138)*100</f>
        <v>16.356994341712962</v>
      </c>
      <c r="G137" s="176">
        <f>('Ingreso FOA'!G137/consumo!G138)*100</f>
        <v>13.875807212601519</v>
      </c>
      <c r="H137" s="176">
        <f>('Ingreso FOA'!H137/consumo!H138)*100</f>
        <v>16.052753330972696</v>
      </c>
      <c r="I137" s="176">
        <f>('Ingreso FOA'!I137/consumo!I138)*100</f>
        <v>15.106461117912092</v>
      </c>
      <c r="J137" s="176">
        <f>('Ingreso FOA'!J137/consumo!J138)*100</f>
        <v>20.881636732851387</v>
      </c>
      <c r="K137" s="176">
        <f>('Ingreso FOA'!K137/consumo!K138)*100</f>
        <v>15.575850983434872</v>
      </c>
      <c r="L137" s="176">
        <f>('Ingreso FOA'!L137/consumo!L138)*100</f>
        <v>15.353823350848126</v>
      </c>
      <c r="M137" s="176">
        <f>('Ingreso FOA'!M137/consumo!M138)*100</f>
        <v>14.381554108368697</v>
      </c>
      <c r="N137" s="182">
        <f>('Ingreso FOA'!N137/consumo!N138)*100</f>
        <v>13.967441826416552</v>
      </c>
      <c r="O137" s="178">
        <f>('Ingreso FOA'!O137/consumo!O138)*100</f>
        <v>15.910503271855148</v>
      </c>
      <c r="P137" s="130">
        <f t="shared" si="20"/>
        <v>-11.836362858922179</v>
      </c>
      <c r="Q137" s="186">
        <f>('Ingreso FOA'!Q137/consumo!Q138)*100</f>
        <v>15.706810504798218</v>
      </c>
      <c r="R137" s="130">
        <f t="shared" si="18"/>
        <v>-10.681078172936431</v>
      </c>
      <c r="S137" s="186">
        <f>('Ingreso FOA'!S137/consumo!S138)*100</f>
        <v>15.222068019248411</v>
      </c>
      <c r="T137" s="130">
        <f t="shared" si="19"/>
        <v>-8.6893440118183776</v>
      </c>
    </row>
    <row r="138" spans="2:20" ht="21" customHeight="1" x14ac:dyDescent="0.25">
      <c r="B138" s="67">
        <f>+'Ingresos totales'!$B138</f>
        <v>2014</v>
      </c>
      <c r="C138" s="176">
        <f>('Ingreso FOA'!C138/consumo!C139)*100</f>
        <v>14.830100112469619</v>
      </c>
      <c r="D138" s="176">
        <f>('Ingreso FOA'!D138/consumo!D139)*100</f>
        <v>15.728284350119662</v>
      </c>
      <c r="E138" s="176">
        <f>('Ingreso FOA'!E138/consumo!E139)*100</f>
        <v>14.517601691113644</v>
      </c>
      <c r="F138" s="176">
        <f>('Ingreso FOA'!F138/consumo!F139)*100</f>
        <v>15.666358158568288</v>
      </c>
      <c r="G138" s="176">
        <f>('Ingreso FOA'!G138/consumo!G139)*100</f>
        <v>14.320802172363559</v>
      </c>
      <c r="H138" s="176">
        <f>('Ingreso FOA'!H138/consumo!H139)*100</f>
        <v>13.037950764757522</v>
      </c>
      <c r="I138" s="176">
        <f>('Ingreso FOA'!I138/consumo!I139)*100</f>
        <v>14.0228932414445</v>
      </c>
      <c r="J138" s="176">
        <f>('Ingreso FOA'!J138/consumo!J139)*100</f>
        <v>16.566335862988655</v>
      </c>
      <c r="K138" s="176">
        <f>('Ingreso FOA'!K138/consumo!K139)*100</f>
        <v>16.711279547631413</v>
      </c>
      <c r="L138" s="176">
        <f>('Ingreso FOA'!L138/consumo!L139)*100</f>
        <v>15.019549705497978</v>
      </c>
      <c r="M138" s="176">
        <f>('Ingreso FOA'!M138/consumo!M139)*100</f>
        <v>14.471558046934152</v>
      </c>
      <c r="N138" s="182">
        <f>('Ingreso FOA'!N138/consumo!N139)*100</f>
        <v>15.083502224411818</v>
      </c>
      <c r="O138" s="178">
        <f>('Ingreso FOA'!O138/consumo!O139)*100</f>
        <v>15.025301032835111</v>
      </c>
      <c r="P138" s="130">
        <f t="shared" si="20"/>
        <v>-5.5636344362903545</v>
      </c>
      <c r="Q138" s="186">
        <f>('Ingreso FOA'!Q138/consumo!Q139)*100</f>
        <v>14.994992331585705</v>
      </c>
      <c r="R138" s="130">
        <f t="shared" si="18"/>
        <v>-4.531907817917979</v>
      </c>
      <c r="S138" s="186">
        <f>('Ingreso FOA'!S138/consumo!S139)*100</f>
        <v>14.721908214551274</v>
      </c>
      <c r="T138" s="130">
        <f t="shared" si="19"/>
        <v>-3.2857546298221907</v>
      </c>
    </row>
    <row r="139" spans="2:20" ht="21" customHeight="1" x14ac:dyDescent="0.25">
      <c r="B139" s="67">
        <f>+'Ingresos totales'!$B139</f>
        <v>2015</v>
      </c>
      <c r="C139" s="176">
        <f>('Ingreso FOA'!C139/consumo!C140)*100</f>
        <v>14.498148951096118</v>
      </c>
      <c r="D139" s="176">
        <f>('Ingreso FOA'!D139/consumo!D140)*100</f>
        <v>15.901757166663458</v>
      </c>
      <c r="E139" s="176">
        <f>('Ingreso FOA'!E139/consumo!E140)*100</f>
        <v>15.00423061685246</v>
      </c>
      <c r="F139" s="176">
        <f>('Ingreso FOA'!F139/consumo!F140)*100</f>
        <v>15.726219757110815</v>
      </c>
      <c r="G139" s="176">
        <f>('Ingreso FOA'!G139/consumo!G140)*100</f>
        <v>11.925276544230769</v>
      </c>
      <c r="H139" s="176">
        <f>('Ingreso FOA'!H139/consumo!H140)*100</f>
        <v>11.713542001369847</v>
      </c>
      <c r="I139" s="176">
        <f>('Ingreso FOA'!I139/consumo!I140)*100</f>
        <v>10.061312378582766</v>
      </c>
      <c r="J139" s="176">
        <f>('Ingreso FOA'!J139/consumo!J140)*100</f>
        <v>10.647264926870774</v>
      </c>
      <c r="K139" s="176">
        <f>('Ingreso FOA'!K139/consumo!K140)*100</f>
        <v>10.577953345941776</v>
      </c>
      <c r="L139" s="176">
        <f>('Ingreso FOA'!L139/consumo!L140)*100</f>
        <v>11.305994888606909</v>
      </c>
      <c r="M139" s="176">
        <f>('Ingreso FOA'!M139/consumo!M140)*100</f>
        <v>9.8023318736818723</v>
      </c>
      <c r="N139" s="182">
        <f>('Ingreso FOA'!N139/consumo!N140)*100</f>
        <v>9.6220811607561991</v>
      </c>
      <c r="O139" s="178">
        <f>('Ingreso FOA'!O139/consumo!O140)*100</f>
        <v>15.132771902680572</v>
      </c>
      <c r="P139" s="130">
        <f t="shared" si="20"/>
        <v>0.71526600106448512</v>
      </c>
      <c r="Q139" s="186">
        <f>('Ingreso FOA'!Q139/consumo!Q140)*100</f>
        <v>12.325375342501232</v>
      </c>
      <c r="R139" s="130">
        <f>((Q139/Q137)-1)*100</f>
        <v>-21.528464746321376</v>
      </c>
      <c r="S139" s="187"/>
      <c r="T139" s="111"/>
    </row>
    <row r="140" spans="2:20" ht="21" customHeight="1" x14ac:dyDescent="0.25">
      <c r="B140" s="82">
        <f>+'Ingresos totales'!$B140</f>
        <v>2016</v>
      </c>
      <c r="C140" s="183">
        <f>('Ingreso FOA'!C140/consumo!C141)*100</f>
        <v>9.2610137051812647</v>
      </c>
      <c r="D140" s="183">
        <f>('Ingreso FOA'!D140/consumo!D141)*100</f>
        <v>9.2044846064116221</v>
      </c>
      <c r="E140" s="183">
        <f>('Ingreso FOA'!E140/consumo!E141)*100</f>
        <v>10.509435841360904</v>
      </c>
      <c r="F140" s="183"/>
      <c r="G140" s="183"/>
      <c r="H140" s="183"/>
      <c r="I140" s="183"/>
      <c r="J140" s="183"/>
      <c r="K140" s="183"/>
      <c r="L140" s="183"/>
      <c r="M140" s="183"/>
      <c r="N140" s="184"/>
      <c r="O140" s="179">
        <f>('Ingreso FOA'!O140/consumo!O141)*100</f>
        <v>9.6348361167082412</v>
      </c>
      <c r="P140" s="137">
        <f t="shared" si="20"/>
        <v>-36.331320007529108</v>
      </c>
      <c r="Q140" s="185"/>
      <c r="R140" s="137"/>
      <c r="S140" s="168"/>
      <c r="T140" s="112"/>
    </row>
    <row r="141" spans="2:20" ht="21" customHeight="1" x14ac:dyDescent="0.25">
      <c r="B141" s="67"/>
      <c r="C141" s="68"/>
      <c r="D141" s="68"/>
      <c r="E141" s="68"/>
      <c r="F141" s="68"/>
      <c r="G141" s="68"/>
      <c r="H141" s="68"/>
      <c r="O141" s="69"/>
      <c r="P141" s="68"/>
    </row>
    <row r="142" spans="2:20" ht="21" customHeight="1" x14ac:dyDescent="0.25"/>
    <row r="143" spans="2:20" ht="21" customHeight="1" x14ac:dyDescent="0.25"/>
    <row r="144" spans="2:20" ht="21" customHeight="1" x14ac:dyDescent="0.25"/>
    <row r="145" ht="21" customHeight="1" x14ac:dyDescent="0.25"/>
    <row r="146" ht="21" customHeight="1" x14ac:dyDescent="0.25"/>
    <row r="147" ht="21" customHeight="1" x14ac:dyDescent="0.25"/>
    <row r="148" ht="21" customHeight="1" x14ac:dyDescent="0.25"/>
    <row r="149" ht="21" customHeight="1" x14ac:dyDescent="0.25"/>
    <row r="150" ht="21" customHeight="1" x14ac:dyDescent="0.25"/>
    <row r="151" ht="21" customHeight="1" x14ac:dyDescent="0.25"/>
    <row r="152" ht="21" customHeight="1" x14ac:dyDescent="0.25"/>
    <row r="153" ht="21" customHeight="1" x14ac:dyDescent="0.25"/>
    <row r="154" ht="21" customHeight="1" x14ac:dyDescent="0.25"/>
    <row r="155" ht="21" customHeight="1" x14ac:dyDescent="0.25"/>
    <row r="156" ht="21" customHeight="1" x14ac:dyDescent="0.25"/>
    <row r="157" ht="21" customHeight="1" x14ac:dyDescent="0.25"/>
    <row r="158" ht="21" customHeight="1" x14ac:dyDescent="0.25"/>
    <row r="159" ht="21" customHeight="1" x14ac:dyDescent="0.25"/>
    <row r="160" ht="21" customHeight="1" x14ac:dyDescent="0.25"/>
    <row r="161" ht="21" customHeight="1" x14ac:dyDescent="0.25"/>
    <row r="162" ht="21" customHeight="1" x14ac:dyDescent="0.25"/>
    <row r="163" ht="21" customHeight="1" x14ac:dyDescent="0.25"/>
    <row r="164" ht="21" customHeight="1" x14ac:dyDescent="0.25"/>
    <row r="165" ht="21" customHeight="1" x14ac:dyDescent="0.25"/>
    <row r="166" ht="21" customHeight="1" x14ac:dyDescent="0.25"/>
    <row r="167" ht="21" customHeight="1" x14ac:dyDescent="0.25"/>
    <row r="168" ht="21" customHeight="1" x14ac:dyDescent="0.25"/>
    <row r="169" ht="21" customHeight="1" x14ac:dyDescent="0.25"/>
    <row r="170" ht="21" customHeight="1" x14ac:dyDescent="0.25"/>
    <row r="171" ht="21" customHeight="1" x14ac:dyDescent="0.25"/>
    <row r="172" ht="21" customHeight="1" x14ac:dyDescent="0.25"/>
    <row r="173" ht="21" customHeight="1" x14ac:dyDescent="0.25"/>
    <row r="174" ht="21" customHeight="1" x14ac:dyDescent="0.25"/>
    <row r="175" ht="21" customHeight="1" x14ac:dyDescent="0.25"/>
    <row r="176" ht="21" customHeight="1" x14ac:dyDescent="0.25"/>
    <row r="177" ht="21" customHeight="1" x14ac:dyDescent="0.25"/>
    <row r="178" ht="21" customHeight="1" x14ac:dyDescent="0.25"/>
    <row r="179" ht="21" customHeight="1" x14ac:dyDescent="0.25"/>
    <row r="180" ht="21" customHeight="1" x14ac:dyDescent="0.25"/>
    <row r="181" ht="21" customHeight="1" x14ac:dyDescent="0.25"/>
    <row r="182" ht="21" customHeight="1" x14ac:dyDescent="0.25"/>
    <row r="183" ht="21" customHeight="1" x14ac:dyDescent="0.25"/>
    <row r="184" ht="21" customHeight="1" x14ac:dyDescent="0.25"/>
    <row r="185" ht="21" customHeight="1" x14ac:dyDescent="0.25"/>
    <row r="186" ht="21" customHeight="1" x14ac:dyDescent="0.25"/>
    <row r="187" ht="21" customHeight="1" x14ac:dyDescent="0.25"/>
    <row r="188" ht="21" customHeight="1" x14ac:dyDescent="0.25"/>
    <row r="189" ht="21" customHeight="1" x14ac:dyDescent="0.25"/>
    <row r="190" ht="21" customHeight="1" x14ac:dyDescent="0.25"/>
    <row r="191" ht="21" customHeight="1" x14ac:dyDescent="0.25"/>
  </sheetData>
  <pageMargins left="0.7" right="0.7" top="0.75" bottom="0.75" header="0.3" footer="0.3"/>
  <pageSetup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85"/>
  <sheetViews>
    <sheetView zoomScale="70" zoomScaleNormal="70" workbookViewId="0">
      <selection activeCell="O5" sqref="O5"/>
    </sheetView>
  </sheetViews>
  <sheetFormatPr defaultRowHeight="15.75" x14ac:dyDescent="0.25"/>
  <cols>
    <col min="1" max="1" width="20.7109375" style="4" customWidth="1"/>
    <col min="2" max="2" width="14.42578125" style="55" bestFit="1" customWidth="1"/>
    <col min="3" max="13" width="13.140625" style="55" customWidth="1"/>
    <col min="14" max="14" width="13.140625" style="100" customWidth="1"/>
    <col min="15" max="15" width="15.85546875" style="55" customWidth="1"/>
    <col min="16" max="16" width="13.42578125" style="55" customWidth="1"/>
    <col min="17" max="17" width="10.85546875" style="55" customWidth="1"/>
    <col min="18" max="18" width="13.7109375" style="4" customWidth="1"/>
    <col min="19" max="19" width="12.7109375" style="4" customWidth="1"/>
    <col min="20" max="20" width="12.42578125" style="4" customWidth="1"/>
    <col min="21" max="16384" width="9.140625" style="4"/>
  </cols>
  <sheetData>
    <row r="1" spans="2:20" ht="37.5" x14ac:dyDescent="0.5">
      <c r="B1" s="94" t="s">
        <v>18</v>
      </c>
      <c r="C1" s="53"/>
      <c r="D1" s="53"/>
      <c r="E1" s="53"/>
      <c r="F1" s="53"/>
      <c r="G1" s="53"/>
      <c r="H1" s="53"/>
      <c r="I1" s="53"/>
      <c r="J1" s="53"/>
      <c r="K1" s="53"/>
      <c r="L1" s="53"/>
      <c r="M1" s="53"/>
      <c r="N1" s="99"/>
      <c r="O1" s="53"/>
      <c r="P1" s="53"/>
      <c r="Q1" s="53"/>
      <c r="R1" s="122"/>
      <c r="S1" s="122"/>
      <c r="T1" s="122"/>
    </row>
    <row r="2" spans="2:20" ht="51" customHeight="1" x14ac:dyDescent="0.5">
      <c r="B2" s="85" t="s">
        <v>43</v>
      </c>
      <c r="C2" s="86"/>
      <c r="D2" s="86"/>
      <c r="E2" s="86"/>
      <c r="F2" s="86"/>
      <c r="G2" s="86"/>
      <c r="H2" s="86"/>
      <c r="I2" s="86"/>
      <c r="J2" s="86"/>
      <c r="K2" s="86"/>
      <c r="L2" s="86"/>
      <c r="M2" s="86"/>
      <c r="N2" s="98"/>
      <c r="O2" s="86"/>
      <c r="P2" s="86"/>
      <c r="Q2" s="93"/>
      <c r="R2" s="123"/>
      <c r="S2" s="123"/>
      <c r="T2" s="122"/>
    </row>
    <row r="3" spans="2:20" ht="47.25" x14ac:dyDescent="0.25">
      <c r="B3" s="174" t="s">
        <v>23</v>
      </c>
      <c r="C3" s="87" t="s">
        <v>24</v>
      </c>
      <c r="D3" s="87" t="s">
        <v>25</v>
      </c>
      <c r="E3" s="87" t="s">
        <v>26</v>
      </c>
      <c r="F3" s="87" t="s">
        <v>27</v>
      </c>
      <c r="G3" s="87" t="s">
        <v>28</v>
      </c>
      <c r="H3" s="87" t="s">
        <v>29</v>
      </c>
      <c r="I3" s="87" t="s">
        <v>30</v>
      </c>
      <c r="J3" s="87" t="s">
        <v>31</v>
      </c>
      <c r="K3" s="87" t="s">
        <v>32</v>
      </c>
      <c r="L3" s="87" t="s">
        <v>33</v>
      </c>
      <c r="M3" s="87" t="s">
        <v>34</v>
      </c>
      <c r="N3" s="96" t="s">
        <v>35</v>
      </c>
      <c r="O3" s="160" t="s">
        <v>67</v>
      </c>
      <c r="P3" s="161" t="s">
        <v>64</v>
      </c>
      <c r="Q3" s="162" t="s">
        <v>23</v>
      </c>
      <c r="R3" s="161" t="s">
        <v>36</v>
      </c>
      <c r="S3" s="162" t="s">
        <v>63</v>
      </c>
      <c r="T3" s="163" t="s">
        <v>66</v>
      </c>
    </row>
    <row r="4" spans="2:20" ht="21" customHeight="1" x14ac:dyDescent="0.25">
      <c r="B4" s="67">
        <f>+'Ingresos totales'!$B4</f>
        <v>2000</v>
      </c>
      <c r="C4" s="180">
        <f>('Ingreso PP'!C4/consumo!C5)*100</f>
        <v>0</v>
      </c>
      <c r="D4" s="180">
        <f>('Ingreso PP'!D4/consumo!D5)*100</f>
        <v>0</v>
      </c>
      <c r="E4" s="180">
        <f>('Ingreso PP'!E4/consumo!E5)*100</f>
        <v>2.0342353709900058E-3</v>
      </c>
      <c r="F4" s="180">
        <f>('Ingreso PP'!F4/consumo!F5)*100</f>
        <v>2.1610122622282776E-2</v>
      </c>
      <c r="G4" s="180">
        <f>('Ingreso PP'!G4/consumo!G5)*100</f>
        <v>0.15025601651973297</v>
      </c>
      <c r="H4" s="180">
        <f>('Ingreso PP'!H4/consumo!H5)*100</f>
        <v>0.12152363475196155</v>
      </c>
      <c r="I4" s="180">
        <f>('Ingreso PP'!I4/consumo!I5)*100</f>
        <v>0.12680179636954086</v>
      </c>
      <c r="J4" s="180">
        <f>('Ingreso PP'!J4/consumo!J5)*100</f>
        <v>0.26796845247548218</v>
      </c>
      <c r="K4" s="180">
        <f>('Ingreso PP'!K4/consumo!K5)*100</f>
        <v>0.88687913724709089</v>
      </c>
      <c r="L4" s="180">
        <f>('Ingreso PP'!L4/consumo!L5)*100</f>
        <v>1.3744411761582653</v>
      </c>
      <c r="M4" s="180">
        <f>('Ingreso PP'!M4/consumo!M5)*100</f>
        <v>1.2889489665299803</v>
      </c>
      <c r="N4" s="181">
        <f>('Ingreso PP'!N4/consumo!N5)*100</f>
        <v>0.76159743378939249</v>
      </c>
      <c r="O4" s="178">
        <f>('Ingreso PP'!O4/consumo!O5)*100</f>
        <v>6.9105658393250283E-4</v>
      </c>
      <c r="P4" s="110"/>
      <c r="Q4" s="186">
        <f>('Ingreso PP'!Q4/consumo!Q5)*100</f>
        <v>0.39792445521659436</v>
      </c>
      <c r="R4" s="110"/>
      <c r="S4" s="186">
        <f>('Ingreso PP'!S4/consumo!S5)*100</f>
        <v>0.87436107534669594</v>
      </c>
      <c r="T4" s="110"/>
    </row>
    <row r="5" spans="2:20" ht="21" customHeight="1" x14ac:dyDescent="0.25">
      <c r="B5" s="67">
        <f>+'Ingresos totales'!$B5</f>
        <v>2001</v>
      </c>
      <c r="C5" s="176">
        <f>('Ingreso PP'!C5/consumo!C6)*100</f>
        <v>1.0848120300295785</v>
      </c>
      <c r="D5" s="176">
        <f>('Ingreso PP'!D5/consumo!D6)*100</f>
        <v>1.2805218416630735</v>
      </c>
      <c r="E5" s="176">
        <f>('Ingreso PP'!E5/consumo!E6)*100</f>
        <v>0.9132213093411371</v>
      </c>
      <c r="F5" s="176">
        <f>('Ingreso PP'!F5/consumo!F6)*100</f>
        <v>0.40219747937577072</v>
      </c>
      <c r="G5" s="176">
        <f>('Ingreso PP'!G5/consumo!G6)*100</f>
        <v>0.91731093199235425</v>
      </c>
      <c r="H5" s="176">
        <f>('Ingreso PP'!H5/consumo!H6)*100</f>
        <v>1.0710927130350303</v>
      </c>
      <c r="I5" s="176">
        <f>('Ingreso PP'!I5/consumo!I6)*100</f>
        <v>1.3160598065579909</v>
      </c>
      <c r="J5" s="176">
        <f>('Ingreso PP'!J5/consumo!J6)*100</f>
        <v>1.5967220026069224</v>
      </c>
      <c r="K5" s="176">
        <f>('Ingreso PP'!K5/consumo!K6)*100</f>
        <v>1.0433309863449955</v>
      </c>
      <c r="L5" s="176">
        <f>('Ingreso PP'!L5/consumo!L6)*100</f>
        <v>1.4924049758023976</v>
      </c>
      <c r="M5" s="176">
        <f>('Ingreso PP'!M5/consumo!M6)*100</f>
        <v>1.2509268209451587</v>
      </c>
      <c r="N5" s="182">
        <f>('Ingreso PP'!N5/consumo!N6)*100</f>
        <v>1.1201595982526742</v>
      </c>
      <c r="O5" s="178">
        <f>('Ingreso PP'!O5/consumo!O6)*100</f>
        <v>1.0919956268239464</v>
      </c>
      <c r="P5" s="130"/>
      <c r="Q5" s="186">
        <f>('Ingreso PP'!Q5/consumo!Q6)*100</f>
        <v>1.1125543803846716</v>
      </c>
      <c r="R5" s="130">
        <f t="shared" ref="R5:R18" si="0">((Q5/Q4)-1)*100</f>
        <v>179.58934561563873</v>
      </c>
      <c r="S5" s="186">
        <f>('Ingreso PP'!S5/consumo!S6)*100</f>
        <v>1.2914635495651587</v>
      </c>
      <c r="T5" s="130">
        <f t="shared" ref="T5:T18" si="1">((S5/S4)-1)*100</f>
        <v>47.703687410041226</v>
      </c>
    </row>
    <row r="6" spans="2:20" ht="21" customHeight="1" x14ac:dyDescent="0.25">
      <c r="B6" s="67">
        <f>+'Ingresos totales'!$B6</f>
        <v>2002</v>
      </c>
      <c r="C6" s="176">
        <f>('Ingreso PP'!C6/consumo!C7)*100</f>
        <v>1.3121195422269838</v>
      </c>
      <c r="D6" s="176">
        <f>('Ingreso PP'!D6/consumo!D7)*100</f>
        <v>1.3153363691738407</v>
      </c>
      <c r="E6" s="176">
        <f>('Ingreso PP'!E6/consumo!E7)*100</f>
        <v>1.1035140131214733</v>
      </c>
      <c r="F6" s="176">
        <f>('Ingreso PP'!F6/consumo!F7)*100</f>
        <v>1.2147149787248135</v>
      </c>
      <c r="G6" s="176">
        <f>('Ingreso PP'!G6/consumo!G7)*100</f>
        <v>1.3992262387565413</v>
      </c>
      <c r="H6" s="176">
        <f>('Ingreso PP'!H6/consumo!H7)*100</f>
        <v>1.4015813636421335</v>
      </c>
      <c r="I6" s="176">
        <f>('Ingreso PP'!I6/consumo!I7)*100</f>
        <v>1.3917969312870728</v>
      </c>
      <c r="J6" s="176">
        <f>('Ingreso PP'!J6/consumo!J7)*100</f>
        <v>1.4866611324450707</v>
      </c>
      <c r="K6" s="176">
        <f>('Ingreso PP'!K6/consumo!K7)*100</f>
        <v>1.5385880998337944</v>
      </c>
      <c r="L6" s="176">
        <f>('Ingreso PP'!L6/consumo!L7)*100</f>
        <v>1.4521124101780443</v>
      </c>
      <c r="M6" s="176">
        <f>('Ingreso PP'!M6/consumo!M7)*100</f>
        <v>1.4777653245143818</v>
      </c>
      <c r="N6" s="182">
        <f>('Ingreso PP'!N6/consumo!N7)*100</f>
        <v>1.5509428163508225</v>
      </c>
      <c r="O6" s="178">
        <f>('Ingreso PP'!O6/consumo!O7)*100</f>
        <v>1.2432308855864092</v>
      </c>
      <c r="P6" s="130">
        <f t="shared" ref="P6:P20" si="2">((O6/O5)-1)*100</f>
        <v>13.84943813395374</v>
      </c>
      <c r="Q6" s="186">
        <f>('Ingreso PP'!Q6/consumo!Q7)*100</f>
        <v>1.381612643919397</v>
      </c>
      <c r="R6" s="130">
        <f t="shared" si="0"/>
        <v>24.183830316833333</v>
      </c>
      <c r="S6" s="186">
        <f>('Ingreso PP'!S6/consumo!S7)*100</f>
        <v>1.5913768171101892</v>
      </c>
      <c r="T6" s="130">
        <f t="shared" si="1"/>
        <v>23.222743502595367</v>
      </c>
    </row>
    <row r="7" spans="2:20" ht="21" customHeight="1" x14ac:dyDescent="0.25">
      <c r="B7" s="67">
        <f>+'Ingresos totales'!$B7</f>
        <v>2003</v>
      </c>
      <c r="C7" s="176">
        <f>('Ingreso PP'!C7/consumo!C8)*100</f>
        <v>1.4206353287755356</v>
      </c>
      <c r="D7" s="176">
        <f>('Ingreso PP'!D7/consumo!D8)*100</f>
        <v>1.2471000041078408</v>
      </c>
      <c r="E7" s="176">
        <f>('Ingreso PP'!E7/consumo!E8)*100</f>
        <v>1.6257595443484405</v>
      </c>
      <c r="F7" s="176">
        <f>('Ingreso PP'!F7/consumo!F8)*100</f>
        <v>1.6411641506037113</v>
      </c>
      <c r="G7" s="176">
        <f>('Ingreso PP'!G7/consumo!G8)*100</f>
        <v>1.7026205002230805</v>
      </c>
      <c r="H7" s="176">
        <f>('Ingreso PP'!H7/consumo!H8)*100</f>
        <v>2.5004236892492941</v>
      </c>
      <c r="I7" s="176">
        <f>('Ingreso PP'!I7/consumo!I8)*100</f>
        <v>2.3284605434969965</v>
      </c>
      <c r="J7" s="176">
        <f>('Ingreso PP'!J7/consumo!J8)*100</f>
        <v>2.1370162889754534</v>
      </c>
      <c r="K7" s="176">
        <f>('Ingreso PP'!K7/consumo!K8)*100</f>
        <v>2.2566118966937649</v>
      </c>
      <c r="L7" s="176">
        <f>('Ingreso PP'!L7/consumo!L8)*100</f>
        <v>2.6583132867742578</v>
      </c>
      <c r="M7" s="176">
        <f>('Ingreso PP'!M7/consumo!M8)*100</f>
        <v>2.3078398311812376</v>
      </c>
      <c r="N7" s="182">
        <f>('Ingreso PP'!N7/consumo!N8)*100</f>
        <v>2.1449884916683515</v>
      </c>
      <c r="O7" s="178">
        <f>('Ingreso PP'!O7/consumo!O8)*100</f>
        <v>1.4315370704357728</v>
      </c>
      <c r="P7" s="130">
        <f t="shared" si="2"/>
        <v>15.146517596411147</v>
      </c>
      <c r="Q7" s="186">
        <f>('Ingreso PP'!Q7/consumo!Q8)*100</f>
        <v>1.9830179360540303</v>
      </c>
      <c r="R7" s="130">
        <f t="shared" si="0"/>
        <v>43.529226138851065</v>
      </c>
      <c r="S7" s="186">
        <f>('Ingreso PP'!S7/consumo!S8)*100</f>
        <v>2.3191831823372384</v>
      </c>
      <c r="T7" s="130">
        <f t="shared" si="1"/>
        <v>45.73438279367965</v>
      </c>
    </row>
    <row r="8" spans="2:20" ht="21" customHeight="1" x14ac:dyDescent="0.25">
      <c r="B8" s="67">
        <f>+'Ingresos totales'!$B8</f>
        <v>2004</v>
      </c>
      <c r="C8" s="176">
        <f>('Ingreso PP'!C8/consumo!C9)*100</f>
        <v>2.1889042756625026</v>
      </c>
      <c r="D8" s="176">
        <f>('Ingreso PP'!D8/consumo!D9)*100</f>
        <v>2.4095006875680212</v>
      </c>
      <c r="E8" s="176">
        <f>('Ingreso PP'!E8/consumo!E9)*100</f>
        <v>2.3717926913760428</v>
      </c>
      <c r="F8" s="176">
        <f>('Ingreso PP'!F8/consumo!F9)*100</f>
        <v>2.2225927936321122</v>
      </c>
      <c r="G8" s="176">
        <f>('Ingreso PP'!G8/consumo!G9)*100</f>
        <v>2.2827360240177801</v>
      </c>
      <c r="H8" s="176">
        <f>('Ingreso PP'!H8/consumo!H9)*100</f>
        <v>2.5613092544843887</v>
      </c>
      <c r="I8" s="176">
        <f>('Ingreso PP'!I8/consumo!I9)*100</f>
        <v>2.7314118441780839</v>
      </c>
      <c r="J8" s="176">
        <f>('Ingreso PP'!J8/consumo!J9)*100</f>
        <v>2.9505038805368682</v>
      </c>
      <c r="K8" s="176">
        <f>('Ingreso PP'!K8/consumo!K9)*100</f>
        <v>2.4481173708458392</v>
      </c>
      <c r="L8" s="176">
        <f>('Ingreso PP'!L8/consumo!L9)*100</f>
        <v>3.0105915324484291</v>
      </c>
      <c r="M8" s="176">
        <f>('Ingreso PP'!M8/consumo!M9)*100</f>
        <v>2.6067512632716832</v>
      </c>
      <c r="N8" s="182">
        <f>('Ingreso PP'!N8/consumo!N9)*100</f>
        <v>2.7862894776339067</v>
      </c>
      <c r="O8" s="178">
        <f>('Ingreso PP'!O8/consumo!O9)*100</f>
        <v>2.3162153041758891</v>
      </c>
      <c r="P8" s="130">
        <f t="shared" si="2"/>
        <v>61.799184387925933</v>
      </c>
      <c r="Q8" s="186">
        <f>('Ingreso PP'!Q8/consumo!Q9)*100</f>
        <v>2.5316489817877512</v>
      </c>
      <c r="R8" s="130">
        <f t="shared" si="0"/>
        <v>27.666469160910935</v>
      </c>
      <c r="S8" s="186">
        <f>('Ingreso PP'!S8/consumo!S9)*100</f>
        <v>2.7089366558525922</v>
      </c>
      <c r="T8" s="130">
        <f t="shared" si="1"/>
        <v>16.805635556677601</v>
      </c>
    </row>
    <row r="9" spans="2:20" ht="21" customHeight="1" x14ac:dyDescent="0.25">
      <c r="B9" s="67">
        <f>+'Ingresos totales'!$B9</f>
        <v>2005</v>
      </c>
      <c r="C9" s="176">
        <f>('Ingreso PP'!C9/consumo!C10)*100</f>
        <v>2.5945973435797902</v>
      </c>
      <c r="D9" s="176">
        <f>('Ingreso PP'!D9/consumo!D10)*100</f>
        <v>2.6107926794918335</v>
      </c>
      <c r="E9" s="176">
        <f>('Ingreso PP'!E9/consumo!E10)*100</f>
        <v>2.6238988093808864</v>
      </c>
      <c r="F9" s="176">
        <f>('Ingreso PP'!F9/consumo!F10)*100</f>
        <v>2.6215988636988921</v>
      </c>
      <c r="G9" s="176">
        <f>('Ingreso PP'!G9/consumo!G10)*100</f>
        <v>2.8470563898625514</v>
      </c>
      <c r="H9" s="176">
        <f>('Ingreso PP'!H9/consumo!H10)*100</f>
        <v>2.7327294372395916</v>
      </c>
      <c r="I9" s="176">
        <f>('Ingreso PP'!I9/consumo!I10)*100</f>
        <v>3.1130056319852777</v>
      </c>
      <c r="J9" s="176">
        <f>('Ingreso PP'!J9/consumo!J10)*100</f>
        <v>3.3503169016424592</v>
      </c>
      <c r="K9" s="176">
        <f>('Ingreso PP'!K9/consumo!K10)*100</f>
        <v>2.9574575108029681</v>
      </c>
      <c r="L9" s="176">
        <f>('Ingreso PP'!L9/consumo!L10)*100</f>
        <v>2.7959106416292019</v>
      </c>
      <c r="M9" s="176">
        <f>('Ingreso PP'!M9/consumo!M10)*100</f>
        <v>2.8231303885540076</v>
      </c>
      <c r="N9" s="182">
        <f>('Ingreso PP'!N9/consumo!N10)*100</f>
        <v>2.9189200136208489</v>
      </c>
      <c r="O9" s="178">
        <f>('Ingreso PP'!O9/consumo!O10)*100</f>
        <v>2.6093786470325608</v>
      </c>
      <c r="P9" s="130">
        <f t="shared" si="2"/>
        <v>12.656998782804418</v>
      </c>
      <c r="Q9" s="186">
        <f>('Ingreso PP'!Q9/consumo!Q10)*100</f>
        <v>2.8151614386820039</v>
      </c>
      <c r="R9" s="130">
        <f t="shared" si="0"/>
        <v>11.198726953609794</v>
      </c>
      <c r="S9" s="186">
        <f>('Ingreso PP'!S9/consumo!S10)*100</f>
        <v>2.9878587420276101</v>
      </c>
      <c r="T9" s="130">
        <f t="shared" si="1"/>
        <v>10.296367970525022</v>
      </c>
    </row>
    <row r="10" spans="2:20" ht="21" customHeight="1" x14ac:dyDescent="0.25">
      <c r="B10" s="67">
        <f>+'Ingresos totales'!$B10</f>
        <v>2006</v>
      </c>
      <c r="C10" s="176">
        <f>('Ingreso PP'!C10/consumo!C11)*100</f>
        <v>2.8419208022988771</v>
      </c>
      <c r="D10" s="176">
        <f>('Ingreso PP'!D10/consumo!D11)*100</f>
        <v>2.8818074867992105</v>
      </c>
      <c r="E10" s="176">
        <f>('Ingreso PP'!E10/consumo!E11)*100</f>
        <v>2.8665393692614569</v>
      </c>
      <c r="F10" s="176">
        <f>('Ingreso PP'!F10/consumo!F11)*100</f>
        <v>2.7953151542936041</v>
      </c>
      <c r="G10" s="176">
        <f>('Ingreso PP'!G10/consumo!G11)*100</f>
        <v>3.2215577834581053</v>
      </c>
      <c r="H10" s="176">
        <f>('Ingreso PP'!H10/consumo!H11)*100</f>
        <v>3.4995671914245712</v>
      </c>
      <c r="I10" s="176">
        <f>('Ingreso PP'!I10/consumo!I11)*100</f>
        <v>3.6194149339179722</v>
      </c>
      <c r="J10" s="176">
        <f>('Ingreso PP'!J10/consumo!J11)*100</f>
        <v>4.3983186530217822</v>
      </c>
      <c r="K10" s="176">
        <f>('Ingreso PP'!K10/consumo!K11)*100</f>
        <v>3.6989634415705241</v>
      </c>
      <c r="L10" s="176">
        <f>('Ingreso PP'!L10/consumo!L11)*100</f>
        <v>3.8580793060636505</v>
      </c>
      <c r="M10" s="176">
        <f>('Ingreso PP'!M10/consumo!M11)*100</f>
        <v>3.990974078799451</v>
      </c>
      <c r="N10" s="182">
        <f>('Ingreso PP'!N10/consumo!N11)*100</f>
        <v>3.9230508739881693</v>
      </c>
      <c r="O10" s="178">
        <f>('Ingreso PP'!O10/consumo!O11)*100</f>
        <v>2.863412395063762</v>
      </c>
      <c r="P10" s="130">
        <f t="shared" si="2"/>
        <v>9.7354114674040648</v>
      </c>
      <c r="Q10" s="186">
        <f>('Ingreso PP'!Q10/consumo!Q11)*100</f>
        <v>3.4242607737887045</v>
      </c>
      <c r="R10" s="130">
        <f t="shared" si="0"/>
        <v>21.636390962781427</v>
      </c>
      <c r="S10" s="186">
        <f>('Ingreso PP'!S10/consumo!S11)*100</f>
        <v>3.6836730186846482</v>
      </c>
      <c r="T10" s="130">
        <f t="shared" si="1"/>
        <v>23.288057995166376</v>
      </c>
    </row>
    <row r="11" spans="2:20" ht="21" customHeight="1" x14ac:dyDescent="0.25">
      <c r="B11" s="67">
        <f>+'Ingresos totales'!$B11</f>
        <v>2007</v>
      </c>
      <c r="C11" s="176">
        <f>('Ingreso PP'!C11/consumo!C12)*100</f>
        <v>3.4714237068101199</v>
      </c>
      <c r="D11" s="176">
        <f>('Ingreso PP'!D11/consumo!D12)*100</f>
        <v>3.5635010424440519</v>
      </c>
      <c r="E11" s="176">
        <f>('Ingreso PP'!E11/consumo!E12)*100</f>
        <v>3.5357492920301143</v>
      </c>
      <c r="F11" s="176">
        <f>('Ingreso PP'!F11/consumo!F12)*100</f>
        <v>3.2013052930907557</v>
      </c>
      <c r="G11" s="176">
        <f>('Ingreso PP'!G11/consumo!G12)*100</f>
        <v>3.5044475353903386</v>
      </c>
      <c r="H11" s="176">
        <f>('Ingreso PP'!H11/consumo!H12)*100</f>
        <v>3.6731605507614562</v>
      </c>
      <c r="I11" s="176">
        <f>('Ingreso PP'!I11/consumo!I12)*100</f>
        <v>3.6125455798264525</v>
      </c>
      <c r="J11" s="176">
        <f>('Ingreso PP'!J11/consumo!J12)*100</f>
        <v>3.7692652665961335</v>
      </c>
      <c r="K11" s="176">
        <f>('Ingreso PP'!K11/consumo!K12)*100</f>
        <v>3.9425267579583201</v>
      </c>
      <c r="L11" s="176">
        <f>('Ingreso PP'!L11/consumo!L12)*100</f>
        <v>3.9570372880804365</v>
      </c>
      <c r="M11" s="176">
        <f>('Ingreso PP'!M11/consumo!M12)*100</f>
        <v>3.707051727961713</v>
      </c>
      <c r="N11" s="182">
        <f>('Ingreso PP'!N11/consumo!N12)*100</f>
        <v>3.6871749480221814</v>
      </c>
      <c r="O11" s="178">
        <f>('Ingreso PP'!O11/consumo!O12)*100</f>
        <v>3.5240734574312622</v>
      </c>
      <c r="P11" s="130">
        <f t="shared" si="2"/>
        <v>23.07250829487273</v>
      </c>
      <c r="Q11" s="186">
        <f>('Ingreso PP'!Q11/consumo!Q12)*100</f>
        <v>3.6234659879743765</v>
      </c>
      <c r="R11" s="130">
        <f t="shared" si="0"/>
        <v>5.8174662312667769</v>
      </c>
      <c r="S11" s="186">
        <f>('Ingreso PP'!S11/consumo!S12)*100</f>
        <v>3.7919342825466322</v>
      </c>
      <c r="T11" s="130">
        <f t="shared" si="1"/>
        <v>2.9389487968354278</v>
      </c>
    </row>
    <row r="12" spans="2:20" ht="21" customHeight="1" x14ac:dyDescent="0.25">
      <c r="B12" s="67">
        <f>+'Ingresos totales'!$B12</f>
        <v>2008</v>
      </c>
      <c r="C12" s="176">
        <f>('Ingreso PP'!C12/consumo!C13)*100</f>
        <v>3.7543182189400186</v>
      </c>
      <c r="D12" s="176">
        <f>('Ingreso PP'!D12/consumo!D13)*100</f>
        <v>3.669449822334895</v>
      </c>
      <c r="E12" s="176">
        <f>('Ingreso PP'!E12/consumo!E13)*100</f>
        <v>3.7482028720675817</v>
      </c>
      <c r="F12" s="176">
        <f>('Ingreso PP'!F12/consumo!F13)*100</f>
        <v>3.7167632574159328</v>
      </c>
      <c r="G12" s="176">
        <f>('Ingreso PP'!G12/consumo!G13)*100</f>
        <v>3.9228132686945734</v>
      </c>
      <c r="H12" s="176">
        <f>('Ingreso PP'!H12/consumo!H13)*100</f>
        <v>4.0986788204152473</v>
      </c>
      <c r="I12" s="176">
        <f>('Ingreso PP'!I12/consumo!I13)*100</f>
        <v>3.9966581796158689</v>
      </c>
      <c r="J12" s="176">
        <f>('Ingreso PP'!J12/consumo!J13)*100</f>
        <v>4.1929063653219103</v>
      </c>
      <c r="K12" s="176">
        <f>('Ingreso PP'!K12/consumo!K13)*100</f>
        <v>4.2518072709542079</v>
      </c>
      <c r="L12" s="176">
        <f>('Ingreso PP'!L12/consumo!L13)*100</f>
        <v>4.6320085933505304</v>
      </c>
      <c r="M12" s="176">
        <f>('Ingreso PP'!M12/consumo!M13)*100</f>
        <v>4.2754598381553599</v>
      </c>
      <c r="N12" s="182">
        <f>('Ingreso PP'!N12/consumo!N13)*100</f>
        <v>4.2294825206128603</v>
      </c>
      <c r="O12" s="178">
        <f>('Ingreso PP'!O12/consumo!O13)*100</f>
        <v>3.7233823370356696</v>
      </c>
      <c r="P12" s="130">
        <f t="shared" si="2"/>
        <v>5.6556391917461868</v>
      </c>
      <c r="Q12" s="186">
        <f>('Ingreso PP'!Q12/consumo!Q13)*100</f>
        <v>4.0173428023240225</v>
      </c>
      <c r="R12" s="130">
        <f t="shared" si="0"/>
        <v>10.870167283392519</v>
      </c>
      <c r="S12" s="186">
        <f>('Ingreso PP'!S12/consumo!S13)*100</f>
        <v>4.2596727669057772</v>
      </c>
      <c r="T12" s="130">
        <f t="shared" si="1"/>
        <v>12.335089416291666</v>
      </c>
    </row>
    <row r="13" spans="2:20" ht="21" customHeight="1" x14ac:dyDescent="0.25">
      <c r="B13" s="67">
        <f>+'Ingresos totales'!$B13</f>
        <v>2009</v>
      </c>
      <c r="C13" s="176">
        <f>('Ingreso PP'!C13/consumo!C14)*100</f>
        <v>4.3048638242513828</v>
      </c>
      <c r="D13" s="176">
        <f>('Ingreso PP'!D13/consumo!D14)*100</f>
        <v>4.3636033182812284</v>
      </c>
      <c r="E13" s="176">
        <f>('Ingreso PP'!E13/consumo!E14)*100</f>
        <v>4.4042267031384839</v>
      </c>
      <c r="F13" s="176">
        <f>('Ingreso PP'!F13/consumo!F14)*100</f>
        <v>4.1582810748032495</v>
      </c>
      <c r="G13" s="176">
        <f>('Ingreso PP'!G13/consumo!G14)*100</f>
        <v>4.0158438701694381</v>
      </c>
      <c r="H13" s="176">
        <f>('Ingreso PP'!H13/consumo!H14)*100</f>
        <v>4.2831066980929275</v>
      </c>
      <c r="I13" s="176">
        <f>('Ingreso PP'!I13/consumo!I14)*100</f>
        <v>4.6307477354621946</v>
      </c>
      <c r="J13" s="176">
        <f>('Ingreso PP'!J13/consumo!J14)*100</f>
        <v>3.9703485510378602</v>
      </c>
      <c r="K13" s="176">
        <f>('Ingreso PP'!K13/consumo!K14)*100</f>
        <v>4.2238092790105153</v>
      </c>
      <c r="L13" s="176">
        <f>('Ingreso PP'!L13/consumo!L14)*100</f>
        <v>4.3691657251146365</v>
      </c>
      <c r="M13" s="176">
        <f>('Ingreso PP'!M13/consumo!M14)*100</f>
        <v>4.6534076886543616</v>
      </c>
      <c r="N13" s="182">
        <f>('Ingreso PP'!N13/consumo!N14)*100</f>
        <v>4.2899842805826172</v>
      </c>
      <c r="O13" s="178">
        <f>('Ingreso PP'!O13/consumo!O14)*100</f>
        <v>4.3569377245202086</v>
      </c>
      <c r="P13" s="130">
        <f t="shared" si="2"/>
        <v>17.015587713963786</v>
      </c>
      <c r="Q13" s="186">
        <f>('Ingreso PP'!Q13/consumo!Q14)*100</f>
        <v>4.3090853122197093</v>
      </c>
      <c r="R13" s="130">
        <f t="shared" si="0"/>
        <v>7.2620765578410351</v>
      </c>
      <c r="S13" s="186">
        <f>('Ingreso PP'!S13/consumo!S14)*100</f>
        <v>4.4820192220052801</v>
      </c>
      <c r="T13" s="130">
        <f t="shared" si="1"/>
        <v>5.2198013149497235</v>
      </c>
    </row>
    <row r="14" spans="2:20" ht="21" customHeight="1" x14ac:dyDescent="0.25">
      <c r="B14" s="67">
        <f>+'Ingresos totales'!$B14</f>
        <v>2010</v>
      </c>
      <c r="C14" s="176">
        <f>('Ingreso PP'!C14/consumo!C15)*100</f>
        <v>4.4148333966928952</v>
      </c>
      <c r="D14" s="176">
        <f>('Ingreso PP'!D14/consumo!D15)*100</f>
        <v>4.5575812655372783</v>
      </c>
      <c r="E14" s="176">
        <f>('Ingreso PP'!E14/consumo!E15)*100</f>
        <v>4.4481982198245982</v>
      </c>
      <c r="F14" s="176">
        <f>('Ingreso PP'!F14/consumo!F15)*100</f>
        <v>4.6133117083474247</v>
      </c>
      <c r="G14" s="176">
        <f>('Ingreso PP'!G14/consumo!G15)*100</f>
        <v>4.5855789457220197</v>
      </c>
      <c r="H14" s="176">
        <f>('Ingreso PP'!H14/consumo!H15)*100</f>
        <v>4.8811579321234024</v>
      </c>
      <c r="I14" s="176">
        <f>('Ingreso PP'!I14/consumo!I15)*100</f>
        <v>4.3976641891098307</v>
      </c>
      <c r="J14" s="176">
        <f>('Ingreso PP'!J14/consumo!J15)*100</f>
        <v>3.7457392274180115</v>
      </c>
      <c r="K14" s="176">
        <f>('Ingreso PP'!K14/consumo!K15)*100</f>
        <v>3.7689266260959955</v>
      </c>
      <c r="L14" s="176">
        <f>('Ingreso PP'!L14/consumo!L15)*100</f>
        <v>4.1378578070621934</v>
      </c>
      <c r="M14" s="176">
        <f>('Ingreso PP'!M14/consumo!M15)*100</f>
        <v>3.7755169304977092</v>
      </c>
      <c r="N14" s="182">
        <f>('Ingreso PP'!N14/consumo!N15)*100</f>
        <v>3.4953322190534064</v>
      </c>
      <c r="O14" s="178">
        <f>('Ingreso PP'!O14/consumo!O15)*100</f>
        <v>4.4746900303996338</v>
      </c>
      <c r="P14" s="130">
        <f t="shared" si="2"/>
        <v>2.7026391774372271</v>
      </c>
      <c r="Q14" s="186">
        <f>('Ingreso PP'!Q14/consumo!Q15)*100</f>
        <v>4.2422435253191848</v>
      </c>
      <c r="R14" s="130">
        <f t="shared" si="0"/>
        <v>-1.551182723418687</v>
      </c>
      <c r="S14" s="186">
        <f>('Ingreso PP'!S14/consumo!S15)*100</f>
        <v>3.9332286438650552</v>
      </c>
      <c r="T14" s="130">
        <f t="shared" si="1"/>
        <v>-12.244270962646453</v>
      </c>
    </row>
    <row r="15" spans="2:20" ht="21" customHeight="1" x14ac:dyDescent="0.25">
      <c r="B15" s="67">
        <f>+'Ingresos totales'!$B15</f>
        <v>2011</v>
      </c>
      <c r="C15" s="176">
        <f>('Ingreso PP'!C15/consumo!C16)*100</f>
        <v>4.0496745289923979</v>
      </c>
      <c r="D15" s="176">
        <f>('Ingreso PP'!D15/consumo!D16)*100</f>
        <v>4.0095911043264234</v>
      </c>
      <c r="E15" s="176">
        <f>('Ingreso PP'!E15/consumo!E16)*100</f>
        <v>3.9982830525634219</v>
      </c>
      <c r="F15" s="176">
        <f>('Ingreso PP'!F15/consumo!F16)*100</f>
        <v>3.7261068651342266</v>
      </c>
      <c r="G15" s="176">
        <f>('Ingreso PP'!G15/consumo!G16)*100</f>
        <v>4.1250239105262638</v>
      </c>
      <c r="H15" s="176">
        <f>('Ingreso PP'!H15/consumo!H16)*100</f>
        <v>3.9937615247348548</v>
      </c>
      <c r="I15" s="176">
        <f>('Ingreso PP'!I15/consumo!I16)*100</f>
        <v>4.3147329653727517</v>
      </c>
      <c r="J15" s="176">
        <f>('Ingreso PP'!J15/consumo!J16)*100</f>
        <v>4.1966814476783476</v>
      </c>
      <c r="K15" s="176">
        <f>('Ingreso PP'!K15/consumo!K16)*100</f>
        <v>4.3598168561792585</v>
      </c>
      <c r="L15" s="176">
        <f>('Ingreso PP'!L15/consumo!L16)*100</f>
        <v>4.2310783827726013</v>
      </c>
      <c r="M15" s="176">
        <f>('Ingreso PP'!M15/consumo!M16)*100</f>
        <v>4.4494577663525838</v>
      </c>
      <c r="N15" s="182">
        <f>('Ingreso PP'!N15/consumo!N16)*100</f>
        <v>4.2493481672932338</v>
      </c>
      <c r="O15" s="178">
        <f>('Ingreso PP'!O15/consumo!O16)*100</f>
        <v>4.0188428508098895</v>
      </c>
      <c r="P15" s="130">
        <f t="shared" si="2"/>
        <v>-10.18723479152438</v>
      </c>
      <c r="Q15" s="186">
        <f>('Ingreso PP'!Q15/consumo!Q16)*100</f>
        <v>4.1323855682284618</v>
      </c>
      <c r="R15" s="130">
        <f t="shared" si="0"/>
        <v>-2.5896193001427759</v>
      </c>
      <c r="S15" s="186">
        <f>('Ingreso PP'!S15/consumo!S16)*100</f>
        <v>4.3247226914220507</v>
      </c>
      <c r="T15" s="130">
        <f t="shared" si="1"/>
        <v>9.9535034193254379</v>
      </c>
    </row>
    <row r="16" spans="2:20" ht="21" customHeight="1" x14ac:dyDescent="0.25">
      <c r="B16" s="67">
        <f>+'Ingresos totales'!$B16</f>
        <v>2012</v>
      </c>
      <c r="C16" s="176">
        <f>('Ingreso PP'!C16/consumo!C17)*100</f>
        <v>3.9540459102761853</v>
      </c>
      <c r="D16" s="176">
        <f>('Ingreso PP'!D16/consumo!D17)*100</f>
        <v>4.0326287729661798</v>
      </c>
      <c r="E16" s="176">
        <f>('Ingreso PP'!E16/consumo!E17)*100</f>
        <v>4.0910318553047862</v>
      </c>
      <c r="F16" s="176">
        <f>('Ingreso PP'!F16/consumo!F17)*100</f>
        <v>4.1349149639700062</v>
      </c>
      <c r="G16" s="176">
        <f>('Ingreso PP'!G16/consumo!G17)*100</f>
        <v>5.2348603734654295</v>
      </c>
      <c r="H16" s="176">
        <f>('Ingreso PP'!H16/consumo!H17)*100</f>
        <v>4.7771279804410245</v>
      </c>
      <c r="I16" s="176">
        <f>('Ingreso PP'!I16/consumo!I17)*100</f>
        <v>4.4460185982980214</v>
      </c>
      <c r="J16" s="176">
        <f>('Ingreso PP'!J16/consumo!J17)*100</f>
        <v>4.4263318585245912</v>
      </c>
      <c r="K16" s="176">
        <f>('Ingreso PP'!K16/consumo!K17)*100</f>
        <v>4.5382686088183668</v>
      </c>
      <c r="L16" s="176">
        <f>('Ingreso PP'!L16/consumo!L17)*100</f>
        <v>4.7911136680248667</v>
      </c>
      <c r="M16" s="176">
        <f>('Ingreso PP'!M16/consumo!M17)*100</f>
        <v>3.5922811069841116</v>
      </c>
      <c r="N16" s="182">
        <f>('Ingreso PP'!N16/consumo!N17)*100</f>
        <v>4.4889600146937267</v>
      </c>
      <c r="O16" s="178">
        <f>('Ingreso PP'!O16/consumo!O17)*100</f>
        <v>4.0244768997475227</v>
      </c>
      <c r="P16" s="130">
        <f t="shared" si="2"/>
        <v>0.14019082474194811</v>
      </c>
      <c r="Q16" s="186">
        <f>('Ingreso PP'!Q16/consumo!Q17)*100</f>
        <v>4.3433255590995081</v>
      </c>
      <c r="R16" s="130">
        <f t="shared" si="0"/>
        <v>5.1045573407487055</v>
      </c>
      <c r="S16" s="186">
        <f>('Ingreso PP'!S16/consumo!S17)*100</f>
        <v>4.3418422444821001</v>
      </c>
      <c r="T16" s="130">
        <f t="shared" si="1"/>
        <v>0.39585319757045045</v>
      </c>
    </row>
    <row r="17" spans="2:20" ht="21" customHeight="1" x14ac:dyDescent="0.25">
      <c r="B17" s="67">
        <f>+'Ingresos totales'!$B17</f>
        <v>2013</v>
      </c>
      <c r="C17" s="176">
        <f>('Ingreso PP'!C17/consumo!C18)*100</f>
        <v>4.0693633279901071</v>
      </c>
      <c r="D17" s="176">
        <f>('Ingreso PP'!D17/consumo!D18)*100</f>
        <v>4.4425844992952666</v>
      </c>
      <c r="E17" s="176">
        <f>('Ingreso PP'!E17/consumo!E18)*100</f>
        <v>4.018807985452459</v>
      </c>
      <c r="F17" s="176">
        <f>('Ingreso PP'!F17/consumo!F18)*100</f>
        <v>4.2536617319938159</v>
      </c>
      <c r="G17" s="176">
        <f>('Ingreso PP'!G17/consumo!G18)*100</f>
        <v>4.0816354366887584</v>
      </c>
      <c r="H17" s="176">
        <f>('Ingreso PP'!H17/consumo!H18)*100</f>
        <v>5.1970002689875177</v>
      </c>
      <c r="I17" s="176">
        <f>('Ingreso PP'!I17/consumo!I18)*100</f>
        <v>6.339324234499645</v>
      </c>
      <c r="J17" s="176">
        <f>('Ingreso PP'!J17/consumo!J18)*100</f>
        <v>3.7260391707720606</v>
      </c>
      <c r="K17" s="176">
        <f>('Ingreso PP'!K17/consumo!K18)*100</f>
        <v>4.3156644604476071</v>
      </c>
      <c r="L17" s="176">
        <f>('Ingreso PP'!L17/consumo!L18)*100</f>
        <v>5.0373286431088244</v>
      </c>
      <c r="M17" s="176">
        <f>('Ingreso PP'!M17/consumo!M18)*100</f>
        <v>6.1012268326790293</v>
      </c>
      <c r="N17" s="182">
        <f>('Ingreso PP'!N17/consumo!N18)*100</f>
        <v>5.303995884459809</v>
      </c>
      <c r="O17" s="178">
        <f>('Ingreso PP'!O17/consumo!O18)*100</f>
        <v>4.168231777547728</v>
      </c>
      <c r="P17" s="130">
        <f t="shared" si="2"/>
        <v>3.5720139879352741</v>
      </c>
      <c r="Q17" s="186">
        <f>('Ingreso PP'!Q17/consumo!Q18)*100</f>
        <v>4.7244918319279599</v>
      </c>
      <c r="R17" s="130">
        <f t="shared" si="0"/>
        <v>8.7759084057120074</v>
      </c>
      <c r="S17" s="186">
        <f>('Ingreso PP'!S17/consumo!S18)*100</f>
        <v>5.0015180481525707</v>
      </c>
      <c r="T17" s="130">
        <f t="shared" si="1"/>
        <v>15.193453988542082</v>
      </c>
    </row>
    <row r="18" spans="2:20" ht="21" customHeight="1" x14ac:dyDescent="0.25">
      <c r="B18" s="67">
        <f>+'Ingresos totales'!$B18</f>
        <v>2014</v>
      </c>
      <c r="C18" s="176">
        <f>('Ingreso PP'!C18/consumo!C19)*100</f>
        <v>4.7854006368889399</v>
      </c>
      <c r="D18" s="176">
        <f>('Ingreso PP'!D18/consumo!D19)*100</f>
        <v>4.8820107224255924</v>
      </c>
      <c r="E18" s="176">
        <f>('Ingreso PP'!E18/consumo!E19)*100</f>
        <v>4.9624694718134963</v>
      </c>
      <c r="F18" s="176">
        <f>('Ingreso PP'!F18/consumo!F19)*100</f>
        <v>4.1887970063022646</v>
      </c>
      <c r="G18" s="176">
        <f>('Ingreso PP'!G18/consumo!G19)*100</f>
        <v>4.8484916247151748</v>
      </c>
      <c r="H18" s="176">
        <f>('Ingreso PP'!H18/consumo!H19)*100</f>
        <v>5.427558896690913</v>
      </c>
      <c r="I18" s="176">
        <f>('Ingreso PP'!I18/consumo!I19)*100</f>
        <v>5.5266042282485035</v>
      </c>
      <c r="J18" s="176">
        <f>('Ingreso PP'!J18/consumo!J19)*100</f>
        <v>5.6639625722781339</v>
      </c>
      <c r="K18" s="176">
        <f>('Ingreso PP'!K18/consumo!K19)*100</f>
        <v>5.1249405287453165</v>
      </c>
      <c r="L18" s="176">
        <f>('Ingreso PP'!L18/consumo!L19)*100</f>
        <v>5.7892904903703402</v>
      </c>
      <c r="M18" s="176">
        <f>('Ingreso PP'!M18/consumo!M19)*100</f>
        <v>5.944851704277113</v>
      </c>
      <c r="N18" s="182">
        <f>('Ingreso PP'!N18/consumo!N19)*100</f>
        <v>6.0873785190728231</v>
      </c>
      <c r="O18" s="178">
        <f>('Ingreso PP'!O18/consumo!O19)*100</f>
        <v>4.8770534403587309</v>
      </c>
      <c r="P18" s="130">
        <f t="shared" si="2"/>
        <v>17.005332252133542</v>
      </c>
      <c r="Q18" s="186">
        <f>('Ingreso PP'!Q18/consumo!Q19)*100</f>
        <v>5.2376861358039388</v>
      </c>
      <c r="R18" s="130">
        <f t="shared" si="0"/>
        <v>10.86242334906431</v>
      </c>
      <c r="S18" s="186">
        <f>('Ingreso PP'!S18/consumo!S19)*100</f>
        <v>5.5258785538446897</v>
      </c>
      <c r="T18" s="130">
        <f t="shared" si="1"/>
        <v>10.484027062259704</v>
      </c>
    </row>
    <row r="19" spans="2:20" ht="21" customHeight="1" x14ac:dyDescent="0.25">
      <c r="B19" s="67">
        <f>+'Ingresos totales'!$B19</f>
        <v>2015</v>
      </c>
      <c r="C19" s="176">
        <f>('Ingreso PP'!C19/consumo!C20)*100</f>
        <v>5.6431234079162067</v>
      </c>
      <c r="D19" s="176">
        <f>('Ingreso PP'!D19/consumo!D20)*100</f>
        <v>5.4904173571870283</v>
      </c>
      <c r="E19" s="176">
        <f>('Ingreso PP'!E19/consumo!E20)*100</f>
        <v>5.1992232333766726</v>
      </c>
      <c r="F19" s="176">
        <f>('Ingreso PP'!F19/consumo!F20)*100</f>
        <v>4.8708447825232524</v>
      </c>
      <c r="G19" s="176">
        <f>('Ingreso PP'!G19/consumo!G20)*100</f>
        <v>5.5560802947927295</v>
      </c>
      <c r="H19" s="176">
        <f>('Ingreso PP'!H19/consumo!H20)*100</f>
        <v>5.4602139745990153</v>
      </c>
      <c r="I19" s="176">
        <f>('Ingreso PP'!I19/consumo!I20)*100</f>
        <v>5.6525565596737071</v>
      </c>
      <c r="J19" s="176">
        <f>('Ingreso PP'!J19/consumo!J20)*100</f>
        <v>5.6373977379975608</v>
      </c>
      <c r="K19" s="176">
        <f>('Ingreso PP'!K19/consumo!K20)*100</f>
        <v>4.789436306790563</v>
      </c>
      <c r="L19" s="176">
        <f>('Ingreso PP'!L19/consumo!L20)*100</f>
        <v>4.7487949519495691</v>
      </c>
      <c r="M19" s="176">
        <f>('Ingreso PP'!M19/consumo!M20)*100</f>
        <v>4.803646535582585</v>
      </c>
      <c r="N19" s="182">
        <f>('Ingreso PP'!N19/consumo!N20)*100</f>
        <v>5.0338765702586583</v>
      </c>
      <c r="O19" s="178">
        <f>('Ingreso PP'!O19/consumo!O20)*100</f>
        <v>5.4516730496105748</v>
      </c>
      <c r="P19" s="130">
        <f t="shared" si="2"/>
        <v>11.782106066272213</v>
      </c>
      <c r="Q19" s="186">
        <f>('Ingreso PP'!Q19/consumo!Q20)*100</f>
        <v>5.2380274225887273</v>
      </c>
      <c r="R19" s="130">
        <f>((Q19/Q17)-1)*100</f>
        <v>10.869647126709193</v>
      </c>
      <c r="S19" s="187"/>
      <c r="T19" s="111"/>
    </row>
    <row r="20" spans="2:20" ht="21" customHeight="1" x14ac:dyDescent="0.25">
      <c r="B20" s="82">
        <f>+'Ingresos totales'!$B20</f>
        <v>2016</v>
      </c>
      <c r="C20" s="183">
        <f>('Ingreso PP'!C20/consumo!C21)*100</f>
        <v>4.8009836125495138</v>
      </c>
      <c r="D20" s="183">
        <f>('Ingreso PP'!D20/consumo!D21)*100</f>
        <v>4.4987296759477324</v>
      </c>
      <c r="E20" s="183">
        <f>('Ingreso PP'!E20/consumo!E21)*100</f>
        <v>4.6459780422434687</v>
      </c>
      <c r="F20" s="183"/>
      <c r="G20" s="183"/>
      <c r="H20" s="183"/>
      <c r="I20" s="183"/>
      <c r="J20" s="183"/>
      <c r="K20" s="183"/>
      <c r="L20" s="183"/>
      <c r="M20" s="183"/>
      <c r="N20" s="184"/>
      <c r="O20" s="179">
        <f>('Ingreso PP'!O20/consumo!O21)*100</f>
        <v>4.6480829018353864</v>
      </c>
      <c r="P20" s="137">
        <f t="shared" si="2"/>
        <v>-14.740248368940446</v>
      </c>
      <c r="Q20" s="185"/>
      <c r="R20" s="137"/>
      <c r="S20" s="168"/>
      <c r="T20" s="112"/>
    </row>
    <row r="21" spans="2:20" x14ac:dyDescent="0.25">
      <c r="C21" s="68"/>
      <c r="D21" s="68"/>
      <c r="E21" s="68"/>
      <c r="F21" s="68"/>
      <c r="G21" s="68"/>
      <c r="H21" s="68"/>
      <c r="O21" s="69"/>
      <c r="P21" s="68"/>
    </row>
    <row r="22" spans="2:20" s="20" customFormat="1" ht="33.75" x14ac:dyDescent="0.5">
      <c r="B22" s="85" t="s">
        <v>57</v>
      </c>
      <c r="C22" s="86"/>
      <c r="D22" s="86"/>
      <c r="E22" s="86"/>
      <c r="F22" s="86"/>
      <c r="G22" s="86"/>
      <c r="H22" s="86"/>
      <c r="I22" s="86"/>
      <c r="J22" s="86"/>
      <c r="K22" s="86"/>
      <c r="L22" s="86"/>
      <c r="M22" s="86"/>
      <c r="N22" s="98"/>
      <c r="O22" s="86"/>
      <c r="P22" s="86"/>
      <c r="Q22" s="93"/>
      <c r="R22" s="123"/>
      <c r="S22" s="123"/>
      <c r="T22" s="122"/>
    </row>
    <row r="23" spans="2:20" ht="47.25" x14ac:dyDescent="0.25">
      <c r="B23" s="174" t="s">
        <v>23</v>
      </c>
      <c r="C23" s="87" t="s">
        <v>24</v>
      </c>
      <c r="D23" s="87" t="s">
        <v>25</v>
      </c>
      <c r="E23" s="87" t="s">
        <v>26</v>
      </c>
      <c r="F23" s="87" t="s">
        <v>27</v>
      </c>
      <c r="G23" s="87" t="s">
        <v>28</v>
      </c>
      <c r="H23" s="87" t="s">
        <v>29</v>
      </c>
      <c r="I23" s="87" t="s">
        <v>30</v>
      </c>
      <c r="J23" s="87" t="s">
        <v>31</v>
      </c>
      <c r="K23" s="87" t="s">
        <v>32</v>
      </c>
      <c r="L23" s="87" t="s">
        <v>33</v>
      </c>
      <c r="M23" s="87" t="s">
        <v>34</v>
      </c>
      <c r="N23" s="96" t="s">
        <v>35</v>
      </c>
      <c r="O23" s="160" t="s">
        <v>67</v>
      </c>
      <c r="P23" s="161" t="s">
        <v>64</v>
      </c>
      <c r="Q23" s="162" t="s">
        <v>23</v>
      </c>
      <c r="R23" s="161" t="s">
        <v>36</v>
      </c>
      <c r="S23" s="162" t="s">
        <v>63</v>
      </c>
      <c r="T23" s="163" t="s">
        <v>66</v>
      </c>
    </row>
    <row r="24" spans="2:20" ht="21" customHeight="1" x14ac:dyDescent="0.25">
      <c r="B24" s="67">
        <f>+'Ingresos totales'!$B24</f>
        <v>2000</v>
      </c>
      <c r="C24" s="180">
        <f>('Ingreso PP'!C24/consumo!C25)*100</f>
        <v>0</v>
      </c>
      <c r="D24" s="180">
        <f>('Ingreso PP'!D24/consumo!D25)*100</f>
        <v>0</v>
      </c>
      <c r="E24" s="180">
        <f>('Ingreso PP'!E24/consumo!E25)*100</f>
        <v>2.5493674774708453E-3</v>
      </c>
      <c r="F24" s="180">
        <f>('Ingreso PP'!F24/consumo!F25)*100</f>
        <v>2.5558936644338514E-2</v>
      </c>
      <c r="G24" s="180">
        <f>('Ingreso PP'!G24/consumo!G25)*100</f>
        <v>-6.750194006060267E-3</v>
      </c>
      <c r="H24" s="180">
        <f>('Ingreso PP'!H24/consumo!H25)*100</f>
        <v>5.0540718037516572E-2</v>
      </c>
      <c r="I24" s="180">
        <f>('Ingreso PP'!I24/consumo!I25)*100</f>
        <v>6.2979392060917058E-2</v>
      </c>
      <c r="J24" s="180">
        <f>('Ingreso PP'!J24/consumo!J25)*100</f>
        <v>0.29866871203952827</v>
      </c>
      <c r="K24" s="180">
        <f>('Ingreso PP'!K24/consumo!K25)*100</f>
        <v>0.87646247548889777</v>
      </c>
      <c r="L24" s="180">
        <f>('Ingreso PP'!L24/consumo!L25)*100</f>
        <v>1.3048212467072167</v>
      </c>
      <c r="M24" s="180">
        <f>('Ingreso PP'!M24/consumo!M25)*100</f>
        <v>1.3110575452510966</v>
      </c>
      <c r="N24" s="181">
        <f>('Ingreso PP'!N24/consumo!N25)*100</f>
        <v>0.83757640106214404</v>
      </c>
      <c r="O24" s="178">
        <f>('Ingreso PP'!O24/consumo!O25)*100</f>
        <v>8.5897856843049477E-4</v>
      </c>
      <c r="P24" s="110"/>
      <c r="Q24" s="186">
        <f>('Ingreso PP'!Q24/consumo!Q25)*100</f>
        <v>0.40045405005652923</v>
      </c>
      <c r="R24" s="110"/>
      <c r="S24" s="186">
        <f>('Ingreso PP'!S24/consumo!S25)*100</f>
        <v>0.81763215584176285</v>
      </c>
      <c r="T24" s="110"/>
    </row>
    <row r="25" spans="2:20" ht="21" customHeight="1" x14ac:dyDescent="0.25">
      <c r="B25" s="67">
        <f>+'Ingresos totales'!$B25</f>
        <v>2001</v>
      </c>
      <c r="C25" s="176">
        <f>('Ingreso PP'!C25/consumo!C26)*100</f>
        <v>0.86852480780217711</v>
      </c>
      <c r="D25" s="176">
        <f>('Ingreso PP'!D25/consumo!D26)*100</f>
        <v>1.1464252668400501</v>
      </c>
      <c r="E25" s="176">
        <f>('Ingreso PP'!E25/consumo!E26)*100</f>
        <v>0.90042728726131938</v>
      </c>
      <c r="F25" s="176">
        <f>('Ingreso PP'!F25/consumo!F26)*100</f>
        <v>0.30366943551348274</v>
      </c>
      <c r="G25" s="176">
        <f>('Ingreso PP'!G25/consumo!G26)*100</f>
        <v>0.93648663358519668</v>
      </c>
      <c r="H25" s="176">
        <f>('Ingreso PP'!H25/consumo!H26)*100</f>
        <v>0.8335904571646563</v>
      </c>
      <c r="I25" s="176">
        <f>('Ingreso PP'!I25/consumo!I26)*100</f>
        <v>1.7436334176047823</v>
      </c>
      <c r="J25" s="176">
        <f>('Ingreso PP'!J25/consumo!J26)*100</f>
        <v>1.4720651011221042</v>
      </c>
      <c r="K25" s="176">
        <f>('Ingreso PP'!K25/consumo!K26)*100</f>
        <v>1.0074868205424881</v>
      </c>
      <c r="L25" s="176">
        <f>('Ingreso PP'!L25/consumo!L26)*100</f>
        <v>1.5346405501467084</v>
      </c>
      <c r="M25" s="176">
        <f>('Ingreso PP'!M25/consumo!M26)*100</f>
        <v>1.0788976589484982</v>
      </c>
      <c r="N25" s="182">
        <f>('Ingreso PP'!N25/consumo!N26)*100</f>
        <v>1.1163257743278483</v>
      </c>
      <c r="O25" s="178">
        <f>('Ingreso PP'!O25/consumo!O26)*100</f>
        <v>0.97003551288807888</v>
      </c>
      <c r="P25" s="130"/>
      <c r="Q25" s="186">
        <f>('Ingreso PP'!Q25/consumo!Q26)*100</f>
        <v>1.0622242623918821</v>
      </c>
      <c r="R25" s="130">
        <f t="shared" ref="R25:R38" si="3">((Q25/Q24)-1)*100</f>
        <v>165.25496801491593</v>
      </c>
      <c r="S25" s="186">
        <f>('Ingreso PP'!S25/consumo!S26)*100</f>
        <v>1.2727258475320842</v>
      </c>
      <c r="T25" s="130">
        <f t="shared" ref="T25:T38" si="4">((S25/S24)-1)*100</f>
        <v>55.659955205870837</v>
      </c>
    </row>
    <row r="26" spans="2:20" s="20" customFormat="1" ht="21" customHeight="1" x14ac:dyDescent="0.25">
      <c r="B26" s="67">
        <f>+'Ingresos totales'!$B26</f>
        <v>2002</v>
      </c>
      <c r="C26" s="176">
        <f>('Ingreso PP'!C26/consumo!C27)*100</f>
        <v>1.2217672282004817</v>
      </c>
      <c r="D26" s="176">
        <f>('Ingreso PP'!D26/consumo!D27)*100</f>
        <v>1.0586489449889178</v>
      </c>
      <c r="E26" s="176">
        <f>('Ingreso PP'!E26/consumo!E27)*100</f>
        <v>1.3454930481398963</v>
      </c>
      <c r="F26" s="176">
        <f>('Ingreso PP'!F26/consumo!F27)*100</f>
        <v>1.1404666164706714</v>
      </c>
      <c r="G26" s="176">
        <f>('Ingreso PP'!G26/consumo!G27)*100</f>
        <v>1.3757813947013171</v>
      </c>
      <c r="H26" s="176">
        <f>('Ingreso PP'!H26/consumo!H27)*100</f>
        <v>1.2759850486428759</v>
      </c>
      <c r="I26" s="176">
        <f>('Ingreso PP'!I26/consumo!I27)*100</f>
        <v>1.4837710435512144</v>
      </c>
      <c r="J26" s="176">
        <f>('Ingreso PP'!J26/consumo!J27)*100</f>
        <v>1.3591180002976571</v>
      </c>
      <c r="K26" s="176">
        <f>('Ingreso PP'!K26/consumo!K27)*100</f>
        <v>1.2828959490285772</v>
      </c>
      <c r="L26" s="176">
        <f>('Ingreso PP'!L26/consumo!L27)*100</f>
        <v>1.4869631837994903</v>
      </c>
      <c r="M26" s="176">
        <f>('Ingreso PP'!M26/consumo!M27)*100</f>
        <v>1.4771230879334056</v>
      </c>
      <c r="N26" s="182">
        <f>('Ingreso PP'!N26/consumo!N27)*100</f>
        <v>1.4063030114276815</v>
      </c>
      <c r="O26" s="178">
        <f>('Ingreso PP'!O26/consumo!O27)*100</f>
        <v>1.2084343262779993</v>
      </c>
      <c r="P26" s="130">
        <f t="shared" ref="P26:P40" si="5">((O26/O25)-1)*100</f>
        <v>24.57629748834016</v>
      </c>
      <c r="Q26" s="186">
        <f>('Ingreso PP'!Q26/consumo!Q27)*100</f>
        <v>1.3241857255668747</v>
      </c>
      <c r="R26" s="130">
        <f t="shared" si="3"/>
        <v>24.661596656163386</v>
      </c>
      <c r="S26" s="186">
        <f>('Ingreso PP'!S26/consumo!S27)*100</f>
        <v>1.5032292911812348</v>
      </c>
      <c r="T26" s="130">
        <f t="shared" si="4"/>
        <v>18.11100513878263</v>
      </c>
    </row>
    <row r="27" spans="2:20" ht="21" customHeight="1" x14ac:dyDescent="0.25">
      <c r="B27" s="67">
        <f>+'Ingresos totales'!$B27</f>
        <v>2003</v>
      </c>
      <c r="C27" s="176">
        <f>('Ingreso PP'!C27/consumo!C28)*100</f>
        <v>1.4594733138182332</v>
      </c>
      <c r="D27" s="176">
        <f>('Ingreso PP'!D27/consumo!D28)*100</f>
        <v>1.2045200421089706</v>
      </c>
      <c r="E27" s="176">
        <f>('Ingreso PP'!E27/consumo!E28)*100</f>
        <v>1.3418911873632711</v>
      </c>
      <c r="F27" s="176">
        <f>('Ingreso PP'!F27/consumo!F28)*100</f>
        <v>1.5552940933900685</v>
      </c>
      <c r="G27" s="176">
        <f>('Ingreso PP'!G27/consumo!G28)*100</f>
        <v>1.5498903275384355</v>
      </c>
      <c r="H27" s="176">
        <f>('Ingreso PP'!H27/consumo!H28)*100</f>
        <v>2.3920261920510475</v>
      </c>
      <c r="I27" s="176">
        <f>('Ingreso PP'!I27/consumo!I28)*100</f>
        <v>2.2881271482570806</v>
      </c>
      <c r="J27" s="176">
        <f>('Ingreso PP'!J27/consumo!J28)*100</f>
        <v>2.4984103093725829</v>
      </c>
      <c r="K27" s="176">
        <f>('Ingreso PP'!K27/consumo!K28)*100</f>
        <v>1.9458480445504873</v>
      </c>
      <c r="L27" s="176">
        <f>('Ingreso PP'!L27/consumo!L28)*100</f>
        <v>2.502615239542771</v>
      </c>
      <c r="M27" s="176">
        <f>('Ingreso PP'!M27/consumo!M28)*100</f>
        <v>2.1289676250249547</v>
      </c>
      <c r="N27" s="182">
        <f>('Ingreso PP'!N27/consumo!N28)*100</f>
        <v>2.1597225451777655</v>
      </c>
      <c r="O27" s="178">
        <f>('Ingreso PP'!O27/consumo!O28)*100</f>
        <v>1.3320570214895213</v>
      </c>
      <c r="P27" s="130">
        <f t="shared" si="5"/>
        <v>10.229988715421733</v>
      </c>
      <c r="Q27" s="186">
        <f>('Ingreso PP'!Q27/consumo!Q28)*100</f>
        <v>1.9092092827065119</v>
      </c>
      <c r="R27" s="130">
        <f t="shared" si="3"/>
        <v>44.179871889888609</v>
      </c>
      <c r="S27" s="186">
        <f>('Ingreso PP'!S27/consumo!S28)*100</f>
        <v>2.2243858035334489</v>
      </c>
      <c r="T27" s="130">
        <f t="shared" si="4"/>
        <v>47.973819867861309</v>
      </c>
    </row>
    <row r="28" spans="2:20" ht="21" customHeight="1" x14ac:dyDescent="0.25">
      <c r="B28" s="67">
        <f>+'Ingresos totales'!$B28</f>
        <v>2004</v>
      </c>
      <c r="C28" s="176">
        <f>('Ingreso PP'!C28/consumo!C29)*100</f>
        <v>2.0720736192612552</v>
      </c>
      <c r="D28" s="176">
        <f>('Ingreso PP'!D28/consumo!D29)*100</f>
        <v>2.2358762145143367</v>
      </c>
      <c r="E28" s="176">
        <f>('Ingreso PP'!E28/consumo!E29)*100</f>
        <v>2.2337402218911522</v>
      </c>
      <c r="F28" s="176">
        <f>('Ingreso PP'!F28/consumo!F29)*100</f>
        <v>2.0207651978718055</v>
      </c>
      <c r="G28" s="176">
        <f>('Ingreso PP'!G28/consumo!G29)*100</f>
        <v>2.1717746102061679</v>
      </c>
      <c r="H28" s="176">
        <f>('Ingreso PP'!H28/consumo!H29)*100</f>
        <v>2.5406808763820057</v>
      </c>
      <c r="I28" s="176">
        <f>('Ingreso PP'!I28/consumo!I29)*100</f>
        <v>2.6387560683735134</v>
      </c>
      <c r="J28" s="176">
        <f>('Ingreso PP'!J28/consumo!J29)*100</f>
        <v>2.8373865321039502</v>
      </c>
      <c r="K28" s="176">
        <f>('Ingreso PP'!K28/consumo!K29)*100</f>
        <v>2.3206662466446031</v>
      </c>
      <c r="L28" s="176">
        <f>('Ingreso PP'!L28/consumo!L29)*100</f>
        <v>2.8923113568016188</v>
      </c>
      <c r="M28" s="176">
        <f>('Ingreso PP'!M28/consumo!M29)*100</f>
        <v>2.3848562479676154</v>
      </c>
      <c r="N28" s="182">
        <f>('Ingreso PP'!N28/consumo!N29)*100</f>
        <v>2.6282231435096763</v>
      </c>
      <c r="O28" s="178">
        <f>('Ingreso PP'!O28/consumo!O29)*100</f>
        <v>2.1796971686652276</v>
      </c>
      <c r="P28" s="130">
        <f t="shared" si="5"/>
        <v>63.633923585933694</v>
      </c>
      <c r="Q28" s="186">
        <f>('Ingreso PP'!Q28/consumo!Q29)*100</f>
        <v>2.4020787239302366</v>
      </c>
      <c r="R28" s="130">
        <f t="shared" si="3"/>
        <v>25.815370042881234</v>
      </c>
      <c r="S28" s="186">
        <f>('Ingreso PP'!S28/consumo!S29)*100</f>
        <v>2.5788692123122865</v>
      </c>
      <c r="T28" s="130">
        <f t="shared" si="4"/>
        <v>15.936237689331524</v>
      </c>
    </row>
    <row r="29" spans="2:20" ht="21" customHeight="1" x14ac:dyDescent="0.25">
      <c r="B29" s="67">
        <f>+'Ingresos totales'!$B29</f>
        <v>2005</v>
      </c>
      <c r="C29" s="176">
        <f>('Ingreso PP'!C29/consumo!C30)*100</f>
        <v>2.4755987900027612</v>
      </c>
      <c r="D29" s="176">
        <f>('Ingreso PP'!D29/consumo!D30)*100</f>
        <v>2.5031220665446723</v>
      </c>
      <c r="E29" s="176">
        <f>('Ingreso PP'!E29/consumo!E30)*100</f>
        <v>2.5955568521124803</v>
      </c>
      <c r="F29" s="176">
        <f>('Ingreso PP'!F29/consumo!F30)*100</f>
        <v>2.4693380227423698</v>
      </c>
      <c r="G29" s="176">
        <f>('Ingreso PP'!G29/consumo!G30)*100</f>
        <v>2.6691651185938117</v>
      </c>
      <c r="H29" s="176">
        <f>('Ingreso PP'!H29/consumo!H30)*100</f>
        <v>2.5868676037285954</v>
      </c>
      <c r="I29" s="176">
        <f>('Ingreso PP'!I29/consumo!I30)*100</f>
        <v>2.9674364309061088</v>
      </c>
      <c r="J29" s="176">
        <f>('Ingreso PP'!J29/consumo!J30)*100</f>
        <v>3.1146276043086933</v>
      </c>
      <c r="K29" s="176">
        <f>('Ingreso PP'!K29/consumo!K30)*100</f>
        <v>2.7993342169908484</v>
      </c>
      <c r="L29" s="176">
        <f>('Ingreso PP'!L29/consumo!L30)*100</f>
        <v>2.7074253896245257</v>
      </c>
      <c r="M29" s="176">
        <f>('Ingreso PP'!M29/consumo!M30)*100</f>
        <v>2.65047260851158</v>
      </c>
      <c r="N29" s="182">
        <f>('Ingreso PP'!N29/consumo!N30)*100</f>
        <v>2.7226094629970707</v>
      </c>
      <c r="O29" s="178">
        <f>('Ingreso PP'!O29/consumo!O30)*100</f>
        <v>2.5230158627056762</v>
      </c>
      <c r="P29" s="130">
        <f t="shared" si="5"/>
        <v>15.750751938200903</v>
      </c>
      <c r="Q29" s="186">
        <f>('Ingreso PP'!Q29/consumo!Q30)*100</f>
        <v>2.6794406311276435</v>
      </c>
      <c r="R29" s="130">
        <f t="shared" si="3"/>
        <v>11.546745093499378</v>
      </c>
      <c r="S29" s="186">
        <f>('Ingreso PP'!S29/consumo!S30)*100</f>
        <v>2.8383093425662809</v>
      </c>
      <c r="T29" s="130">
        <f t="shared" si="4"/>
        <v>10.060228297555774</v>
      </c>
    </row>
    <row r="30" spans="2:20" ht="21" customHeight="1" x14ac:dyDescent="0.25">
      <c r="B30" s="67">
        <f>+'Ingresos totales'!$B30</f>
        <v>2006</v>
      </c>
      <c r="C30" s="176">
        <f>('Ingreso PP'!C30/consumo!C31)*100</f>
        <v>2.762946276868536</v>
      </c>
      <c r="D30" s="176">
        <f>('Ingreso PP'!D30/consumo!D31)*100</f>
        <v>2.7520406986190156</v>
      </c>
      <c r="E30" s="176">
        <f>('Ingreso PP'!E30/consumo!E31)*100</f>
        <v>2.7597221629698021</v>
      </c>
      <c r="F30" s="176">
        <f>('Ingreso PP'!F30/consumo!F31)*100</f>
        <v>2.6445678004768598</v>
      </c>
      <c r="G30" s="176">
        <f>('Ingreso PP'!G30/consumo!G31)*100</f>
        <v>3.030213949888227</v>
      </c>
      <c r="H30" s="176">
        <f>('Ingreso PP'!H30/consumo!H31)*100</f>
        <v>3.2537349729133638</v>
      </c>
      <c r="I30" s="176">
        <f>('Ingreso PP'!I30/consumo!I31)*100</f>
        <v>3.5141531802199912</v>
      </c>
      <c r="J30" s="176">
        <f>('Ingreso PP'!J30/consumo!J31)*100</f>
        <v>4.1678693552923125</v>
      </c>
      <c r="K30" s="176">
        <f>('Ingreso PP'!K30/consumo!K31)*100</f>
        <v>3.4039200914024716</v>
      </c>
      <c r="L30" s="176">
        <f>('Ingreso PP'!L30/consumo!L31)*100</f>
        <v>3.7275587679026305</v>
      </c>
      <c r="M30" s="176">
        <f>('Ingreso PP'!M30/consumo!M31)*100</f>
        <v>3.7854945304761265</v>
      </c>
      <c r="N30" s="182">
        <f>('Ingreso PP'!N30/consumo!N31)*100</f>
        <v>3.6951669372560225</v>
      </c>
      <c r="O30" s="178">
        <f>('Ingreso PP'!O30/consumo!O31)*100</f>
        <v>2.7582521497651302</v>
      </c>
      <c r="P30" s="130">
        <f t="shared" si="5"/>
        <v>9.3236150646784708</v>
      </c>
      <c r="Q30" s="186">
        <f>('Ingreso PP'!Q30/consumo!Q31)*100</f>
        <v>3.2723613205384803</v>
      </c>
      <c r="R30" s="130">
        <f t="shared" si="3"/>
        <v>22.128524981025819</v>
      </c>
      <c r="S30" s="186">
        <f>('Ingreso PP'!S30/consumo!S31)*100</f>
        <v>3.4828244903162644</v>
      </c>
      <c r="T30" s="130">
        <f t="shared" si="4"/>
        <v>22.70771328847616</v>
      </c>
    </row>
    <row r="31" spans="2:20" ht="21" customHeight="1" x14ac:dyDescent="0.25">
      <c r="B31" s="67">
        <f>+'Ingresos totales'!$B31</f>
        <v>2007</v>
      </c>
      <c r="C31" s="176">
        <f>('Ingreso PP'!C31/consumo!C32)*100</f>
        <v>3.2374378301842435</v>
      </c>
      <c r="D31" s="176">
        <f>('Ingreso PP'!D31/consumo!D32)*100</f>
        <v>3.3527677168606211</v>
      </c>
      <c r="E31" s="176">
        <f>('Ingreso PP'!E31/consumo!E32)*100</f>
        <v>3.3475088059915143</v>
      </c>
      <c r="F31" s="176">
        <f>('Ingreso PP'!F31/consumo!F32)*100</f>
        <v>3.0111976220420797</v>
      </c>
      <c r="G31" s="176">
        <f>('Ingreso PP'!G31/consumo!G32)*100</f>
        <v>3.2792888482953391</v>
      </c>
      <c r="H31" s="176">
        <f>('Ingreso PP'!H31/consumo!H32)*100</f>
        <v>3.4216989376933169</v>
      </c>
      <c r="I31" s="176">
        <f>('Ingreso PP'!I31/consumo!I32)*100</f>
        <v>3.4513050348988354</v>
      </c>
      <c r="J31" s="176">
        <f>('Ingreso PP'!J31/consumo!J32)*100</f>
        <v>3.5625458292260221</v>
      </c>
      <c r="K31" s="176">
        <f>('Ingreso PP'!K31/consumo!K32)*100</f>
        <v>3.723671809528375</v>
      </c>
      <c r="L31" s="176">
        <f>('Ingreso PP'!L31/consumo!L32)*100</f>
        <v>3.6814438184242326</v>
      </c>
      <c r="M31" s="176">
        <f>('Ingreso PP'!M31/consumo!M32)*100</f>
        <v>3.4565919353831971</v>
      </c>
      <c r="N31" s="182">
        <f>('Ingreso PP'!N31/consumo!N32)*100</f>
        <v>3.4419920378319238</v>
      </c>
      <c r="O31" s="178">
        <f>('Ingreso PP'!O31/consumo!O32)*100</f>
        <v>3.3131755081019536</v>
      </c>
      <c r="P31" s="130">
        <f t="shared" si="5"/>
        <v>20.118659506313662</v>
      </c>
      <c r="Q31" s="186">
        <f>('Ingreso PP'!Q31/consumo!Q32)*100</f>
        <v>3.4083045273708321</v>
      </c>
      <c r="R31" s="130">
        <f t="shared" si="3"/>
        <v>4.1542847355860335</v>
      </c>
      <c r="S31" s="186">
        <f>('Ingreso PP'!S31/consumo!S32)*100</f>
        <v>3.5666369802542639</v>
      </c>
      <c r="T31" s="130">
        <f t="shared" si="4"/>
        <v>2.406451722475067</v>
      </c>
    </row>
    <row r="32" spans="2:20" ht="21" customHeight="1" x14ac:dyDescent="0.25">
      <c r="B32" s="67">
        <f>+'Ingresos totales'!$B32</f>
        <v>2008</v>
      </c>
      <c r="C32" s="176">
        <f>('Ingreso PP'!C32/consumo!C33)*100</f>
        <v>3.5547228335420504</v>
      </c>
      <c r="D32" s="176">
        <f>('Ingreso PP'!D32/consumo!D33)*100</f>
        <v>3.4273073161863725</v>
      </c>
      <c r="E32" s="176">
        <f>('Ingreso PP'!E32/consumo!E33)*100</f>
        <v>3.5402306806817858</v>
      </c>
      <c r="F32" s="176">
        <f>('Ingreso PP'!F32/consumo!F33)*100</f>
        <v>3.4888474243562571</v>
      </c>
      <c r="G32" s="176">
        <f>('Ingreso PP'!G32/consumo!G33)*100</f>
        <v>3.6779994053164877</v>
      </c>
      <c r="H32" s="176">
        <f>('Ingreso PP'!H32/consumo!H33)*100</f>
        <v>3.8250127538985934</v>
      </c>
      <c r="I32" s="176">
        <f>('Ingreso PP'!I32/consumo!I33)*100</f>
        <v>3.7139183618885205</v>
      </c>
      <c r="J32" s="176">
        <f>('Ingreso PP'!J32/consumo!J33)*100</f>
        <v>3.8817223601894191</v>
      </c>
      <c r="K32" s="176">
        <f>('Ingreso PP'!K32/consumo!K33)*100</f>
        <v>4.0477080159441838</v>
      </c>
      <c r="L32" s="176">
        <f>('Ingreso PP'!L32/consumo!L33)*100</f>
        <v>4.3009607683729945</v>
      </c>
      <c r="M32" s="176">
        <f>('Ingreso PP'!M32/consumo!M33)*100</f>
        <v>4.0924982508688812</v>
      </c>
      <c r="N32" s="182">
        <f>('Ingreso PP'!N32/consumo!N33)*100</f>
        <v>3.941829397736242</v>
      </c>
      <c r="O32" s="178">
        <f>('Ingreso PP'!O32/consumo!O33)*100</f>
        <v>3.5071703401763079</v>
      </c>
      <c r="P32" s="130">
        <f t="shared" si="5"/>
        <v>5.8552537165617702</v>
      </c>
      <c r="Q32" s="186">
        <f>('Ingreso PP'!Q32/consumo!Q33)*100</f>
        <v>3.7831313564441111</v>
      </c>
      <c r="R32" s="130">
        <f t="shared" si="3"/>
        <v>10.99745712459621</v>
      </c>
      <c r="S32" s="186">
        <f>('Ingreso PP'!S32/consumo!S33)*100</f>
        <v>3.993102213776484</v>
      </c>
      <c r="T32" s="130">
        <f t="shared" si="4"/>
        <v>11.957068686362859</v>
      </c>
    </row>
    <row r="33" spans="2:20" ht="21" customHeight="1" x14ac:dyDescent="0.25">
      <c r="B33" s="67">
        <f>+'Ingresos totales'!$B33</f>
        <v>2009</v>
      </c>
      <c r="C33" s="176">
        <f>('Ingreso PP'!C33/consumo!C34)*100</f>
        <v>4.0280906931046383</v>
      </c>
      <c r="D33" s="176">
        <f>('Ingreso PP'!D33/consumo!D34)*100</f>
        <v>4.0942158264216193</v>
      </c>
      <c r="E33" s="176">
        <f>('Ingreso PP'!E33/consumo!E34)*100</f>
        <v>4.1657690007094246</v>
      </c>
      <c r="F33" s="176">
        <f>('Ingreso PP'!F33/consumo!F34)*100</f>
        <v>3.8848014641878792</v>
      </c>
      <c r="G33" s="176">
        <f>('Ingreso PP'!G33/consumo!G34)*100</f>
        <v>3.7724849735719266</v>
      </c>
      <c r="H33" s="176">
        <f>('Ingreso PP'!H33/consumo!H34)*100</f>
        <v>3.9589140028429921</v>
      </c>
      <c r="I33" s="176">
        <f>('Ingreso PP'!I33/consumo!I34)*100</f>
        <v>4.3713094905389758</v>
      </c>
      <c r="J33" s="176">
        <f>('Ingreso PP'!J33/consumo!J34)*100</f>
        <v>3.6741024862312637</v>
      </c>
      <c r="K33" s="176">
        <f>('Ingreso PP'!K33/consumo!K34)*100</f>
        <v>3.8881659662833687</v>
      </c>
      <c r="L33" s="176">
        <f>('Ingreso PP'!L33/consumo!L34)*100</f>
        <v>4.0626760680014957</v>
      </c>
      <c r="M33" s="176">
        <f>('Ingreso PP'!M33/consumo!M34)*100</f>
        <v>4.5009312325127881</v>
      </c>
      <c r="N33" s="182">
        <f>('Ingreso PP'!N33/consumo!N34)*100</f>
        <v>4.1168687945769884</v>
      </c>
      <c r="O33" s="178">
        <f>('Ingreso PP'!O33/consumo!O34)*100</f>
        <v>4.0959443613338191</v>
      </c>
      <c r="P33" s="130">
        <f t="shared" si="5"/>
        <v>16.78772241008155</v>
      </c>
      <c r="Q33" s="186">
        <f>('Ingreso PP'!Q33/consumo!Q34)*100</f>
        <v>4.044650235521015</v>
      </c>
      <c r="R33" s="130">
        <f t="shared" si="3"/>
        <v>6.9127623240318625</v>
      </c>
      <c r="S33" s="186">
        <f>('Ingreso PP'!S33/consumo!S34)*100</f>
        <v>4.1963040372126175</v>
      </c>
      <c r="T33" s="130">
        <f t="shared" si="4"/>
        <v>5.0888209857256506</v>
      </c>
    </row>
    <row r="34" spans="2:20" ht="21" customHeight="1" x14ac:dyDescent="0.25">
      <c r="B34" s="67">
        <f>+'Ingresos totales'!$B34</f>
        <v>2010</v>
      </c>
      <c r="C34" s="176">
        <f>('Ingreso PP'!C34/consumo!C35)*100</f>
        <v>4.1174442753206471</v>
      </c>
      <c r="D34" s="176">
        <f>('Ingreso PP'!D34/consumo!D35)*100</f>
        <v>4.2388399386986446</v>
      </c>
      <c r="E34" s="176">
        <f>('Ingreso PP'!E34/consumo!E35)*100</f>
        <v>4.1168483486435461</v>
      </c>
      <c r="F34" s="176">
        <f>('Ingreso PP'!F34/consumo!F35)*100</f>
        <v>4.2792342531072478</v>
      </c>
      <c r="G34" s="176">
        <f>('Ingreso PP'!G34/consumo!G35)*100</f>
        <v>4.3322449939218721</v>
      </c>
      <c r="H34" s="176">
        <f>('Ingreso PP'!H34/consumo!H35)*100</f>
        <v>4.5869126501655497</v>
      </c>
      <c r="I34" s="176">
        <f>('Ingreso PP'!I34/consumo!I35)*100</f>
        <v>4.1214631387269511</v>
      </c>
      <c r="J34" s="176">
        <f>('Ingreso PP'!J34/consumo!J35)*100</f>
        <v>3.6898359040315416</v>
      </c>
      <c r="K34" s="176">
        <f>('Ingreso PP'!K34/consumo!K35)*100</f>
        <v>3.5532344345597711</v>
      </c>
      <c r="L34" s="176">
        <f>('Ingreso PP'!L34/consumo!L35)*100</f>
        <v>3.9340386553056188</v>
      </c>
      <c r="M34" s="176">
        <f>('Ingreso PP'!M34/consumo!M35)*100</f>
        <v>3.8113119178384398</v>
      </c>
      <c r="N34" s="182">
        <f>('Ingreso PP'!N34/consumo!N35)*100</f>
        <v>3.3309673282714418</v>
      </c>
      <c r="O34" s="178">
        <f>('Ingreso PP'!O34/consumo!O35)*100</f>
        <v>4.1577258886553263</v>
      </c>
      <c r="P34" s="130">
        <f t="shared" si="5"/>
        <v>1.5083585584006354</v>
      </c>
      <c r="Q34" s="186">
        <f>('Ingreso PP'!Q34/consumo!Q35)*100</f>
        <v>4.0127192037763155</v>
      </c>
      <c r="R34" s="130">
        <f t="shared" si="3"/>
        <v>-0.7894633623514391</v>
      </c>
      <c r="S34" s="186">
        <f>('Ingreso PP'!S34/consumo!S35)*100</f>
        <v>3.7971034918180333</v>
      </c>
      <c r="T34" s="130">
        <f t="shared" si="4"/>
        <v>-9.5131463748692529</v>
      </c>
    </row>
    <row r="35" spans="2:20" ht="21" customHeight="1" x14ac:dyDescent="0.25">
      <c r="B35" s="67">
        <f>+'Ingresos totales'!$B35</f>
        <v>2011</v>
      </c>
      <c r="C35" s="176">
        <f>('Ingreso PP'!C35/consumo!C36)*100</f>
        <v>3.9658220837802314</v>
      </c>
      <c r="D35" s="176">
        <f>('Ingreso PP'!D35/consumo!D36)*100</f>
        <v>3.8400159748964651</v>
      </c>
      <c r="E35" s="176">
        <f>('Ingreso PP'!E35/consumo!E36)*100</f>
        <v>3.909274734486142</v>
      </c>
      <c r="F35" s="176">
        <f>('Ingreso PP'!F35/consumo!F36)*100</f>
        <v>3.5371464700209785</v>
      </c>
      <c r="G35" s="176">
        <f>('Ingreso PP'!G35/consumo!G36)*100</f>
        <v>4.0139225933020271</v>
      </c>
      <c r="H35" s="176">
        <f>('Ingreso PP'!H35/consumo!H36)*100</f>
        <v>3.8998055981456781</v>
      </c>
      <c r="I35" s="176">
        <f>('Ingreso PP'!I35/consumo!I36)*100</f>
        <v>4.1753895483384005</v>
      </c>
      <c r="J35" s="176">
        <f>('Ingreso PP'!J35/consumo!J36)*100</f>
        <v>3.9908373773916512</v>
      </c>
      <c r="K35" s="176">
        <f>('Ingreso PP'!K35/consumo!K36)*100</f>
        <v>4.26167155511137</v>
      </c>
      <c r="L35" s="176">
        <f>('Ingreso PP'!L35/consumo!L36)*100</f>
        <v>4.1071802072415622</v>
      </c>
      <c r="M35" s="176">
        <f>('Ingreso PP'!M35/consumo!M36)*100</f>
        <v>4.3084394200762937</v>
      </c>
      <c r="N35" s="182">
        <f>('Ingreso PP'!N35/consumo!N36)*100</f>
        <v>4.1385906161400019</v>
      </c>
      <c r="O35" s="178">
        <f>('Ingreso PP'!O35/consumo!O36)*100</f>
        <v>3.9050086482217159</v>
      </c>
      <c r="P35" s="130">
        <f t="shared" si="5"/>
        <v>-6.0782564123134879</v>
      </c>
      <c r="Q35" s="186">
        <f>('Ingreso PP'!Q35/consumo!Q36)*100</f>
        <v>4.0064951485010241</v>
      </c>
      <c r="R35" s="130">
        <f t="shared" si="3"/>
        <v>-0.15510816878075984</v>
      </c>
      <c r="S35" s="186">
        <f>('Ingreso PP'!S35/consumo!S36)*100</f>
        <v>4.218049681832583</v>
      </c>
      <c r="T35" s="130">
        <f t="shared" si="4"/>
        <v>11.085981483559792</v>
      </c>
    </row>
    <row r="36" spans="2:20" ht="21" customHeight="1" x14ac:dyDescent="0.25">
      <c r="B36" s="67">
        <f>+'Ingresos totales'!$B36</f>
        <v>2012</v>
      </c>
      <c r="C36" s="176">
        <f>('Ingreso PP'!C36/consumo!C37)*100</f>
        <v>3.8934333660423786</v>
      </c>
      <c r="D36" s="176">
        <f>('Ingreso PP'!D36/consumo!D37)*100</f>
        <v>3.9454491686381021</v>
      </c>
      <c r="E36" s="176">
        <f>('Ingreso PP'!E36/consumo!E37)*100</f>
        <v>4.0328348517235773</v>
      </c>
      <c r="F36" s="176">
        <f>('Ingreso PP'!F36/consumo!F37)*100</f>
        <v>3.9360930785215658</v>
      </c>
      <c r="G36" s="176">
        <f>('Ingreso PP'!G36/consumo!G37)*100</f>
        <v>5.120756530750846</v>
      </c>
      <c r="H36" s="176">
        <f>('Ingreso PP'!H36/consumo!H37)*100</f>
        <v>4.7431320543665967</v>
      </c>
      <c r="I36" s="176">
        <f>('Ingreso PP'!I36/consumo!I37)*100</f>
        <v>4.3493265611845873</v>
      </c>
      <c r="J36" s="176">
        <f>('Ingreso PP'!J36/consumo!J37)*100</f>
        <v>4.2491403181320004</v>
      </c>
      <c r="K36" s="176">
        <f>('Ingreso PP'!K36/consumo!K37)*100</f>
        <v>4.4177054617061522</v>
      </c>
      <c r="L36" s="176">
        <f>('Ingreso PP'!L36/consumo!L37)*100</f>
        <v>4.9387091190335806</v>
      </c>
      <c r="M36" s="176">
        <f>('Ingreso PP'!M36/consumo!M37)*100</f>
        <v>3.8722548548259121</v>
      </c>
      <c r="N36" s="182">
        <f>('Ingreso PP'!N36/consumo!N37)*100</f>
        <v>4.8649554482630544</v>
      </c>
      <c r="O36" s="178">
        <f>('Ingreso PP'!O36/consumo!O37)*100</f>
        <v>3.9561295609908482</v>
      </c>
      <c r="P36" s="130">
        <f t="shared" si="5"/>
        <v>1.3091113842324642</v>
      </c>
      <c r="Q36" s="186">
        <f>('Ingreso PP'!Q36/consumo!Q37)*100</f>
        <v>4.3412515131543286</v>
      </c>
      <c r="R36" s="130">
        <f t="shared" si="3"/>
        <v>8.3553418198584204</v>
      </c>
      <c r="S36" s="186">
        <f>('Ingreso PP'!S36/consumo!S37)*100</f>
        <v>4.4105963043655212</v>
      </c>
      <c r="T36" s="130">
        <f t="shared" si="4"/>
        <v>4.5648258568942168</v>
      </c>
    </row>
    <row r="37" spans="2:20" ht="21" customHeight="1" x14ac:dyDescent="0.25">
      <c r="B37" s="67">
        <f>+'Ingresos totales'!$B37</f>
        <v>2013</v>
      </c>
      <c r="C37" s="176">
        <f>('Ingreso PP'!C37/consumo!C38)*100</f>
        <v>3.8303349313759378</v>
      </c>
      <c r="D37" s="176">
        <f>('Ingreso PP'!D37/consumo!D38)*100</f>
        <v>4.2613891434940321</v>
      </c>
      <c r="E37" s="176">
        <f>('Ingreso PP'!E37/consumo!E38)*100</f>
        <v>4.3592682046368498</v>
      </c>
      <c r="F37" s="176">
        <f>('Ingreso PP'!F37/consumo!F38)*100</f>
        <v>4.4926768197167357</v>
      </c>
      <c r="G37" s="176">
        <f>('Ingreso PP'!G37/consumo!G38)*100</f>
        <v>4.4608060457892718</v>
      </c>
      <c r="H37" s="176">
        <f>('Ingreso PP'!H37/consumo!H38)*100</f>
        <v>5.405492445997643</v>
      </c>
      <c r="I37" s="176">
        <f>('Ingreso PP'!I37/consumo!I38)*100</f>
        <v>4.7673338296472165</v>
      </c>
      <c r="J37" s="176">
        <f>('Ingreso PP'!J37/consumo!J38)*100</f>
        <v>4.4983102691132082</v>
      </c>
      <c r="K37" s="176">
        <f>('Ingreso PP'!K37/consumo!K38)*100</f>
        <v>4.2408554305633306</v>
      </c>
      <c r="L37" s="176">
        <f>('Ingreso PP'!L37/consumo!L38)*100</f>
        <v>5.0734549315018809</v>
      </c>
      <c r="M37" s="176">
        <f>('Ingreso PP'!M37/consumo!M38)*100</f>
        <v>6.1705119388786844</v>
      </c>
      <c r="N37" s="182">
        <f>('Ingreso PP'!N37/consumo!N38)*100</f>
        <v>5.1969010338892598</v>
      </c>
      <c r="O37" s="178">
        <f>('Ingreso PP'!O37/consumo!O38)*100</f>
        <v>4.138166012079421</v>
      </c>
      <c r="P37" s="130">
        <f t="shared" si="5"/>
        <v>4.6013773887369824</v>
      </c>
      <c r="Q37" s="186">
        <f>('Ingreso PP'!Q37/consumo!Q38)*100</f>
        <v>4.6919145050745303</v>
      </c>
      <c r="R37" s="130">
        <f t="shared" si="3"/>
        <v>8.0774631660401663</v>
      </c>
      <c r="S37" s="186">
        <f>('Ingreso PP'!S37/consumo!S38)*100</f>
        <v>4.8917397425989719</v>
      </c>
      <c r="T37" s="130">
        <f t="shared" si="4"/>
        <v>10.908806996396937</v>
      </c>
    </row>
    <row r="38" spans="2:20" ht="21" customHeight="1" x14ac:dyDescent="0.25">
      <c r="B38" s="67">
        <f>+'Ingresos totales'!$B38</f>
        <v>2014</v>
      </c>
      <c r="C38" s="176">
        <f>('Ingreso PP'!C38/consumo!C39)*100</f>
        <v>4.673894318723824</v>
      </c>
      <c r="D38" s="176">
        <f>('Ingreso PP'!D38/consumo!D39)*100</f>
        <v>4.7776032495448089</v>
      </c>
      <c r="E38" s="176">
        <f>('Ingreso PP'!E38/consumo!E39)*100</f>
        <v>4.9231468465938528</v>
      </c>
      <c r="F38" s="176">
        <f>('Ingreso PP'!F38/consumo!F39)*100</f>
        <v>4.1733317062667776</v>
      </c>
      <c r="G38" s="176">
        <f>('Ingreso PP'!G38/consumo!G39)*100</f>
        <v>4.8420118602531055</v>
      </c>
      <c r="H38" s="176">
        <f>('Ingreso PP'!H38/consumo!H39)*100</f>
        <v>5.4096034964310968</v>
      </c>
      <c r="I38" s="176">
        <f>('Ingreso PP'!I38/consumo!I39)*100</f>
        <v>5.5399683296629352</v>
      </c>
      <c r="J38" s="176">
        <f>('Ingreso PP'!J38/consumo!J39)*100</f>
        <v>5.5730149809005169</v>
      </c>
      <c r="K38" s="176">
        <f>('Ingreso PP'!K38/consumo!K39)*100</f>
        <v>5.0565918364222817</v>
      </c>
      <c r="L38" s="176">
        <f>('Ingreso PP'!L38/consumo!L39)*100</f>
        <v>5.7329524657768323</v>
      </c>
      <c r="M38" s="176">
        <f>('Ingreso PP'!M38/consumo!M39)*100</f>
        <v>5.9517559574648731</v>
      </c>
      <c r="N38" s="182">
        <f>('Ingreso PP'!N38/consumo!N39)*100</f>
        <v>5.9156228705513989</v>
      </c>
      <c r="O38" s="178">
        <f>('Ingreso PP'!O38/consumo!O39)*100</f>
        <v>4.7932147510084473</v>
      </c>
      <c r="P38" s="130">
        <f t="shared" si="5"/>
        <v>15.829445629221283</v>
      </c>
      <c r="Q38" s="186">
        <f>('Ingreso PP'!Q38/consumo!Q39)*100</f>
        <v>5.1910628320322525</v>
      </c>
      <c r="R38" s="130">
        <f t="shared" si="3"/>
        <v>10.63847873651298</v>
      </c>
      <c r="S38" s="186">
        <f>('Ingreso PP'!S38/consumo!S39)*100</f>
        <v>5.4412729345712485</v>
      </c>
      <c r="T38" s="130">
        <f t="shared" si="4"/>
        <v>11.233900838729216</v>
      </c>
    </row>
    <row r="39" spans="2:20" ht="20.25" customHeight="1" x14ac:dyDescent="0.25">
      <c r="B39" s="67">
        <f>+'Ingresos totales'!$B39</f>
        <v>2015</v>
      </c>
      <c r="C39" s="176">
        <f>('Ingreso PP'!C39/consumo!C40)*100</f>
        <v>5.5372517174921052</v>
      </c>
      <c r="D39" s="176">
        <f>('Ingreso PP'!D39/consumo!D40)*100</f>
        <v>5.384894544706051</v>
      </c>
      <c r="E39" s="176">
        <f>('Ingreso PP'!E39/consumo!E40)*100</f>
        <v>5.1046606952728242</v>
      </c>
      <c r="F39" s="176">
        <f>('Ingreso PP'!F39/consumo!F40)*100</f>
        <v>4.8677758980192944</v>
      </c>
      <c r="G39" s="176">
        <f>('Ingreso PP'!G39/consumo!G40)*100</f>
        <v>5.4142152816107947</v>
      </c>
      <c r="H39" s="176">
        <f>('Ingreso PP'!H39/consumo!H40)*100</f>
        <v>5.2873582721260135</v>
      </c>
      <c r="I39" s="176">
        <f>('Ingreso PP'!I39/consumo!I40)*100</f>
        <v>5.5512730867177513</v>
      </c>
      <c r="J39" s="176">
        <f>('Ingreso PP'!J39/consumo!J40)*100</f>
        <v>5.5729553356721899</v>
      </c>
      <c r="K39" s="176">
        <f>('Ingreso PP'!K39/consumo!K40)*100</f>
        <v>4.7921015906756308</v>
      </c>
      <c r="L39" s="176">
        <f>('Ingreso PP'!L39/consumo!L40)*100</f>
        <v>4.6228995890778748</v>
      </c>
      <c r="M39" s="176">
        <f>('Ingreso PP'!M39/consumo!M40)*100</f>
        <v>4.6449929823448413</v>
      </c>
      <c r="N39" s="182">
        <f>('Ingreso PP'!N39/consumo!N40)*100</f>
        <v>4.939787469916971</v>
      </c>
      <c r="O39" s="178">
        <f>('Ingreso PP'!O39/consumo!O40)*100</f>
        <v>5.3420833320986443</v>
      </c>
      <c r="P39" s="130">
        <f t="shared" si="5"/>
        <v>11.450949093710449</v>
      </c>
      <c r="Q39" s="186">
        <f>('Ingreso PP'!Q39/consumo!Q40)*100</f>
        <v>5.1386791742827977</v>
      </c>
      <c r="R39" s="130">
        <f>((Q39/Q37)-1)*100</f>
        <v>9.5220121493064358</v>
      </c>
      <c r="S39" s="187"/>
      <c r="T39" s="111"/>
    </row>
    <row r="40" spans="2:20" ht="20.25" customHeight="1" x14ac:dyDescent="0.25">
      <c r="B40" s="82">
        <f>+'Ingresos totales'!$B40</f>
        <v>2016</v>
      </c>
      <c r="C40" s="183">
        <f>('Ingreso PP'!C40/consumo!C41)*100</f>
        <v>4.7411073737169334</v>
      </c>
      <c r="D40" s="183">
        <f>('Ingreso PP'!D40/consumo!D41)*100</f>
        <v>4.3362780316382583</v>
      </c>
      <c r="E40" s="183">
        <f>('Ingreso PP'!E40/consumo!E41)*100</f>
        <v>4.5589598640403466</v>
      </c>
      <c r="F40" s="183"/>
      <c r="G40" s="183"/>
      <c r="H40" s="183"/>
      <c r="I40" s="183"/>
      <c r="J40" s="183"/>
      <c r="K40" s="183"/>
      <c r="L40" s="183"/>
      <c r="M40" s="183"/>
      <c r="N40" s="184"/>
      <c r="O40" s="179">
        <f>('Ingreso PP'!O40/consumo!O41)*100</f>
        <v>4.545628614046338</v>
      </c>
      <c r="P40" s="137">
        <f t="shared" si="5"/>
        <v>-14.909065780885488</v>
      </c>
      <c r="Q40" s="185"/>
      <c r="R40" s="137"/>
      <c r="S40" s="168"/>
      <c r="T40" s="112"/>
    </row>
    <row r="41" spans="2:20" x14ac:dyDescent="0.25">
      <c r="B41" s="67"/>
      <c r="C41" s="68"/>
      <c r="D41" s="68"/>
      <c r="E41" s="68"/>
      <c r="F41" s="68"/>
      <c r="G41" s="68"/>
      <c r="H41" s="68"/>
      <c r="O41" s="69"/>
      <c r="P41" s="68"/>
      <c r="R41" s="5"/>
      <c r="S41" s="5"/>
    </row>
    <row r="42" spans="2:20" ht="34.5" customHeight="1" x14ac:dyDescent="0.5">
      <c r="B42" s="85" t="s">
        <v>58</v>
      </c>
      <c r="C42" s="86"/>
      <c r="D42" s="86"/>
      <c r="E42" s="86"/>
      <c r="F42" s="86"/>
      <c r="G42" s="86"/>
      <c r="H42" s="86"/>
      <c r="I42" s="86"/>
      <c r="J42" s="86"/>
      <c r="K42" s="86"/>
      <c r="L42" s="86"/>
      <c r="M42" s="86"/>
      <c r="N42" s="98"/>
      <c r="O42" s="86"/>
      <c r="P42" s="86"/>
      <c r="Q42" s="93"/>
      <c r="R42" s="123"/>
      <c r="S42" s="123"/>
      <c r="T42" s="122"/>
    </row>
    <row r="43" spans="2:20" ht="47.25" x14ac:dyDescent="0.25">
      <c r="B43" s="174" t="s">
        <v>23</v>
      </c>
      <c r="C43" s="87" t="s">
        <v>24</v>
      </c>
      <c r="D43" s="87" t="s">
        <v>25</v>
      </c>
      <c r="E43" s="87" t="s">
        <v>26</v>
      </c>
      <c r="F43" s="87" t="s">
        <v>27</v>
      </c>
      <c r="G43" s="87" t="s">
        <v>28</v>
      </c>
      <c r="H43" s="87" t="s">
        <v>29</v>
      </c>
      <c r="I43" s="87" t="s">
        <v>30</v>
      </c>
      <c r="J43" s="87" t="s">
        <v>31</v>
      </c>
      <c r="K43" s="87" t="s">
        <v>32</v>
      </c>
      <c r="L43" s="87" t="s">
        <v>33</v>
      </c>
      <c r="M43" s="87" t="s">
        <v>34</v>
      </c>
      <c r="N43" s="96" t="s">
        <v>35</v>
      </c>
      <c r="O43" s="160" t="s">
        <v>67</v>
      </c>
      <c r="P43" s="161" t="s">
        <v>64</v>
      </c>
      <c r="Q43" s="162" t="s">
        <v>23</v>
      </c>
      <c r="R43" s="161" t="s">
        <v>36</v>
      </c>
      <c r="S43" s="162" t="s">
        <v>63</v>
      </c>
      <c r="T43" s="163" t="s">
        <v>66</v>
      </c>
    </row>
    <row r="44" spans="2:20" ht="21" customHeight="1" x14ac:dyDescent="0.25">
      <c r="B44" s="67">
        <f>+'Ingresos totales'!$B44</f>
        <v>2000</v>
      </c>
      <c r="C44" s="180">
        <f>('Ingreso PP'!C44/consumo!C45)*100</f>
        <v>0</v>
      </c>
      <c r="D44" s="180">
        <f>('Ingreso PP'!D44/consumo!D45)*100</f>
        <v>0</v>
      </c>
      <c r="E44" s="180">
        <f>('Ingreso PP'!E44/consumo!E45)*100</f>
        <v>2.0230880823418583E-3</v>
      </c>
      <c r="F44" s="180">
        <f>('Ingreso PP'!F44/consumo!F45)*100</f>
        <v>1.9974623794051505E-2</v>
      </c>
      <c r="G44" s="180">
        <f>('Ingreso PP'!G44/consumo!G45)*100</f>
        <v>9.6284146141348809E-2</v>
      </c>
      <c r="H44" s="180">
        <f>('Ingreso PP'!H44/consumo!H45)*100</f>
        <v>7.5146160413723975E-2</v>
      </c>
      <c r="I44" s="180">
        <f>('Ingreso PP'!I44/consumo!I45)*100</f>
        <v>0.10243486306026794</v>
      </c>
      <c r="J44" s="180">
        <f>('Ingreso PP'!J44/consumo!J45)*100</f>
        <v>0.29285576440859284</v>
      </c>
      <c r="K44" s="180">
        <f>('Ingreso PP'!K44/consumo!K45)*100</f>
        <v>0.58727268872976091</v>
      </c>
      <c r="L44" s="180">
        <f>('Ingreso PP'!L44/consumo!L45)*100</f>
        <v>1.1369260973301409</v>
      </c>
      <c r="M44" s="180">
        <f>('Ingreso PP'!M44/consumo!M45)*100</f>
        <v>1.2790752259764118</v>
      </c>
      <c r="N44" s="181">
        <f>('Ingreso PP'!N44/consumo!N45)*100</f>
        <v>0.84741134538338958</v>
      </c>
      <c r="O44" s="178">
        <f>('Ingreso PP'!O44/consumo!O45)*100</f>
        <v>6.7035510538086167E-4</v>
      </c>
      <c r="P44" s="110"/>
      <c r="Q44" s="186">
        <f>('Ingreso PP'!Q44/consumo!Q45)*100</f>
        <v>0.37787960574535306</v>
      </c>
      <c r="R44" s="110"/>
      <c r="S44" s="186">
        <f>('Ingreso PP'!S44/consumo!S45)*100</f>
        <v>0.76962114809152438</v>
      </c>
      <c r="T44" s="110"/>
    </row>
    <row r="45" spans="2:20" ht="21" customHeight="1" x14ac:dyDescent="0.25">
      <c r="B45" s="67">
        <f>+'Ingresos totales'!$B45</f>
        <v>2001</v>
      </c>
      <c r="C45" s="176">
        <f>('Ingreso PP'!C45/consumo!C46)*100</f>
        <v>0.84521717843709532</v>
      </c>
      <c r="D45" s="176">
        <f>('Ingreso PP'!D45/consumo!D46)*100</f>
        <v>1.2195238489670783</v>
      </c>
      <c r="E45" s="176">
        <f>('Ingreso PP'!E45/consumo!E46)*100</f>
        <v>0.77468711911769084</v>
      </c>
      <c r="F45" s="176">
        <f>('Ingreso PP'!F45/consumo!F46)*100</f>
        <v>0.37270199049617914</v>
      </c>
      <c r="G45" s="176">
        <f>('Ingreso PP'!G45/consumo!G46)*100</f>
        <v>0.87542001883103415</v>
      </c>
      <c r="H45" s="176">
        <f>('Ingreso PP'!H45/consumo!H46)*100</f>
        <v>0.72894598618896</v>
      </c>
      <c r="I45" s="176">
        <f>('Ingreso PP'!I45/consumo!I46)*100</f>
        <v>1.6172531643637755</v>
      </c>
      <c r="J45" s="176">
        <f>('Ingreso PP'!J45/consumo!J46)*100</f>
        <v>1.2388465618577067</v>
      </c>
      <c r="K45" s="176">
        <f>('Ingreso PP'!K45/consumo!K46)*100</f>
        <v>0.92794145098762848</v>
      </c>
      <c r="L45" s="176">
        <f>('Ingreso PP'!L45/consumo!L46)*100</f>
        <v>1.4868773412743621</v>
      </c>
      <c r="M45" s="176">
        <f>('Ingreso PP'!M45/consumo!M46)*100</f>
        <v>0.93145973145868177</v>
      </c>
      <c r="N45" s="182">
        <f>('Ingreso PP'!N45/consumo!N46)*100</f>
        <v>1.1558253907739231</v>
      </c>
      <c r="O45" s="178">
        <f>('Ingreso PP'!O45/consumo!O46)*100</f>
        <v>0.95414722191284673</v>
      </c>
      <c r="P45" s="130"/>
      <c r="Q45" s="186">
        <f>('Ingreso PP'!Q45/consumo!Q46)*100</f>
        <v>1.0027604669537906</v>
      </c>
      <c r="R45" s="130">
        <f t="shared" ref="R45:R58" si="6">((Q45/Q44)-1)*100</f>
        <v>165.36506646763431</v>
      </c>
      <c r="S45" s="186">
        <f>('Ingreso PP'!S45/consumo!S46)*100</f>
        <v>1.1734588578313407</v>
      </c>
      <c r="T45" s="130">
        <f t="shared" ref="T45:T58" si="7">((S45/S44)-1)*100</f>
        <v>52.472272980184712</v>
      </c>
    </row>
    <row r="46" spans="2:20" ht="21" customHeight="1" x14ac:dyDescent="0.25">
      <c r="B46" s="67">
        <f>+'Ingresos totales'!$B46</f>
        <v>2002</v>
      </c>
      <c r="C46" s="176">
        <f>('Ingreso PP'!C46/consumo!C47)*100</f>
        <v>1.1487699333909902</v>
      </c>
      <c r="D46" s="176">
        <f>('Ingreso PP'!D46/consumo!D47)*100</f>
        <v>0.8811322955759211</v>
      </c>
      <c r="E46" s="176">
        <f>('Ingreso PP'!E46/consumo!E47)*100</f>
        <v>1.3137825120525011</v>
      </c>
      <c r="F46" s="176">
        <f>('Ingreso PP'!F46/consumo!F47)*100</f>
        <v>1.0582052828656232</v>
      </c>
      <c r="G46" s="176">
        <f>('Ingreso PP'!G46/consumo!G47)*100</f>
        <v>1.2724793947682078</v>
      </c>
      <c r="H46" s="176">
        <f>('Ingreso PP'!H46/consumo!H47)*100</f>
        <v>1.1436775225730147</v>
      </c>
      <c r="I46" s="176">
        <f>('Ingreso PP'!I46/consumo!I47)*100</f>
        <v>1.4515083706282115</v>
      </c>
      <c r="J46" s="176">
        <f>('Ingreso PP'!J46/consumo!J47)*100</f>
        <v>1.3469329334787352</v>
      </c>
      <c r="K46" s="176">
        <f>('Ingreso PP'!K46/consumo!K47)*100</f>
        <v>1.136923248177214</v>
      </c>
      <c r="L46" s="176">
        <f>('Ingreso PP'!L46/consumo!L47)*100</f>
        <v>1.4031247086374654</v>
      </c>
      <c r="M46" s="176">
        <f>('Ingreso PP'!M46/consumo!M47)*100</f>
        <v>1.450875890307729</v>
      </c>
      <c r="N46" s="182">
        <f>('Ingreso PP'!N46/consumo!N47)*100</f>
        <v>1.234521930940867</v>
      </c>
      <c r="O46" s="178">
        <f>('Ingreso PP'!O46/consumo!O47)*100</f>
        <v>1.1090713337586953</v>
      </c>
      <c r="P46" s="130">
        <f t="shared" ref="P46:P60" si="8">((O46/O45)-1)*100</f>
        <v>16.236919029671459</v>
      </c>
      <c r="Q46" s="186">
        <f>('Ingreso PP'!Q46/consumo!Q47)*100</f>
        <v>1.2289308740245086</v>
      </c>
      <c r="R46" s="130">
        <f t="shared" si="6"/>
        <v>22.554778985033575</v>
      </c>
      <c r="S46" s="186">
        <f>('Ingreso PP'!S46/consumo!S47)*100</f>
        <v>1.4200409177152171</v>
      </c>
      <c r="T46" s="130">
        <f t="shared" si="7"/>
        <v>21.013268444671553</v>
      </c>
    </row>
    <row r="47" spans="2:20" ht="21" customHeight="1" x14ac:dyDescent="0.25">
      <c r="B47" s="67">
        <f>+'Ingresos totales'!$B47</f>
        <v>2003</v>
      </c>
      <c r="C47" s="176">
        <f>('Ingreso PP'!C47/consumo!C48)*100</f>
        <v>1.3529607052460841</v>
      </c>
      <c r="D47" s="176">
        <f>('Ingreso PP'!D47/consumo!D48)*100</f>
        <v>1.2521333058424071</v>
      </c>
      <c r="E47" s="176">
        <f>('Ingreso PP'!E47/consumo!E48)*100</f>
        <v>1.2669429616899497</v>
      </c>
      <c r="F47" s="176">
        <f>('Ingreso PP'!F47/consumo!F48)*100</f>
        <v>1.5052193005405798</v>
      </c>
      <c r="G47" s="176">
        <f>('Ingreso PP'!G47/consumo!G48)*100</f>
        <v>1.516532726813427</v>
      </c>
      <c r="H47" s="176">
        <f>('Ingreso PP'!H47/consumo!H48)*100</f>
        <v>2.1089539759838249</v>
      </c>
      <c r="I47" s="176">
        <f>('Ingreso PP'!I47/consumo!I48)*100</f>
        <v>1.9203422456587393</v>
      </c>
      <c r="J47" s="176">
        <f>('Ingreso PP'!J47/consumo!J48)*100</f>
        <v>2.4195325552973919</v>
      </c>
      <c r="K47" s="176">
        <f>('Ingreso PP'!K47/consumo!K48)*100</f>
        <v>1.790061107844845</v>
      </c>
      <c r="L47" s="176">
        <f>('Ingreso PP'!L47/consumo!L48)*100</f>
        <v>2.2868147866379265</v>
      </c>
      <c r="M47" s="176">
        <f>('Ingreso PP'!M47/consumo!M48)*100</f>
        <v>1.9303483610665102</v>
      </c>
      <c r="N47" s="182">
        <f>('Ingreso PP'!N47/consumo!N48)*100</f>
        <v>2.0334473186109236</v>
      </c>
      <c r="O47" s="178">
        <f>('Ingreso PP'!O47/consumo!O48)*100</f>
        <v>1.2910993399290713</v>
      </c>
      <c r="P47" s="130">
        <f t="shared" si="8"/>
        <v>16.412650893561054</v>
      </c>
      <c r="Q47" s="186">
        <f>('Ingreso PP'!Q47/consumo!Q48)*100</f>
        <v>1.7731642762917319</v>
      </c>
      <c r="R47" s="130">
        <f t="shared" si="6"/>
        <v>44.285111048188178</v>
      </c>
      <c r="S47" s="186">
        <f>('Ingreso PP'!S47/consumo!S48)*100</f>
        <v>2.0359593358093804</v>
      </c>
      <c r="T47" s="130">
        <f t="shared" si="7"/>
        <v>43.37328667156639</v>
      </c>
    </row>
    <row r="48" spans="2:20" ht="21" customHeight="1" x14ac:dyDescent="0.25">
      <c r="B48" s="67">
        <f>+'Ingresos totales'!$B48</f>
        <v>2004</v>
      </c>
      <c r="C48" s="176">
        <f>('Ingreso PP'!C48/consumo!C49)*100</f>
        <v>1.8308325408044512</v>
      </c>
      <c r="D48" s="176">
        <f>('Ingreso PP'!D48/consumo!D49)*100</f>
        <v>2.0772300803045987</v>
      </c>
      <c r="E48" s="176">
        <f>('Ingreso PP'!E48/consumo!E49)*100</f>
        <v>2.1114679047510116</v>
      </c>
      <c r="F48" s="176">
        <f>('Ingreso PP'!F48/consumo!F49)*100</f>
        <v>1.8517768114847344</v>
      </c>
      <c r="G48" s="176">
        <f>('Ingreso PP'!G48/consumo!G49)*100</f>
        <v>2.0247878396288139</v>
      </c>
      <c r="H48" s="176">
        <f>('Ingreso PP'!H48/consumo!H49)*100</f>
        <v>2.20043421382747</v>
      </c>
      <c r="I48" s="176">
        <f>('Ingreso PP'!I48/consumo!I49)*100</f>
        <v>2.5672701770279187</v>
      </c>
      <c r="J48" s="176">
        <f>('Ingreso PP'!J48/consumo!J49)*100</f>
        <v>2.6001231462814007</v>
      </c>
      <c r="K48" s="176">
        <f>('Ingreso PP'!K48/consumo!K49)*100</f>
        <v>2.1162275003422502</v>
      </c>
      <c r="L48" s="176">
        <f>('Ingreso PP'!L48/consumo!L49)*100</f>
        <v>2.7440339989478115</v>
      </c>
      <c r="M48" s="176">
        <f>('Ingreso PP'!M48/consumo!M49)*100</f>
        <v>2.2680202406952175</v>
      </c>
      <c r="N48" s="182">
        <f>('Ingreso PP'!N48/consumo!N49)*100</f>
        <v>2.4564400156281732</v>
      </c>
      <c r="O48" s="178">
        <f>('Ingreso PP'!O48/consumo!O49)*100</f>
        <v>2.0083975507894154</v>
      </c>
      <c r="P48" s="130">
        <f t="shared" si="8"/>
        <v>55.557166569363289</v>
      </c>
      <c r="Q48" s="186">
        <f>('Ingreso PP'!Q48/consumo!Q49)*100</f>
        <v>2.2262096591317433</v>
      </c>
      <c r="R48" s="130">
        <f t="shared" si="6"/>
        <v>25.550107730992512</v>
      </c>
      <c r="S48" s="186">
        <f>('Ingreso PP'!S48/consumo!S49)*100</f>
        <v>2.4113834130105318</v>
      </c>
      <c r="T48" s="130">
        <f t="shared" si="7"/>
        <v>18.439664810491131</v>
      </c>
    </row>
    <row r="49" spans="2:20" ht="21" customHeight="1" x14ac:dyDescent="0.25">
      <c r="B49" s="67">
        <f>+'Ingresos totales'!$B49</f>
        <v>2005</v>
      </c>
      <c r="C49" s="176">
        <f>('Ingreso PP'!C49/consumo!C50)*100</f>
        <v>2.2947765106428113</v>
      </c>
      <c r="D49" s="176">
        <f>('Ingreso PP'!D49/consumo!D50)*100</f>
        <v>2.3036735530395638</v>
      </c>
      <c r="E49" s="176">
        <f>('Ingreso PP'!E49/consumo!E50)*100</f>
        <v>2.401568949336558</v>
      </c>
      <c r="F49" s="176">
        <f>('Ingreso PP'!F49/consumo!F50)*100</f>
        <v>2.2835727987422927</v>
      </c>
      <c r="G49" s="176">
        <f>('Ingreso PP'!G49/consumo!G50)*100</f>
        <v>2.5639219249365928</v>
      </c>
      <c r="H49" s="176">
        <f>('Ingreso PP'!H49/consumo!H50)*100</f>
        <v>2.4134445566230274</v>
      </c>
      <c r="I49" s="176">
        <f>('Ingreso PP'!I49/consumo!I50)*100</f>
        <v>2.7738763221972702</v>
      </c>
      <c r="J49" s="176">
        <f>('Ingreso PP'!J49/consumo!J50)*100</f>
        <v>2.8804430747727432</v>
      </c>
      <c r="K49" s="176">
        <f>('Ingreso PP'!K49/consumo!K50)*100</f>
        <v>2.4786964808719372</v>
      </c>
      <c r="L49" s="176">
        <f>('Ingreso PP'!L49/consumo!L50)*100</f>
        <v>2.5555228626084325</v>
      </c>
      <c r="M49" s="176">
        <f>('Ingreso PP'!M49/consumo!M50)*100</f>
        <v>2.5121235166934697</v>
      </c>
      <c r="N49" s="182">
        <f>('Ingreso PP'!N49/consumo!N50)*100</f>
        <v>2.4839686086373773</v>
      </c>
      <c r="O49" s="178">
        <f>('Ingreso PP'!O49/consumo!O50)*100</f>
        <v>2.3278304285911049</v>
      </c>
      <c r="P49" s="130">
        <f t="shared" si="8"/>
        <v>15.904862942903609</v>
      </c>
      <c r="Q49" s="186">
        <f>('Ingreso PP'!Q49/consumo!Q50)*100</f>
        <v>2.4879771038149179</v>
      </c>
      <c r="R49" s="130">
        <f t="shared" si="6"/>
        <v>11.758436300436671</v>
      </c>
      <c r="S49" s="186">
        <f>('Ingreso PP'!S49/consumo!S50)*100</f>
        <v>2.6182443987030792</v>
      </c>
      <c r="T49" s="130">
        <f t="shared" si="7"/>
        <v>8.5785190599071193</v>
      </c>
    </row>
    <row r="50" spans="2:20" ht="21" customHeight="1" x14ac:dyDescent="0.25">
      <c r="B50" s="67">
        <f>+'Ingresos totales'!$B50</f>
        <v>2006</v>
      </c>
      <c r="C50" s="176">
        <f>('Ingreso PP'!C50/consumo!C51)*100</f>
        <v>2.534709935805366</v>
      </c>
      <c r="D50" s="176">
        <f>('Ingreso PP'!D50/consumo!D51)*100</f>
        <v>2.5106869633149889</v>
      </c>
      <c r="E50" s="176">
        <f>('Ingreso PP'!E50/consumo!E51)*100</f>
        <v>2.5341850674414288</v>
      </c>
      <c r="F50" s="176">
        <f>('Ingreso PP'!F50/consumo!F51)*100</f>
        <v>2.4187879557513461</v>
      </c>
      <c r="G50" s="176">
        <f>('Ingreso PP'!G50/consumo!G51)*100</f>
        <v>2.7309604576288624</v>
      </c>
      <c r="H50" s="176">
        <f>('Ingreso PP'!H50/consumo!H51)*100</f>
        <v>3.0870986904544253</v>
      </c>
      <c r="I50" s="176">
        <f>('Ingreso PP'!I50/consumo!I51)*100</f>
        <v>3.2737949035874356</v>
      </c>
      <c r="J50" s="176">
        <f>('Ingreso PP'!J50/consumo!J51)*100</f>
        <v>3.8278074489260216</v>
      </c>
      <c r="K50" s="176">
        <f>('Ingreso PP'!K50/consumo!K51)*100</f>
        <v>2.9105693742915393</v>
      </c>
      <c r="L50" s="176">
        <f>('Ingreso PP'!L50/consumo!L51)*100</f>
        <v>3.3189132331984594</v>
      </c>
      <c r="M50" s="176">
        <f>('Ingreso PP'!M50/consumo!M51)*100</f>
        <v>3.5526376440512699</v>
      </c>
      <c r="N50" s="182">
        <f>('Ingreso PP'!N50/consumo!N51)*100</f>
        <v>3.3794666779463562</v>
      </c>
      <c r="O50" s="178">
        <f>('Ingreso PP'!O50/consumo!O51)*100</f>
        <v>2.5264596856784736</v>
      </c>
      <c r="P50" s="130">
        <f t="shared" si="8"/>
        <v>8.5328061119807064</v>
      </c>
      <c r="Q50" s="186">
        <f>('Ingreso PP'!Q50/consumo!Q51)*100</f>
        <v>2.9917803160995238</v>
      </c>
      <c r="R50" s="130">
        <f t="shared" si="6"/>
        <v>20.249511601698565</v>
      </c>
      <c r="S50" s="186">
        <f>('Ingreso PP'!S50/consumo!S51)*100</f>
        <v>3.1986536117277584</v>
      </c>
      <c r="T50" s="130">
        <f t="shared" si="7"/>
        <v>22.167877579044148</v>
      </c>
    </row>
    <row r="51" spans="2:20" ht="21" customHeight="1" x14ac:dyDescent="0.25">
      <c r="B51" s="67">
        <f>+'Ingresos totales'!$B51</f>
        <v>2007</v>
      </c>
      <c r="C51" s="176">
        <f>('Ingreso PP'!C51/consumo!C52)*100</f>
        <v>3.0308744253850057</v>
      </c>
      <c r="D51" s="176">
        <f>('Ingreso PP'!D51/consumo!D52)*100</f>
        <v>3.0858728566534723</v>
      </c>
      <c r="E51" s="176">
        <f>('Ingreso PP'!E51/consumo!E52)*100</f>
        <v>3.0775959785944713</v>
      </c>
      <c r="F51" s="176">
        <f>('Ingreso PP'!F51/consumo!F52)*100</f>
        <v>2.8105961717905763</v>
      </c>
      <c r="G51" s="176">
        <f>('Ingreso PP'!G51/consumo!G52)*100</f>
        <v>3.0975477105211335</v>
      </c>
      <c r="H51" s="176">
        <f>('Ingreso PP'!H51/consumo!H52)*100</f>
        <v>3.1003348289052166</v>
      </c>
      <c r="I51" s="176">
        <f>('Ingreso PP'!I51/consumo!I52)*100</f>
        <v>3.1870772044786748</v>
      </c>
      <c r="J51" s="176">
        <f>('Ingreso PP'!J51/consumo!J52)*100</f>
        <v>3.2538767490405358</v>
      </c>
      <c r="K51" s="176">
        <f>('Ingreso PP'!K51/consumo!K52)*100</f>
        <v>3.4371025547377783</v>
      </c>
      <c r="L51" s="176">
        <f>('Ingreso PP'!L51/consumo!L52)*100</f>
        <v>3.3995899314534839</v>
      </c>
      <c r="M51" s="176">
        <f>('Ingreso PP'!M51/consumo!M52)*100</f>
        <v>3.1007342838008785</v>
      </c>
      <c r="N51" s="182">
        <f>('Ingreso PP'!N51/consumo!N52)*100</f>
        <v>3.1109157233605655</v>
      </c>
      <c r="O51" s="178">
        <f>('Ingreso PP'!O51/consumo!O52)*100</f>
        <v>3.0645680750361568</v>
      </c>
      <c r="P51" s="130">
        <f t="shared" si="8"/>
        <v>21.298910582583709</v>
      </c>
      <c r="Q51" s="186">
        <f>('Ingreso PP'!Q51/consumo!Q52)*100</f>
        <v>3.1348345149447621</v>
      </c>
      <c r="R51" s="130">
        <f t="shared" si="6"/>
        <v>4.7815743046181414</v>
      </c>
      <c r="S51" s="186">
        <f>('Ingreso PP'!S51/consumo!S52)*100</f>
        <v>3.2669209949667795</v>
      </c>
      <c r="T51" s="130">
        <f t="shared" si="7"/>
        <v>2.1342537056441735</v>
      </c>
    </row>
    <row r="52" spans="2:20" ht="21" customHeight="1" x14ac:dyDescent="0.25">
      <c r="B52" s="67">
        <f>+'Ingresos totales'!$B52</f>
        <v>2008</v>
      </c>
      <c r="C52" s="176">
        <f>('Ingreso PP'!C52/consumo!C53)*100</f>
        <v>3.281652431641116</v>
      </c>
      <c r="D52" s="176">
        <f>('Ingreso PP'!D52/consumo!D53)*100</f>
        <v>3.1034168097288699</v>
      </c>
      <c r="E52" s="176">
        <f>('Ingreso PP'!E52/consumo!E53)*100</f>
        <v>3.2654779883773708</v>
      </c>
      <c r="F52" s="176">
        <f>('Ingreso PP'!F52/consumo!F53)*100</f>
        <v>3.1806309484245441</v>
      </c>
      <c r="G52" s="176">
        <f>('Ingreso PP'!G52/consumo!G53)*100</f>
        <v>3.3960104733093854</v>
      </c>
      <c r="H52" s="176">
        <f>('Ingreso PP'!H52/consumo!H53)*100</f>
        <v>3.5134428927424466</v>
      </c>
      <c r="I52" s="176">
        <f>('Ingreso PP'!I52/consumo!I53)*100</f>
        <v>3.3749515249629667</v>
      </c>
      <c r="J52" s="176">
        <f>('Ingreso PP'!J52/consumo!J53)*100</f>
        <v>3.4825732656386057</v>
      </c>
      <c r="K52" s="176">
        <f>('Ingreso PP'!K52/consumo!K53)*100</f>
        <v>3.7642993510368252</v>
      </c>
      <c r="L52" s="176">
        <f>('Ingreso PP'!L52/consumo!L53)*100</f>
        <v>3.9008120262527708</v>
      </c>
      <c r="M52" s="176">
        <f>('Ingreso PP'!M52/consumo!M53)*100</f>
        <v>3.7287841321032618</v>
      </c>
      <c r="N52" s="182">
        <f>('Ingreso PP'!N52/consumo!N53)*100</f>
        <v>3.637983895736987</v>
      </c>
      <c r="O52" s="178">
        <f>('Ingreso PP'!O52/consumo!O53)*100</f>
        <v>3.2169276192938794</v>
      </c>
      <c r="P52" s="130">
        <f t="shared" si="8"/>
        <v>4.9716482234099191</v>
      </c>
      <c r="Q52" s="186">
        <f>('Ingreso PP'!Q52/consumo!Q53)*100</f>
        <v>3.4610728623742002</v>
      </c>
      <c r="R52" s="130">
        <f t="shared" si="6"/>
        <v>10.406876212257954</v>
      </c>
      <c r="S52" s="186">
        <f>('Ingreso PP'!S52/consumo!S53)*100</f>
        <v>3.6221903575796208</v>
      </c>
      <c r="T52" s="130">
        <f t="shared" si="7"/>
        <v>10.874746073143227</v>
      </c>
    </row>
    <row r="53" spans="2:20" ht="21" customHeight="1" x14ac:dyDescent="0.25">
      <c r="B53" s="67">
        <f>+'Ingresos totales'!$B53</f>
        <v>2009</v>
      </c>
      <c r="C53" s="176">
        <f>('Ingreso PP'!C53/consumo!C54)*100</f>
        <v>3.6898827976675146</v>
      </c>
      <c r="D53" s="176">
        <f>('Ingreso PP'!D53/consumo!D54)*100</f>
        <v>3.6219570489890365</v>
      </c>
      <c r="E53" s="176">
        <f>('Ingreso PP'!E53/consumo!E54)*100</f>
        <v>3.7498112982407115</v>
      </c>
      <c r="F53" s="176">
        <f>('Ingreso PP'!F53/consumo!F54)*100</f>
        <v>3.526525298499243</v>
      </c>
      <c r="G53" s="176">
        <f>('Ingreso PP'!G53/consumo!G54)*100</f>
        <v>3.4349370535791386</v>
      </c>
      <c r="H53" s="176">
        <f>('Ingreso PP'!H53/consumo!H54)*100</f>
        <v>3.5145943596619329</v>
      </c>
      <c r="I53" s="176">
        <f>('Ingreso PP'!I53/consumo!I54)*100</f>
        <v>3.8455623037596691</v>
      </c>
      <c r="J53" s="176">
        <f>('Ingreso PP'!J53/consumo!J54)*100</f>
        <v>3.3186846018684095</v>
      </c>
      <c r="K53" s="176">
        <f>('Ingreso PP'!K53/consumo!K54)*100</f>
        <v>3.5649668084372843</v>
      </c>
      <c r="L53" s="176">
        <f>('Ingreso PP'!L53/consumo!L54)*100</f>
        <v>3.6571627336392951</v>
      </c>
      <c r="M53" s="176">
        <f>('Ingreso PP'!M53/consumo!M54)*100</f>
        <v>3.934105223964611</v>
      </c>
      <c r="N53" s="182">
        <f>('Ingreso PP'!N53/consumo!N54)*100</f>
        <v>3.7488613112102267</v>
      </c>
      <c r="O53" s="178">
        <f>('Ingreso PP'!O53/consumo!O54)*100</f>
        <v>3.6849314342928277</v>
      </c>
      <c r="P53" s="130">
        <f t="shared" si="8"/>
        <v>14.548161176895725</v>
      </c>
      <c r="Q53" s="186">
        <f>('Ingreso PP'!Q53/consumo!Q54)*100</f>
        <v>3.6318357457231834</v>
      </c>
      <c r="R53" s="130">
        <f t="shared" si="6"/>
        <v>4.9338135930442339</v>
      </c>
      <c r="S53" s="186">
        <f>('Ingreso PP'!S53/consumo!S54)*100</f>
        <v>3.7884913103028097</v>
      </c>
      <c r="T53" s="130">
        <f t="shared" si="7"/>
        <v>4.5911709851249372</v>
      </c>
    </row>
    <row r="54" spans="2:20" ht="21" customHeight="1" x14ac:dyDescent="0.25">
      <c r="B54" s="67">
        <f>+'Ingresos totales'!$B54</f>
        <v>2010</v>
      </c>
      <c r="C54" s="176">
        <f>('Ingreso PP'!C54/consumo!C55)*100</f>
        <v>3.7646120574475086</v>
      </c>
      <c r="D54" s="176">
        <f>('Ingreso PP'!D54/consumo!D55)*100</f>
        <v>3.7290791237572751</v>
      </c>
      <c r="E54" s="176">
        <f>('Ingreso PP'!E54/consumo!E55)*100</f>
        <v>3.8090930077542002</v>
      </c>
      <c r="F54" s="176">
        <f>('Ingreso PP'!F54/consumo!F55)*100</f>
        <v>3.8658517969233799</v>
      </c>
      <c r="G54" s="176">
        <f>('Ingreso PP'!G54/consumo!G55)*100</f>
        <v>3.9098146647839047</v>
      </c>
      <c r="H54" s="176">
        <f>('Ingreso PP'!H54/consumo!H55)*100</f>
        <v>4.3339273045257301</v>
      </c>
      <c r="I54" s="176">
        <f>('Ingreso PP'!I54/consumo!I55)*100</f>
        <v>3.641001496010249</v>
      </c>
      <c r="J54" s="176">
        <f>('Ingreso PP'!J54/consumo!J55)*100</f>
        <v>3.325695504119921</v>
      </c>
      <c r="K54" s="176">
        <f>('Ingreso PP'!K54/consumo!K55)*100</f>
        <v>3.3419835454612001</v>
      </c>
      <c r="L54" s="176">
        <f>('Ingreso PP'!L54/consumo!L55)*100</f>
        <v>3.5597351616214827</v>
      </c>
      <c r="M54" s="176">
        <f>('Ingreso PP'!M54/consumo!M55)*100</f>
        <v>3.4458141695833562</v>
      </c>
      <c r="N54" s="182">
        <f>('Ingreso PP'!N54/consumo!N55)*100</f>
        <v>3.1049123139528993</v>
      </c>
      <c r="O54" s="178">
        <f>('Ingreso PP'!O54/consumo!O55)*100</f>
        <v>3.7682777948255399</v>
      </c>
      <c r="P54" s="130">
        <f t="shared" si="8"/>
        <v>2.2618157764638935</v>
      </c>
      <c r="Q54" s="186">
        <f>('Ingreso PP'!Q54/consumo!Q55)*100</f>
        <v>3.6530838116679663</v>
      </c>
      <c r="R54" s="130">
        <f t="shared" si="6"/>
        <v>0.58505030052100615</v>
      </c>
      <c r="S54" s="186">
        <f>('Ingreso PP'!S54/consumo!S55)*100</f>
        <v>3.4454165787312516</v>
      </c>
      <c r="T54" s="130">
        <f t="shared" si="7"/>
        <v>-9.0557085518070402</v>
      </c>
    </row>
    <row r="55" spans="2:20" ht="21" customHeight="1" x14ac:dyDescent="0.25">
      <c r="B55" s="67">
        <f>+'Ingresos totales'!$B55</f>
        <v>2011</v>
      </c>
      <c r="C55" s="176">
        <f>('Ingreso PP'!C55/consumo!C56)*100</f>
        <v>3.5594732903434818</v>
      </c>
      <c r="D55" s="176">
        <f>('Ingreso PP'!D55/consumo!D56)*100</f>
        <v>3.5164860922759855</v>
      </c>
      <c r="E55" s="176">
        <f>('Ingreso PP'!E55/consumo!E56)*100</f>
        <v>3.5701968217966416</v>
      </c>
      <c r="F55" s="176">
        <f>('Ingreso PP'!F55/consumo!F56)*100</f>
        <v>3.2358797428095194</v>
      </c>
      <c r="G55" s="176">
        <f>('Ingreso PP'!G55/consumo!G56)*100</f>
        <v>3.7035951731195218</v>
      </c>
      <c r="H55" s="176">
        <f>('Ingreso PP'!H55/consumo!H56)*100</f>
        <v>3.4031867672070235</v>
      </c>
      <c r="I55" s="176">
        <f>('Ingreso PP'!I55/consumo!I56)*100</f>
        <v>3.8761001312660666</v>
      </c>
      <c r="J55" s="176">
        <f>('Ingreso PP'!J55/consumo!J56)*100</f>
        <v>3.777217470236184</v>
      </c>
      <c r="K55" s="176">
        <f>('Ingreso PP'!K55/consumo!K56)*100</f>
        <v>3.8367358315043787</v>
      </c>
      <c r="L55" s="176">
        <f>('Ingreso PP'!L55/consumo!L56)*100</f>
        <v>3.7501880359667443</v>
      </c>
      <c r="M55" s="176">
        <f>('Ingreso PP'!M55/consumo!M56)*100</f>
        <v>4.0019223592031627</v>
      </c>
      <c r="N55" s="182">
        <f>('Ingreso PP'!N55/consumo!N56)*100</f>
        <v>3.7801300280558801</v>
      </c>
      <c r="O55" s="178">
        <f>('Ingreso PP'!O55/consumo!O56)*100</f>
        <v>3.5474884797314976</v>
      </c>
      <c r="P55" s="130">
        <f t="shared" si="8"/>
        <v>-5.8591570769337187</v>
      </c>
      <c r="Q55" s="186">
        <f>('Ingreso PP'!Q55/consumo!Q56)*100</f>
        <v>3.6607388479981635</v>
      </c>
      <c r="R55" s="130">
        <f t="shared" si="6"/>
        <v>0.20954997817863585</v>
      </c>
      <c r="S55" s="186">
        <f>('Ingreso PP'!S55/consumo!S56)*100</f>
        <v>3.8722208907119091</v>
      </c>
      <c r="T55" s="130">
        <f t="shared" si="7"/>
        <v>12.387596745640117</v>
      </c>
    </row>
    <row r="56" spans="2:20" ht="21" customHeight="1" x14ac:dyDescent="0.25">
      <c r="B56" s="67">
        <f>+'Ingresos totales'!$B56</f>
        <v>2012</v>
      </c>
      <c r="C56" s="176">
        <f>('Ingreso PP'!C56/consumo!C57)*100</f>
        <v>3.5638825079674841</v>
      </c>
      <c r="D56" s="176">
        <f>('Ingreso PP'!D56/consumo!D57)*100</f>
        <v>3.5815434662941659</v>
      </c>
      <c r="E56" s="176">
        <f>('Ingreso PP'!E56/consumo!E57)*100</f>
        <v>3.7406914921699834</v>
      </c>
      <c r="F56" s="176">
        <f>('Ingreso PP'!F56/consumo!F57)*100</f>
        <v>3.6799782761552233</v>
      </c>
      <c r="G56" s="176">
        <f>('Ingreso PP'!G56/consumo!G57)*100</f>
        <v>4.7136851718837303</v>
      </c>
      <c r="H56" s="176">
        <f>('Ingreso PP'!H56/consumo!H57)*100</f>
        <v>4.1802776898904286</v>
      </c>
      <c r="I56" s="176">
        <f>('Ingreso PP'!I56/consumo!I57)*100</f>
        <v>3.9986055417375139</v>
      </c>
      <c r="J56" s="176">
        <f>('Ingreso PP'!J56/consumo!J57)*100</f>
        <v>3.7218893397586941</v>
      </c>
      <c r="K56" s="176">
        <f>('Ingreso PP'!K56/consumo!K57)*100</f>
        <v>3.9349165054306412</v>
      </c>
      <c r="L56" s="176">
        <f>('Ingreso PP'!L56/consumo!L57)*100</f>
        <v>4.2385406177836487</v>
      </c>
      <c r="M56" s="176">
        <f>('Ingreso PP'!M56/consumo!M57)*100</f>
        <v>2.4597093232937604</v>
      </c>
      <c r="N56" s="182">
        <f>('Ingreso PP'!N56/consumo!N57)*100</f>
        <v>5.1022080143812003</v>
      </c>
      <c r="O56" s="178">
        <f>('Ingreso PP'!O56/consumo!O57)*100</f>
        <v>3.6282709480440904</v>
      </c>
      <c r="P56" s="130">
        <f t="shared" si="8"/>
        <v>2.27717352076382</v>
      </c>
      <c r="Q56" s="186">
        <f>('Ingreso PP'!Q56/consumo!Q57)*100</f>
        <v>3.8242665310977988</v>
      </c>
      <c r="R56" s="130">
        <f t="shared" si="6"/>
        <v>4.4670677120018709</v>
      </c>
      <c r="S56" s="186">
        <f>('Ingreso PP'!S56/consumo!S57)*100</f>
        <v>3.8588194420180346</v>
      </c>
      <c r="T56" s="130">
        <f t="shared" si="7"/>
        <v>-0.34609205084399353</v>
      </c>
    </row>
    <row r="57" spans="2:20" ht="21" customHeight="1" x14ac:dyDescent="0.25">
      <c r="B57" s="67">
        <f>+'Ingresos totales'!$B57</f>
        <v>2013</v>
      </c>
      <c r="C57" s="176">
        <f>('Ingreso PP'!C57/consumo!C58)*100</f>
        <v>3.7324794028083446</v>
      </c>
      <c r="D57" s="176">
        <f>('Ingreso PP'!D57/consumo!D58)*100</f>
        <v>3.8282876967771022</v>
      </c>
      <c r="E57" s="176">
        <f>('Ingreso PP'!E57/consumo!E58)*100</f>
        <v>3.788142431238724</v>
      </c>
      <c r="F57" s="176">
        <f>('Ingreso PP'!F57/consumo!F58)*100</f>
        <v>4.1151736363910754</v>
      </c>
      <c r="G57" s="176">
        <f>('Ingreso PP'!G57/consumo!G58)*100</f>
        <v>3.6831999172573244</v>
      </c>
      <c r="H57" s="176">
        <f>('Ingreso PP'!H57/consumo!H58)*100</f>
        <v>4.6835542636549183</v>
      </c>
      <c r="I57" s="176">
        <f>('Ingreso PP'!I57/consumo!I58)*100</f>
        <v>4.205341370237357</v>
      </c>
      <c r="J57" s="176">
        <f>('Ingreso PP'!J57/consumo!J58)*100</f>
        <v>4.0472179824359733</v>
      </c>
      <c r="K57" s="176">
        <f>('Ingreso PP'!K57/consumo!K58)*100</f>
        <v>3.8779885868417416</v>
      </c>
      <c r="L57" s="176">
        <f>('Ingreso PP'!L57/consumo!L58)*100</f>
        <v>4.5506467318301498</v>
      </c>
      <c r="M57" s="176">
        <f>('Ingreso PP'!M57/consumo!M58)*100</f>
        <v>5.4477786265678789</v>
      </c>
      <c r="N57" s="182">
        <f>('Ingreso PP'!N57/consumo!N58)*100</f>
        <v>4.4208031399076368</v>
      </c>
      <c r="O57" s="178">
        <f>('Ingreso PP'!O57/consumo!O58)*100</f>
        <v>3.7833549088251957</v>
      </c>
      <c r="P57" s="130">
        <f t="shared" si="8"/>
        <v>4.2743213779198985</v>
      </c>
      <c r="Q57" s="186">
        <f>('Ingreso PP'!Q57/consumo!Q58)*100</f>
        <v>4.2009763728221703</v>
      </c>
      <c r="R57" s="130">
        <f t="shared" si="6"/>
        <v>9.8505122135468035</v>
      </c>
      <c r="S57" s="186">
        <f>('Ingreso PP'!S57/consumo!S58)*100</f>
        <v>4.4091341439936489</v>
      </c>
      <c r="T57" s="130">
        <f t="shared" si="7"/>
        <v>14.261219273006919</v>
      </c>
    </row>
    <row r="58" spans="2:20" ht="21" customHeight="1" x14ac:dyDescent="0.25">
      <c r="B58" s="67">
        <f>+'Ingresos totales'!$B58</f>
        <v>2014</v>
      </c>
      <c r="C58" s="176">
        <f>('Ingreso PP'!C58/consumo!C59)*100</f>
        <v>4.2393566133816956</v>
      </c>
      <c r="D58" s="176">
        <f>('Ingreso PP'!D58/consumo!D59)*100</f>
        <v>4.6618069587283744</v>
      </c>
      <c r="E58" s="176">
        <f>('Ingreso PP'!E58/consumo!E59)*100</f>
        <v>4.1923193779081434</v>
      </c>
      <c r="F58" s="176">
        <f>('Ingreso PP'!F58/consumo!F59)*100</f>
        <v>4.1025004350861325</v>
      </c>
      <c r="G58" s="176">
        <f>('Ingreso PP'!G58/consumo!G59)*100</f>
        <v>4.135728638020626</v>
      </c>
      <c r="H58" s="176">
        <f>('Ingreso PP'!H58/consumo!H59)*100</f>
        <v>4.9533618228018073</v>
      </c>
      <c r="I58" s="176">
        <f>('Ingreso PP'!I58/consumo!I59)*100</f>
        <v>5.0778850305586802</v>
      </c>
      <c r="J58" s="176">
        <f>('Ingreso PP'!J58/consumo!J59)*100</f>
        <v>5.0413460189789081</v>
      </c>
      <c r="K58" s="176">
        <f>('Ingreso PP'!K58/consumo!K59)*100</f>
        <v>4.6194640581883046</v>
      </c>
      <c r="L58" s="176">
        <f>('Ingreso PP'!L58/consumo!L59)*100</f>
        <v>5.1995488972625781</v>
      </c>
      <c r="M58" s="176">
        <f>('Ingreso PP'!M58/consumo!M59)*100</f>
        <v>5.3932439321465733</v>
      </c>
      <c r="N58" s="182">
        <f>('Ingreso PP'!N58/consumo!N59)*100</f>
        <v>5.3798507538121338</v>
      </c>
      <c r="O58" s="178">
        <f>('Ingreso PP'!O58/consumo!O59)*100</f>
        <v>4.3626544935305756</v>
      </c>
      <c r="P58" s="130">
        <f t="shared" si="8"/>
        <v>15.311795976478027</v>
      </c>
      <c r="Q58" s="186">
        <f>('Ingreso PP'!Q58/consumo!Q59)*100</f>
        <v>4.7333417724207338</v>
      </c>
      <c r="R58" s="130">
        <f t="shared" si="6"/>
        <v>12.672420703021615</v>
      </c>
      <c r="S58" s="186">
        <f>('Ingreso PP'!S58/consumo!S59)*100</f>
        <v>4.9544612866894644</v>
      </c>
      <c r="T58" s="130">
        <f t="shared" si="7"/>
        <v>12.368123193500203</v>
      </c>
    </row>
    <row r="59" spans="2:20" ht="20.25" customHeight="1" x14ac:dyDescent="0.25">
      <c r="B59" s="67">
        <f>+'Ingresos totales'!$B59</f>
        <v>2015</v>
      </c>
      <c r="C59" s="176">
        <f>('Ingreso PP'!C59/consumo!C60)*100</f>
        <v>5.0200824118416163</v>
      </c>
      <c r="D59" s="176">
        <f>('Ingreso PP'!D59/consumo!D60)*100</f>
        <v>4.8510034134773408</v>
      </c>
      <c r="E59" s="176">
        <f>('Ingreso PP'!E59/consumo!E60)*100</f>
        <v>4.6561623108896075</v>
      </c>
      <c r="F59" s="176">
        <f>('Ingreso PP'!F59/consumo!F60)*100</f>
        <v>4.4230226906204004</v>
      </c>
      <c r="G59" s="176">
        <f>('Ingreso PP'!G59/consumo!G60)*100</f>
        <v>5.0011206109268382</v>
      </c>
      <c r="H59" s="176">
        <f>('Ingreso PP'!H59/consumo!H60)*100</f>
        <v>4.8438368383202288</v>
      </c>
      <c r="I59" s="176">
        <f>('Ingreso PP'!I59/consumo!I60)*100</f>
        <v>5.1318119178775792</v>
      </c>
      <c r="J59" s="176">
        <f>('Ingreso PP'!J59/consumo!J60)*100</f>
        <v>5.0778669219167742</v>
      </c>
      <c r="K59" s="176">
        <f>('Ingreso PP'!K59/consumo!K60)*100</f>
        <v>4.3893476312442479</v>
      </c>
      <c r="L59" s="176">
        <f>('Ingreso PP'!L59/consumo!L60)*100</f>
        <v>4.1747893651740364</v>
      </c>
      <c r="M59" s="176">
        <f>('Ingreso PP'!M59/consumo!M60)*100</f>
        <v>4.1799732447126825</v>
      </c>
      <c r="N59" s="182">
        <f>('Ingreso PP'!N59/consumo!N60)*100</f>
        <v>4.5472630133680179</v>
      </c>
      <c r="O59" s="178">
        <f>('Ingreso PP'!O59/consumo!O60)*100</f>
        <v>4.8419873177921264</v>
      </c>
      <c r="P59" s="130">
        <f t="shared" si="8"/>
        <v>10.987182802863682</v>
      </c>
      <c r="Q59" s="186">
        <f>('Ingreso PP'!Q59/consumo!Q60)*100</f>
        <v>4.6797821084354396</v>
      </c>
      <c r="R59" s="130">
        <f>((Q59/Q57)-1)*100</f>
        <v>11.397486991616024</v>
      </c>
      <c r="S59" s="187"/>
      <c r="T59" s="111"/>
    </row>
    <row r="60" spans="2:20" ht="20.25" customHeight="1" x14ac:dyDescent="0.25">
      <c r="B60" s="82">
        <f>+'Ingresos totales'!$B60</f>
        <v>2016</v>
      </c>
      <c r="C60" s="183">
        <f>('Ingreso PP'!C60/consumo!C61)*100</f>
        <v>4.3342609586619885</v>
      </c>
      <c r="D60" s="183">
        <f>('Ingreso PP'!D60/consumo!D61)*100</f>
        <v>3.9491537682188849</v>
      </c>
      <c r="E60" s="183">
        <f>('Ingreso PP'!E60/consumo!E61)*100</f>
        <v>4.2269124932119215</v>
      </c>
      <c r="F60" s="183"/>
      <c r="G60" s="183"/>
      <c r="H60" s="183"/>
      <c r="I60" s="183"/>
      <c r="J60" s="183"/>
      <c r="K60" s="183"/>
      <c r="L60" s="183"/>
      <c r="M60" s="183"/>
      <c r="N60" s="184"/>
      <c r="O60" s="179">
        <f>('Ingreso PP'!O60/consumo!O61)*100</f>
        <v>4.1708863215109808</v>
      </c>
      <c r="P60" s="137">
        <f t="shared" si="8"/>
        <v>-13.860032094986108</v>
      </c>
      <c r="Q60" s="185"/>
      <c r="R60" s="137"/>
      <c r="S60" s="168"/>
      <c r="T60" s="112"/>
    </row>
    <row r="61" spans="2:20" ht="21" customHeight="1" x14ac:dyDescent="0.25">
      <c r="B61" s="67"/>
      <c r="C61" s="68"/>
      <c r="D61" s="68"/>
      <c r="E61" s="68"/>
      <c r="F61" s="68"/>
      <c r="G61" s="68"/>
      <c r="H61" s="68"/>
      <c r="O61" s="69"/>
      <c r="P61" s="68"/>
    </row>
    <row r="62" spans="2:20" ht="31.5" customHeight="1" x14ac:dyDescent="0.5">
      <c r="B62" s="85" t="s">
        <v>59</v>
      </c>
      <c r="C62" s="86"/>
      <c r="D62" s="86"/>
      <c r="E62" s="86"/>
      <c r="F62" s="86"/>
      <c r="G62" s="86"/>
      <c r="H62" s="86"/>
      <c r="I62" s="86"/>
      <c r="J62" s="86"/>
      <c r="K62" s="86"/>
      <c r="L62" s="86"/>
      <c r="M62" s="86"/>
      <c r="N62" s="98"/>
      <c r="O62" s="86"/>
      <c r="P62" s="86"/>
      <c r="Q62" s="93"/>
      <c r="R62" s="123"/>
      <c r="S62" s="123"/>
      <c r="T62" s="122"/>
    </row>
    <row r="63" spans="2:20" ht="47.25" x14ac:dyDescent="0.25">
      <c r="B63" s="174" t="s">
        <v>23</v>
      </c>
      <c r="C63" s="87" t="s">
        <v>24</v>
      </c>
      <c r="D63" s="87" t="s">
        <v>25</v>
      </c>
      <c r="E63" s="87" t="s">
        <v>26</v>
      </c>
      <c r="F63" s="87" t="s">
        <v>27</v>
      </c>
      <c r="G63" s="87" t="s">
        <v>28</v>
      </c>
      <c r="H63" s="87" t="s">
        <v>29</v>
      </c>
      <c r="I63" s="87" t="s">
        <v>30</v>
      </c>
      <c r="J63" s="87" t="s">
        <v>31</v>
      </c>
      <c r="K63" s="87" t="s">
        <v>32</v>
      </c>
      <c r="L63" s="87" t="s">
        <v>33</v>
      </c>
      <c r="M63" s="87" t="s">
        <v>34</v>
      </c>
      <c r="N63" s="96" t="s">
        <v>35</v>
      </c>
      <c r="O63" s="160" t="s">
        <v>67</v>
      </c>
      <c r="P63" s="161" t="s">
        <v>64</v>
      </c>
      <c r="Q63" s="162" t="s">
        <v>23</v>
      </c>
      <c r="R63" s="161" t="s">
        <v>36</v>
      </c>
      <c r="S63" s="162" t="s">
        <v>63</v>
      </c>
      <c r="T63" s="163" t="s">
        <v>66</v>
      </c>
    </row>
    <row r="64" spans="2:20" ht="21" customHeight="1" x14ac:dyDescent="0.25">
      <c r="B64" s="67">
        <f>+'Ingresos totales'!$B64</f>
        <v>2000</v>
      </c>
      <c r="C64" s="180">
        <f>('Ingreso PP'!C64/consumo!C65)*100</f>
        <v>0</v>
      </c>
      <c r="D64" s="180">
        <f>('Ingreso PP'!D64/consumo!D65)*100</f>
        <v>0</v>
      </c>
      <c r="E64" s="180">
        <f>('Ingreso PP'!E64/consumo!E65)*100</f>
        <v>4.5656602901285358E-3</v>
      </c>
      <c r="F64" s="180">
        <f>('Ingreso PP'!F64/consumo!F65)*100</f>
        <v>4.8611429970175118E-2</v>
      </c>
      <c r="G64" s="180">
        <f>('Ingreso PP'!G64/consumo!G65)*100</f>
        <v>-0.52718620915072723</v>
      </c>
      <c r="H64" s="180">
        <f>('Ingreso PP'!H64/consumo!H65)*100</f>
        <v>-0.22361882114642442</v>
      </c>
      <c r="I64" s="180">
        <f>('Ingreso PP'!I64/consumo!I65)*100</f>
        <v>-0.39623393098739101</v>
      </c>
      <c r="J64" s="180">
        <f>('Ingreso PP'!J64/consumo!J65)*100</f>
        <v>0.20445323878654814</v>
      </c>
      <c r="K64" s="180">
        <f>('Ingreso PP'!K64/consumo!K65)*100</f>
        <v>2.02020987965127</v>
      </c>
      <c r="L64" s="180">
        <f>('Ingreso PP'!L64/consumo!L65)*100</f>
        <v>1.7123292894120912</v>
      </c>
      <c r="M64" s="180">
        <f>('Ingreso PP'!M64/consumo!M65)*100</f>
        <v>1.3854123528492859</v>
      </c>
      <c r="N64" s="181">
        <f>('Ingreso PP'!N64/consumo!N65)*100</f>
        <v>0.61642660023198559</v>
      </c>
      <c r="O64" s="178">
        <f>('Ingreso PP'!O64/consumo!O65)*100</f>
        <v>1.506497485994658E-3</v>
      </c>
      <c r="P64" s="110"/>
      <c r="Q64" s="186">
        <f>('Ingreso PP'!Q64/consumo!Q65)*100</f>
        <v>0.39028245409843931</v>
      </c>
      <c r="R64" s="110"/>
      <c r="S64" s="186">
        <f>('Ingreso PP'!S64/consumo!S65)*100</f>
        <v>0.81393604893778526</v>
      </c>
      <c r="T64" s="110"/>
    </row>
    <row r="65" spans="2:20" ht="21" customHeight="1" x14ac:dyDescent="0.25">
      <c r="B65" s="67">
        <f>+'Ingresos totales'!$B65</f>
        <v>2001</v>
      </c>
      <c r="C65" s="176">
        <f>('Ingreso PP'!C65/consumo!C66)*100</f>
        <v>-1.071869690623114</v>
      </c>
      <c r="D65" s="176">
        <f>('Ingreso PP'!D65/consumo!D66)*100</f>
        <v>0.71265008724090084</v>
      </c>
      <c r="E65" s="176">
        <f>('Ingreso PP'!E65/consumo!E66)*100</f>
        <v>1.7744890150402974</v>
      </c>
      <c r="F65" s="176">
        <f>('Ingreso PP'!F65/consumo!F66)*100</f>
        <v>0.32217381021127989</v>
      </c>
      <c r="G65" s="176">
        <f>('Ingreso PP'!G65/consumo!G66)*100</f>
        <v>0.587227451849196</v>
      </c>
      <c r="H65" s="176">
        <f>('Ingreso PP'!H65/consumo!H66)*100</f>
        <v>2.9369986325721387</v>
      </c>
      <c r="I65" s="176">
        <f>('Ingreso PP'!I65/consumo!I66)*100</f>
        <v>0.76594859563480311</v>
      </c>
      <c r="J65" s="176">
        <f>('Ingreso PP'!J65/consumo!J66)*100</f>
        <v>2.2134427748546268</v>
      </c>
      <c r="K65" s="176">
        <f>('Ingreso PP'!K65/consumo!K66)*100</f>
        <v>-0.66739879704068383</v>
      </c>
      <c r="L65" s="176">
        <f>('Ingreso PP'!L65/consumo!L66)*100</f>
        <v>1.1554068160348689</v>
      </c>
      <c r="M65" s="176">
        <f>('Ingreso PP'!M65/consumo!M66)*100</f>
        <v>3.902509558026563</v>
      </c>
      <c r="N65" s="182">
        <f>('Ingreso PP'!N65/consumo!N66)*100</f>
        <v>0.5639864846025352</v>
      </c>
      <c r="O65" s="178">
        <f>('Ingreso PP'!O65/consumo!O66)*100</f>
        <v>0.35688734900626851</v>
      </c>
      <c r="P65" s="130"/>
      <c r="Q65" s="186">
        <f>('Ingreso PP'!Q65/consumo!Q66)*100</f>
        <v>0.91133455982295108</v>
      </c>
      <c r="R65" s="130">
        <f t="shared" ref="R65:R78" si="9">((Q65/Q64)-1)*100</f>
        <v>133.50641317661928</v>
      </c>
      <c r="S65" s="186">
        <f>('Ingreso PP'!S65/consumo!S66)*100</f>
        <v>1.1424056680614791</v>
      </c>
      <c r="T65" s="130">
        <f t="shared" ref="T65:T78" si="10">((S65/S64)-1)*100</f>
        <v>40.355703565698818</v>
      </c>
    </row>
    <row r="66" spans="2:20" ht="21" customHeight="1" x14ac:dyDescent="0.25">
      <c r="B66" s="67">
        <f>+'Ingresos totales'!$B66</f>
        <v>2002</v>
      </c>
      <c r="C66" s="176">
        <f>('Ingreso PP'!C66/consumo!C67)*100</f>
        <v>-6.7008259406546353E-2</v>
      </c>
      <c r="D66" s="176">
        <f>('Ingreso PP'!D66/consumo!D67)*100</f>
        <v>2.6915341534153412</v>
      </c>
      <c r="E66" s="176">
        <f>('Ingreso PP'!E66/consumo!E67)*100</f>
        <v>-0.67273530669340909</v>
      </c>
      <c r="F66" s="176">
        <f>('Ingreso PP'!F66/consumo!F67)*100</f>
        <v>1.5234294941465081</v>
      </c>
      <c r="G66" s="176">
        <f>('Ingreso PP'!G66/consumo!G67)*100</f>
        <v>1.5563533179990974</v>
      </c>
      <c r="H66" s="176">
        <f>('Ingreso PP'!H66/consumo!H67)*100</f>
        <v>2.5224447042775018</v>
      </c>
      <c r="I66" s="176">
        <f>('Ingreso PP'!I66/consumo!I67)*100</f>
        <v>1.5738386308068459</v>
      </c>
      <c r="J66" s="176">
        <f>('Ingreso PP'!J66/consumo!J67)*100</f>
        <v>0.80223015165031208</v>
      </c>
      <c r="K66" s="176">
        <f>('Ingreso PP'!K66/consumo!K67)*100</f>
        <v>1.6047126745435019</v>
      </c>
      <c r="L66" s="176">
        <f>('Ingreso PP'!L66/consumo!L67)*100</f>
        <v>2.2270914443072831</v>
      </c>
      <c r="M66" s="176">
        <f>('Ingreso PP'!M66/consumo!M67)*100</f>
        <v>0.44971536130750162</v>
      </c>
      <c r="N66" s="182">
        <f>('Ingreso PP'!N66/consumo!N67)*100</f>
        <v>2.1057877227361796</v>
      </c>
      <c r="O66" s="178">
        <f>('Ingreso PP'!O66/consumo!O67)*100</f>
        <v>0.56526153952704339</v>
      </c>
      <c r="P66" s="130"/>
      <c r="Q66" s="186">
        <f>('Ingreso PP'!Q66/consumo!Q67)*100</f>
        <v>1.3290089466255797</v>
      </c>
      <c r="R66" s="130">
        <f t="shared" si="9"/>
        <v>45.831070741328197</v>
      </c>
      <c r="S66" s="186">
        <f>('Ingreso PP'!S66/consumo!S67)*100</f>
        <v>1.3440071952145516</v>
      </c>
      <c r="T66" s="130">
        <f t="shared" si="10"/>
        <v>17.647104946105998</v>
      </c>
    </row>
    <row r="67" spans="2:20" ht="21" customHeight="1" x14ac:dyDescent="0.25">
      <c r="B67" s="67">
        <f>+'Ingresos totales'!$B67</f>
        <v>2003</v>
      </c>
      <c r="C67" s="176">
        <f>('Ingreso PP'!C67/consumo!C68)*100</f>
        <v>1.4504771591454737</v>
      </c>
      <c r="D67" s="176">
        <f>('Ingreso PP'!D67/consumo!D68)*100</f>
        <v>0.15059751165065732</v>
      </c>
      <c r="E67" s="176">
        <f>('Ingreso PP'!E67/consumo!E68)*100</f>
        <v>1.3691594669979203</v>
      </c>
      <c r="F67" s="176">
        <f>('Ingreso PP'!F67/consumo!F68)*100</f>
        <v>1.6002731153178806</v>
      </c>
      <c r="G67" s="176">
        <f>('Ingreso PP'!G67/consumo!G68)*100</f>
        <v>0.64164437475160685</v>
      </c>
      <c r="H67" s="176">
        <f>('Ingreso PP'!H67/consumo!H68)*100</f>
        <v>2.0319935113377015</v>
      </c>
      <c r="I67" s="176">
        <f>('Ingreso PP'!I67/consumo!I68)*100</f>
        <v>6.093160428626514</v>
      </c>
      <c r="J67" s="176">
        <f>('Ingreso PP'!J67/consumo!J68)*100</f>
        <v>1.5809047665275218</v>
      </c>
      <c r="K67" s="176">
        <f>('Ingreso PP'!K67/consumo!K68)*100</f>
        <v>1.8481157686467582</v>
      </c>
      <c r="L67" s="176">
        <f>('Ingreso PP'!L67/consumo!L68)*100</f>
        <v>2.185074211502783</v>
      </c>
      <c r="M67" s="176">
        <f>('Ingreso PP'!M67/consumo!M68)*100</f>
        <v>3.046027846027846</v>
      </c>
      <c r="N67" s="182">
        <f>('Ingreso PP'!N67/consumo!N68)*100</f>
        <v>1.3123051302215849</v>
      </c>
      <c r="O67" s="178">
        <f>('Ingreso PP'!O67/consumo!O68)*100</f>
        <v>0.99169861649730207</v>
      </c>
      <c r="P67" s="130"/>
      <c r="Q67" s="186">
        <f>('Ingreso PP'!Q67/consumo!Q68)*100</f>
        <v>1.933143121587116</v>
      </c>
      <c r="R67" s="130">
        <f t="shared" si="9"/>
        <v>45.457494962352449</v>
      </c>
      <c r="S67" s="186">
        <f>('Ingreso PP'!S67/consumo!S68)*100</f>
        <v>2.4902137222919611</v>
      </c>
      <c r="T67" s="130">
        <f t="shared" si="10"/>
        <v>85.282767172569635</v>
      </c>
    </row>
    <row r="68" spans="2:20" ht="21" customHeight="1" x14ac:dyDescent="0.25">
      <c r="B68" s="67">
        <f>+'Ingresos totales'!$B68</f>
        <v>2004</v>
      </c>
      <c r="C68" s="176">
        <f>('Ingreso PP'!C68/consumo!C69)*100</f>
        <v>2.799339806302692</v>
      </c>
      <c r="D68" s="176">
        <f>('Ingreso PP'!D68/consumo!D69)*100</f>
        <v>2.2270895181235804</v>
      </c>
      <c r="E68" s="176">
        <f>('Ingreso PP'!E68/consumo!E69)*100</f>
        <v>2.0663752463387759</v>
      </c>
      <c r="F68" s="176">
        <f>('Ingreso PP'!F68/consumo!F69)*100</f>
        <v>1.9211899487116708</v>
      </c>
      <c r="G68" s="176">
        <f>('Ingreso PP'!G68/consumo!G69)*100</f>
        <v>2.2650313187584294</v>
      </c>
      <c r="H68" s="176">
        <f>('Ingreso PP'!H68/consumo!H69)*100</f>
        <v>2.6516118587039768</v>
      </c>
      <c r="I68" s="176">
        <f>('Ingreso PP'!I68/consumo!I69)*100</f>
        <v>3.133407498878729</v>
      </c>
      <c r="J68" s="176">
        <f>('Ingreso PP'!J68/consumo!J69)*100</f>
        <v>3.0281309115607868</v>
      </c>
      <c r="K68" s="176">
        <f>('Ingreso PP'!K68/consumo!K69)*100</f>
        <v>2.411541099499924</v>
      </c>
      <c r="L68" s="176">
        <f>('Ingreso PP'!L68/consumo!L69)*100</f>
        <v>2.8152690173498107</v>
      </c>
      <c r="M68" s="176">
        <f>('Ingreso PP'!M68/consumo!M69)*100</f>
        <v>2.2225849359559251</v>
      </c>
      <c r="N68" s="182">
        <f>('Ingreso PP'!N68/consumo!N69)*100</f>
        <v>2.6386240006409607</v>
      </c>
      <c r="O68" s="178">
        <f>('Ingreso PP'!O68/consumo!O69)*100</f>
        <v>2.3464230550183816</v>
      </c>
      <c r="P68" s="130">
        <f t="shared" ref="P68:P80" si="11">((O68/O67)-1)*100</f>
        <v>136.60646651963592</v>
      </c>
      <c r="Q68" s="186">
        <f>('Ingreso PP'!Q68/consumo!Q69)*100</f>
        <v>2.5051590313406669</v>
      </c>
      <c r="R68" s="130">
        <f t="shared" si="9"/>
        <v>29.589941032608301</v>
      </c>
      <c r="S68" s="186">
        <f>('Ingreso PP'!S68/consumo!S69)*100</f>
        <v>2.6889610578752245</v>
      </c>
      <c r="T68" s="130">
        <f t="shared" si="10"/>
        <v>7.9811356673570533</v>
      </c>
    </row>
    <row r="69" spans="2:20" ht="21" customHeight="1" x14ac:dyDescent="0.25">
      <c r="B69" s="67">
        <f>+'Ingresos totales'!$B69</f>
        <v>2005</v>
      </c>
      <c r="C69" s="176">
        <f>('Ingreso PP'!C69/consumo!C70)*100</f>
        <v>2.6791975044941525</v>
      </c>
      <c r="D69" s="176">
        <f>('Ingreso PP'!D69/consumo!D70)*100</f>
        <v>2.7027680884111822</v>
      </c>
      <c r="E69" s="176">
        <f>('Ingreso PP'!E69/consumo!E70)*100</f>
        <v>3.0865290179345419</v>
      </c>
      <c r="F69" s="176">
        <f>('Ingreso PP'!F69/consumo!F70)*100</f>
        <v>2.5747516271600888</v>
      </c>
      <c r="G69" s="176">
        <f>('Ingreso PP'!G69/consumo!G70)*100</f>
        <v>2.6143039328376383</v>
      </c>
      <c r="H69" s="176">
        <f>('Ingreso PP'!H69/consumo!H70)*100</f>
        <v>2.3918703774879382</v>
      </c>
      <c r="I69" s="176">
        <f>('Ingreso PP'!I69/consumo!I70)*100</f>
        <v>2.8098269438760473</v>
      </c>
      <c r="J69" s="176">
        <f>('Ingreso PP'!J69/consumo!J70)*100</f>
        <v>3.2422079880580275</v>
      </c>
      <c r="K69" s="176">
        <f>('Ingreso PP'!K69/consumo!K70)*100</f>
        <v>3.3479409265520212</v>
      </c>
      <c r="L69" s="176">
        <f>('Ingreso PP'!L69/consumo!L70)*100</f>
        <v>2.7986952128180591</v>
      </c>
      <c r="M69" s="176">
        <f>('Ingreso PP'!M69/consumo!M70)*100</f>
        <v>2.4570460488541519</v>
      </c>
      <c r="N69" s="182">
        <f>('Ingreso PP'!N69/consumo!N70)*100</f>
        <v>2.9132656276078248</v>
      </c>
      <c r="O69" s="178">
        <f>('Ingreso PP'!O69/consumo!O70)*100</f>
        <v>2.8207319494647711</v>
      </c>
      <c r="P69" s="130">
        <f t="shared" si="11"/>
        <v>20.214125216335898</v>
      </c>
      <c r="Q69" s="186">
        <f>('Ingreso PP'!Q69/consumo!Q70)*100</f>
        <v>2.7975943134836494</v>
      </c>
      <c r="R69" s="130">
        <f t="shared" si="9"/>
        <v>11.673322071951752</v>
      </c>
      <c r="S69" s="186">
        <f>('Ingreso PP'!S69/consumo!S70)*100</f>
        <v>2.9648128436085481</v>
      </c>
      <c r="T69" s="130">
        <f t="shared" si="10"/>
        <v>10.258675369263148</v>
      </c>
    </row>
    <row r="70" spans="2:20" ht="21" customHeight="1" x14ac:dyDescent="0.25">
      <c r="B70" s="67">
        <f>+'Ingresos totales'!$B70</f>
        <v>2006</v>
      </c>
      <c r="C70" s="176">
        <f>('Ingreso PP'!C70/consumo!C71)*100</f>
        <v>2.975707339488717</v>
      </c>
      <c r="D70" s="176">
        <f>('Ingreso PP'!D70/consumo!D71)*100</f>
        <v>3.0955634413853659</v>
      </c>
      <c r="E70" s="176">
        <f>('Ingreso PP'!E70/consumo!E71)*100</f>
        <v>2.9377754173236741</v>
      </c>
      <c r="F70" s="176">
        <f>('Ingreso PP'!F70/consumo!F71)*100</f>
        <v>2.6393986398484719</v>
      </c>
      <c r="G70" s="176">
        <f>('Ingreso PP'!G70/consumo!G71)*100</f>
        <v>2.7922218813471229</v>
      </c>
      <c r="H70" s="176">
        <f>('Ingreso PP'!H70/consumo!H71)*100</f>
        <v>3.6019102179899032</v>
      </c>
      <c r="I70" s="176">
        <f>('Ingreso PP'!I70/consumo!I71)*100</f>
        <v>3.5923963085734285</v>
      </c>
      <c r="J70" s="176">
        <f>('Ingreso PP'!J70/consumo!J71)*100</f>
        <v>-1.7713344405562561</v>
      </c>
      <c r="K70" s="176">
        <f>('Ingreso PP'!K70/consumo!K71)*100</f>
        <v>12.061917323193981</v>
      </c>
      <c r="L70" s="176">
        <f>('Ingreso PP'!L70/consumo!L71)*100</f>
        <v>2.3906589700479008</v>
      </c>
      <c r="M70" s="176">
        <f>('Ingreso PP'!M70/consumo!M71)*100</f>
        <v>3.6047222370671226</v>
      </c>
      <c r="N70" s="182">
        <f>('Ingreso PP'!N70/consumo!N71)*100</f>
        <v>3.9123525526914427</v>
      </c>
      <c r="O70" s="178">
        <f>('Ingreso PP'!O70/consumo!O71)*100</f>
        <v>3.0001613228194239</v>
      </c>
      <c r="P70" s="130">
        <f t="shared" si="11"/>
        <v>6.3610926727262873</v>
      </c>
      <c r="Q70" s="186">
        <f>('Ingreso PP'!Q70/consumo!Q71)*100</f>
        <v>3.5480595993298634</v>
      </c>
      <c r="R70" s="130">
        <f t="shared" si="9"/>
        <v>26.825379299249128</v>
      </c>
      <c r="S70" s="186">
        <f>('Ingreso PP'!S70/consumo!S71)*100</f>
        <v>3.6698600446262497</v>
      </c>
      <c r="T70" s="130">
        <f t="shared" si="10"/>
        <v>23.780496045057966</v>
      </c>
    </row>
    <row r="71" spans="2:20" ht="21" customHeight="1" x14ac:dyDescent="0.25">
      <c r="B71" s="67">
        <f>+'Ingresos totales'!$B71</f>
        <v>2007</v>
      </c>
      <c r="C71" s="176">
        <f>('Ingreso PP'!C71/consumo!C72)*100</f>
        <v>3.0228617354517118</v>
      </c>
      <c r="D71" s="176">
        <f>('Ingreso PP'!D71/consumo!D72)*100</f>
        <v>3.3774594948515513</v>
      </c>
      <c r="E71" s="176">
        <f>('Ingreso PP'!E71/consumo!E72)*100</f>
        <v>3.4803688610897767</v>
      </c>
      <c r="F71" s="176">
        <f>('Ingreso PP'!F71/consumo!F72)*100</f>
        <v>2.9150827305175584</v>
      </c>
      <c r="G71" s="176">
        <f>('Ingreso PP'!G71/consumo!G72)*100</f>
        <v>3.1386005388127387</v>
      </c>
      <c r="H71" s="176">
        <f>('Ingreso PP'!H71/consumo!H72)*100</f>
        <v>3.6056069841945226</v>
      </c>
      <c r="I71" s="176">
        <f>('Ingreso PP'!I71/consumo!I72)*100</f>
        <v>3.6593298750604948</v>
      </c>
      <c r="J71" s="176">
        <f>('Ingreso PP'!J71/consumo!J72)*100</f>
        <v>3.8081912308422319</v>
      </c>
      <c r="K71" s="176">
        <f>('Ingreso PP'!K71/consumo!K72)*100</f>
        <v>3.975305604711235</v>
      </c>
      <c r="L71" s="176">
        <f>('Ingreso PP'!L71/consumo!L72)*100</f>
        <v>3.6519059343805247</v>
      </c>
      <c r="M71" s="176">
        <f>('Ingreso PP'!M71/consumo!M72)*100</f>
        <v>3.6070815505050255</v>
      </c>
      <c r="N71" s="182">
        <f>('Ingreso PP'!N71/consumo!N72)*100</f>
        <v>3.5579868995277071</v>
      </c>
      <c r="O71" s="178">
        <f>('Ingreso PP'!O71/consumo!O72)*100</f>
        <v>3.2916173425966937</v>
      </c>
      <c r="P71" s="130">
        <f t="shared" si="11"/>
        <v>9.7146782594801131</v>
      </c>
      <c r="Q71" s="186">
        <f>('Ingreso PP'!Q71/consumo!Q72)*100</f>
        <v>3.4839832598480025</v>
      </c>
      <c r="R71" s="130">
        <f t="shared" si="9"/>
        <v>-1.8059544291184726</v>
      </c>
      <c r="S71" s="186">
        <f>('Ingreso PP'!S71/consumo!S72)*100</f>
        <v>3.7143010087043167</v>
      </c>
      <c r="T71" s="130">
        <f t="shared" si="10"/>
        <v>1.2109716320964692</v>
      </c>
    </row>
    <row r="72" spans="2:20" ht="21" customHeight="1" x14ac:dyDescent="0.25">
      <c r="B72" s="67">
        <f>+'Ingresos totales'!$B72</f>
        <v>2008</v>
      </c>
      <c r="C72" s="176">
        <f>('Ingreso PP'!C72/consumo!C73)*100</f>
        <v>3.6832501930760144</v>
      </c>
      <c r="D72" s="176">
        <f>('Ingreso PP'!D72/consumo!D73)*100</f>
        <v>3.6255552415926733</v>
      </c>
      <c r="E72" s="176">
        <f>('Ingreso PP'!E72/consumo!E73)*100</f>
        <v>3.7196576301105786</v>
      </c>
      <c r="F72" s="176">
        <f>('Ingreso PP'!F72/consumo!F73)*100</f>
        <v>3.5986962656860535</v>
      </c>
      <c r="G72" s="176">
        <f>('Ingreso PP'!G72/consumo!G73)*100</f>
        <v>3.802884125623387</v>
      </c>
      <c r="H72" s="176">
        <f>('Ingreso PP'!H72/consumo!H73)*100</f>
        <v>3.882571045941134</v>
      </c>
      <c r="I72" s="176">
        <f>('Ingreso PP'!I72/consumo!I73)*100</f>
        <v>3.8504423002213821</v>
      </c>
      <c r="J72" s="176">
        <f>('Ingreso PP'!J72/consumo!J73)*100</f>
        <v>4.1176951972676568</v>
      </c>
      <c r="K72" s="176">
        <f>('Ingreso PP'!K72/consumo!K73)*100</f>
        <v>4.2424047879803819</v>
      </c>
      <c r="L72" s="176">
        <f>('Ingreso PP'!L72/consumo!L73)*100</f>
        <v>4.638035945675723</v>
      </c>
      <c r="M72" s="176">
        <f>('Ingreso PP'!M72/consumo!M73)*100</f>
        <v>4.4874709710478866</v>
      </c>
      <c r="N72" s="182">
        <f>('Ingreso PP'!N72/consumo!N73)*100</f>
        <v>4.0112981310824996</v>
      </c>
      <c r="O72" s="178">
        <f>('Ingreso PP'!O72/consumo!O73)*100</f>
        <v>3.6748838569525573</v>
      </c>
      <c r="P72" s="130">
        <f t="shared" si="11"/>
        <v>11.643714152189766</v>
      </c>
      <c r="Q72" s="186">
        <f>('Ingreso PP'!Q72/consumo!Q73)*100</f>
        <v>3.9720967058012273</v>
      </c>
      <c r="R72" s="130">
        <f t="shared" si="9"/>
        <v>14.010212149369504</v>
      </c>
      <c r="S72" s="186">
        <f>('Ingreso PP'!S72/consumo!S73)*100</f>
        <v>4.1616002252371214</v>
      </c>
      <c r="T72" s="130">
        <f t="shared" si="10"/>
        <v>12.042621626103456</v>
      </c>
    </row>
    <row r="73" spans="2:20" ht="21" customHeight="1" x14ac:dyDescent="0.25">
      <c r="B73" s="67">
        <f>+'Ingresos totales'!$B73</f>
        <v>2009</v>
      </c>
      <c r="C73" s="176">
        <f>('Ingreso PP'!C73/consumo!C74)*100</f>
        <v>3.9645315930637604</v>
      </c>
      <c r="D73" s="176">
        <f>('Ingreso PP'!D73/consumo!D74)*100</f>
        <v>4.272488954362422</v>
      </c>
      <c r="E73" s="176">
        <f>('Ingreso PP'!E73/consumo!E74)*100</f>
        <v>4.3481817085550727</v>
      </c>
      <c r="F73" s="176">
        <f>('Ingreso PP'!F73/consumo!F74)*100</f>
        <v>4.1883761899152185</v>
      </c>
      <c r="G73" s="176">
        <f>('Ingreso PP'!G73/consumo!G74)*100</f>
        <v>3.9295235995772102</v>
      </c>
      <c r="H73" s="176">
        <f>('Ingreso PP'!H73/consumo!H74)*100</f>
        <v>3.8687587719298242</v>
      </c>
      <c r="I73" s="176">
        <f>('Ingreso PP'!I73/consumo!I74)*100</f>
        <v>4.7479724009481892</v>
      </c>
      <c r="J73" s="176">
        <f>('Ingreso PP'!J73/consumo!J74)*100</f>
        <v>3.5204562417124454</v>
      </c>
      <c r="K73" s="176">
        <f>('Ingreso PP'!K73/consumo!K74)*100</f>
        <v>3.5012533504857579</v>
      </c>
      <c r="L73" s="176">
        <f>('Ingreso PP'!L73/consumo!L74)*100</f>
        <v>4.3980401333082995</v>
      </c>
      <c r="M73" s="176">
        <f>('Ingreso PP'!M73/consumo!M74)*100</f>
        <v>4.9549340843407181</v>
      </c>
      <c r="N73" s="182">
        <f>('Ingreso PP'!N73/consumo!N74)*100</f>
        <v>5.3286346992135316</v>
      </c>
      <c r="O73" s="178">
        <f>('Ingreso PP'!O73/consumo!O74)*100</f>
        <v>4.1968304596435049</v>
      </c>
      <c r="P73" s="130">
        <f t="shared" si="11"/>
        <v>14.203077512326567</v>
      </c>
      <c r="Q73" s="186">
        <f>('Ingreso PP'!Q73/consumo!Q74)*100</f>
        <v>4.2387862270364733</v>
      </c>
      <c r="R73" s="130">
        <f t="shared" si="9"/>
        <v>6.7140742279951926</v>
      </c>
      <c r="S73" s="186">
        <f>('Ingreso PP'!S73/consumo!S74)*100</f>
        <v>4.3993009407389589</v>
      </c>
      <c r="T73" s="130">
        <f t="shared" si="10"/>
        <v>5.7117623663213379</v>
      </c>
    </row>
    <row r="74" spans="2:20" ht="21" customHeight="1" x14ac:dyDescent="0.25">
      <c r="B74" s="67">
        <f>+'Ingresos totales'!$B74</f>
        <v>2010</v>
      </c>
      <c r="C74" s="176">
        <f>('Ingreso PP'!C74/consumo!C75)*100</f>
        <v>3.9051691262723494</v>
      </c>
      <c r="D74" s="176">
        <f>('Ingreso PP'!D74/consumo!D75)*100</f>
        <v>4.4854618548831686</v>
      </c>
      <c r="E74" s="176">
        <f>('Ingreso PP'!E74/consumo!E75)*100</f>
        <v>4.0535306011567176</v>
      </c>
      <c r="F74" s="176">
        <f>('Ingreso PP'!F74/consumo!F75)*100</f>
        <v>4.5174090994820535</v>
      </c>
      <c r="G74" s="176">
        <f>('Ingreso PP'!G74/consumo!G75)*100</f>
        <v>4.9405772778138433</v>
      </c>
      <c r="H74" s="176">
        <f>('Ingreso PP'!H74/consumo!H75)*100</f>
        <v>4.6474160366836044</v>
      </c>
      <c r="I74" s="176">
        <f>('Ingreso PP'!I74/consumo!I75)*100</f>
        <v>4.7103493845312965</v>
      </c>
      <c r="J74" s="176">
        <f>('Ingreso PP'!J74/consumo!J75)*100</f>
        <v>3.979146770257465</v>
      </c>
      <c r="K74" s="176">
        <f>('Ingreso PP'!K74/consumo!K75)*100</f>
        <v>3.2967906927963293</v>
      </c>
      <c r="L74" s="176">
        <f>('Ingreso PP'!L74/consumo!L75)*100</f>
        <v>4.2446860431039735</v>
      </c>
      <c r="M74" s="176">
        <f>('Ingreso PP'!M74/consumo!M75)*100</f>
        <v>4.2602720996290859</v>
      </c>
      <c r="N74" s="182">
        <f>('Ingreso PP'!N74/consumo!N75)*100</f>
        <v>3.3276632594411009</v>
      </c>
      <c r="O74" s="178">
        <f>('Ingreso PP'!O74/consumo!O75)*100</f>
        <v>4.1374139682799846</v>
      </c>
      <c r="P74" s="130">
        <f t="shared" si="11"/>
        <v>-1.4157467625834808</v>
      </c>
      <c r="Q74" s="186">
        <f>('Ingreso PP'!Q74/consumo!Q75)*100</f>
        <v>4.1966331841439235</v>
      </c>
      <c r="R74" s="130">
        <f t="shared" si="9"/>
        <v>-0.99446022127001044</v>
      </c>
      <c r="S74" s="186">
        <f>('Ingreso PP'!S74/consumo!S75)*100</f>
        <v>4.0029229652915506</v>
      </c>
      <c r="T74" s="130">
        <f t="shared" si="10"/>
        <v>-9.0100218372609948</v>
      </c>
    </row>
    <row r="75" spans="2:20" ht="21" customHeight="1" x14ac:dyDescent="0.25">
      <c r="B75" s="67">
        <f>+'Ingresos totales'!$B75</f>
        <v>2011</v>
      </c>
      <c r="C75" s="176">
        <f>('Ingreso PP'!C75/consumo!C76)*100</f>
        <v>4.1822902496615981</v>
      </c>
      <c r="D75" s="176">
        <f>('Ingreso PP'!D75/consumo!D76)*100</f>
        <v>4.1167164571017434</v>
      </c>
      <c r="E75" s="176">
        <f>('Ingreso PP'!E75/consumo!E76)*100</f>
        <v>4.034632767656313</v>
      </c>
      <c r="F75" s="176">
        <f>('Ingreso PP'!F75/consumo!F76)*100</f>
        <v>3.9016526082338632</v>
      </c>
      <c r="G75" s="176">
        <f>('Ingreso PP'!G75/consumo!G76)*100</f>
        <v>3.9419540421922665</v>
      </c>
      <c r="H75" s="176">
        <f>('Ingreso PP'!H75/consumo!H76)*100</f>
        <v>4.0324017873794231</v>
      </c>
      <c r="I75" s="176">
        <f>('Ingreso PP'!I75/consumo!I76)*100</f>
        <v>4.445052716245649</v>
      </c>
      <c r="J75" s="176">
        <f>('Ingreso PP'!J75/consumo!J76)*100</f>
        <v>4.2294274973510246</v>
      </c>
      <c r="K75" s="176">
        <f>('Ingreso PP'!K75/consumo!K76)*100</f>
        <v>4.7161377324343849</v>
      </c>
      <c r="L75" s="176">
        <f>('Ingreso PP'!L75/consumo!L76)*100</f>
        <v>4.2413913544120865</v>
      </c>
      <c r="M75" s="176">
        <f>('Ingreso PP'!M75/consumo!M76)*100</f>
        <v>4.325652438394239</v>
      </c>
      <c r="N75" s="182">
        <f>('Ingreso PP'!N75/consumo!N76)*100</f>
        <v>4.3782966525586771</v>
      </c>
      <c r="O75" s="178">
        <f>('Ingreso PP'!O75/consumo!O76)*100</f>
        <v>4.1121009282455718</v>
      </c>
      <c r="P75" s="130">
        <f t="shared" si="11"/>
        <v>-0.61180825096252001</v>
      </c>
      <c r="Q75" s="186">
        <f>('Ingreso PP'!Q75/consumo!Q76)*100</f>
        <v>4.214797324668397</v>
      </c>
      <c r="R75" s="130">
        <f t="shared" si="9"/>
        <v>0.43282649989764277</v>
      </c>
      <c r="S75" s="186">
        <f>('Ingreso PP'!S75/consumo!S76)*100</f>
        <v>4.439931294313622</v>
      </c>
      <c r="T75" s="130">
        <f t="shared" si="10"/>
        <v>10.917230554054447</v>
      </c>
    </row>
    <row r="76" spans="2:20" ht="21" customHeight="1" x14ac:dyDescent="0.25">
      <c r="B76" s="67">
        <f>+'Ingresos totales'!$B76</f>
        <v>2012</v>
      </c>
      <c r="C76" s="176">
        <f>('Ingreso PP'!C76/consumo!C77)*100</f>
        <v>4.1436664062831028</v>
      </c>
      <c r="D76" s="176">
        <f>('Ingreso PP'!D76/consumo!D77)*100</f>
        <v>4.3194099083735438</v>
      </c>
      <c r="E76" s="176">
        <f>('Ingreso PP'!E76/consumo!E77)*100</f>
        <v>4.5195443851063093</v>
      </c>
      <c r="F76" s="176">
        <f>('Ingreso PP'!F76/consumo!F77)*100</f>
        <v>3.2223013124124051</v>
      </c>
      <c r="G76" s="176">
        <f>('Ingreso PP'!G76/consumo!G77)*100</f>
        <v>5.8676002053968643</v>
      </c>
      <c r="H76" s="176">
        <f>('Ingreso PP'!H76/consumo!H77)*100</f>
        <v>4.9051756422584036</v>
      </c>
      <c r="I76" s="176">
        <f>('Ingreso PP'!I76/consumo!I77)*100</f>
        <v>4.6758791928430119</v>
      </c>
      <c r="J76" s="176">
        <f>('Ingreso PP'!J76/consumo!J77)*100</f>
        <v>4.0922196081841458</v>
      </c>
      <c r="K76" s="176">
        <f>('Ingreso PP'!K76/consumo!K77)*100</f>
        <v>4.619323568194079</v>
      </c>
      <c r="L76" s="176">
        <f>('Ingreso PP'!L76/consumo!L77)*100</f>
        <v>8.880425160944867</v>
      </c>
      <c r="M76" s="176">
        <f>('Ingreso PP'!M76/consumo!M77)*100</f>
        <v>0.33800759463572894</v>
      </c>
      <c r="N76" s="182">
        <f>('Ingreso PP'!N76/consumo!N77)*100</f>
        <v>-2.8720350187543323E-2</v>
      </c>
      <c r="O76" s="178">
        <f>('Ingreso PP'!O76/consumo!O77)*100</f>
        <v>4.2990113426175496</v>
      </c>
      <c r="P76" s="130">
        <f t="shared" si="11"/>
        <v>4.5453751654807473</v>
      </c>
      <c r="Q76" s="186">
        <f>('Ingreso PP'!Q76/consumo!Q77)*100</f>
        <v>3.0088431118208989</v>
      </c>
      <c r="R76" s="130">
        <f t="shared" si="9"/>
        <v>-28.612389160192365</v>
      </c>
      <c r="S76" s="186">
        <f>('Ingreso PP'!S76/consumo!S77)*100</f>
        <v>3.1370168571781569</v>
      </c>
      <c r="T76" s="130">
        <f t="shared" si="10"/>
        <v>-29.34537385306286</v>
      </c>
    </row>
    <row r="77" spans="2:20" ht="21" customHeight="1" x14ac:dyDescent="0.25">
      <c r="B77" s="67">
        <f>+'Ingresos totales'!$B77</f>
        <v>2013</v>
      </c>
      <c r="C77" s="176">
        <f>('Ingreso PP'!C77/consumo!C78)*100</f>
        <v>5.7388655597689606</v>
      </c>
      <c r="D77" s="176">
        <f>('Ingreso PP'!D77/consumo!D78)*100</f>
        <v>4.5511120139202745</v>
      </c>
      <c r="E77" s="176">
        <f>('Ingreso PP'!E77/consumo!E78)*100</f>
        <v>5.3708200309400551</v>
      </c>
      <c r="F77" s="176">
        <f>('Ingreso PP'!F77/consumo!F78)*100</f>
        <v>4.7134363997206234</v>
      </c>
      <c r="G77" s="176">
        <f>('Ingreso PP'!G77/consumo!G78)*100</f>
        <v>4.2248815064744978</v>
      </c>
      <c r="H77" s="176">
        <f>('Ingreso PP'!H77/consumo!H78)*100</f>
        <v>5.2524506972626543</v>
      </c>
      <c r="I77" s="176">
        <f>('Ingreso PP'!I77/consumo!I78)*100</f>
        <v>5.5180991278705154</v>
      </c>
      <c r="J77" s="176">
        <f>('Ingreso PP'!J77/consumo!J78)*100</f>
        <v>4.1501296561203365</v>
      </c>
      <c r="K77" s="176">
        <f>('Ingreso PP'!K77/consumo!K78)*100</f>
        <v>4.1918737087737217</v>
      </c>
      <c r="L77" s="176">
        <f>('Ingreso PP'!L77/consumo!L78)*100</f>
        <v>5.4657420352800239</v>
      </c>
      <c r="M77" s="176">
        <f>('Ingreso PP'!M77/consumo!M78)*100</f>
        <v>7.4641772359183758</v>
      </c>
      <c r="N77" s="182">
        <f>('Ingreso PP'!N77/consumo!N78)*100</f>
        <v>5.0183253760602415</v>
      </c>
      <c r="O77" s="178">
        <f>('Ingreso PP'!O77/consumo!O78)*100</f>
        <v>5.1710316898351438</v>
      </c>
      <c r="P77" s="130">
        <f t="shared" si="11"/>
        <v>20.284206709876806</v>
      </c>
      <c r="Q77" s="186">
        <f>('Ingreso PP'!Q77/consumo!Q78)*100</f>
        <v>5.1408528643483438</v>
      </c>
      <c r="R77" s="130">
        <f t="shared" si="9"/>
        <v>70.858122982596797</v>
      </c>
      <c r="S77" s="186">
        <f>('Ingreso PP'!S77/consumo!S78)*100</f>
        <v>5.1210167646987523</v>
      </c>
      <c r="T77" s="130">
        <f t="shared" si="10"/>
        <v>63.24479586333063</v>
      </c>
    </row>
    <row r="78" spans="2:20" ht="21" customHeight="1" x14ac:dyDescent="0.25">
      <c r="B78" s="67">
        <f>+'Ingresos totales'!$B78</f>
        <v>2014</v>
      </c>
      <c r="C78" s="176">
        <f>('Ingreso PP'!C78/consumo!C79)*100</f>
        <v>4.9440244505060873</v>
      </c>
      <c r="D78" s="176">
        <f>('Ingreso PP'!D78/consumo!D79)*100</f>
        <v>4.3848709626875539</v>
      </c>
      <c r="E78" s="176">
        <f>('Ingreso PP'!E78/consumo!E79)*100</f>
        <v>5.6929856731015418</v>
      </c>
      <c r="F78" s="176">
        <f>('Ingreso PP'!F78/consumo!F79)*100</f>
        <v>4.5005167416982541</v>
      </c>
      <c r="G78" s="176">
        <f>('Ingreso PP'!G78/consumo!G79)*100</f>
        <v>4.4287029700476177</v>
      </c>
      <c r="H78" s="176">
        <f>('Ingreso PP'!H78/consumo!H79)*100</f>
        <v>5.6729948835472781</v>
      </c>
      <c r="I78" s="176">
        <f>('Ingreso PP'!I78/consumo!I79)*100</f>
        <v>5.6540341961432006</v>
      </c>
      <c r="J78" s="176">
        <f>('Ingreso PP'!J78/consumo!J79)*100</f>
        <v>5.3334052568648023</v>
      </c>
      <c r="K78" s="176">
        <f>('Ingreso PP'!K78/consumo!K79)*100</f>
        <v>5.3617015891514646</v>
      </c>
      <c r="L78" s="176">
        <f>('Ingreso PP'!L78/consumo!L79)*100</f>
        <v>6.1216898350911091</v>
      </c>
      <c r="M78" s="176">
        <f>('Ingreso PP'!M78/consumo!M79)*100</f>
        <v>6.6189040938070081</v>
      </c>
      <c r="N78" s="182">
        <f>('Ingreso PP'!N78/consumo!N79)*100</f>
        <v>5.857359026429255</v>
      </c>
      <c r="O78" s="178">
        <f>('Ingreso PP'!O78/consumo!O79)*100</f>
        <v>5.0213998056649984</v>
      </c>
      <c r="P78" s="130">
        <f t="shared" si="11"/>
        <v>-2.8936562981093594</v>
      </c>
      <c r="Q78" s="186">
        <f>('Ingreso PP'!Q78/consumo!Q79)*100</f>
        <v>5.4093920546539147</v>
      </c>
      <c r="R78" s="130">
        <f t="shared" si="9"/>
        <v>5.2236311248641698</v>
      </c>
      <c r="S78" s="186">
        <f>('Ingreso PP'!S78/consumo!S79)*100</f>
        <v>5.6569973704319407</v>
      </c>
      <c r="T78" s="130">
        <f t="shared" si="10"/>
        <v>10.46629273756572</v>
      </c>
    </row>
    <row r="79" spans="2:20" ht="21" customHeight="1" x14ac:dyDescent="0.25">
      <c r="B79" s="67">
        <f>+'Ingresos totales'!$B79</f>
        <v>2015</v>
      </c>
      <c r="C79" s="176">
        <f>('Ingreso PP'!C79/consumo!C80)*100</f>
        <v>5.7973109839280372</v>
      </c>
      <c r="D79" s="176">
        <f>('Ingreso PP'!D79/consumo!D80)*100</f>
        <v>5.5880342343821452</v>
      </c>
      <c r="E79" s="176">
        <f>('Ingreso PP'!E79/consumo!E80)*100</f>
        <v>5.0942628339568152</v>
      </c>
      <c r="F79" s="176">
        <f>('Ingreso PP'!F79/consumo!F80)*100</f>
        <v>5.8704464576179287</v>
      </c>
      <c r="G79" s="176">
        <f>('Ingreso PP'!G79/consumo!G80)*100</f>
        <v>5.6741553455781286</v>
      </c>
      <c r="H79" s="176">
        <f>('Ingreso PP'!H79/consumo!H80)*100</f>
        <v>4.8230236065661183</v>
      </c>
      <c r="I79" s="176">
        <f>('Ingreso PP'!I79/consumo!I80)*100</f>
        <v>5.7463058970928342</v>
      </c>
      <c r="J79" s="176">
        <f>('Ingreso PP'!J79/consumo!J80)*100</f>
        <v>6.0950692457464939</v>
      </c>
      <c r="K79" s="176">
        <f>('Ingreso PP'!K79/consumo!K80)*100</f>
        <v>6.1009644826786422</v>
      </c>
      <c r="L79" s="176">
        <f>('Ingreso PP'!L79/consumo!L80)*100</f>
        <v>5.0428683340398726</v>
      </c>
      <c r="M79" s="176">
        <f>('Ingreso PP'!M79/consumo!M80)*100</f>
        <v>4.122005013248379</v>
      </c>
      <c r="N79" s="182">
        <f>('Ingreso PP'!N79/consumo!N80)*100</f>
        <v>5.2440953185655523</v>
      </c>
      <c r="O79" s="178">
        <f>('Ingreso PP'!O79/consumo!O80)*100</f>
        <v>5.501922075768678</v>
      </c>
      <c r="P79" s="130">
        <f t="shared" si="11"/>
        <v>9.5694883638137718</v>
      </c>
      <c r="Q79" s="186">
        <f>('Ingreso PP'!Q79/consumo!Q80)*100</f>
        <v>5.4116327743389778</v>
      </c>
      <c r="R79" s="130">
        <f>((Q79/Q77)-1)*100</f>
        <v>5.2672176608765442</v>
      </c>
      <c r="S79" s="187"/>
      <c r="T79" s="111"/>
    </row>
    <row r="80" spans="2:20" ht="21" customHeight="1" x14ac:dyDescent="0.25">
      <c r="B80" s="82">
        <f>+'Ingresos totales'!$B80</f>
        <v>2016</v>
      </c>
      <c r="C80" s="183">
        <f>('Ingreso PP'!C80/consumo!C81)*100</f>
        <v>5.4660736289984131</v>
      </c>
      <c r="D80" s="183">
        <f>('Ingreso PP'!D80/consumo!D81)*100</f>
        <v>3.8940287166268579</v>
      </c>
      <c r="E80" s="183">
        <f>('Ingreso PP'!E80/consumo!E81)*100</f>
        <v>5.3008570291555719</v>
      </c>
      <c r="F80" s="183"/>
      <c r="G80" s="183"/>
      <c r="H80" s="183"/>
      <c r="I80" s="183"/>
      <c r="J80" s="183"/>
      <c r="K80" s="183"/>
      <c r="L80" s="183"/>
      <c r="M80" s="183"/>
      <c r="N80" s="184"/>
      <c r="O80" s="179">
        <f>('Ingreso PP'!O80/consumo!O81)*100</f>
        <v>4.8740432451759181</v>
      </c>
      <c r="P80" s="137">
        <f t="shared" si="11"/>
        <v>-11.411990608846246</v>
      </c>
      <c r="Q80" s="185"/>
      <c r="R80" s="137"/>
      <c r="S80" s="168"/>
      <c r="T80" s="112"/>
    </row>
    <row r="81" spans="2:20" ht="21" customHeight="1" x14ac:dyDescent="0.25">
      <c r="B81" s="67"/>
      <c r="C81" s="68"/>
      <c r="D81" s="68"/>
      <c r="E81" s="68"/>
      <c r="F81" s="68"/>
      <c r="G81" s="68"/>
      <c r="H81" s="68"/>
      <c r="O81" s="69"/>
      <c r="P81" s="68"/>
    </row>
    <row r="82" spans="2:20" ht="33.75" customHeight="1" x14ac:dyDescent="0.5">
      <c r="B82" s="85" t="s">
        <v>60</v>
      </c>
      <c r="C82" s="86"/>
      <c r="D82" s="86"/>
      <c r="E82" s="86"/>
      <c r="F82" s="86"/>
      <c r="G82" s="86"/>
      <c r="H82" s="86"/>
      <c r="I82" s="86"/>
      <c r="J82" s="86"/>
      <c r="K82" s="86"/>
      <c r="L82" s="86"/>
      <c r="M82" s="86"/>
      <c r="N82" s="98"/>
      <c r="O82" s="86"/>
      <c r="P82" s="86"/>
      <c r="Q82" s="93"/>
      <c r="R82" s="123"/>
      <c r="S82" s="123"/>
      <c r="T82" s="122"/>
    </row>
    <row r="83" spans="2:20" ht="47.25" x14ac:dyDescent="0.25">
      <c r="B83" s="174" t="s">
        <v>23</v>
      </c>
      <c r="C83" s="87" t="s">
        <v>24</v>
      </c>
      <c r="D83" s="87" t="s">
        <v>25</v>
      </c>
      <c r="E83" s="87" t="s">
        <v>26</v>
      </c>
      <c r="F83" s="87" t="s">
        <v>27</v>
      </c>
      <c r="G83" s="87" t="s">
        <v>28</v>
      </c>
      <c r="H83" s="87" t="s">
        <v>29</v>
      </c>
      <c r="I83" s="87" t="s">
        <v>30</v>
      </c>
      <c r="J83" s="87" t="s">
        <v>31</v>
      </c>
      <c r="K83" s="87" t="s">
        <v>32</v>
      </c>
      <c r="L83" s="87" t="s">
        <v>33</v>
      </c>
      <c r="M83" s="87" t="s">
        <v>34</v>
      </c>
      <c r="N83" s="96" t="s">
        <v>35</v>
      </c>
      <c r="O83" s="160" t="s">
        <v>67</v>
      </c>
      <c r="P83" s="161" t="s">
        <v>64</v>
      </c>
      <c r="Q83" s="162" t="s">
        <v>23</v>
      </c>
      <c r="R83" s="161" t="s">
        <v>36</v>
      </c>
      <c r="S83" s="162" t="s">
        <v>63</v>
      </c>
      <c r="T83" s="163" t="s">
        <v>66</v>
      </c>
    </row>
    <row r="84" spans="2:20" ht="21" customHeight="1" x14ac:dyDescent="0.25">
      <c r="B84" s="67">
        <f>+'Ingresos totales'!$B84</f>
        <v>2000</v>
      </c>
      <c r="C84" s="180">
        <f>('Ingreso PP'!C84/consumo!C85)*100</f>
        <v>0</v>
      </c>
      <c r="D84" s="180">
        <f>('Ingreso PP'!D84/consumo!D85)*100</f>
        <v>0</v>
      </c>
      <c r="E84" s="180">
        <f>('Ingreso PP'!E84/consumo!E85)*100</f>
        <v>0</v>
      </c>
      <c r="F84" s="180">
        <f>('Ingreso PP'!F84/consumo!F85)*100</f>
        <v>2.9895509216187579E-2</v>
      </c>
      <c r="G84" s="180">
        <f>('Ingreso PP'!G84/consumo!G85)*100</f>
        <v>8.6656514374582619E-2</v>
      </c>
      <c r="H84" s="180">
        <f>('Ingreso PP'!H84/consumo!H85)*100</f>
        <v>0.18047669308945719</v>
      </c>
      <c r="I84" s="180">
        <f>('Ingreso PP'!I84/consumo!I85)*100</f>
        <v>0.14557600348450722</v>
      </c>
      <c r="J84" s="180">
        <f>('Ingreso PP'!J84/consumo!J85)*100</f>
        <v>0.18060446508419029</v>
      </c>
      <c r="K84" s="180">
        <f>('Ingreso PP'!K84/consumo!K85)*100</f>
        <v>0.81386544579615427</v>
      </c>
      <c r="L84" s="180">
        <f>('Ingreso PP'!L84/consumo!L85)*100</f>
        <v>1.4970619030836523</v>
      </c>
      <c r="M84" s="180">
        <f>('Ingreso PP'!M84/consumo!M85)*100</f>
        <v>1.5437223193800849</v>
      </c>
      <c r="N84" s="181">
        <f>('Ingreso PP'!N84/consumo!N85)*100</f>
        <v>0.29507728689286783</v>
      </c>
      <c r="O84" s="178">
        <f>('Ingreso PP'!O84/consumo!O85)*100</f>
        <v>0</v>
      </c>
      <c r="P84" s="110"/>
      <c r="Q84" s="186">
        <f>('Ingreso PP'!Q84/consumo!Q85)*100</f>
        <v>0.40033278228301367</v>
      </c>
      <c r="R84" s="110"/>
      <c r="S84" s="186">
        <f>('Ingreso PP'!S84/consumo!S85)*100</f>
        <v>0.90987636049967313</v>
      </c>
      <c r="T84" s="110"/>
    </row>
    <row r="85" spans="2:20" ht="21" customHeight="1" x14ac:dyDescent="0.25">
      <c r="B85" s="67">
        <f>+'Ingresos totales'!$B85</f>
        <v>2001</v>
      </c>
      <c r="C85" s="176">
        <f>('Ingreso PP'!C85/consumo!C86)*100</f>
        <v>1.1353283214301428</v>
      </c>
      <c r="D85" s="176">
        <f>('Ingreso PP'!D85/consumo!D86)*100</f>
        <v>1.6936494263248176</v>
      </c>
      <c r="E85" s="176">
        <f>('Ingreso PP'!E85/consumo!E86)*100</f>
        <v>0.90358327761836976</v>
      </c>
      <c r="F85" s="176">
        <f>('Ingreso PP'!F85/consumo!F86)*100</f>
        <v>0.31707636175042342</v>
      </c>
      <c r="G85" s="176">
        <f>('Ingreso PP'!G85/consumo!G86)*100</f>
        <v>0.73358113213213538</v>
      </c>
      <c r="H85" s="176">
        <f>('Ingreso PP'!H85/consumo!H86)*100</f>
        <v>1.5285918556432494</v>
      </c>
      <c r="I85" s="176">
        <f>('Ingreso PP'!I85/consumo!I86)*100</f>
        <v>0.58136545670299267</v>
      </c>
      <c r="J85" s="176">
        <f>('Ingreso PP'!J85/consumo!J86)*100</f>
        <v>1.8544857783012612</v>
      </c>
      <c r="K85" s="176">
        <f>('Ingreso PP'!K85/consumo!K86)*100</f>
        <v>1.0269078492703851</v>
      </c>
      <c r="L85" s="176">
        <f>('Ingreso PP'!L85/consumo!L86)*100</f>
        <v>1.2062719694312389</v>
      </c>
      <c r="M85" s="176">
        <f>('Ingreso PP'!M85/consumo!M86)*100</f>
        <v>1.6322966003190096</v>
      </c>
      <c r="N85" s="182">
        <f>('Ingreso PP'!N85/consumo!N86)*100</f>
        <v>0.86858927138462794</v>
      </c>
      <c r="O85" s="178">
        <f>('Ingreso PP'!O85/consumo!O86)*100</f>
        <v>1.231501733599796</v>
      </c>
      <c r="P85" s="130"/>
      <c r="Q85" s="186">
        <f>('Ingreso PP'!Q85/consumo!Q86)*100</f>
        <v>1.1361330043300133</v>
      </c>
      <c r="R85" s="130">
        <f t="shared" ref="R85:R98" si="12">((Q85/Q84)-1)*100</f>
        <v>183.79714442841419</v>
      </c>
      <c r="S85" s="186">
        <f>('Ingreso PP'!S85/consumo!S86)*100</f>
        <v>1.2669542325223275</v>
      </c>
      <c r="T85" s="130">
        <f t="shared" ref="T85:T98" si="13">((S85/S84)-1)*100</f>
        <v>39.244658672806864</v>
      </c>
    </row>
    <row r="86" spans="2:20" ht="21" customHeight="1" x14ac:dyDescent="0.25">
      <c r="B86" s="67">
        <f>+'Ingresos totales'!$B86</f>
        <v>2002</v>
      </c>
      <c r="C86" s="176">
        <f>('Ingreso PP'!C86/consumo!C87)*100</f>
        <v>1.2170048051254672</v>
      </c>
      <c r="D86" s="176">
        <f>('Ingreso PP'!D86/consumo!D87)*100</f>
        <v>2.0177914110429449</v>
      </c>
      <c r="E86" s="176">
        <f>('Ingreso PP'!E86/consumo!E87)*100</f>
        <v>0.55474403432395603</v>
      </c>
      <c r="F86" s="176">
        <f>('Ingreso PP'!F86/consumo!F87)*100</f>
        <v>1.2490859481582537</v>
      </c>
      <c r="G86" s="176">
        <f>('Ingreso PP'!G86/consumo!G87)*100</f>
        <v>1.3601278961407917</v>
      </c>
      <c r="H86" s="176">
        <f>('Ingreso PP'!H86/consumo!H87)*100</f>
        <v>1.7389982110912343</v>
      </c>
      <c r="I86" s="176">
        <f>('Ingreso PP'!I86/consumo!I87)*100</f>
        <v>1.0903567984570877</v>
      </c>
      <c r="J86" s="176">
        <f>('Ingreso PP'!J86/consumo!J87)*100</f>
        <v>1.3945758799769183</v>
      </c>
      <c r="K86" s="176">
        <f>('Ingreso PP'!K86/consumo!K87)*100</f>
        <v>1.856717337715694</v>
      </c>
      <c r="L86" s="176">
        <f>('Ingreso PP'!L86/consumo!L87)*100</f>
        <v>1.2189322381930183</v>
      </c>
      <c r="M86" s="176">
        <f>('Ingreso PP'!M86/consumo!M87)*100</f>
        <v>1.1643012309920349</v>
      </c>
      <c r="N86" s="182">
        <f>('Ingreso PP'!N86/consumo!N87)*100</f>
        <v>2.0610767326732673</v>
      </c>
      <c r="O86" s="178">
        <f>('Ingreso PP'!O86/consumo!O87)*100</f>
        <v>1.2446975218541376</v>
      </c>
      <c r="P86" s="130">
        <f t="shared" ref="P86:P100" si="14">((O86/O85)-1)*100</f>
        <v>1.0715200713334871</v>
      </c>
      <c r="Q86" s="186">
        <f>('Ingreso PP'!Q86/consumo!Q87)*100</f>
        <v>1.4122460592568074</v>
      </c>
      <c r="R86" s="130">
        <f t="shared" si="12"/>
        <v>24.302881253733144</v>
      </c>
      <c r="S86" s="186">
        <f>('Ingreso PP'!S86/consumo!S87)*100</f>
        <v>1.5822866575088339</v>
      </c>
      <c r="T86" s="130">
        <f t="shared" si="13"/>
        <v>24.889014685141685</v>
      </c>
    </row>
    <row r="87" spans="2:20" ht="21" customHeight="1" x14ac:dyDescent="0.25">
      <c r="B87" s="67">
        <f>+'Ingresos totales'!$B87</f>
        <v>2003</v>
      </c>
      <c r="C87" s="176">
        <f>('Ingreso PP'!C87/consumo!C88)*100</f>
        <v>1.2830306054827667</v>
      </c>
      <c r="D87" s="176">
        <f>('Ingreso PP'!D87/consumo!D88)*100</f>
        <v>0.87767236677012905</v>
      </c>
      <c r="E87" s="176">
        <f>('Ingreso PP'!E87/consumo!E88)*100</f>
        <v>2.0435065194509945</v>
      </c>
      <c r="F87" s="176">
        <f>('Ingreso PP'!F87/consumo!F88)*100</f>
        <v>1.4227978522533478</v>
      </c>
      <c r="G87" s="176">
        <f>('Ingreso PP'!G87/consumo!G88)*100</f>
        <v>1.4449019633085225</v>
      </c>
      <c r="H87" s="176">
        <f>('Ingreso PP'!H87/consumo!H88)*100</f>
        <v>3.0762694751935888</v>
      </c>
      <c r="I87" s="176">
        <f>('Ingreso PP'!I87/consumo!I88)*100</f>
        <v>2.6902475455800672</v>
      </c>
      <c r="J87" s="176">
        <f>('Ingreso PP'!J87/consumo!J88)*100</f>
        <v>1.7001134644478062</v>
      </c>
      <c r="K87" s="176">
        <f>('Ingreso PP'!K87/consumo!K88)*100</f>
        <v>2.5405346426623021</v>
      </c>
      <c r="L87" s="176">
        <f>('Ingreso PP'!L87/consumo!L88)*100</f>
        <v>3.2004384216819446</v>
      </c>
      <c r="M87" s="176">
        <f>('Ingreso PP'!M87/consumo!M88)*100</f>
        <v>2.4196815452884364</v>
      </c>
      <c r="N87" s="182">
        <f>('Ingreso PP'!N87/consumo!N88)*100</f>
        <v>2.4830998781973208</v>
      </c>
      <c r="O87" s="178">
        <f>('Ingreso PP'!O87/consumo!O88)*100</f>
        <v>1.3720080847649141</v>
      </c>
      <c r="P87" s="130">
        <f t="shared" si="14"/>
        <v>10.228233018503241</v>
      </c>
      <c r="Q87" s="186">
        <f>('Ingreso PP'!Q87/consumo!Q88)*100</f>
        <v>2.0643403369155529</v>
      </c>
      <c r="R87" s="130">
        <f t="shared" si="12"/>
        <v>46.174267818591709</v>
      </c>
      <c r="S87" s="186">
        <f>('Ingreso PP'!S87/consumo!S88)*100</f>
        <v>2.3645446659822316</v>
      </c>
      <c r="T87" s="130">
        <f t="shared" si="13"/>
        <v>49.438450660071396</v>
      </c>
    </row>
    <row r="88" spans="2:20" ht="21" customHeight="1" x14ac:dyDescent="0.25">
      <c r="B88" s="67">
        <f>+'Ingresos totales'!$B88</f>
        <v>2004</v>
      </c>
      <c r="C88" s="176">
        <f>('Ingreso PP'!C88/consumo!C89)*100</f>
        <v>2.6331105554506968</v>
      </c>
      <c r="D88" s="176">
        <f>('Ingreso PP'!D88/consumo!D89)*100</f>
        <v>2.0405107840701131</v>
      </c>
      <c r="E88" s="176">
        <f>('Ingreso PP'!E88/consumo!E89)*100</f>
        <v>2.3813829785200271</v>
      </c>
      <c r="F88" s="176">
        <f>('Ingreso PP'!F88/consumo!F89)*100</f>
        <v>2.6737683485823762</v>
      </c>
      <c r="G88" s="176">
        <f>('Ingreso PP'!G88/consumo!G89)*100</f>
        <v>2.3444610658175868</v>
      </c>
      <c r="H88" s="176">
        <f>('Ingreso PP'!H88/consumo!H89)*100</f>
        <v>1.6694813018290133</v>
      </c>
      <c r="I88" s="176">
        <f>('Ingreso PP'!I88/consumo!I89)*100</f>
        <v>3.344957421496523</v>
      </c>
      <c r="J88" s="176">
        <f>('Ingreso PP'!J88/consumo!J89)*100</f>
        <v>3.5550099020389179</v>
      </c>
      <c r="K88" s="176">
        <f>('Ingreso PP'!K88/consumo!K89)*100</f>
        <v>2.8957743833755147</v>
      </c>
      <c r="L88" s="176">
        <f>('Ingreso PP'!L88/consumo!L89)*100</f>
        <v>2.8100850192773708</v>
      </c>
      <c r="M88" s="176">
        <f>('Ingreso PP'!M88/consumo!M89)*100</f>
        <v>3.0357434996226695</v>
      </c>
      <c r="N88" s="182">
        <f>('Ingreso PP'!N88/consumo!N89)*100</f>
        <v>2.9772153681094737</v>
      </c>
      <c r="O88" s="178">
        <f>('Ingreso PP'!O88/consumo!O89)*100</f>
        <v>2.3639987466963288</v>
      </c>
      <c r="P88" s="130">
        <f t="shared" si="14"/>
        <v>72.302100326281021</v>
      </c>
      <c r="Q88" s="186">
        <f>('Ingreso PP'!Q88/consumo!Q89)*100</f>
        <v>2.6060028693873876</v>
      </c>
      <c r="R88" s="130">
        <f t="shared" si="12"/>
        <v>26.239013150378266</v>
      </c>
      <c r="S88" s="186">
        <f>('Ingreso PP'!S88/consumo!S89)*100</f>
        <v>2.9738488301654988</v>
      </c>
      <c r="T88" s="130">
        <f t="shared" si="13"/>
        <v>25.768350792822204</v>
      </c>
    </row>
    <row r="89" spans="2:20" ht="21" customHeight="1" x14ac:dyDescent="0.25">
      <c r="B89" s="67">
        <f>+'Ingresos totales'!$B89</f>
        <v>2005</v>
      </c>
      <c r="C89" s="176">
        <f>('Ingreso PP'!C89/consumo!C90)*100</f>
        <v>2.927145591772164</v>
      </c>
      <c r="D89" s="176">
        <f>('Ingreso PP'!D89/consumo!D90)*100</f>
        <v>2.8327907419349714</v>
      </c>
      <c r="E89" s="176">
        <f>('Ingreso PP'!E89/consumo!E90)*100</f>
        <v>2.6784553879760873</v>
      </c>
      <c r="F89" s="176">
        <f>('Ingreso PP'!F89/consumo!F90)*100</f>
        <v>2.8542013410052784</v>
      </c>
      <c r="G89" s="176">
        <f>('Ingreso PP'!G89/consumo!G90)*100</f>
        <v>3.0046153514352878</v>
      </c>
      <c r="H89" s="176">
        <f>('Ingreso PP'!H89/consumo!H90)*100</f>
        <v>2.929244655105065</v>
      </c>
      <c r="I89" s="176">
        <f>('Ingreso PP'!I89/consumo!I90)*100</f>
        <v>3.3063851722979347</v>
      </c>
      <c r="J89" s="176">
        <f>('Ingreso PP'!J89/consumo!J90)*100</f>
        <v>2.7759403489821191</v>
      </c>
      <c r="K89" s="176">
        <f>('Ingreso PP'!K89/consumo!K90)*100</f>
        <v>4.0017451451495862</v>
      </c>
      <c r="L89" s="176">
        <f>('Ingreso PP'!L89/consumo!L90)*100</f>
        <v>2.5346862993267929</v>
      </c>
      <c r="M89" s="176">
        <f>('Ingreso PP'!M89/consumo!M90)*100</f>
        <v>3.0556765943488906</v>
      </c>
      <c r="N89" s="182">
        <f>('Ingreso PP'!N89/consumo!N90)*100</f>
        <v>3.0732354293549262</v>
      </c>
      <c r="O89" s="178">
        <f>('Ingreso PP'!O89/consumo!O90)*100</f>
        <v>2.8139305211215415</v>
      </c>
      <c r="P89" s="130">
        <f t="shared" si="14"/>
        <v>19.03265706269892</v>
      </c>
      <c r="Q89" s="186">
        <f>('Ingreso PP'!Q89/consumo!Q90)*100</f>
        <v>3.0026752598199384</v>
      </c>
      <c r="R89" s="130">
        <f t="shared" si="12"/>
        <v>15.221487093980034</v>
      </c>
      <c r="S89" s="186">
        <f>('Ingreso PP'!S89/consumo!S90)*100</f>
        <v>3.2025004325677329</v>
      </c>
      <c r="T89" s="130">
        <f t="shared" si="13"/>
        <v>7.6887432906100006</v>
      </c>
    </row>
    <row r="90" spans="2:20" ht="21" customHeight="1" x14ac:dyDescent="0.25">
      <c r="B90" s="67">
        <f>+'Ingresos totales'!$B90</f>
        <v>2006</v>
      </c>
      <c r="C90" s="176">
        <f>('Ingreso PP'!C90/consumo!C91)*100</f>
        <v>3.3836674679674195</v>
      </c>
      <c r="D90" s="176">
        <f>('Ingreso PP'!D90/consumo!D91)*100</f>
        <v>3.1932511508029942</v>
      </c>
      <c r="E90" s="176">
        <f>('Ingreso PP'!E90/consumo!E91)*100</f>
        <v>2.7133126927357374</v>
      </c>
      <c r="F90" s="176">
        <f>('Ingreso PP'!F90/consumo!F91)*100</f>
        <v>3.1395111879351743</v>
      </c>
      <c r="G90" s="176">
        <f>('Ingreso PP'!G90/consumo!G91)*100</f>
        <v>2.8996824195684288</v>
      </c>
      <c r="H90" s="176">
        <f>('Ingreso PP'!H90/consumo!H91)*100</f>
        <v>4.5537266514137604</v>
      </c>
      <c r="I90" s="176">
        <f>('Ingreso PP'!I90/consumo!I91)*100</f>
        <v>3.3534365891197369</v>
      </c>
      <c r="J90" s="176">
        <f>('Ingreso PP'!J90/consumo!J91)*100</f>
        <v>4.114180852258138</v>
      </c>
      <c r="K90" s="176">
        <f>('Ingreso PP'!K90/consumo!K91)*100</f>
        <v>4.7603220097907695</v>
      </c>
      <c r="L90" s="176">
        <f>('Ingreso PP'!L90/consumo!L91)*100</f>
        <v>3.5354968486272074</v>
      </c>
      <c r="M90" s="176">
        <f>('Ingreso PP'!M90/consumo!M91)*100</f>
        <v>3.8217193163187746</v>
      </c>
      <c r="N90" s="182">
        <f>('Ingreso PP'!N90/consumo!N91)*100</f>
        <v>4.1810092368552443</v>
      </c>
      <c r="O90" s="178">
        <f>('Ingreso PP'!O90/consumo!O91)*100</f>
        <v>3.0807638466109384</v>
      </c>
      <c r="P90" s="130">
        <f t="shared" si="14"/>
        <v>9.4825840043501142</v>
      </c>
      <c r="Q90" s="186">
        <f>('Ingreso PP'!Q90/consumo!Q91)*100</f>
        <v>3.6234725061525781</v>
      </c>
      <c r="R90" s="130">
        <f t="shared" si="12"/>
        <v>20.674804719637475</v>
      </c>
      <c r="S90" s="186">
        <f>('Ingreso PP'!S90/consumo!S91)*100</f>
        <v>3.8194933814452754</v>
      </c>
      <c r="T90" s="130">
        <f t="shared" si="13"/>
        <v>19.265975504735344</v>
      </c>
    </row>
    <row r="91" spans="2:20" ht="21" customHeight="1" x14ac:dyDescent="0.25">
      <c r="B91" s="67">
        <f>+'Ingresos totales'!$B91</f>
        <v>2007</v>
      </c>
      <c r="C91" s="176">
        <f>('Ingreso PP'!C91/consumo!C92)*100</f>
        <v>3.4499500934519123</v>
      </c>
      <c r="D91" s="176">
        <f>('Ingreso PP'!D91/consumo!D92)*100</f>
        <v>4.0854825800728189</v>
      </c>
      <c r="E91" s="176">
        <f>('Ingreso PP'!E91/consumo!E92)*100</f>
        <v>3.5353802856418923</v>
      </c>
      <c r="F91" s="176">
        <f>('Ingreso PP'!F91/consumo!F92)*100</f>
        <v>3.426082805354723</v>
      </c>
      <c r="G91" s="176">
        <f>('Ingreso PP'!G91/consumo!G92)*100</f>
        <v>3.3395112194115262</v>
      </c>
      <c r="H91" s="176">
        <f>('Ingreso PP'!H91/consumo!H92)*100</f>
        <v>4.1724916002998391</v>
      </c>
      <c r="I91" s="176">
        <f>('Ingreso PP'!I91/consumo!I92)*100</f>
        <v>3.6517101111092805</v>
      </c>
      <c r="J91" s="176">
        <f>('Ingreso PP'!J91/consumo!J92)*100</f>
        <v>3.651807274201571</v>
      </c>
      <c r="K91" s="176">
        <f>('Ingreso PP'!K91/consumo!K92)*100</f>
        <v>4.3802584752232585</v>
      </c>
      <c r="L91" s="176">
        <f>('Ingreso PP'!L91/consumo!L92)*100</f>
        <v>3.8938492820702262</v>
      </c>
      <c r="M91" s="176">
        <f>('Ingreso PP'!M91/consumo!M92)*100</f>
        <v>3.6409489723493254</v>
      </c>
      <c r="N91" s="182">
        <f>('Ingreso PP'!N91/consumo!N92)*100</f>
        <v>3.5286572516785992</v>
      </c>
      <c r="O91" s="178">
        <f>('Ingreso PP'!O91/consumo!O92)*100</f>
        <v>3.6775294247283936</v>
      </c>
      <c r="P91" s="130">
        <f t="shared" si="14"/>
        <v>19.370701807408587</v>
      </c>
      <c r="Q91" s="186">
        <f>('Ingreso PP'!Q91/consumo!Q92)*100</f>
        <v>3.717832032010588</v>
      </c>
      <c r="R91" s="130">
        <f t="shared" si="12"/>
        <v>2.6041187203101224</v>
      </c>
      <c r="S91" s="186">
        <f>('Ingreso PP'!S91/consumo!S92)*100</f>
        <v>3.9099452855378884</v>
      </c>
      <c r="T91" s="130">
        <f t="shared" si="13"/>
        <v>2.3681649648097158</v>
      </c>
    </row>
    <row r="92" spans="2:20" ht="21" customHeight="1" x14ac:dyDescent="0.25">
      <c r="B92" s="67">
        <f>+'Ingresos totales'!$B92</f>
        <v>2008</v>
      </c>
      <c r="C92" s="176">
        <f>('Ingreso PP'!C92/consumo!C93)*100</f>
        <v>4.3702760780979055</v>
      </c>
      <c r="D92" s="176">
        <f>('Ingreso PP'!D92/consumo!D93)*100</f>
        <v>3.9100170453143623</v>
      </c>
      <c r="E92" s="176">
        <f>('Ingreso PP'!E92/consumo!E93)*100</f>
        <v>3.6055176034715553</v>
      </c>
      <c r="F92" s="176">
        <f>('Ingreso PP'!F92/consumo!F93)*100</f>
        <v>4.0999157608950147</v>
      </c>
      <c r="G92" s="176">
        <f>('Ingreso PP'!G92/consumo!G93)*100</f>
        <v>4.412051253993158</v>
      </c>
      <c r="H92" s="176">
        <f>('Ingreso PP'!H92/consumo!H93)*100</f>
        <v>4.2926874593761131</v>
      </c>
      <c r="I92" s="176">
        <f>('Ingreso PP'!I92/consumo!I93)*100</f>
        <v>4.1012973086209863</v>
      </c>
      <c r="J92" s="176">
        <f>('Ingreso PP'!J92/consumo!J93)*100</f>
        <v>4.1114882408127853</v>
      </c>
      <c r="K92" s="176">
        <f>('Ingreso PP'!K92/consumo!K93)*100</f>
        <v>4.0477581010926178</v>
      </c>
      <c r="L92" s="176">
        <f>('Ingreso PP'!L92/consumo!L93)*100</f>
        <v>5.5318796846580849</v>
      </c>
      <c r="M92" s="176">
        <f>('Ingreso PP'!M92/consumo!M93)*100</f>
        <v>4.3833120586263581</v>
      </c>
      <c r="N92" s="182">
        <f>('Ingreso PP'!N92/consumo!N93)*100</f>
        <v>4.0685522422352305</v>
      </c>
      <c r="O92" s="178">
        <f>('Ingreso PP'!O92/consumo!O93)*100</f>
        <v>3.931414767269318</v>
      </c>
      <c r="P92" s="130">
        <f t="shared" si="14"/>
        <v>6.9036930291774601</v>
      </c>
      <c r="Q92" s="186">
        <f>('Ingreso PP'!Q92/consumo!Q93)*100</f>
        <v>4.2190474122768471</v>
      </c>
      <c r="R92" s="130">
        <f t="shared" si="12"/>
        <v>13.481388506817616</v>
      </c>
      <c r="S92" s="186">
        <f>('Ingreso PP'!S92/consumo!S93)*100</f>
        <v>4.368259309479714</v>
      </c>
      <c r="T92" s="130">
        <f t="shared" si="13"/>
        <v>11.721750318016944</v>
      </c>
    </row>
    <row r="93" spans="2:20" ht="21" customHeight="1" x14ac:dyDescent="0.25">
      <c r="B93" s="67">
        <f>+'Ingresos totales'!$B93</f>
        <v>2009</v>
      </c>
      <c r="C93" s="176">
        <f>('Ingreso PP'!C93/consumo!C94)*100</f>
        <v>4.6076258757009114</v>
      </c>
      <c r="D93" s="176">
        <f>('Ingreso PP'!D93/consumo!D94)*100</f>
        <v>4.8130776995520232</v>
      </c>
      <c r="E93" s="176">
        <f>('Ingreso PP'!E93/consumo!E94)*100</f>
        <v>4.3954500305464705</v>
      </c>
      <c r="F93" s="176">
        <f>('Ingreso PP'!F93/consumo!F94)*100</f>
        <v>4.3396165793688857</v>
      </c>
      <c r="G93" s="176">
        <f>('Ingreso PP'!G93/consumo!G94)*100</f>
        <v>4.1548384289925062</v>
      </c>
      <c r="H93" s="176">
        <f>('Ingreso PP'!H93/consumo!H94)*100</f>
        <v>4.1217345649788761</v>
      </c>
      <c r="I93" s="176">
        <f>('Ingreso PP'!I93/consumo!I94)*100</f>
        <v>5.14813258636788</v>
      </c>
      <c r="J93" s="176">
        <f>('Ingreso PP'!J93/consumo!J94)*100</f>
        <v>3.9629301994302</v>
      </c>
      <c r="K93" s="176">
        <f>('Ingreso PP'!K93/consumo!K94)*100</f>
        <v>3.936318645369461</v>
      </c>
      <c r="L93" s="176">
        <f>('Ingreso PP'!L93/consumo!L94)*100</f>
        <v>5.1063099957823699</v>
      </c>
      <c r="M93" s="176">
        <f>('Ingreso PP'!M93/consumo!M94)*100</f>
        <v>4.8701357164492007</v>
      </c>
      <c r="N93" s="182">
        <f>('Ingreso PP'!N93/consumo!N94)*100</f>
        <v>4.1054886123708512</v>
      </c>
      <c r="O93" s="178">
        <f>('Ingreso PP'!O93/consumo!O94)*100</f>
        <v>4.6080332336322547</v>
      </c>
      <c r="P93" s="130">
        <f t="shared" si="14"/>
        <v>17.210559211306588</v>
      </c>
      <c r="Q93" s="186">
        <f>('Ingreso PP'!Q93/consumo!Q94)*100</f>
        <v>4.4581475773098669</v>
      </c>
      <c r="R93" s="130">
        <f t="shared" si="12"/>
        <v>5.6671599455666577</v>
      </c>
      <c r="S93" s="186">
        <f>('Ingreso PP'!S93/consumo!S94)*100</f>
        <v>4.6023072234386291</v>
      </c>
      <c r="T93" s="130">
        <f t="shared" si="13"/>
        <v>5.3579217115385047</v>
      </c>
    </row>
    <row r="94" spans="2:20" ht="21" customHeight="1" x14ac:dyDescent="0.25">
      <c r="B94" s="67">
        <f>+'Ingresos totales'!$B94</f>
        <v>2010</v>
      </c>
      <c r="C94" s="176">
        <f>('Ingreso PP'!C94/consumo!C95)*100</f>
        <v>4.5128786303305439</v>
      </c>
      <c r="D94" s="176">
        <f>('Ingreso PP'!D94/consumo!D95)*100</f>
        <v>4.824459947348628</v>
      </c>
      <c r="E94" s="176">
        <f>('Ingreso PP'!E94/consumo!E95)*100</f>
        <v>4.4358669017346548</v>
      </c>
      <c r="F94" s="176">
        <f>('Ingreso PP'!F94/consumo!F95)*100</f>
        <v>4.9159464017314143</v>
      </c>
      <c r="G94" s="176">
        <f>('Ingreso PP'!G94/consumo!G95)*100</f>
        <v>5.1027603848912007</v>
      </c>
      <c r="H94" s="176">
        <f>('Ingreso PP'!H94/consumo!H95)*100</f>
        <v>4.4769694360740422</v>
      </c>
      <c r="I94" s="176">
        <f>('Ingreso PP'!I94/consumo!I95)*100</f>
        <v>4.9741913570429226</v>
      </c>
      <c r="J94" s="176">
        <f>('Ingreso PP'!J94/consumo!J95)*100</f>
        <v>4.1243843244142351</v>
      </c>
      <c r="K94" s="176">
        <f>('Ingreso PP'!K94/consumo!K95)*100</f>
        <v>3.7922806020284723</v>
      </c>
      <c r="L94" s="176">
        <f>('Ingreso PP'!L94/consumo!L95)*100</f>
        <v>4.5641329911955433</v>
      </c>
      <c r="M94" s="176">
        <f>('Ingreso PP'!M94/consumo!M95)*100</f>
        <v>4.2906112578682061</v>
      </c>
      <c r="N94" s="182">
        <f>('Ingreso PP'!N94/consumo!N95)*100</f>
        <v>3.5385203995394514</v>
      </c>
      <c r="O94" s="178">
        <f>('Ingreso PP'!O94/consumo!O95)*100</f>
        <v>4.5924754072607055</v>
      </c>
      <c r="P94" s="130">
        <f t="shared" si="14"/>
        <v>-0.33762400535652937</v>
      </c>
      <c r="Q94" s="186">
        <f>('Ingreso PP'!Q94/consumo!Q95)*100</f>
        <v>4.4544106072591791</v>
      </c>
      <c r="R94" s="130">
        <f t="shared" si="12"/>
        <v>-8.3823381480396808E-2</v>
      </c>
      <c r="S94" s="186">
        <f>('Ingreso PP'!S94/consumo!S95)*100</f>
        <v>4.2101541252321706</v>
      </c>
      <c r="T94" s="130">
        <f t="shared" si="13"/>
        <v>-8.5207935752159578</v>
      </c>
    </row>
    <row r="95" spans="2:20" ht="21" customHeight="1" x14ac:dyDescent="0.25">
      <c r="B95" s="67">
        <f>+'Ingresos totales'!$B95</f>
        <v>2011</v>
      </c>
      <c r="C95" s="176">
        <f>('Ingreso PP'!C95/consumo!C96)*100</f>
        <v>4.1456736193479333</v>
      </c>
      <c r="D95" s="176">
        <f>('Ingreso PP'!D95/consumo!D96)*100</f>
        <v>4.4391597311804665</v>
      </c>
      <c r="E95" s="176">
        <f>('Ingreso PP'!E95/consumo!E96)*100</f>
        <v>4.1942785455254681</v>
      </c>
      <c r="F95" s="176">
        <f>('Ingreso PP'!F95/consumo!F96)*100</f>
        <v>3.9219567023619679</v>
      </c>
      <c r="G95" s="176">
        <f>('Ingreso PP'!G95/consumo!G96)*100</f>
        <v>4.3463779442164592</v>
      </c>
      <c r="H95" s="176">
        <f>('Ingreso PP'!H95/consumo!H96)*100</f>
        <v>4.299981760743453</v>
      </c>
      <c r="I95" s="176">
        <f>('Ingreso PP'!I95/consumo!I96)*100</f>
        <v>4.5231215604257313</v>
      </c>
      <c r="J95" s="176">
        <f>('Ingreso PP'!J95/consumo!J96)*100</f>
        <v>4.3839825557600509</v>
      </c>
      <c r="K95" s="176">
        <f>('Ingreso PP'!K95/consumo!K96)*100</f>
        <v>4.866244744315054</v>
      </c>
      <c r="L95" s="176">
        <f>('Ingreso PP'!L95/consumo!L96)*100</f>
        <v>4.5360158575171221</v>
      </c>
      <c r="M95" s="176">
        <f>('Ingreso PP'!M95/consumo!M96)*100</f>
        <v>4.506471041850995</v>
      </c>
      <c r="N95" s="182">
        <f>('Ingreso PP'!N95/consumo!N96)*100</f>
        <v>4.6838177697189485</v>
      </c>
      <c r="O95" s="178">
        <f>('Ingreso PP'!O95/consumo!O96)*100</f>
        <v>4.254451708827129</v>
      </c>
      <c r="P95" s="130">
        <f t="shared" si="14"/>
        <v>-7.3603812423069463</v>
      </c>
      <c r="Q95" s="186">
        <f>('Ingreso PP'!Q95/consumo!Q96)*100</f>
        <v>4.4109950574839054</v>
      </c>
      <c r="R95" s="130">
        <f t="shared" si="12"/>
        <v>-0.97466429575489011</v>
      </c>
      <c r="S95" s="186">
        <f>('Ingreso PP'!S95/consumo!S96)*100</f>
        <v>4.7546939734547466</v>
      </c>
      <c r="T95" s="130">
        <f t="shared" si="13"/>
        <v>12.933964696424205</v>
      </c>
    </row>
    <row r="96" spans="2:20" ht="21" customHeight="1" x14ac:dyDescent="0.25">
      <c r="B96" s="67">
        <f>+'Ingresos totales'!$B96</f>
        <v>2012</v>
      </c>
      <c r="C96" s="176">
        <f>('Ingreso PP'!C96/consumo!C97)*100</f>
        <v>4.2063654063629947</v>
      </c>
      <c r="D96" s="176">
        <f>('Ingreso PP'!D96/consumo!D97)*100</f>
        <v>4.3991395795697992</v>
      </c>
      <c r="E96" s="176">
        <f>('Ingreso PP'!E96/consumo!E97)*100</f>
        <v>4.3172772153325596</v>
      </c>
      <c r="F96" s="176">
        <f>('Ingreso PP'!F96/consumo!F97)*100</f>
        <v>3.6454757776869822</v>
      </c>
      <c r="G96" s="176">
        <f>('Ingreso PP'!G96/consumo!G97)*100</f>
        <v>7.6562319100624388</v>
      </c>
      <c r="H96" s="176">
        <f>('Ingreso PP'!H96/consumo!H97)*100</f>
        <v>5.0832562241085499</v>
      </c>
      <c r="I96" s="176">
        <f>('Ingreso PP'!I96/consumo!I97)*100</f>
        <v>4.5791704894756808</v>
      </c>
      <c r="J96" s="176">
        <f>('Ingreso PP'!J96/consumo!J97)*100</f>
        <v>4.2681095146692689</v>
      </c>
      <c r="K96" s="176">
        <f>('Ingreso PP'!K96/consumo!K97)*100</f>
        <v>4.8334207872339645</v>
      </c>
      <c r="L96" s="176">
        <f>('Ingreso PP'!L96/consumo!L97)*100</f>
        <v>5.1723979008205996</v>
      </c>
      <c r="M96" s="176">
        <f>('Ingreso PP'!M96/consumo!M97)*100</f>
        <v>4.0789411172302357</v>
      </c>
      <c r="N96" s="182">
        <f>('Ingreso PP'!N96/consumo!N97)*100</f>
        <v>3.9194677155343216</v>
      </c>
      <c r="O96" s="178">
        <f>('Ingreso PP'!O96/consumo!O97)*100</f>
        <v>4.306447483554658</v>
      </c>
      <c r="P96" s="130">
        <f t="shared" si="14"/>
        <v>1.2221498394175745</v>
      </c>
      <c r="Q96" s="186">
        <f>('Ingreso PP'!Q96/consumo!Q97)*100</f>
        <v>4.7121051312201203</v>
      </c>
      <c r="R96" s="130">
        <f t="shared" si="12"/>
        <v>6.8263525533844627</v>
      </c>
      <c r="S96" s="186">
        <f>('Ingreso PP'!S96/consumo!S97)*100</f>
        <v>4.5522079458085987</v>
      </c>
      <c r="T96" s="130">
        <f t="shared" si="13"/>
        <v>-4.2586553157073599</v>
      </c>
    </row>
    <row r="97" spans="2:20" ht="21" customHeight="1" x14ac:dyDescent="0.25">
      <c r="B97" s="67">
        <f>+'Ingresos totales'!$B97</f>
        <v>2013</v>
      </c>
      <c r="C97" s="176">
        <f>('Ingreso PP'!C97/consumo!C98)*100</f>
        <v>3.5637428116425403</v>
      </c>
      <c r="D97" s="176">
        <f>('Ingreso PP'!D97/consumo!D98)*100</f>
        <v>4.5778344084819089</v>
      </c>
      <c r="E97" s="176">
        <f>('Ingreso PP'!E97/consumo!E98)*100</f>
        <v>4.7888857250068071</v>
      </c>
      <c r="F97" s="176">
        <f>('Ingreso PP'!F97/consumo!F98)*100</f>
        <v>4.6863740625739432</v>
      </c>
      <c r="G97" s="176">
        <f>('Ingreso PP'!G97/consumo!G98)*100</f>
        <v>4.4873758853099703</v>
      </c>
      <c r="H97" s="176">
        <f>('Ingreso PP'!H97/consumo!H98)*100</f>
        <v>5.4075786069498113</v>
      </c>
      <c r="I97" s="176">
        <f>('Ingreso PP'!I97/consumo!I98)*100</f>
        <v>4.9363762411358838</v>
      </c>
      <c r="J97" s="176">
        <f>('Ingreso PP'!J97/consumo!J98)*100</f>
        <v>4.8298666837910513</v>
      </c>
      <c r="K97" s="176">
        <f>('Ingreso PP'!K97/consumo!K98)*100</f>
        <v>3.7757008156109766</v>
      </c>
      <c r="L97" s="176">
        <f>('Ingreso PP'!L97/consumo!L98)*100</f>
        <v>5.3445020827218244</v>
      </c>
      <c r="M97" s="176">
        <f>('Ingreso PP'!M97/consumo!M98)*100</f>
        <v>6.5168265536748553</v>
      </c>
      <c r="N97" s="182">
        <f>('Ingreso PP'!N97/consumo!N98)*100</f>
        <v>5.4615749570818517</v>
      </c>
      <c r="O97" s="178">
        <f>('Ingreso PP'!O97/consumo!O98)*100</f>
        <v>4.3183462323004713</v>
      </c>
      <c r="P97" s="130">
        <f t="shared" si="14"/>
        <v>0.27630079761222781</v>
      </c>
      <c r="Q97" s="186">
        <f>('Ingreso PP'!Q97/consumo!Q98)*100</f>
        <v>4.868788702691802</v>
      </c>
      <c r="R97" s="130">
        <f t="shared" si="12"/>
        <v>3.3251289414909735</v>
      </c>
      <c r="S97" s="186">
        <f>('Ingreso PP'!S97/consumo!S98)*100</f>
        <v>5.0954576518481751</v>
      </c>
      <c r="T97" s="130">
        <f t="shared" si="13"/>
        <v>11.933762967479744</v>
      </c>
    </row>
    <row r="98" spans="2:20" ht="21" customHeight="1" x14ac:dyDescent="0.25">
      <c r="B98" s="67">
        <f>+'Ingresos totales'!$B98</f>
        <v>2014</v>
      </c>
      <c r="C98" s="176">
        <f>('Ingreso PP'!C98/consumo!C99)*100</f>
        <v>5.0508764847892387</v>
      </c>
      <c r="D98" s="176">
        <f>('Ingreso PP'!D98/consumo!D99)*100</f>
        <v>4.9285223513775875</v>
      </c>
      <c r="E98" s="176">
        <f>('Ingreso PP'!E98/consumo!E99)*100</f>
        <v>5.2519374158888628</v>
      </c>
      <c r="F98" s="176">
        <f>('Ingreso PP'!F98/consumo!F99)*100</f>
        <v>4.4266187552953928</v>
      </c>
      <c r="G98" s="176">
        <f>('Ingreso PP'!G98/consumo!G99)*100</f>
        <v>5.096407185046357</v>
      </c>
      <c r="H98" s="176">
        <f>('Ingreso PP'!H98/consumo!H99)*100</f>
        <v>5.687109382407538</v>
      </c>
      <c r="I98" s="176">
        <f>('Ingreso PP'!I98/consumo!I99)*100</f>
        <v>5.7621342554797863</v>
      </c>
      <c r="J98" s="176">
        <f>('Ingreso PP'!J98/consumo!J99)*100</f>
        <v>5.9866770816831885</v>
      </c>
      <c r="K98" s="176">
        <f>('Ingreso PP'!K98/consumo!K99)*100</f>
        <v>5.3396814714270766</v>
      </c>
      <c r="L98" s="176">
        <f>('Ingreso PP'!L98/consumo!L99)*100</f>
        <v>6.0026679807593792</v>
      </c>
      <c r="M98" s="176">
        <f>('Ingreso PP'!M98/consumo!M99)*100</f>
        <v>6.2841909229825497</v>
      </c>
      <c r="N98" s="182">
        <f>('Ingreso PP'!N98/consumo!N99)*100</f>
        <v>6.3188207435116244</v>
      </c>
      <c r="O98" s="178">
        <f>('Ingreso PP'!O98/consumo!O99)*100</f>
        <v>5.0719359208795289</v>
      </c>
      <c r="P98" s="130">
        <f t="shared" si="14"/>
        <v>17.450886243033015</v>
      </c>
      <c r="Q98" s="186">
        <f>('Ingreso PP'!Q98/consumo!Q99)*100</f>
        <v>5.4884869179367017</v>
      </c>
      <c r="R98" s="130">
        <f t="shared" si="12"/>
        <v>12.727975130699098</v>
      </c>
      <c r="S98" s="186">
        <f>('Ingreso PP'!S98/consumo!S99)*100</f>
        <v>5.7494019145029984</v>
      </c>
      <c r="T98" s="130">
        <f t="shared" si="13"/>
        <v>12.833867089791839</v>
      </c>
    </row>
    <row r="99" spans="2:20" ht="21" customHeight="1" x14ac:dyDescent="0.25">
      <c r="B99" s="67">
        <f>+'Ingresos totales'!$B99</f>
        <v>2015</v>
      </c>
      <c r="C99" s="176">
        <f>('Ingreso PP'!C99/consumo!C100)*100</f>
        <v>5.7972778388330832</v>
      </c>
      <c r="D99" s="176">
        <f>('Ingreso PP'!D99/consumo!D100)*100</f>
        <v>5.6377255481844948</v>
      </c>
      <c r="E99" s="176">
        <f>('Ingreso PP'!E99/consumo!E100)*100</f>
        <v>5.3563472951113837</v>
      </c>
      <c r="F99" s="176">
        <f>('Ingreso PP'!F99/consumo!F100)*100</f>
        <v>5.3444284928368493</v>
      </c>
      <c r="G99" s="176">
        <f>('Ingreso PP'!G99/consumo!G100)*100</f>
        <v>5.8021745761513293</v>
      </c>
      <c r="H99" s="176">
        <f>('Ingreso PP'!H99/consumo!H100)*100</f>
        <v>5.4626600933823726</v>
      </c>
      <c r="I99" s="176">
        <f>('Ingreso PP'!I99/consumo!I100)*100</f>
        <v>5.8065499452182889</v>
      </c>
      <c r="J99" s="176">
        <f>('Ingreso PP'!J99/consumo!J100)*100</f>
        <v>5.9136489300304138</v>
      </c>
      <c r="K99" s="176">
        <f>('Ingreso PP'!K99/consumo!K100)*100</f>
        <v>5.2527673180585976</v>
      </c>
      <c r="L99" s="176">
        <f>('Ingreso PP'!L99/consumo!L100)*100</f>
        <v>4.9057548394335511</v>
      </c>
      <c r="M99" s="176">
        <f>('Ingreso PP'!M99/consumo!M100)*100</f>
        <v>4.9362598884125131</v>
      </c>
      <c r="N99" s="182">
        <f>('Ingreso PP'!N99/consumo!N100)*100</f>
        <v>5.1993132733022644</v>
      </c>
      <c r="O99" s="178">
        <f>('Ingreso PP'!O99/consumo!O100)*100</f>
        <v>5.6092166039724241</v>
      </c>
      <c r="P99" s="130">
        <f t="shared" si="14"/>
        <v>10.593207238306835</v>
      </c>
      <c r="Q99" s="186">
        <f>('Ingreso PP'!Q99/consumo!Q100)*100</f>
        <v>5.444247425521402</v>
      </c>
      <c r="R99" s="130">
        <f>((Q99/Q97)-1)*100</f>
        <v>11.819340660880329</v>
      </c>
      <c r="S99" s="187"/>
      <c r="T99" s="111"/>
    </row>
    <row r="100" spans="2:20" ht="21" customHeight="1" x14ac:dyDescent="0.25">
      <c r="B100" s="82">
        <f>+'Ingresos totales'!$B100</f>
        <v>2016</v>
      </c>
      <c r="C100" s="183">
        <f>('Ingreso PP'!C100/consumo!C101)*100</f>
        <v>5.0312759269429872</v>
      </c>
      <c r="D100" s="183">
        <f>('Ingreso PP'!D100/consumo!D101)*100</f>
        <v>4.5446953835552337</v>
      </c>
      <c r="E100" s="183">
        <f>('Ingreso PP'!E100/consumo!E101)*100</f>
        <v>4.9495905145959842</v>
      </c>
      <c r="F100" s="183"/>
      <c r="G100" s="183"/>
      <c r="H100" s="183"/>
      <c r="I100" s="183"/>
      <c r="J100" s="183"/>
      <c r="K100" s="183"/>
      <c r="L100" s="183"/>
      <c r="M100" s="183"/>
      <c r="N100" s="184"/>
      <c r="O100" s="179">
        <f>('Ingreso PP'!O100/consumo!O101)*100</f>
        <v>4.8332981523920866</v>
      </c>
      <c r="P100" s="137">
        <f t="shared" si="14"/>
        <v>-13.832920109215163</v>
      </c>
      <c r="Q100" s="185"/>
      <c r="R100" s="137"/>
      <c r="S100" s="168"/>
      <c r="T100" s="112"/>
    </row>
    <row r="101" spans="2:20" ht="21" customHeight="1" x14ac:dyDescent="0.25">
      <c r="B101" s="67"/>
      <c r="C101" s="68"/>
      <c r="D101" s="68"/>
      <c r="E101" s="68"/>
      <c r="F101" s="68"/>
      <c r="G101" s="68"/>
      <c r="H101" s="68"/>
      <c r="O101" s="69"/>
      <c r="P101" s="68"/>
    </row>
    <row r="102" spans="2:20" ht="27.75" customHeight="1" x14ac:dyDescent="0.5">
      <c r="B102" s="85" t="s">
        <v>61</v>
      </c>
      <c r="C102" s="86"/>
      <c r="D102" s="86"/>
      <c r="E102" s="86"/>
      <c r="F102" s="86"/>
      <c r="G102" s="86"/>
      <c r="H102" s="86"/>
      <c r="I102" s="86"/>
      <c r="J102" s="86"/>
      <c r="K102" s="86"/>
      <c r="L102" s="86"/>
      <c r="M102" s="86"/>
      <c r="N102" s="98"/>
      <c r="O102" s="86"/>
      <c r="P102" s="86"/>
      <c r="Q102" s="93"/>
      <c r="R102" s="123"/>
      <c r="S102" s="123"/>
      <c r="T102" s="122"/>
    </row>
    <row r="103" spans="2:20" ht="47.25" x14ac:dyDescent="0.25">
      <c r="B103" s="174" t="s">
        <v>23</v>
      </c>
      <c r="C103" s="87" t="s">
        <v>24</v>
      </c>
      <c r="D103" s="87" t="s">
        <v>25</v>
      </c>
      <c r="E103" s="87" t="s">
        <v>26</v>
      </c>
      <c r="F103" s="87" t="s">
        <v>27</v>
      </c>
      <c r="G103" s="87" t="s">
        <v>28</v>
      </c>
      <c r="H103" s="87" t="s">
        <v>29</v>
      </c>
      <c r="I103" s="87" t="s">
        <v>30</v>
      </c>
      <c r="J103" s="87" t="s">
        <v>31</v>
      </c>
      <c r="K103" s="87" t="s">
        <v>32</v>
      </c>
      <c r="L103" s="87" t="s">
        <v>33</v>
      </c>
      <c r="M103" s="87" t="s">
        <v>34</v>
      </c>
      <c r="N103" s="96" t="s">
        <v>35</v>
      </c>
      <c r="O103" s="160" t="s">
        <v>67</v>
      </c>
      <c r="P103" s="161" t="s">
        <v>64</v>
      </c>
      <c r="Q103" s="162" t="s">
        <v>23</v>
      </c>
      <c r="R103" s="161" t="s">
        <v>36</v>
      </c>
      <c r="S103" s="162" t="s">
        <v>63</v>
      </c>
      <c r="T103" s="163" t="s">
        <v>66</v>
      </c>
    </row>
    <row r="104" spans="2:20" ht="21" customHeight="1" x14ac:dyDescent="0.25">
      <c r="B104" s="67">
        <f>+'Ingresos totales'!$B104</f>
        <v>2000</v>
      </c>
      <c r="C104" s="180">
        <f>('Ingreso PP'!C104/consumo!C105)*100</f>
        <v>0</v>
      </c>
      <c r="D104" s="180">
        <f>('Ingreso PP'!D104/consumo!D105)*100</f>
        <v>0</v>
      </c>
      <c r="E104" s="180">
        <f>('Ingreso PP'!E104/consumo!E105)*100</f>
        <v>7.5064604351735321E-3</v>
      </c>
      <c r="F104" s="180">
        <f>('Ingreso PP'!F104/consumo!F105)*100</f>
        <v>2.0207823997936109E-2</v>
      </c>
      <c r="G104" s="180">
        <f>('Ingreso PP'!G104/consumo!G105)*100</f>
        <v>0.11843514017983192</v>
      </c>
      <c r="H104" s="180">
        <f>('Ingreso PP'!H104/consumo!H105)*100</f>
        <v>8.486361886051498E-2</v>
      </c>
      <c r="I104" s="180">
        <f>('Ingreso PP'!I104/consumo!I105)*100</f>
        <v>0.13156248969231388</v>
      </c>
      <c r="J104" s="180">
        <f>('Ingreso PP'!J104/consumo!J105)*100</f>
        <v>0.30363483538703079</v>
      </c>
      <c r="K104" s="180">
        <f>('Ingreso PP'!K104/consumo!K105)*100</f>
        <v>0.56787169285722872</v>
      </c>
      <c r="L104" s="180">
        <f>('Ingreso PP'!L104/consumo!L105)*100</f>
        <v>1.1328891887725021</v>
      </c>
      <c r="M104" s="180">
        <f>('Ingreso PP'!M104/consumo!M105)*100</f>
        <v>1.1981971381312442</v>
      </c>
      <c r="N104" s="181">
        <f>('Ingreso PP'!N104/consumo!N105)*100</f>
        <v>1.4892924037211386</v>
      </c>
      <c r="O104" s="178">
        <f>('Ingreso PP'!O104/consumo!O105)*100</f>
        <v>2.2409876552505828E-3</v>
      </c>
      <c r="P104" s="110"/>
      <c r="Q104" s="186">
        <f>('Ingreso PP'!Q104/consumo!Q105)*100</f>
        <v>0.38106585459782977</v>
      </c>
      <c r="R104" s="110"/>
      <c r="S104" s="186">
        <f>('Ingreso PP'!S104/consumo!S105)*100</f>
        <v>0.78591439722015888</v>
      </c>
      <c r="T104" s="110"/>
    </row>
    <row r="105" spans="2:20" ht="21" customHeight="1" x14ac:dyDescent="0.25">
      <c r="B105" s="67">
        <f>+'Ingresos totales'!$B105</f>
        <v>2001</v>
      </c>
      <c r="C105" s="176">
        <f>('Ingreso PP'!C105/consumo!C106)*100</f>
        <v>1.1945087740618243</v>
      </c>
      <c r="D105" s="176">
        <f>('Ingreso PP'!D105/consumo!D106)*100</f>
        <v>1.3740620225512268</v>
      </c>
      <c r="E105" s="176">
        <f>('Ingreso PP'!E105/consumo!E106)*100</f>
        <v>0.93552769031839711</v>
      </c>
      <c r="F105" s="176">
        <f>('Ingreso PP'!F105/consumo!F106)*100</f>
        <v>0.51180902408760243</v>
      </c>
      <c r="G105" s="176">
        <f>('Ingreso PP'!G105/consumo!G106)*100</f>
        <v>0.70473082047413949</v>
      </c>
      <c r="H105" s="176">
        <f>('Ingreso PP'!H105/consumo!H106)*100</f>
        <v>0.49344929871676735</v>
      </c>
      <c r="I105" s="176">
        <f>('Ingreso PP'!I105/consumo!I106)*100</f>
        <v>1.472128758868777</v>
      </c>
      <c r="J105" s="176">
        <f>('Ingreso PP'!J105/consumo!J106)*100</f>
        <v>1.1013692310471437</v>
      </c>
      <c r="K105" s="176">
        <f>('Ingreso PP'!K105/consumo!K106)*100</f>
        <v>0.92336129314395765</v>
      </c>
      <c r="L105" s="176">
        <f>('Ingreso PP'!L105/consumo!L106)*100</f>
        <v>1.4866059219928152</v>
      </c>
      <c r="M105" s="176">
        <f>('Ingreso PP'!M105/consumo!M106)*100</f>
        <v>0.93481746070123684</v>
      </c>
      <c r="N105" s="182">
        <f>('Ingreso PP'!N105/consumo!N106)*100</f>
        <v>1.1390137549124446</v>
      </c>
      <c r="O105" s="178">
        <f>('Ingreso PP'!O105/consumo!O106)*100</f>
        <v>1.1876544958113624</v>
      </c>
      <c r="P105" s="130"/>
      <c r="Q105" s="186">
        <f>('Ingreso PP'!Q105/consumo!Q106)*100</f>
        <v>0.97559666990556337</v>
      </c>
      <c r="R105" s="130">
        <f t="shared" ref="R105:R118" si="15">((Q105/Q104)-1)*100</f>
        <v>156.01786623868227</v>
      </c>
      <c r="S105" s="186">
        <f>('Ingreso PP'!S105/consumo!S106)*100</f>
        <v>1.1622452438402155</v>
      </c>
      <c r="T105" s="130">
        <f t="shared" ref="T105:T118" si="16">((S105/S104)-1)*100</f>
        <v>47.884457639555713</v>
      </c>
    </row>
    <row r="106" spans="2:20" ht="21" customHeight="1" x14ac:dyDescent="0.25">
      <c r="B106" s="67">
        <f>+'Ingresos totales'!$B106</f>
        <v>2002</v>
      </c>
      <c r="C106" s="176">
        <f>('Ingreso PP'!C106/consumo!C107)*100</f>
        <v>1.1355154191970975</v>
      </c>
      <c r="D106" s="176">
        <f>('Ingreso PP'!D106/consumo!D107)*100</f>
        <v>0.88537665324899362</v>
      </c>
      <c r="E106" s="176">
        <f>('Ingreso PP'!E106/consumo!E107)*100</f>
        <v>1.3123406455778306</v>
      </c>
      <c r="F106" s="176">
        <f>('Ingreso PP'!F106/consumo!F107)*100</f>
        <v>1.0579915134370579</v>
      </c>
      <c r="G106" s="176">
        <f>('Ingreso PP'!G106/consumo!G107)*100</f>
        <v>6.4977562611460025</v>
      </c>
      <c r="H106" s="176">
        <f>('Ingreso PP'!H106/consumo!H107)*100</f>
        <v>1.0900626019254038</v>
      </c>
      <c r="I106" s="176">
        <f>('Ingreso PP'!I106/consumo!I107)*100</f>
        <v>1.4348789557562418</v>
      </c>
      <c r="J106" s="176">
        <f>('Ingreso PP'!J106/consumo!J107)*100</f>
        <v>1.2771745932415519</v>
      </c>
      <c r="K106" s="176">
        <f>('Ingreso PP'!K106/consumo!K107)*100</f>
        <v>1.1686086260818969</v>
      </c>
      <c r="L106" s="176">
        <f>('Ingreso PP'!L106/consumo!L107)*100</f>
        <v>1.3991936549900859</v>
      </c>
      <c r="M106" s="176">
        <f>('Ingreso PP'!M106/consumo!M107)*100</f>
        <v>1.170902721947858</v>
      </c>
      <c r="N106" s="182">
        <f>('Ingreso PP'!N106/consumo!N107)*100</f>
        <v>1.3085406514490896</v>
      </c>
      <c r="O106" s="178">
        <f>('Ingreso PP'!O106/consumo!O107)*100</f>
        <v>1.0898637365388968</v>
      </c>
      <c r="P106" s="130">
        <f t="shared" ref="P106:P120" si="17">((O106/O105)-1)*100</f>
        <v>-8.23394005726038</v>
      </c>
      <c r="Q106" s="186">
        <f>('Ingreso PP'!Q106/consumo!Q107)*100</f>
        <v>1.2113571333198025</v>
      </c>
      <c r="R106" s="130">
        <f t="shared" si="15"/>
        <v>24.1657716438352</v>
      </c>
      <c r="S106" s="186">
        <f>('Ingreso PP'!S106/consumo!S107)*100</f>
        <v>1.3931904248568163</v>
      </c>
      <c r="T106" s="130">
        <f t="shared" si="16"/>
        <v>19.870606676223225</v>
      </c>
    </row>
    <row r="107" spans="2:20" ht="21" customHeight="1" x14ac:dyDescent="0.25">
      <c r="B107" s="67">
        <f>+'Ingresos totales'!$B107</f>
        <v>2003</v>
      </c>
      <c r="C107" s="176">
        <f>('Ingreso PP'!C107/consumo!C108)*100</f>
        <v>1.4927445792730982</v>
      </c>
      <c r="D107" s="176">
        <f>('Ingreso PP'!D107/consumo!D108)*100</f>
        <v>1.2960421069204415</v>
      </c>
      <c r="E107" s="176">
        <f>('Ingreso PP'!E107/consumo!E108)*100</f>
        <v>1.2528162519245762</v>
      </c>
      <c r="F107" s="176">
        <f>('Ingreso PP'!F107/consumo!F108)*100</f>
        <v>1.5279667875130238</v>
      </c>
      <c r="G107" s="176">
        <f>('Ingreso PP'!G107/consumo!G108)*100</f>
        <v>1.5079919150079988</v>
      </c>
      <c r="H107" s="176">
        <f>('Ingreso PP'!H107/consumo!H108)*100</f>
        <v>2.1476011662869383</v>
      </c>
      <c r="I107" s="176">
        <f>('Ingreso PP'!I107/consumo!I108)*100</f>
        <v>1.8740462567962715</v>
      </c>
      <c r="J107" s="176">
        <f>('Ingreso PP'!J107/consumo!J108)*100</f>
        <v>2.4116155613659771</v>
      </c>
      <c r="K107" s="176">
        <f>('Ingreso PP'!K107/consumo!K108)*100</f>
        <v>1.7893864370290633</v>
      </c>
      <c r="L107" s="176">
        <f>('Ingreso PP'!L107/consumo!L108)*100</f>
        <v>2.2927248677248677</v>
      </c>
      <c r="M107" s="176">
        <f>('Ingreso PP'!M107/consumo!M108)*100</f>
        <v>1.9018255443441316</v>
      </c>
      <c r="N107" s="182">
        <f>('Ingreso PP'!N107/consumo!N108)*100</f>
        <v>2.0368347664420172</v>
      </c>
      <c r="O107" s="178">
        <f>('Ingreso PP'!O107/consumo!O108)*100</f>
        <v>1.3459204844053865</v>
      </c>
      <c r="P107" s="130">
        <f t="shared" si="17"/>
        <v>23.494381846271395</v>
      </c>
      <c r="Q107" s="186">
        <f>('Ingreso PP'!Q107/consumo!Q108)*100</f>
        <v>1.7696128853469513</v>
      </c>
      <c r="R107" s="130">
        <f t="shared" si="15"/>
        <v>46.085150008339212</v>
      </c>
      <c r="S107" s="186">
        <f>('Ingreso PP'!S107/consumo!S108)*100</f>
        <v>2.0225663868936863</v>
      </c>
      <c r="T107" s="130">
        <f t="shared" si="16"/>
        <v>45.175157021449763</v>
      </c>
    </row>
    <row r="108" spans="2:20" ht="21" customHeight="1" x14ac:dyDescent="0.25">
      <c r="B108" s="67">
        <f>+'Ingresos totales'!$B108</f>
        <v>2004</v>
      </c>
      <c r="C108" s="176">
        <f>('Ingreso PP'!C108/consumo!C109)*100</f>
        <v>1.8146146172340738</v>
      </c>
      <c r="D108" s="176">
        <f>('Ingreso PP'!D108/consumo!D109)*100</f>
        <v>2.0995845523472627</v>
      </c>
      <c r="E108" s="176">
        <f>('Ingreso PP'!E108/consumo!E109)*100</f>
        <v>2.0921860154955745</v>
      </c>
      <c r="F108" s="176">
        <f>('Ingreso PP'!F108/consumo!F109)*100</f>
        <v>1.8712404354263266</v>
      </c>
      <c r="G108" s="176">
        <f>('Ingreso PP'!G108/consumo!G109)*100</f>
        <v>1.9623864885433022</v>
      </c>
      <c r="H108" s="176">
        <f>('Ingreso PP'!H108/consumo!H109)*100</f>
        <v>2.2090442209565819</v>
      </c>
      <c r="I108" s="176">
        <f>('Ingreso PP'!I108/consumo!I109)*100</f>
        <v>2.4615475887787097</v>
      </c>
      <c r="J108" s="176">
        <f>('Ingreso PP'!J108/consumo!J109)*100</f>
        <v>2.6065839032900473</v>
      </c>
      <c r="K108" s="176">
        <f>('Ingreso PP'!K108/consumo!K109)*100</f>
        <v>2.0693574337606457</v>
      </c>
      <c r="L108" s="176">
        <f>('Ingreso PP'!L108/consumo!L109)*100</f>
        <v>2.7026679824357962</v>
      </c>
      <c r="M108" s="176">
        <f>('Ingreso PP'!M108/consumo!M109)*100</f>
        <v>2.2035680449848614</v>
      </c>
      <c r="N108" s="182">
        <f>('Ingreso PP'!N108/consumo!N109)*100</f>
        <v>2.4754892049760735</v>
      </c>
      <c r="O108" s="178">
        <f>('Ingreso PP'!O108/consumo!O109)*100</f>
        <v>2.0000240052213387</v>
      </c>
      <c r="P108" s="130">
        <f t="shared" si="17"/>
        <v>48.59897210829125</v>
      </c>
      <c r="Q108" s="186">
        <f>('Ingreso PP'!Q108/consumo!Q109)*100</f>
        <v>2.1866452635620441</v>
      </c>
      <c r="R108" s="130">
        <f t="shared" si="15"/>
        <v>23.566305471003023</v>
      </c>
      <c r="S108" s="186">
        <f>('Ingreso PP'!S108/consumo!S109)*100</f>
        <v>2.3912987213021211</v>
      </c>
      <c r="T108" s="130">
        <f t="shared" si="16"/>
        <v>18.230913793378335</v>
      </c>
    </row>
    <row r="109" spans="2:20" ht="21" customHeight="1" x14ac:dyDescent="0.25">
      <c r="B109" s="67">
        <f>+'Ingresos totales'!$B109</f>
        <v>2005</v>
      </c>
      <c r="C109" s="176">
        <f>('Ingreso PP'!C109/consumo!C110)*100</f>
        <v>2.3076108781438087</v>
      </c>
      <c r="D109" s="176">
        <f>('Ingreso PP'!D109/consumo!D110)*100</f>
        <v>2.250059457029689</v>
      </c>
      <c r="E109" s="176">
        <f>('Ingreso PP'!E109/consumo!E110)*100</f>
        <v>2.357465169216153</v>
      </c>
      <c r="F109" s="176">
        <f>('Ingreso PP'!F109/consumo!F110)*100</f>
        <v>2.2876625100225692</v>
      </c>
      <c r="G109" s="176">
        <f>('Ingreso PP'!G109/consumo!G110)*100</f>
        <v>2.5574030590386059</v>
      </c>
      <c r="H109" s="176">
        <f>('Ingreso PP'!H109/consumo!H110)*100</f>
        <v>2.3881418314160934</v>
      </c>
      <c r="I109" s="176">
        <f>('Ingreso PP'!I109/consumo!I110)*100</f>
        <v>2.8341339893915931</v>
      </c>
      <c r="J109" s="176">
        <f>('Ingreso PP'!J109/consumo!J110)*100</f>
        <v>2.8555399777536747</v>
      </c>
      <c r="K109" s="176">
        <f>('Ingreso PP'!K109/consumo!K110)*100</f>
        <v>2.4550424586653525</v>
      </c>
      <c r="L109" s="176">
        <f>('Ingreso PP'!L109/consumo!L110)*100</f>
        <v>2.5847050429658061</v>
      </c>
      <c r="M109" s="176">
        <f>('Ingreso PP'!M109/consumo!M110)*100</f>
        <v>2.5117944359106961</v>
      </c>
      <c r="N109" s="182">
        <f>('Ingreso PP'!N109/consumo!N110)*100</f>
        <v>2.4364694255887045</v>
      </c>
      <c r="O109" s="178">
        <f>('Ingreso PP'!O109/consumo!O110)*100</f>
        <v>2.3053581450821952</v>
      </c>
      <c r="P109" s="130">
        <f t="shared" si="17"/>
        <v>15.266523754901918</v>
      </c>
      <c r="Q109" s="186">
        <f>('Ingreso PP'!Q109/consumo!Q110)*100</f>
        <v>2.4606945632339539</v>
      </c>
      <c r="R109" s="130">
        <f t="shared" si="15"/>
        <v>12.532865034792318</v>
      </c>
      <c r="S109" s="186">
        <f>('Ingreso PP'!S109/consumo!S110)*100</f>
        <v>2.6090791433456517</v>
      </c>
      <c r="T109" s="130">
        <f t="shared" si="16"/>
        <v>9.1072027138852754</v>
      </c>
    </row>
    <row r="110" spans="2:20" ht="21" customHeight="1" x14ac:dyDescent="0.25">
      <c r="B110" s="67">
        <f>+'Ingresos totales'!$B110</f>
        <v>2006</v>
      </c>
      <c r="C110" s="176">
        <f>('Ingreso PP'!C110/consumo!C111)*100</f>
        <v>2.5245169673448529</v>
      </c>
      <c r="D110" s="176">
        <f>('Ingreso PP'!D110/consumo!D111)*100</f>
        <v>2.5157595736826877</v>
      </c>
      <c r="E110" s="176">
        <f>('Ingreso PP'!E110/consumo!E111)*100</f>
        <v>2.5326912409641307</v>
      </c>
      <c r="F110" s="176">
        <f>('Ingreso PP'!F110/consumo!F111)*100</f>
        <v>2.42815670708316</v>
      </c>
      <c r="G110" s="176">
        <f>('Ingreso PP'!G110/consumo!G111)*100</f>
        <v>2.8735781200331592</v>
      </c>
      <c r="H110" s="176">
        <f>('Ingreso PP'!H110/consumo!H111)*100</f>
        <v>2.9313650716714306</v>
      </c>
      <c r="I110" s="176">
        <f>('Ingreso PP'!I110/consumo!I111)*100</f>
        <v>3.2083780907543429</v>
      </c>
      <c r="J110" s="176">
        <f>('Ingreso PP'!J110/consumo!J111)*100</f>
        <v>4.0240323782154475</v>
      </c>
      <c r="K110" s="176">
        <f>('Ingreso PP'!K110/consumo!K111)*100</f>
        <v>2.9401462063963981</v>
      </c>
      <c r="L110" s="176">
        <f>('Ingreso PP'!L110/consumo!L111)*100</f>
        <v>3.3866591583592593</v>
      </c>
      <c r="M110" s="176">
        <f>('Ingreso PP'!M110/consumo!M111)*100</f>
        <v>3.5541004856082816</v>
      </c>
      <c r="N110" s="182">
        <f>('Ingreso PP'!N110/consumo!N111)*100</f>
        <v>3.4725103148158429</v>
      </c>
      <c r="O110" s="178">
        <f>('Ingreso PP'!O110/consumo!O111)*100</f>
        <v>2.5239596645708162</v>
      </c>
      <c r="P110" s="130">
        <f t="shared" si="17"/>
        <v>9.4823236014301315</v>
      </c>
      <c r="Q110" s="186">
        <f>('Ingreso PP'!Q110/consumo!Q111)*100</f>
        <v>2.9745880204625639</v>
      </c>
      <c r="R110" s="130">
        <f t="shared" si="15"/>
        <v>20.88408146654448</v>
      </c>
      <c r="S110" s="186">
        <f>('Ingreso PP'!S110/consumo!S111)*100</f>
        <v>3.2219389346959235</v>
      </c>
      <c r="T110" s="130">
        <f t="shared" si="16"/>
        <v>23.489505594851167</v>
      </c>
    </row>
    <row r="111" spans="2:20" ht="21" customHeight="1" x14ac:dyDescent="0.25">
      <c r="B111" s="67">
        <f>+'Ingresos totales'!$B111</f>
        <v>2007</v>
      </c>
      <c r="C111" s="176">
        <f>('Ingreso PP'!C111/consumo!C112)*100</f>
        <v>2.9457700669057365</v>
      </c>
      <c r="D111" s="176">
        <f>('Ingreso PP'!D111/consumo!D112)*100</f>
        <v>3.0952629927846909</v>
      </c>
      <c r="E111" s="176">
        <f>('Ingreso PP'!E111/consumo!E112)*100</f>
        <v>3.2033786504937849</v>
      </c>
      <c r="F111" s="176">
        <f>('Ingreso PP'!F111/consumo!F112)*100</f>
        <v>2.7865607477672842</v>
      </c>
      <c r="G111" s="176">
        <f>('Ingreso PP'!G111/consumo!G112)*100</f>
        <v>3.1512995475611643</v>
      </c>
      <c r="H111" s="176">
        <f>('Ingreso PP'!H111/consumo!H112)*100</f>
        <v>3.0575535137154075</v>
      </c>
      <c r="I111" s="176">
        <f>('Ingreso PP'!I111/consumo!I112)*100</f>
        <v>3.1599174016492162</v>
      </c>
      <c r="J111" s="176">
        <f>('Ingreso PP'!J111/consumo!J112)*100</f>
        <v>3.2489597730833717</v>
      </c>
      <c r="K111" s="176">
        <f>('Ingreso PP'!K111/consumo!K112)*100</f>
        <v>3.3897919286131728</v>
      </c>
      <c r="L111" s="176">
        <f>('Ingreso PP'!L111/consumo!L112)*100</f>
        <v>3.413748384310924</v>
      </c>
      <c r="M111" s="176">
        <f>('Ingreso PP'!M111/consumo!M112)*100</f>
        <v>3.0521639876388957</v>
      </c>
      <c r="N111" s="182">
        <f>('Ingreso PP'!N111/consumo!N112)*100</f>
        <v>3.0840346825597114</v>
      </c>
      <c r="O111" s="178">
        <f>('Ingreso PP'!O111/consumo!O112)*100</f>
        <v>3.0679650781552019</v>
      </c>
      <c r="P111" s="130">
        <f t="shared" si="17"/>
        <v>21.553649260749587</v>
      </c>
      <c r="Q111" s="186">
        <f>('Ingreso PP'!Q111/consumo!Q112)*100</f>
        <v>3.1157017887016436</v>
      </c>
      <c r="R111" s="130">
        <f t="shared" si="15"/>
        <v>4.7439768891806233</v>
      </c>
      <c r="S111" s="186">
        <f>('Ingreso PP'!S111/consumo!S112)*100</f>
        <v>3.2394598334211855</v>
      </c>
      <c r="T111" s="130">
        <f t="shared" si="16"/>
        <v>0.54379983855639136</v>
      </c>
    </row>
    <row r="112" spans="2:20" ht="21" customHeight="1" x14ac:dyDescent="0.25">
      <c r="B112" s="67">
        <f>+'Ingresos totales'!$B112</f>
        <v>2008</v>
      </c>
      <c r="C112" s="176">
        <f>('Ingreso PP'!C112/consumo!C113)*100</f>
        <v>3.2744450730587777</v>
      </c>
      <c r="D112" s="176">
        <f>('Ingreso PP'!D112/consumo!D113)*100</f>
        <v>3.0957528025142125</v>
      </c>
      <c r="E112" s="176">
        <f>('Ingreso PP'!E112/consumo!E113)*100</f>
        <v>3.3242246433519482</v>
      </c>
      <c r="F112" s="176">
        <f>('Ingreso PP'!F112/consumo!F113)*100</f>
        <v>3.1452458830034051</v>
      </c>
      <c r="G112" s="176">
        <f>('Ingreso PP'!G112/consumo!G113)*100</f>
        <v>3.3751773651135291</v>
      </c>
      <c r="H112" s="176">
        <f>('Ingreso PP'!H112/consumo!H113)*100</f>
        <v>3.459585286020781</v>
      </c>
      <c r="I112" s="176">
        <f>('Ingreso PP'!I112/consumo!I113)*100</f>
        <v>3.3464954638320075</v>
      </c>
      <c r="J112" s="176">
        <f>('Ingreso PP'!J112/consumo!J113)*100</f>
        <v>3.4953792049970249</v>
      </c>
      <c r="K112" s="176">
        <f>('Ingreso PP'!K112/consumo!K113)*100</f>
        <v>3.6808001911452477</v>
      </c>
      <c r="L112" s="176">
        <f>('Ingreso PP'!L112/consumo!L113)*100</f>
        <v>3.8852775455342914</v>
      </c>
      <c r="M112" s="176">
        <f>('Ingreso PP'!M112/consumo!M113)*100</f>
        <v>3.6154671467109454</v>
      </c>
      <c r="N112" s="182">
        <f>('Ingreso PP'!N112/consumo!N113)*100</f>
        <v>3.5841954702135386</v>
      </c>
      <c r="O112" s="178">
        <f>('Ingreso PP'!O112/consumo!O113)*100</f>
        <v>3.2027023392929892</v>
      </c>
      <c r="P112" s="130">
        <f t="shared" si="17"/>
        <v>4.3917468975496421</v>
      </c>
      <c r="Q112" s="186">
        <f>('Ingreso PP'!Q112/consumo!Q113)*100</f>
        <v>3.4287152392422908</v>
      </c>
      <c r="R112" s="130">
        <f t="shared" si="15"/>
        <v>10.046322522768914</v>
      </c>
      <c r="S112" s="186">
        <f>('Ingreso PP'!S112/consumo!S113)*100</f>
        <v>3.6340920155886929</v>
      </c>
      <c r="T112" s="130">
        <f t="shared" si="16"/>
        <v>12.18203658820296</v>
      </c>
    </row>
    <row r="113" spans="2:20" ht="21" customHeight="1" x14ac:dyDescent="0.25">
      <c r="B113" s="67">
        <f>+'Ingresos totales'!$B113</f>
        <v>2009</v>
      </c>
      <c r="C113" s="176">
        <f>('Ingreso PP'!C113/consumo!C114)*100</f>
        <v>3.8109817154738259</v>
      </c>
      <c r="D113" s="176">
        <f>('Ingreso PP'!D113/consumo!D114)*100</f>
        <v>3.7054793909165116</v>
      </c>
      <c r="E113" s="176">
        <f>('Ingreso PP'!E113/consumo!E114)*100</f>
        <v>3.7789291099657314</v>
      </c>
      <c r="F113" s="176">
        <f>('Ingreso PP'!F113/consumo!F114)*100</f>
        <v>3.4993417679028846</v>
      </c>
      <c r="G113" s="176">
        <f>('Ingreso PP'!G113/consumo!G114)*100</f>
        <v>3.4006797154311883</v>
      </c>
      <c r="H113" s="176">
        <f>('Ingreso PP'!H113/consumo!H114)*100</f>
        <v>3.8048205793341978</v>
      </c>
      <c r="I113" s="176">
        <f>('Ingreso PP'!I113/consumo!I114)*100</f>
        <v>3.8123468652414116</v>
      </c>
      <c r="J113" s="176">
        <f>('Ingreso PP'!J113/consumo!J114)*100</f>
        <v>3.4728231943495098</v>
      </c>
      <c r="K113" s="176">
        <f>('Ingreso PP'!K113/consumo!K114)*100</f>
        <v>3.5846233387197577</v>
      </c>
      <c r="L113" s="176">
        <f>('Ingreso PP'!L113/consumo!L114)*100</f>
        <v>3.621995993400895</v>
      </c>
      <c r="M113" s="176">
        <f>('Ingreso PP'!M113/consumo!M114)*100</f>
        <v>3.979570889474735</v>
      </c>
      <c r="N113" s="182">
        <f>('Ingreso PP'!N113/consumo!N114)*100</f>
        <v>3.67828354546638</v>
      </c>
      <c r="O113" s="178">
        <f>('Ingreso PP'!O113/consumo!O114)*100</f>
        <v>3.7657434298626065</v>
      </c>
      <c r="P113" s="130">
        <f t="shared" si="17"/>
        <v>17.580187945093616</v>
      </c>
      <c r="Q113" s="186">
        <f>('Ingreso PP'!Q113/consumo!Q114)*100</f>
        <v>3.6808675881603006</v>
      </c>
      <c r="R113" s="130">
        <f t="shared" si="15"/>
        <v>7.3541350425395002</v>
      </c>
      <c r="S113" s="186">
        <f>('Ingreso PP'!S113/consumo!S114)*100</f>
        <v>3.7973010375139067</v>
      </c>
      <c r="T113" s="130">
        <f t="shared" si="16"/>
        <v>4.4910536449026983</v>
      </c>
    </row>
    <row r="114" spans="2:20" ht="21" customHeight="1" x14ac:dyDescent="0.25">
      <c r="B114" s="67">
        <f>+'Ingresos totales'!$B114</f>
        <v>2010</v>
      </c>
      <c r="C114" s="176">
        <f>('Ingreso PP'!C114/consumo!C115)*100</f>
        <v>3.8157068598748274</v>
      </c>
      <c r="D114" s="176">
        <f>('Ingreso PP'!D114/consumo!D115)*100</f>
        <v>3.8028699284009551</v>
      </c>
      <c r="E114" s="176">
        <f>('Ingreso PP'!E114/consumo!E115)*100</f>
        <v>3.7839449652895611</v>
      </c>
      <c r="F114" s="176">
        <f>('Ingreso PP'!F114/consumo!F115)*100</f>
        <v>3.840864281430977</v>
      </c>
      <c r="G114" s="176">
        <f>('Ingreso PP'!G114/consumo!G115)*100</f>
        <v>3.9599337594021971</v>
      </c>
      <c r="H114" s="176">
        <f>('Ingreso PP'!H114/consumo!H115)*100</f>
        <v>4.2195065713626931</v>
      </c>
      <c r="I114" s="176">
        <f>('Ingreso PP'!I114/consumo!I115)*100</f>
        <v>3.642270930458106</v>
      </c>
      <c r="J114" s="176">
        <f>('Ingreso PP'!J114/consumo!J115)*100</f>
        <v>3.2791457393084893</v>
      </c>
      <c r="K114" s="176">
        <f>('Ingreso PP'!K114/consumo!K115)*100</f>
        <v>3.352098019732261</v>
      </c>
      <c r="L114" s="176">
        <f>('Ingreso PP'!L114/consumo!L115)*100</f>
        <v>3.5443279147378619</v>
      </c>
      <c r="M114" s="176">
        <f>('Ingreso PP'!M114/consumo!M115)*100</f>
        <v>3.4058380992336894</v>
      </c>
      <c r="N114" s="182">
        <f>('Ingreso PP'!N114/consumo!N115)*100</f>
        <v>3.0551379957070459</v>
      </c>
      <c r="O114" s="178">
        <f>('Ingreso PP'!O114/consumo!O115)*100</f>
        <v>3.800529126593799</v>
      </c>
      <c r="P114" s="130">
        <f t="shared" si="17"/>
        <v>0.92374048787655649</v>
      </c>
      <c r="Q114" s="186">
        <f>('Ingreso PP'!Q114/consumo!Q115)*100</f>
        <v>3.6404879734694715</v>
      </c>
      <c r="R114" s="130">
        <f t="shared" si="15"/>
        <v>-1.097013509008371</v>
      </c>
      <c r="S114" s="186">
        <f>('Ingreso PP'!S114/consumo!S115)*100</f>
        <v>3.4317101904960503</v>
      </c>
      <c r="T114" s="130">
        <f t="shared" si="16"/>
        <v>-9.6276498335567506</v>
      </c>
    </row>
    <row r="115" spans="2:20" ht="21" customHeight="1" x14ac:dyDescent="0.25">
      <c r="B115" s="67">
        <f>+'Ingresos totales'!$B115</f>
        <v>2011</v>
      </c>
      <c r="C115" s="176">
        <f>('Ingreso PP'!C115/consumo!C116)*100</f>
        <v>3.5984893837019341</v>
      </c>
      <c r="D115" s="176">
        <f>('Ingreso PP'!D115/consumo!D116)*100</f>
        <v>3.4678900572402811</v>
      </c>
      <c r="E115" s="176">
        <f>('Ingreso PP'!E115/consumo!E116)*100</f>
        <v>3.5266639587885602</v>
      </c>
      <c r="F115" s="176">
        <f>('Ingreso PP'!F115/consumo!F116)*100</f>
        <v>3.1504310455553108</v>
      </c>
      <c r="G115" s="176">
        <f>('Ingreso PP'!G115/consumo!G116)*100</f>
        <v>3.7156621557473533</v>
      </c>
      <c r="H115" s="176">
        <f>('Ingreso PP'!H115/consumo!H116)*100</f>
        <v>3.4819267446571107</v>
      </c>
      <c r="I115" s="176">
        <f>('Ingreso PP'!I115/consumo!I116)*100</f>
        <v>3.8017584075025388</v>
      </c>
      <c r="J115" s="176">
        <f>('Ingreso PP'!J115/consumo!J116)*100</f>
        <v>3.7245520352617594</v>
      </c>
      <c r="K115" s="176">
        <f>('Ingreso PP'!K115/consumo!K116)*100</f>
        <v>3.8969377085563028</v>
      </c>
      <c r="L115" s="176">
        <f>('Ingreso PP'!L115/consumo!L116)*100</f>
        <v>3.7136629879590406</v>
      </c>
      <c r="M115" s="176">
        <f>('Ingreso PP'!M115/consumo!M116)*100</f>
        <v>4.0236054614950554</v>
      </c>
      <c r="N115" s="182">
        <f>('Ingreso PP'!N115/consumo!N116)*100</f>
        <v>3.7448797800549856</v>
      </c>
      <c r="O115" s="178">
        <f>('Ingreso PP'!O115/consumo!O116)*100</f>
        <v>3.5287908699724362</v>
      </c>
      <c r="P115" s="130">
        <f t="shared" si="17"/>
        <v>-7.1500111581806696</v>
      </c>
      <c r="Q115" s="186">
        <f>('Ingreso PP'!Q115/consumo!Q116)*100</f>
        <v>3.6459727551184882</v>
      </c>
      <c r="R115" s="130">
        <f t="shared" si="15"/>
        <v>0.15066061717516899</v>
      </c>
      <c r="S115" s="186">
        <f>('Ingreso PP'!S115/consumo!S116)*100</f>
        <v>3.7626694080670156</v>
      </c>
      <c r="T115" s="130">
        <f t="shared" si="16"/>
        <v>9.6441482292863867</v>
      </c>
    </row>
    <row r="116" spans="2:20" ht="21" customHeight="1" x14ac:dyDescent="0.25">
      <c r="B116" s="67">
        <f>+'Ingresos totales'!$B116</f>
        <v>2012</v>
      </c>
      <c r="C116" s="176">
        <f>('Ingreso PP'!C116/consumo!C117)*100</f>
        <v>3.5727075788728637</v>
      </c>
      <c r="D116" s="176">
        <f>('Ingreso PP'!D116/consumo!D117)*100</f>
        <v>3.5065490920414866</v>
      </c>
      <c r="E116" s="176">
        <f>('Ingreso PP'!E116/consumo!E117)*100</f>
        <v>3.7191142362306797</v>
      </c>
      <c r="F116" s="176">
        <f>('Ingreso PP'!F116/consumo!F117)*100</f>
        <v>3.7681420087439204</v>
      </c>
      <c r="G116" s="176">
        <f>('Ingreso PP'!G116/consumo!G117)*100</f>
        <v>3.5213229976176983</v>
      </c>
      <c r="H116" s="176">
        <f>('Ingreso PP'!H116/consumo!H117)*100</f>
        <v>4.2566484017227193</v>
      </c>
      <c r="I116" s="176">
        <f>('Ingreso PP'!I116/consumo!I117)*100</f>
        <v>4.1262214385026388</v>
      </c>
      <c r="J116" s="176">
        <f>('Ingreso PP'!J116/consumo!J117)*100</f>
        <v>3.8671645012396554</v>
      </c>
      <c r="K116" s="176">
        <f>('Ingreso PP'!K116/consumo!K117)*100</f>
        <v>4.1701168731718949</v>
      </c>
      <c r="L116" s="176">
        <f>('Ingreso PP'!L116/consumo!L117)*100</f>
        <v>4.1196183675802134</v>
      </c>
      <c r="M116" s="176">
        <f>('Ingreso PP'!M116/consumo!M117)*100</f>
        <v>3.4011698116988254</v>
      </c>
      <c r="N116" s="182">
        <f>('Ingreso PP'!N116/consumo!N117)*100</f>
        <v>3.7887072664192041</v>
      </c>
      <c r="O116" s="178">
        <f>('Ingreso PP'!O116/consumo!O117)*100</f>
        <v>3.5910004883997018</v>
      </c>
      <c r="P116" s="130">
        <f t="shared" si="17"/>
        <v>1.7629159879273715</v>
      </c>
      <c r="Q116" s="186">
        <f>('Ingreso PP'!Q116/consumo!Q117)*100</f>
        <v>3.692123224926132</v>
      </c>
      <c r="R116" s="130">
        <f t="shared" si="15"/>
        <v>1.2657930518777061</v>
      </c>
      <c r="S116" s="186">
        <f>('Ingreso PP'!S116/consumo!S117)*100</f>
        <v>3.7769224321726913</v>
      </c>
      <c r="T116" s="130">
        <f t="shared" si="16"/>
        <v>0.37880086076969022</v>
      </c>
    </row>
    <row r="117" spans="2:20" ht="21" customHeight="1" x14ac:dyDescent="0.25">
      <c r="B117" s="67">
        <f>+'Ingresos totales'!$B117</f>
        <v>2013</v>
      </c>
      <c r="C117" s="176">
        <f>('Ingreso PP'!C117/consumo!C118)*100</f>
        <v>2.9599477161325325</v>
      </c>
      <c r="D117" s="176">
        <f>('Ingreso PP'!D117/consumo!D118)*100</f>
        <v>3.8324545317860732</v>
      </c>
      <c r="E117" s="176">
        <f>('Ingreso PP'!E117/consumo!E118)*100</f>
        <v>6.830292660388193</v>
      </c>
      <c r="F117" s="176">
        <f>('Ingreso PP'!F117/consumo!F118)*100</f>
        <v>3.9316697891218015</v>
      </c>
      <c r="G117" s="176">
        <f>('Ingreso PP'!G117/consumo!G118)*100</f>
        <v>3.8333445625845433</v>
      </c>
      <c r="H117" s="176">
        <f>('Ingreso PP'!H117/consumo!H118)*100</f>
        <v>4.4517985861894624</v>
      </c>
      <c r="I117" s="176">
        <f>('Ingreso PP'!I117/consumo!I118)*100</f>
        <v>4.4434173027917874</v>
      </c>
      <c r="J117" s="176">
        <f>('Ingreso PP'!J117/consumo!J118)*100</f>
        <v>4.0111149471490695</v>
      </c>
      <c r="K117" s="176">
        <f>('Ingreso PP'!K117/consumo!K118)*100</f>
        <v>3.8037907232793184</v>
      </c>
      <c r="L117" s="176">
        <f>('Ingreso PP'!L117/consumo!L118)*100</f>
        <v>4.6197648342977136</v>
      </c>
      <c r="M117" s="176">
        <f>('Ingreso PP'!M117/consumo!M118)*100</f>
        <v>5.4937554347996693</v>
      </c>
      <c r="N117" s="182">
        <f>('Ingreso PP'!N117/consumo!N118)*100</f>
        <v>4.5280110084825171</v>
      </c>
      <c r="O117" s="178">
        <f>('Ingreso PP'!O117/consumo!O118)*100</f>
        <v>3.7011766031826374</v>
      </c>
      <c r="P117" s="130">
        <f t="shared" si="17"/>
        <v>3.0681175103942859</v>
      </c>
      <c r="Q117" s="186">
        <f>('Ingreso PP'!Q117/consumo!Q118)*100</f>
        <v>4.062103730294635</v>
      </c>
      <c r="R117" s="130">
        <f t="shared" si="15"/>
        <v>10.020805992354308</v>
      </c>
      <c r="S117" s="186">
        <f>('Ingreso PP'!S117/consumo!S118)*100</f>
        <v>4.4869065426630641</v>
      </c>
      <c r="T117" s="130">
        <f t="shared" si="16"/>
        <v>18.797953181208204</v>
      </c>
    </row>
    <row r="118" spans="2:20" ht="21" customHeight="1" x14ac:dyDescent="0.25">
      <c r="B118" s="67">
        <f>+'Ingresos totales'!$B118</f>
        <v>2014</v>
      </c>
      <c r="C118" s="176">
        <f>('Ingreso PP'!C118/consumo!C119)*100</f>
        <v>4.3018597966030931</v>
      </c>
      <c r="D118" s="176">
        <f>('Ingreso PP'!D118/consumo!D119)*100</f>
        <v>4.7591112293017561</v>
      </c>
      <c r="E118" s="176">
        <f>('Ingreso PP'!E118/consumo!E119)*100</f>
        <v>4.9460969405039821</v>
      </c>
      <c r="F118" s="176">
        <f>('Ingreso PP'!F118/consumo!F119)*100</f>
        <v>3.7728409765770068</v>
      </c>
      <c r="G118" s="176">
        <f>('Ingreso PP'!G118/consumo!G119)*100</f>
        <v>4.3958983814350479</v>
      </c>
      <c r="H118" s="176">
        <f>('Ingreso PP'!H118/consumo!H119)*100</f>
        <v>4.9377934744108902</v>
      </c>
      <c r="I118" s="176">
        <f>('Ingreso PP'!I118/consumo!I119)*100</f>
        <v>5.176176452516553</v>
      </c>
      <c r="J118" s="176">
        <f>('Ingreso PP'!J118/consumo!J119)*100</f>
        <v>4.9547971241052888</v>
      </c>
      <c r="K118" s="176">
        <f>('Ingreso PP'!K118/consumo!K119)*100</f>
        <v>4.6863061486785682</v>
      </c>
      <c r="L118" s="176">
        <f>('Ingreso PP'!L118/consumo!L119)*100</f>
        <v>5.2157942329532903</v>
      </c>
      <c r="M118" s="176">
        <f>('Ingreso PP'!M118/consumo!M119)*100</f>
        <v>5.3722220969887067</v>
      </c>
      <c r="N118" s="182">
        <f>('Ingreso PP'!N118/consumo!N119)*100</f>
        <v>5.3309470110859136</v>
      </c>
      <c r="O118" s="178">
        <f>('Ingreso PP'!O118/consumo!O119)*100</f>
        <v>4.650889467566877</v>
      </c>
      <c r="P118" s="130">
        <f t="shared" si="17"/>
        <v>25.659755429329767</v>
      </c>
      <c r="Q118" s="186">
        <f>('Ingreso PP'!Q118/consumo!Q119)*100</f>
        <v>4.8084639879285369</v>
      </c>
      <c r="R118" s="130">
        <f t="shared" si="15"/>
        <v>18.373737038462256</v>
      </c>
      <c r="S118" s="186">
        <f>('Ingreso PP'!S118/consumo!S119)*100</f>
        <v>4.9489880388040293</v>
      </c>
      <c r="T118" s="130">
        <f t="shared" si="16"/>
        <v>10.298442629623183</v>
      </c>
    </row>
    <row r="119" spans="2:20" ht="21" customHeight="1" x14ac:dyDescent="0.25">
      <c r="B119" s="67">
        <f>+'Ingresos totales'!$B119</f>
        <v>2015</v>
      </c>
      <c r="C119" s="176">
        <f>('Ingreso PP'!C119/consumo!C120)*100</f>
        <v>5.0317504695931641</v>
      </c>
      <c r="D119" s="176">
        <f>('Ingreso PP'!D119/consumo!D120)*100</f>
        <v>4.8900613758037421</v>
      </c>
      <c r="E119" s="176">
        <f>('Ingreso PP'!E119/consumo!E120)*100</f>
        <v>4.6780926357274977</v>
      </c>
      <c r="F119" s="176">
        <f>('Ingreso PP'!F119/consumo!F120)*100</f>
        <v>4.528371717502842</v>
      </c>
      <c r="G119" s="176">
        <f>('Ingreso PP'!G119/consumo!G120)*100</f>
        <v>4.8701265595675531</v>
      </c>
      <c r="H119" s="176">
        <f>('Ingreso PP'!H119/consumo!H120)*100</f>
        <v>4.7522421426875345</v>
      </c>
      <c r="I119" s="176">
        <f>('Ingreso PP'!I119/consumo!I120)*100</f>
        <v>5.2297893139800413</v>
      </c>
      <c r="J119" s="176">
        <f>('Ingreso PP'!J119/consumo!J120)*100</f>
        <v>5.1137300826988401</v>
      </c>
      <c r="K119" s="176">
        <f>('Ingreso PP'!K119/consumo!K120)*100</f>
        <v>4.3615707796743859</v>
      </c>
      <c r="L119" s="176">
        <f>('Ingreso PP'!L119/consumo!L120)*100</f>
        <v>4.2492741594475598</v>
      </c>
      <c r="M119" s="176">
        <f>('Ingreso PP'!M119/consumo!M120)*100</f>
        <v>4.2494889208051427</v>
      </c>
      <c r="N119" s="182">
        <f>('Ingreso PP'!N119/consumo!N120)*100</f>
        <v>4.6112410404846971</v>
      </c>
      <c r="O119" s="178">
        <f>('Ingreso PP'!O119/consumo!O120)*100</f>
        <v>4.8638003570116339</v>
      </c>
      <c r="P119" s="130">
        <f t="shared" si="17"/>
        <v>4.577853138189969</v>
      </c>
      <c r="Q119" s="186">
        <f>('Ingreso PP'!Q119/consumo!Q120)*100</f>
        <v>4.7102883719228883</v>
      </c>
      <c r="R119" s="130">
        <f>((Q119/Q117)-1)*100</f>
        <v>15.956870741487418</v>
      </c>
      <c r="S119" s="187"/>
      <c r="T119" s="111"/>
    </row>
    <row r="120" spans="2:20" ht="21" customHeight="1" x14ac:dyDescent="0.25">
      <c r="B120" s="82">
        <f>+'Ingresos totales'!$B120</f>
        <v>2016</v>
      </c>
      <c r="C120" s="183">
        <f>('Ingreso PP'!C120/consumo!C121)*100</f>
        <v>4.4110742452701173</v>
      </c>
      <c r="D120" s="183">
        <f>('Ingreso PP'!D120/consumo!D121)*100</f>
        <v>3.9581152232239583</v>
      </c>
      <c r="E120" s="183">
        <f>('Ingreso PP'!E120/consumo!E121)*100</f>
        <v>4.2670075649344668</v>
      </c>
      <c r="F120" s="183"/>
      <c r="G120" s="183"/>
      <c r="H120" s="183"/>
      <c r="I120" s="183"/>
      <c r="J120" s="183"/>
      <c r="K120" s="183"/>
      <c r="L120" s="183"/>
      <c r="M120" s="183"/>
      <c r="N120" s="184"/>
      <c r="O120" s="179">
        <f>('Ingreso PP'!O120/consumo!O121)*100</f>
        <v>4.2186963274474687</v>
      </c>
      <c r="P120" s="137">
        <f t="shared" si="17"/>
        <v>-13.263373950663626</v>
      </c>
      <c r="Q120" s="185"/>
      <c r="R120" s="137"/>
      <c r="S120" s="168"/>
      <c r="T120" s="112"/>
    </row>
    <row r="121" spans="2:20" ht="21" customHeight="1" x14ac:dyDescent="0.25"/>
    <row r="122" spans="2:20" ht="34.5" customHeight="1" x14ac:dyDescent="0.5">
      <c r="B122" s="85" t="s">
        <v>54</v>
      </c>
      <c r="C122" s="86"/>
      <c r="D122" s="86"/>
      <c r="E122" s="86"/>
      <c r="F122" s="86"/>
      <c r="G122" s="86"/>
      <c r="H122" s="86"/>
      <c r="I122" s="86"/>
      <c r="J122" s="86"/>
      <c r="K122" s="86"/>
      <c r="L122" s="86"/>
      <c r="M122" s="86"/>
      <c r="N122" s="98"/>
      <c r="O122" s="86"/>
      <c r="P122" s="86"/>
      <c r="Q122" s="93"/>
      <c r="R122" s="123"/>
      <c r="S122" s="123"/>
      <c r="T122" s="122"/>
    </row>
    <row r="123" spans="2:20" ht="47.25" x14ac:dyDescent="0.25">
      <c r="B123" s="174" t="s">
        <v>23</v>
      </c>
      <c r="C123" s="87" t="s">
        <v>24</v>
      </c>
      <c r="D123" s="87" t="s">
        <v>25</v>
      </c>
      <c r="E123" s="87" t="s">
        <v>26</v>
      </c>
      <c r="F123" s="87" t="s">
        <v>27</v>
      </c>
      <c r="G123" s="87" t="s">
        <v>28</v>
      </c>
      <c r="H123" s="87" t="s">
        <v>29</v>
      </c>
      <c r="I123" s="87" t="s">
        <v>30</v>
      </c>
      <c r="J123" s="87" t="s">
        <v>31</v>
      </c>
      <c r="K123" s="87" t="s">
        <v>32</v>
      </c>
      <c r="L123" s="87" t="s">
        <v>33</v>
      </c>
      <c r="M123" s="87" t="s">
        <v>34</v>
      </c>
      <c r="N123" s="96" t="s">
        <v>35</v>
      </c>
      <c r="O123" s="160" t="s">
        <v>67</v>
      </c>
      <c r="P123" s="161" t="s">
        <v>64</v>
      </c>
      <c r="Q123" s="162" t="s">
        <v>23</v>
      </c>
      <c r="R123" s="161" t="s">
        <v>36</v>
      </c>
      <c r="S123" s="162" t="s">
        <v>63</v>
      </c>
      <c r="T123" s="163" t="s">
        <v>66</v>
      </c>
    </row>
    <row r="124" spans="2:20" ht="21" customHeight="1" x14ac:dyDescent="0.25">
      <c r="B124" s="67">
        <f>+'Ingresos totales'!$B124</f>
        <v>2000</v>
      </c>
      <c r="C124" s="180">
        <f>('Ingreso PP'!C124/consumo!C125)*100</f>
        <v>0</v>
      </c>
      <c r="D124" s="180">
        <f>('Ingreso PP'!D124/consumo!D125)*100</f>
        <v>0</v>
      </c>
      <c r="E124" s="180">
        <f>('Ingreso PP'!E124/consumo!E125)*100</f>
        <v>2.3090478118878814E-3</v>
      </c>
      <c r="F124" s="180">
        <f>('Ingreso PP'!F124/consumo!F125)*100</f>
        <v>2.3190040263154507E-2</v>
      </c>
      <c r="G124" s="180">
        <f>('Ingreso PP'!G124/consumo!G125)*100</f>
        <v>6.7199473286967265E-2</v>
      </c>
      <c r="H124" s="180">
        <f>('Ingreso PP'!H124/consumo!H125)*100</f>
        <v>7.8898765186742575E-2</v>
      </c>
      <c r="I124" s="180">
        <f>('Ingreso PP'!I124/consumo!I125)*100</f>
        <v>8.6564987126785925E-2</v>
      </c>
      <c r="J124" s="180">
        <f>('Ingreso PP'!J124/consumo!J125)*100</f>
        <v>0.28549759821816778</v>
      </c>
      <c r="K124" s="180">
        <f>('Ingreso PP'!K124/consumo!K125)*100</f>
        <v>0.82284845852209021</v>
      </c>
      <c r="L124" s="180">
        <f>('Ingreso PP'!L124/consumo!L125)*100</f>
        <v>1.2942743006660868</v>
      </c>
      <c r="M124" s="180">
        <f>('Ingreso PP'!M124/consumo!M125)*100</f>
        <v>1.2963392555558864</v>
      </c>
      <c r="N124" s="181">
        <f>('Ingreso PP'!N124/consumo!N125)*100</f>
        <v>0.81238874743291523</v>
      </c>
      <c r="O124" s="178">
        <f>('Ingreso PP'!O124/consumo!O125)*100</f>
        <v>7.7653224947855427E-4</v>
      </c>
      <c r="P124" s="110"/>
      <c r="Q124" s="186">
        <f>('Ingreso PP'!Q124/consumo!Q125)*100</f>
        <v>0.39415647907047968</v>
      </c>
      <c r="R124" s="110"/>
      <c r="S124" s="186">
        <f>('Ingreso PP'!S124/consumo!S125)*100</f>
        <v>0.82669991522847253</v>
      </c>
      <c r="T124" s="110"/>
    </row>
    <row r="125" spans="2:20" ht="21" customHeight="1" x14ac:dyDescent="0.25">
      <c r="B125" s="67">
        <f>+'Ingresos totales'!$B125</f>
        <v>2001</v>
      </c>
      <c r="C125" s="176">
        <f>('Ingreso PP'!C125/consumo!C126)*100</f>
        <v>0.91731866082438496</v>
      </c>
      <c r="D125" s="176">
        <f>('Ingreso PP'!D125/consumo!D126)*100</f>
        <v>1.1999827513059957</v>
      </c>
      <c r="E125" s="176">
        <f>('Ingreso PP'!E125/consumo!E126)*100</f>
        <v>0.88506335016871751</v>
      </c>
      <c r="F125" s="176">
        <f>('Ingreso PP'!F125/consumo!F126)*100</f>
        <v>0.35563823382218801</v>
      </c>
      <c r="G125" s="176">
        <f>('Ingreso PP'!G125/consumo!G126)*100</f>
        <v>0.90954293444863044</v>
      </c>
      <c r="H125" s="176">
        <f>('Ingreso PP'!H125/consumo!H126)*100</f>
        <v>0.91438280376473957</v>
      </c>
      <c r="I125" s="176">
        <f>('Ingreso PP'!I125/consumo!I126)*100</f>
        <v>1.5376882522560051</v>
      </c>
      <c r="J125" s="176">
        <f>('Ingreso PP'!J125/consumo!J126)*100</f>
        <v>1.4659789146153579</v>
      </c>
      <c r="K125" s="176">
        <f>('Ingreso PP'!K125/consumo!K126)*100</f>
        <v>0.97601886642488622</v>
      </c>
      <c r="L125" s="176">
        <f>('Ingreso PP'!L125/consumo!L126)*100</f>
        <v>1.5010420918339757</v>
      </c>
      <c r="M125" s="176">
        <f>('Ingreso PP'!M125/consumo!M126)*100</f>
        <v>1.1276870023913927</v>
      </c>
      <c r="N125" s="182">
        <f>('Ingreso PP'!N125/consumo!N126)*100</f>
        <v>1.1181270028155061</v>
      </c>
      <c r="O125" s="178">
        <f>('Ingreso PP'!O125/consumo!O126)*100</f>
        <v>1.002681983877449</v>
      </c>
      <c r="P125" s="130"/>
      <c r="Q125" s="186">
        <f>('Ingreso PP'!Q125/consumo!Q126)*100</f>
        <v>1.0644512380409212</v>
      </c>
      <c r="R125" s="130">
        <f t="shared" ref="R125:R138" si="18">((Q125/Q124)-1)*100</f>
        <v>170.05803394407354</v>
      </c>
      <c r="S125" s="186">
        <f>('Ingreso PP'!S125/consumo!S126)*100</f>
        <v>1.2559139751585382</v>
      </c>
      <c r="T125" s="130">
        <f t="shared" ref="T125:T138" si="19">((S125/S124)-1)*100</f>
        <v>51.918967454042274</v>
      </c>
    </row>
    <row r="126" spans="2:20" ht="21" customHeight="1" x14ac:dyDescent="0.25">
      <c r="B126" s="67">
        <f>+'Ingresos totales'!$B126</f>
        <v>2002</v>
      </c>
      <c r="C126" s="176">
        <f>('Ingreso PP'!C126/consumo!C127)*100</f>
        <v>1.2198845614322624</v>
      </c>
      <c r="D126" s="176">
        <f>('Ingreso PP'!D126/consumo!D127)*100</f>
        <v>1.1346219474886226</v>
      </c>
      <c r="E126" s="176">
        <f>('Ingreso PP'!E126/consumo!E127)*100</f>
        <v>1.2215256393424996</v>
      </c>
      <c r="F126" s="176">
        <f>('Ingreso PP'!F126/consumo!F127)*100</f>
        <v>1.1577738199110681</v>
      </c>
      <c r="G126" s="176">
        <f>('Ingreso PP'!G126/consumo!G127)*100</f>
        <v>1.3666119283130758</v>
      </c>
      <c r="H126" s="176">
        <f>('Ingreso PP'!H126/consumo!H127)*100</f>
        <v>1.3081848897426096</v>
      </c>
      <c r="I126" s="176">
        <f>('Ingreso PP'!I126/consumo!I127)*100</f>
        <v>1.4422566330591671</v>
      </c>
      <c r="J126" s="176">
        <f>('Ingreso PP'!J126/consumo!J127)*100</f>
        <v>1.393883132156251</v>
      </c>
      <c r="K126" s="176">
        <f>('Ingreso PP'!K126/consumo!K127)*100</f>
        <v>1.3399021968256595</v>
      </c>
      <c r="L126" s="176">
        <f>('Ingreso PP'!L126/consumo!L127)*100</f>
        <v>1.4663692876936363</v>
      </c>
      <c r="M126" s="176">
        <f>('Ingreso PP'!M126/consumo!M127)*100</f>
        <v>1.4517687897294629</v>
      </c>
      <c r="N126" s="182">
        <f>('Ingreso PP'!N126/consumo!N127)*100</f>
        <v>1.4326957842300629</v>
      </c>
      <c r="O126" s="178">
        <f>('Ingreso PP'!O126/consumo!O127)*100</f>
        <v>1.1917321525198046</v>
      </c>
      <c r="P126" s="130">
        <f t="shared" ref="P126:P140" si="20">((O126/O125)-1)*100</f>
        <v>18.854449534565674</v>
      </c>
      <c r="Q126" s="186">
        <f>('Ingreso PP'!Q126/consumo!Q127)*100</f>
        <v>1.3248554254220346</v>
      </c>
      <c r="R126" s="130">
        <f t="shared" si="18"/>
        <v>24.463702805247944</v>
      </c>
      <c r="S126" s="186">
        <f>('Ingreso PP'!S126/consumo!S127)*100</f>
        <v>1.5155473883524082</v>
      </c>
      <c r="T126" s="130">
        <f t="shared" si="19"/>
        <v>20.672866002712944</v>
      </c>
    </row>
    <row r="127" spans="2:20" ht="21" customHeight="1" x14ac:dyDescent="0.25">
      <c r="B127" s="67">
        <f>+'Ingresos totales'!$B127</f>
        <v>2003</v>
      </c>
      <c r="C127" s="176">
        <f>('Ingreso PP'!C127/consumo!C128)*100</f>
        <v>1.4228688126581917</v>
      </c>
      <c r="D127" s="176">
        <f>('Ingreso PP'!D127/consumo!D128)*100</f>
        <v>1.2162133724067286</v>
      </c>
      <c r="E127" s="176">
        <f>('Ingreso PP'!E127/consumo!E128)*100</f>
        <v>1.4345822900647665</v>
      </c>
      <c r="F127" s="176">
        <f>('Ingreso PP'!F127/consumo!F128)*100</f>
        <v>1.5759382237618877</v>
      </c>
      <c r="G127" s="176">
        <f>('Ingreso PP'!G127/consumo!G128)*100</f>
        <v>1.5859223472662494</v>
      </c>
      <c r="H127" s="176">
        <f>('Ingreso PP'!H127/consumo!H128)*100</f>
        <v>2.3692079972138682</v>
      </c>
      <c r="I127" s="176">
        <f>('Ingreso PP'!I127/consumo!I128)*100</f>
        <v>2.2858822435636328</v>
      </c>
      <c r="J127" s="176">
        <f>('Ingreso PP'!J127/consumo!J128)*100</f>
        <v>2.341900920780307</v>
      </c>
      <c r="K127" s="176">
        <f>('Ingreso PP'!K127/consumo!K128)*100</f>
        <v>2.0219711556893563</v>
      </c>
      <c r="L127" s="176">
        <f>('Ingreso PP'!L127/consumo!L128)*100</f>
        <v>2.5098636111834374</v>
      </c>
      <c r="M127" s="176">
        <f>('Ingreso PP'!M127/consumo!M128)*100</f>
        <v>2.1642704022660104</v>
      </c>
      <c r="N127" s="182">
        <f>('Ingreso PP'!N127/consumo!N128)*100</f>
        <v>2.118515279196922</v>
      </c>
      <c r="O127" s="178">
        <f>('Ingreso PP'!O127/consumo!O128)*100</f>
        <v>1.3572942228748177</v>
      </c>
      <c r="P127" s="130">
        <f t="shared" si="20"/>
        <v>13.892557149267803</v>
      </c>
      <c r="Q127" s="186">
        <f>('Ingreso PP'!Q127/consumo!Q128)*100</f>
        <v>1.9085442668998975</v>
      </c>
      <c r="R127" s="130">
        <f t="shared" si="18"/>
        <v>44.056795200270862</v>
      </c>
      <c r="S127" s="186">
        <f>('Ingreso PP'!S127/consumo!S128)*100</f>
        <v>2.2236581265351489</v>
      </c>
      <c r="T127" s="130">
        <f t="shared" si="19"/>
        <v>46.723101080497841</v>
      </c>
    </row>
    <row r="128" spans="2:20" ht="21" customHeight="1" x14ac:dyDescent="0.25">
      <c r="B128" s="67">
        <f>+'Ingresos totales'!$B128</f>
        <v>2004</v>
      </c>
      <c r="C128" s="176">
        <f>('Ingreso PP'!C128/consumo!C129)*100</f>
        <v>2.0809097438671937</v>
      </c>
      <c r="D128" s="176">
        <f>('Ingreso PP'!D128/consumo!D129)*100</f>
        <v>2.2631506881329804</v>
      </c>
      <c r="E128" s="176">
        <f>('Ingreso PP'!E128/consumo!E129)*100</f>
        <v>2.257101163316757</v>
      </c>
      <c r="F128" s="176">
        <f>('Ingreso PP'!F128/consumo!F129)*100</f>
        <v>2.058235206769401</v>
      </c>
      <c r="G128" s="176">
        <f>('Ingreso PP'!G128/consumo!G129)*100</f>
        <v>2.1836914268658303</v>
      </c>
      <c r="H128" s="176">
        <f>('Ingreso PP'!H128/consumo!H129)*100</f>
        <v>2.4740715448886732</v>
      </c>
      <c r="I128" s="176">
        <f>('Ingreso PP'!I128/consumo!I129)*100</f>
        <v>2.6690197002916141</v>
      </c>
      <c r="J128" s="176">
        <f>('Ingreso PP'!J128/consumo!J129)*100</f>
        <v>2.8261210985659533</v>
      </c>
      <c r="K128" s="176">
        <f>('Ingreso PP'!K128/consumo!K129)*100</f>
        <v>2.3207286411481345</v>
      </c>
      <c r="L128" s="176">
        <f>('Ingreso PP'!L128/consumo!L129)*100</f>
        <v>2.9009370590287684</v>
      </c>
      <c r="M128" s="176">
        <f>('Ingreso PP'!M128/consumo!M129)*100</f>
        <v>2.4354316393432547</v>
      </c>
      <c r="N128" s="182">
        <f>('Ingreso PP'!N128/consumo!N129)*100</f>
        <v>2.6512898413325421</v>
      </c>
      <c r="O128" s="178">
        <f>('Ingreso PP'!O128/consumo!O129)*100</f>
        <v>2.197991112782538</v>
      </c>
      <c r="P128" s="130">
        <f t="shared" si="20"/>
        <v>61.939178384409679</v>
      </c>
      <c r="Q128" s="186">
        <f>('Ingreso PP'!Q128/consumo!Q129)*100</f>
        <v>2.4137215299566273</v>
      </c>
      <c r="R128" s="130">
        <f t="shared" si="18"/>
        <v>26.469245268138497</v>
      </c>
      <c r="S128" s="186">
        <f>('Ingreso PP'!S128/consumo!S129)*100</f>
        <v>2.5928209006605893</v>
      </c>
      <c r="T128" s="130">
        <f t="shared" si="19"/>
        <v>16.601597598128137</v>
      </c>
    </row>
    <row r="129" spans="2:20" ht="21" customHeight="1" x14ac:dyDescent="0.25">
      <c r="B129" s="67">
        <f>+'Ingresos totales'!$B129</f>
        <v>2005</v>
      </c>
      <c r="C129" s="176">
        <f>('Ingreso PP'!C129/consumo!C130)*100</f>
        <v>2.4854953585584569</v>
      </c>
      <c r="D129" s="176">
        <f>('Ingreso PP'!D129/consumo!D130)*100</f>
        <v>2.5036887380163422</v>
      </c>
      <c r="E129" s="176">
        <f>('Ingreso PP'!E129/consumo!E130)*100</f>
        <v>2.5773685826463706</v>
      </c>
      <c r="F129" s="176">
        <f>('Ingreso PP'!F129/consumo!F130)*100</f>
        <v>2.4874442631606977</v>
      </c>
      <c r="G129" s="176">
        <f>('Ingreso PP'!G129/consumo!G130)*100</f>
        <v>2.7096068605020465</v>
      </c>
      <c r="H129" s="176">
        <f>('Ingreso PP'!H129/consumo!H130)*100</f>
        <v>2.5989379284425977</v>
      </c>
      <c r="I129" s="176">
        <f>('Ingreso PP'!I129/consumo!I130)*100</f>
        <v>2.9815475190965048</v>
      </c>
      <c r="J129" s="176">
        <f>('Ingreso PP'!J129/consumo!J130)*100</f>
        <v>3.139418292239053</v>
      </c>
      <c r="K129" s="176">
        <f>('Ingreso PP'!K129/consumo!K130)*100</f>
        <v>2.7930010032310157</v>
      </c>
      <c r="L129" s="176">
        <f>('Ingreso PP'!L129/consumo!L130)*100</f>
        <v>2.7095923610852211</v>
      </c>
      <c r="M129" s="176">
        <f>('Ingreso PP'!M129/consumo!M130)*100</f>
        <v>2.6812316053494425</v>
      </c>
      <c r="N129" s="182">
        <f>('Ingreso PP'!N129/consumo!N130)*100</f>
        <v>2.7503114851960362</v>
      </c>
      <c r="O129" s="178">
        <f>('Ingreso PP'!O129/consumo!O130)*100</f>
        <v>2.5202509471111934</v>
      </c>
      <c r="P129" s="130">
        <f t="shared" si="20"/>
        <v>14.661562208078793</v>
      </c>
      <c r="Q129" s="186">
        <f>('Ingreso PP'!Q129/consumo!Q130)*100</f>
        <v>2.6906170786116896</v>
      </c>
      <c r="R129" s="130">
        <f t="shared" si="18"/>
        <v>11.471727173931212</v>
      </c>
      <c r="S129" s="186">
        <f>('Ingreso PP'!S129/consumo!S130)*100</f>
        <v>2.8480019983558504</v>
      </c>
      <c r="T129" s="130">
        <f t="shared" si="19"/>
        <v>9.8418327941681927</v>
      </c>
    </row>
    <row r="130" spans="2:20" ht="21" customHeight="1" x14ac:dyDescent="0.25">
      <c r="B130" s="67">
        <f>+'Ingresos totales'!$B130</f>
        <v>2006</v>
      </c>
      <c r="C130" s="176">
        <f>('Ingreso PP'!C130/consumo!C131)*100</f>
        <v>2.7509012959664481</v>
      </c>
      <c r="D130" s="176">
        <f>('Ingreso PP'!D130/consumo!D131)*100</f>
        <v>2.755848939234165</v>
      </c>
      <c r="E130" s="176">
        <f>('Ingreso PP'!E130/consumo!E131)*100</f>
        <v>2.7551425639500966</v>
      </c>
      <c r="F130" s="176">
        <f>('Ingreso PP'!F130/consumo!F131)*100</f>
        <v>2.6517617750114124</v>
      </c>
      <c r="G130" s="176">
        <f>('Ingreso PP'!G130/consumo!G131)*100</f>
        <v>3.0228939549586853</v>
      </c>
      <c r="H130" s="176">
        <f>('Ingreso PP'!H130/consumo!H131)*100</f>
        <v>3.3121824431222211</v>
      </c>
      <c r="I130" s="176">
        <f>('Ingreso PP'!I130/consumo!I131)*100</f>
        <v>3.5050947739409386</v>
      </c>
      <c r="J130" s="176">
        <f>('Ingreso PP'!J130/consumo!J131)*100</f>
        <v>4.0889378228785977</v>
      </c>
      <c r="K130" s="176">
        <f>('Ingreso PP'!K130/consumo!K131)*100</f>
        <v>3.5116914659920533</v>
      </c>
      <c r="L130" s="176">
        <f>('Ingreso PP'!L130/consumo!L131)*100</f>
        <v>3.6637153787578174</v>
      </c>
      <c r="M130" s="176">
        <f>('Ingreso PP'!M130/consumo!M131)*100</f>
        <v>3.8040673205844868</v>
      </c>
      <c r="N130" s="182">
        <f>('Ingreso PP'!N130/consumo!N131)*100</f>
        <v>3.719061110116364</v>
      </c>
      <c r="O130" s="178">
        <f>('Ingreso PP'!O130/consumo!O131)*100</f>
        <v>2.7539603615306985</v>
      </c>
      <c r="P130" s="130">
        <f t="shared" si="20"/>
        <v>9.2732596604076853</v>
      </c>
      <c r="Q130" s="186">
        <f>('Ingreso PP'!Q130/consumo!Q131)*100</f>
        <v>3.2707364133417287</v>
      </c>
      <c r="R130" s="130">
        <f t="shared" si="18"/>
        <v>21.560828530433994</v>
      </c>
      <c r="S130" s="186">
        <f>('Ingreso PP'!S130/consumo!S131)*100</f>
        <v>3.4969132070983817</v>
      </c>
      <c r="T130" s="130">
        <f t="shared" si="19"/>
        <v>22.784787690357923</v>
      </c>
    </row>
    <row r="131" spans="2:20" ht="21" customHeight="1" x14ac:dyDescent="0.25">
      <c r="B131" s="67">
        <f>+'Ingresos totales'!$B131</f>
        <v>2007</v>
      </c>
      <c r="C131" s="176">
        <f>('Ingreso PP'!C131/consumo!C132)*100</f>
        <v>3.2761552334674384</v>
      </c>
      <c r="D131" s="176">
        <f>('Ingreso PP'!D131/consumo!D132)*100</f>
        <v>3.3775314618164249</v>
      </c>
      <c r="E131" s="176">
        <f>('Ingreso PP'!E131/consumo!E132)*100</f>
        <v>3.3640814590700425</v>
      </c>
      <c r="F131" s="176">
        <f>('Ingreso PP'!F131/consumo!F132)*100</f>
        <v>3.0362809930843841</v>
      </c>
      <c r="G131" s="176">
        <f>('Ingreso PP'!G131/consumo!G132)*100</f>
        <v>3.3169131748311051</v>
      </c>
      <c r="H131" s="176">
        <f>('Ingreso PP'!H131/consumo!H132)*100</f>
        <v>3.4480706903965261</v>
      </c>
      <c r="I131" s="176">
        <f>('Ingreso PP'!I131/consumo!I132)*100</f>
        <v>3.4606968940613743</v>
      </c>
      <c r="J131" s="176">
        <f>('Ingreso PP'!J131/consumo!J132)*100</f>
        <v>3.5675725684878126</v>
      </c>
      <c r="K131" s="176">
        <f>('Ingreso PP'!K131/consumo!K132)*100</f>
        <v>3.7392061331216198</v>
      </c>
      <c r="L131" s="176">
        <f>('Ingreso PP'!L131/consumo!L132)*100</f>
        <v>3.7184723165680675</v>
      </c>
      <c r="M131" s="176">
        <f>('Ingreso PP'!M131/consumo!M132)*100</f>
        <v>3.4744137649038205</v>
      </c>
      <c r="N131" s="182">
        <f>('Ingreso PP'!N131/consumo!N132)*100</f>
        <v>3.468079031153338</v>
      </c>
      <c r="O131" s="178">
        <f>('Ingreso PP'!O131/consumo!O132)*100</f>
        <v>3.3395306017004467</v>
      </c>
      <c r="P131" s="130">
        <f t="shared" si="20"/>
        <v>21.262841991098156</v>
      </c>
      <c r="Q131" s="186">
        <f>('Ingreso PP'!Q131/consumo!Q132)*100</f>
        <v>3.4293767880901624</v>
      </c>
      <c r="R131" s="130">
        <f t="shared" si="18"/>
        <v>4.8502953066263732</v>
      </c>
      <c r="S131" s="186">
        <f>('Ingreso PP'!S131/consumo!S132)*100</f>
        <v>3.5883403354001504</v>
      </c>
      <c r="T131" s="130">
        <f t="shared" si="19"/>
        <v>2.6145095084482151</v>
      </c>
    </row>
    <row r="132" spans="2:20" ht="21" customHeight="1" x14ac:dyDescent="0.25">
      <c r="B132" s="67">
        <f>+'Ingresos totales'!$B132</f>
        <v>2008</v>
      </c>
      <c r="C132" s="176">
        <f>('Ingreso PP'!C132/consumo!C133)*100</f>
        <v>3.576001526849621</v>
      </c>
      <c r="D132" s="176">
        <f>('Ingreso PP'!D132/consumo!D133)*100</f>
        <v>3.4569485355062808</v>
      </c>
      <c r="E132" s="176">
        <f>('Ingreso PP'!E132/consumo!E133)*100</f>
        <v>3.5656972740178934</v>
      </c>
      <c r="F132" s="176">
        <f>('Ingreso PP'!F132/consumo!F133)*100</f>
        <v>3.5121754736956787</v>
      </c>
      <c r="G132" s="176">
        <f>('Ingreso PP'!G132/consumo!G133)*100</f>
        <v>3.7077726511971538</v>
      </c>
      <c r="H132" s="176">
        <f>('Ingreso PP'!H132/consumo!H133)*100</f>
        <v>3.8584734671606538</v>
      </c>
      <c r="I132" s="176">
        <f>('Ingreso PP'!I132/consumo!I133)*100</f>
        <v>3.7546082559968443</v>
      </c>
      <c r="J132" s="176">
        <f>('Ingreso PP'!J132/consumo!J133)*100</f>
        <v>3.8991675802895873</v>
      </c>
      <c r="K132" s="176">
        <f>('Ingreso PP'!K132/consumo!K133)*100</f>
        <v>4.0588390628660003</v>
      </c>
      <c r="L132" s="176">
        <f>('Ingreso PP'!L132/consumo!L133)*100</f>
        <v>4.3381410757782746</v>
      </c>
      <c r="M132" s="176">
        <f>('Ingreso PP'!M132/consumo!M133)*100</f>
        <v>4.0901341276305834</v>
      </c>
      <c r="N132" s="182">
        <f>('Ingreso PP'!N132/consumo!N133)*100</f>
        <v>3.9873523218887952</v>
      </c>
      <c r="O132" s="178">
        <f>('Ingreso PP'!O132/consumo!O133)*100</f>
        <v>3.5324290256863873</v>
      </c>
      <c r="P132" s="130">
        <f t="shared" si="20"/>
        <v>5.7762136956528876</v>
      </c>
      <c r="Q132" s="186">
        <f>('Ingreso PP'!Q132/consumo!Q133)*100</f>
        <v>3.8045560483378753</v>
      </c>
      <c r="R132" s="130">
        <f t="shared" si="18"/>
        <v>10.940158618634976</v>
      </c>
      <c r="S132" s="186">
        <f>('Ingreso PP'!S132/consumo!S133)*100</f>
        <v>4.0165662098130372</v>
      </c>
      <c r="T132" s="130">
        <f t="shared" si="19"/>
        <v>11.933814365050566</v>
      </c>
    </row>
    <row r="133" spans="2:20" ht="21" customHeight="1" x14ac:dyDescent="0.25">
      <c r="B133" s="67">
        <f>+'Ingresos totales'!$B133</f>
        <v>2009</v>
      </c>
      <c r="C133" s="176">
        <f>('Ingreso PP'!C133/consumo!C134)*100</f>
        <v>4.0610017301293073</v>
      </c>
      <c r="D133" s="176">
        <f>('Ingreso PP'!D133/consumo!D134)*100</f>
        <v>4.1068122538816692</v>
      </c>
      <c r="E133" s="176">
        <f>('Ingreso PP'!E133/consumo!E134)*100</f>
        <v>4.1794932294280489</v>
      </c>
      <c r="F133" s="176">
        <f>('Ingreso PP'!F133/consumo!F134)*100</f>
        <v>3.9158712066502677</v>
      </c>
      <c r="G133" s="176">
        <f>('Ingreso PP'!G133/consumo!G134)*100</f>
        <v>3.7966649270427277</v>
      </c>
      <c r="H133" s="176">
        <f>('Ingreso PP'!H133/consumo!H134)*100</f>
        <v>3.9827222833301148</v>
      </c>
      <c r="I133" s="176">
        <f>('Ingreso PP'!I133/consumo!I134)*100</f>
        <v>4.3814738072388328</v>
      </c>
      <c r="J133" s="176">
        <f>('Ingreso PP'!J133/consumo!J134)*100</f>
        <v>3.7026346497966447</v>
      </c>
      <c r="K133" s="176">
        <f>('Ingreso PP'!K133/consumo!K134)*100</f>
        <v>3.9323401410887597</v>
      </c>
      <c r="L133" s="176">
        <f>('Ingreso PP'!L133/consumo!L134)*100</f>
        <v>4.105913342109897</v>
      </c>
      <c r="M133" s="176">
        <f>('Ingreso PP'!M133/consumo!M134)*100</f>
        <v>4.4627831979306558</v>
      </c>
      <c r="N133" s="182">
        <f>('Ingreso PP'!N133/consumo!N134)*100</f>
        <v>4.1258227581987761</v>
      </c>
      <c r="O133" s="178">
        <f>('Ingreso PP'!O133/consumo!O134)*100</f>
        <v>4.1149292110677189</v>
      </c>
      <c r="P133" s="130">
        <f t="shared" si="20"/>
        <v>16.490074709091871</v>
      </c>
      <c r="Q133" s="186">
        <f>('Ingreso PP'!Q133/consumo!Q134)*100</f>
        <v>4.0646948131871135</v>
      </c>
      <c r="R133" s="130">
        <f t="shared" si="18"/>
        <v>6.8375590093589844</v>
      </c>
      <c r="S133" s="186">
        <f>('Ingreso PP'!S133/consumo!S134)*100</f>
        <v>4.2332946564330456</v>
      </c>
      <c r="T133" s="130">
        <f t="shared" si="19"/>
        <v>5.3958639120776919</v>
      </c>
    </row>
    <row r="134" spans="2:20" ht="21" customHeight="1" x14ac:dyDescent="0.25">
      <c r="B134" s="67">
        <f>+'Ingresos totales'!$B134</f>
        <v>2010</v>
      </c>
      <c r="C134" s="176">
        <f>('Ingreso PP'!C134/consumo!C135)*100</f>
        <v>4.1679309655738708</v>
      </c>
      <c r="D134" s="176">
        <f>('Ingreso PP'!D134/consumo!D135)*100</f>
        <v>4.2864405615224319</v>
      </c>
      <c r="E134" s="176">
        <f>('Ingreso PP'!E134/consumo!E135)*100</f>
        <v>4.1857422932730062</v>
      </c>
      <c r="F134" s="176">
        <f>('Ingreso PP'!F134/consumo!F135)*100</f>
        <v>4.3424094617288365</v>
      </c>
      <c r="G134" s="176">
        <f>('Ingreso PP'!G134/consumo!G135)*100</f>
        <v>4.3627686129709584</v>
      </c>
      <c r="H134" s="176">
        <f>('Ingreso PP'!H134/consumo!H135)*100</f>
        <v>4.65436605040128</v>
      </c>
      <c r="I134" s="176">
        <f>('Ingreso PP'!I134/consumo!I135)*100</f>
        <v>4.1656045630392127</v>
      </c>
      <c r="J134" s="176">
        <f>('Ingreso PP'!J134/consumo!J135)*100</f>
        <v>3.6491979712742948</v>
      </c>
      <c r="K134" s="176">
        <f>('Ingreso PP'!K134/consumo!K135)*100</f>
        <v>3.595519698140349</v>
      </c>
      <c r="L134" s="176">
        <f>('Ingreso PP'!L134/consumo!L135)*100</f>
        <v>3.9537993876325825</v>
      </c>
      <c r="M134" s="176">
        <f>('Ingreso PP'!M134/consumo!M135)*100</f>
        <v>3.7435859021041593</v>
      </c>
      <c r="N134" s="182">
        <f>('Ingreso PP'!N134/consumo!N135)*100</f>
        <v>3.3598808586952882</v>
      </c>
      <c r="O134" s="178">
        <f>('Ingreso PP'!O134/consumo!O135)*100</f>
        <v>4.2135336382754049</v>
      </c>
      <c r="P134" s="130">
        <f t="shared" si="20"/>
        <v>2.3962605952606575</v>
      </c>
      <c r="Q134" s="186">
        <f>('Ingreso PP'!Q134/consumo!Q135)*100</f>
        <v>4.0422493710441607</v>
      </c>
      <c r="R134" s="130">
        <f t="shared" si="18"/>
        <v>-0.55220485607265779</v>
      </c>
      <c r="S134" s="186">
        <f>('Ingreso PP'!S134/consumo!S135)*100</f>
        <v>3.794749043319344</v>
      </c>
      <c r="T134" s="130">
        <f t="shared" si="19"/>
        <v>-10.359439838360274</v>
      </c>
    </row>
    <row r="135" spans="2:20" ht="21" customHeight="1" x14ac:dyDescent="0.25">
      <c r="B135" s="67">
        <f>+'Ingresos totales'!$B135</f>
        <v>2011</v>
      </c>
      <c r="C135" s="176">
        <f>('Ingreso PP'!C135/consumo!C136)*100</f>
        <v>3.9413125301630831</v>
      </c>
      <c r="D135" s="176">
        <f>('Ingreso PP'!D135/consumo!D136)*100</f>
        <v>3.8568915226276639</v>
      </c>
      <c r="E135" s="176">
        <f>('Ingreso PP'!E135/consumo!E136)*100</f>
        <v>3.8949290084749593</v>
      </c>
      <c r="F135" s="176">
        <f>('Ingreso PP'!F135/consumo!F136)*100</f>
        <v>3.5595713021086377</v>
      </c>
      <c r="G135" s="176">
        <f>('Ingreso PP'!G135/consumo!G136)*100</f>
        <v>4.0045550091293434</v>
      </c>
      <c r="H135" s="176">
        <f>('Ingreso PP'!H135/consumo!H136)*100</f>
        <v>3.859321064696581</v>
      </c>
      <c r="I135" s="176">
        <f>('Ingreso PP'!I135/consumo!I136)*100</f>
        <v>4.1843903288562263</v>
      </c>
      <c r="J135" s="176">
        <f>('Ingreso PP'!J135/consumo!J136)*100</f>
        <v>4.0312911304492216</v>
      </c>
      <c r="K135" s="176">
        <f>('Ingreso PP'!K135/consumo!K136)*100</f>
        <v>4.2324375510786263</v>
      </c>
      <c r="L135" s="176">
        <f>('Ingreso PP'!L135/consumo!L136)*100</f>
        <v>4.0966446662278981</v>
      </c>
      <c r="M135" s="176">
        <f>('Ingreso PP'!M135/consumo!M136)*100</f>
        <v>4.3103233011502295</v>
      </c>
      <c r="N135" s="182">
        <f>('Ingreso PP'!N135/consumo!N136)*100</f>
        <v>4.1270812539542474</v>
      </c>
      <c r="O135" s="178">
        <f>('Ingreso PP'!O135/consumo!O136)*100</f>
        <v>3.897187663681609</v>
      </c>
      <c r="P135" s="130">
        <f t="shared" si="20"/>
        <v>-7.5078544934383373</v>
      </c>
      <c r="Q135" s="186">
        <f>('Ingreso PP'!Q135/consumo!Q136)*100</f>
        <v>4.0010975668627493</v>
      </c>
      <c r="R135" s="130">
        <f t="shared" si="18"/>
        <v>-1.0180421939377182</v>
      </c>
      <c r="S135" s="186">
        <f>('Ingreso PP'!S135/consumo!S136)*100</f>
        <v>4.2058802881827511</v>
      </c>
      <c r="T135" s="130">
        <f t="shared" si="19"/>
        <v>10.83421433591778</v>
      </c>
    </row>
    <row r="136" spans="2:20" ht="21" customHeight="1" x14ac:dyDescent="0.25">
      <c r="B136" s="67">
        <f>+'Ingresos totales'!$B136</f>
        <v>2012</v>
      </c>
      <c r="C136" s="176">
        <f>('Ingreso PP'!C136/consumo!C137)*100</f>
        <v>3.8706433529577575</v>
      </c>
      <c r="D136" s="176">
        <f>('Ingreso PP'!D136/consumo!D137)*100</f>
        <v>3.9329200304058718</v>
      </c>
      <c r="E136" s="176">
        <f>('Ingreso PP'!E136/consumo!E137)*100</f>
        <v>4.0148555816545839</v>
      </c>
      <c r="F136" s="176">
        <f>('Ingreso PP'!F136/consumo!F137)*100</f>
        <v>3.9543380164560928</v>
      </c>
      <c r="G136" s="176">
        <f>('Ingreso PP'!G136/consumo!G137)*100</f>
        <v>5.1111990227436666</v>
      </c>
      <c r="H136" s="176">
        <f>('Ingreso PP'!H136/consumo!H137)*100</f>
        <v>4.662799980199507</v>
      </c>
      <c r="I136" s="176">
        <f>('Ingreso PP'!I136/consumo!I137)*100</f>
        <v>4.3475927674626815</v>
      </c>
      <c r="J136" s="176">
        <f>('Ingreso PP'!J136/consumo!J137)*100</f>
        <v>4.215061610168477</v>
      </c>
      <c r="K136" s="176">
        <f>('Ingreso PP'!K136/consumo!K137)*100</f>
        <v>4.3905072878647626</v>
      </c>
      <c r="L136" s="176">
        <f>('Ingreso PP'!L136/consumo!L137)*100</f>
        <v>4.8412384838013693</v>
      </c>
      <c r="M136" s="176">
        <f>('Ingreso PP'!M136/consumo!M137)*100</f>
        <v>3.1436963182629745</v>
      </c>
      <c r="N136" s="182">
        <f>('Ingreso PP'!N136/consumo!N137)*100</f>
        <v>4.9383984787865174</v>
      </c>
      <c r="O136" s="178">
        <f>('Ingreso PP'!O136/consumo!O137)*100</f>
        <v>3.9380372576233067</v>
      </c>
      <c r="P136" s="130">
        <f t="shared" si="20"/>
        <v>1.0481813416987951</v>
      </c>
      <c r="Q136" s="186">
        <f>('Ingreso PP'!Q136/consumo!Q137)*100</f>
        <v>4.2322313251881161</v>
      </c>
      <c r="R136" s="130">
        <f t="shared" si="18"/>
        <v>5.7767588633585332</v>
      </c>
      <c r="S136" s="186">
        <f>('Ingreso PP'!S136/consumo!S137)*100</f>
        <v>4.2756004286398888</v>
      </c>
      <c r="T136" s="130">
        <f t="shared" si="19"/>
        <v>1.6576824750107688</v>
      </c>
    </row>
    <row r="137" spans="2:20" ht="21" customHeight="1" x14ac:dyDescent="0.25">
      <c r="B137" s="67">
        <f>+'Ingresos totales'!$B137</f>
        <v>2013</v>
      </c>
      <c r="C137" s="176">
        <f>('Ingreso PP'!C137/consumo!C138)*100</f>
        <v>3.9156640823893398</v>
      </c>
      <c r="D137" s="176">
        <f>('Ingreso PP'!D137/consumo!D138)*100</f>
        <v>4.2706113289319916</v>
      </c>
      <c r="E137" s="176">
        <f>('Ingreso PP'!E137/consumo!E138)*100</f>
        <v>4.1629458171050748</v>
      </c>
      <c r="F137" s="176">
        <f>('Ingreso PP'!F137/consumo!F138)*100</f>
        <v>4.3574586093042047</v>
      </c>
      <c r="G137" s="176">
        <f>('Ingreso PP'!G137/consumo!G138)*100</f>
        <v>4.2339332813660873</v>
      </c>
      <c r="H137" s="176">
        <f>('Ingreso PP'!H137/consumo!H138)*100</f>
        <v>5.1817160603321648</v>
      </c>
      <c r="I137" s="176">
        <f>('Ingreso PP'!I137/consumo!I138)*100</f>
        <v>5.2968374561432432</v>
      </c>
      <c r="J137" s="176">
        <f>('Ingreso PP'!J137/consumo!J138)*100</f>
        <v>4.1709022294184619</v>
      </c>
      <c r="K137" s="176">
        <f>('Ingreso PP'!K137/consumo!K138)*100</f>
        <v>4.2114013209198893</v>
      </c>
      <c r="L137" s="176">
        <f>('Ingreso PP'!L137/consumo!L138)*100</f>
        <v>4.9881991458160932</v>
      </c>
      <c r="M137" s="176">
        <f>('Ingreso PP'!M137/consumo!M138)*100</f>
        <v>6.0627672048641239</v>
      </c>
      <c r="N137" s="182">
        <f>('Ingreso PP'!N137/consumo!N138)*100</f>
        <v>5.1169721938754904</v>
      </c>
      <c r="O137" s="178">
        <f>('Ingreso PP'!O137/consumo!O138)*100</f>
        <v>4.1116682383685852</v>
      </c>
      <c r="P137" s="130">
        <f t="shared" si="20"/>
        <v>4.4090740992650979</v>
      </c>
      <c r="Q137" s="186">
        <f>('Ingreso PP'!Q137/consumo!Q138)*100</f>
        <v>4.6392688619262623</v>
      </c>
      <c r="R137" s="130">
        <f t="shared" si="18"/>
        <v>9.6175635371267063</v>
      </c>
      <c r="S137" s="186">
        <f>('Ingreso PP'!S137/consumo!S138)*100</f>
        <v>4.865993362578469</v>
      </c>
      <c r="T137" s="130">
        <f t="shared" si="19"/>
        <v>13.808421619192091</v>
      </c>
    </row>
    <row r="138" spans="2:20" ht="21" customHeight="1" x14ac:dyDescent="0.25">
      <c r="B138" s="67">
        <f>+'Ingresos totales'!$B138</f>
        <v>2014</v>
      </c>
      <c r="C138" s="176">
        <f>('Ingreso PP'!C138/consumo!C139)*100</f>
        <v>4.6588632389913451</v>
      </c>
      <c r="D138" s="176">
        <f>('Ingreso PP'!D138/consumo!D139)*100</f>
        <v>4.7955379911227753</v>
      </c>
      <c r="E138" s="176">
        <f>('Ingreso PP'!E138/consumo!E139)*100</f>
        <v>4.8526760743248998</v>
      </c>
      <c r="F138" s="176">
        <f>('Ingreso PP'!F138/consumo!F139)*100</f>
        <v>4.173940807098738</v>
      </c>
      <c r="G138" s="176">
        <f>('Ingreso PP'!G138/consumo!G139)*100</f>
        <v>4.7335686757072413</v>
      </c>
      <c r="H138" s="176">
        <f>('Ingreso PP'!H138/consumo!H139)*100</f>
        <v>5.3532004272016041</v>
      </c>
      <c r="I138" s="176">
        <f>('Ingreso PP'!I138/consumo!I139)*100</f>
        <v>5.477825230524151</v>
      </c>
      <c r="J138" s="176">
        <f>('Ingreso PP'!J138/consumo!J139)*100</f>
        <v>5.5188635269639708</v>
      </c>
      <c r="K138" s="176">
        <f>('Ingreso PP'!K138/consumo!K139)*100</f>
        <v>5.022650705997747</v>
      </c>
      <c r="L138" s="176">
        <f>('Ingreso PP'!L138/consumo!L139)*100</f>
        <v>5.6834544435848979</v>
      </c>
      <c r="M138" s="176">
        <f>('Ingreso PP'!M138/consumo!M139)*100</f>
        <v>5.8849391347878353</v>
      </c>
      <c r="N138" s="182">
        <f>('Ingreso PP'!N138/consumo!N139)*100</f>
        <v>5.9011982135246113</v>
      </c>
      <c r="O138" s="178">
        <f>('Ingreso PP'!O138/consumo!O139)*100</f>
        <v>4.7697028231992737</v>
      </c>
      <c r="P138" s="130">
        <f t="shared" si="20"/>
        <v>16.004077826371056</v>
      </c>
      <c r="Q138" s="186">
        <f>('Ingreso PP'!Q138/consumo!Q139)*100</f>
        <v>5.147718814871844</v>
      </c>
      <c r="R138" s="130">
        <f t="shared" si="18"/>
        <v>10.95970007512066</v>
      </c>
      <c r="S138" s="186">
        <f>('Ingreso PP'!S138/consumo!S139)*100</f>
        <v>5.4080931446469807</v>
      </c>
      <c r="T138" s="130">
        <f t="shared" si="19"/>
        <v>11.140577918529161</v>
      </c>
    </row>
    <row r="139" spans="2:20" ht="21" customHeight="1" x14ac:dyDescent="0.25">
      <c r="B139" s="67">
        <f>+'Ingresos totales'!$B139</f>
        <v>2015</v>
      </c>
      <c r="C139" s="176">
        <f>('Ingreso PP'!C139/consumo!C140)*100</f>
        <v>5.5118652889312312</v>
      </c>
      <c r="D139" s="176">
        <f>('Ingreso PP'!D139/consumo!D140)*100</f>
        <v>5.3577811259148795</v>
      </c>
      <c r="E139" s="176">
        <f>('Ingreso PP'!E139/consumo!E140)*100</f>
        <v>5.0752091314307588</v>
      </c>
      <c r="F139" s="176">
        <f>('Ingreso PP'!F139/consumo!F140)*100</f>
        <v>4.8246508157480221</v>
      </c>
      <c r="G139" s="176">
        <f>('Ingreso PP'!G139/consumo!G140)*100</f>
        <v>5.4158207921793018</v>
      </c>
      <c r="H139" s="176">
        <f>('Ingreso PP'!H139/consumo!H140)*100</f>
        <v>5.2746324657494403</v>
      </c>
      <c r="I139" s="176">
        <f>('Ingreso PP'!I139/consumo!I140)*100</f>
        <v>5.5405965275981401</v>
      </c>
      <c r="J139" s="176">
        <f>('Ingreso PP'!J139/consumo!J140)*100</f>
        <v>5.5362758945996866</v>
      </c>
      <c r="K139" s="176">
        <f>('Ingreso PP'!K139/consumo!K140)*100</f>
        <v>4.7588583363898911</v>
      </c>
      <c r="L139" s="176">
        <f>('Ingreso PP'!L139/consumo!L140)*100</f>
        <v>4.6163030797167561</v>
      </c>
      <c r="M139" s="176">
        <f>('Ingreso PP'!M139/consumo!M140)*100</f>
        <v>4.6302029144644088</v>
      </c>
      <c r="N139" s="182">
        <f>('Ingreso PP'!N139/consumo!N140)*100</f>
        <v>4.9241875775097128</v>
      </c>
      <c r="O139" s="178">
        <f>('Ingreso PP'!O139/consumo!O140)*100</f>
        <v>5.3175132999599004</v>
      </c>
      <c r="P139" s="130">
        <f t="shared" si="20"/>
        <v>11.48521191081635</v>
      </c>
      <c r="Q139" s="186">
        <f>('Ingreso PP'!Q139/consumo!Q140)*100</f>
        <v>5.1169390579018392</v>
      </c>
      <c r="R139" s="130">
        <f>((Q139/Q137)-1)*100</f>
        <v>10.296238700363759</v>
      </c>
      <c r="S139" s="187"/>
      <c r="T139" s="111"/>
    </row>
    <row r="140" spans="2:20" ht="21" customHeight="1" x14ac:dyDescent="0.25">
      <c r="B140" s="82">
        <f>+'Ingresos totales'!$B140</f>
        <v>2016</v>
      </c>
      <c r="C140" s="183">
        <f>('Ingreso PP'!C140/consumo!C141)*100</f>
        <v>4.7212094584058972</v>
      </c>
      <c r="D140" s="183">
        <f>('Ingreso PP'!D140/consumo!D141)*100</f>
        <v>4.3394954380398838</v>
      </c>
      <c r="E140" s="183">
        <f>('Ingreso PP'!E140/consumo!E141)*100</f>
        <v>4.5579318181538682</v>
      </c>
      <c r="F140" s="183"/>
      <c r="G140" s="183"/>
      <c r="H140" s="183"/>
      <c r="I140" s="183"/>
      <c r="J140" s="183"/>
      <c r="K140" s="183"/>
      <c r="L140" s="183"/>
      <c r="M140" s="183"/>
      <c r="N140" s="184"/>
      <c r="O140" s="179">
        <f>('Ingreso PP'!O140/consumo!O141)*100</f>
        <v>4.539175201449579</v>
      </c>
      <c r="P140" s="137">
        <f t="shared" si="20"/>
        <v>-14.637257202839359</v>
      </c>
      <c r="Q140" s="185"/>
      <c r="R140" s="137"/>
      <c r="S140" s="168"/>
      <c r="T140" s="112"/>
    </row>
    <row r="141" spans="2:20" ht="21" customHeight="1" x14ac:dyDescent="0.25"/>
    <row r="142" spans="2:20" ht="21" customHeight="1" x14ac:dyDescent="0.25"/>
    <row r="143" spans="2:20" ht="21" customHeight="1" x14ac:dyDescent="0.25"/>
    <row r="144" spans="2:20" ht="21" customHeight="1" x14ac:dyDescent="0.25"/>
    <row r="145" ht="21" customHeight="1" x14ac:dyDescent="0.25"/>
    <row r="146" ht="21" customHeight="1" x14ac:dyDescent="0.25"/>
    <row r="147" ht="21" customHeight="1" x14ac:dyDescent="0.25"/>
    <row r="148" ht="21" customHeight="1" x14ac:dyDescent="0.25"/>
    <row r="149" ht="21" customHeight="1" x14ac:dyDescent="0.25"/>
    <row r="150" ht="21" customHeight="1" x14ac:dyDescent="0.25"/>
    <row r="151" ht="21" customHeight="1" x14ac:dyDescent="0.25"/>
    <row r="152" ht="21" customHeight="1" x14ac:dyDescent="0.25"/>
    <row r="153" ht="21" customHeight="1" x14ac:dyDescent="0.25"/>
    <row r="154" ht="21" customHeight="1" x14ac:dyDescent="0.25"/>
    <row r="155" ht="21" customHeight="1" x14ac:dyDescent="0.25"/>
    <row r="156" ht="21" customHeight="1" x14ac:dyDescent="0.25"/>
    <row r="157" ht="21" customHeight="1" x14ac:dyDescent="0.25"/>
    <row r="158" ht="21" customHeight="1" x14ac:dyDescent="0.25"/>
    <row r="159" ht="21" customHeight="1" x14ac:dyDescent="0.25"/>
    <row r="160" ht="21" customHeight="1" x14ac:dyDescent="0.25"/>
    <row r="161" ht="21" customHeight="1" x14ac:dyDescent="0.25"/>
    <row r="162" ht="21" customHeight="1" x14ac:dyDescent="0.25"/>
    <row r="163" ht="21" customHeight="1" x14ac:dyDescent="0.25"/>
    <row r="164" ht="21" customHeight="1" x14ac:dyDescent="0.25"/>
    <row r="165" ht="21" customHeight="1" x14ac:dyDescent="0.25"/>
    <row r="166" ht="21" customHeight="1" x14ac:dyDescent="0.25"/>
    <row r="167" ht="21" customHeight="1" x14ac:dyDescent="0.25"/>
    <row r="168" ht="21" customHeight="1" x14ac:dyDescent="0.25"/>
    <row r="169" ht="21" customHeight="1" x14ac:dyDescent="0.25"/>
    <row r="170" ht="21" customHeight="1" x14ac:dyDescent="0.25"/>
    <row r="171" ht="21" customHeight="1" x14ac:dyDescent="0.25"/>
    <row r="172" ht="21" customHeight="1" x14ac:dyDescent="0.25"/>
    <row r="173" ht="21" customHeight="1" x14ac:dyDescent="0.25"/>
    <row r="174" ht="21" customHeight="1" x14ac:dyDescent="0.25"/>
    <row r="175" ht="21" customHeight="1" x14ac:dyDescent="0.25"/>
    <row r="176" ht="21" customHeight="1" x14ac:dyDescent="0.25"/>
    <row r="177" ht="21" customHeight="1" x14ac:dyDescent="0.25"/>
    <row r="178" ht="21" customHeight="1" x14ac:dyDescent="0.25"/>
    <row r="179" ht="21" customHeight="1" x14ac:dyDescent="0.25"/>
    <row r="180" ht="21" customHeight="1" x14ac:dyDescent="0.25"/>
    <row r="181" ht="21" customHeight="1" x14ac:dyDescent="0.25"/>
    <row r="182" ht="21" customHeight="1" x14ac:dyDescent="0.25"/>
    <row r="183" ht="21" customHeight="1" x14ac:dyDescent="0.25"/>
    <row r="184" ht="21" customHeight="1" x14ac:dyDescent="0.25"/>
    <row r="185" ht="21" customHeight="1" x14ac:dyDescent="0.25"/>
  </sheetData>
  <pageMargins left="0.7" right="0.7" top="0.75" bottom="0.75" header="0.3" footer="0.3"/>
  <pageSetup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85"/>
  <sheetViews>
    <sheetView zoomScale="70" zoomScaleNormal="70" workbookViewId="0">
      <selection activeCell="O19" sqref="O19"/>
    </sheetView>
  </sheetViews>
  <sheetFormatPr defaultRowHeight="15.75" x14ac:dyDescent="0.25"/>
  <cols>
    <col min="1" max="1" width="20.7109375" style="4" customWidth="1"/>
    <col min="2" max="2" width="12.85546875" style="55" bestFit="1" customWidth="1"/>
    <col min="3" max="4" width="13.5703125" style="55" customWidth="1"/>
    <col min="5" max="5" width="14" style="55" customWidth="1"/>
    <col min="6" max="14" width="13.5703125" style="55" customWidth="1"/>
    <col min="15" max="15" width="16.28515625" style="55" customWidth="1"/>
    <col min="16" max="18" width="14.42578125" style="55" customWidth="1"/>
    <col min="19" max="19" width="12.5703125" style="4" customWidth="1"/>
    <col min="20" max="20" width="12.42578125" style="4" customWidth="1"/>
    <col min="21" max="16384" width="9.140625" style="4"/>
  </cols>
  <sheetData>
    <row r="1" spans="2:20" ht="37.5" x14ac:dyDescent="0.5">
      <c r="B1" s="94" t="s">
        <v>19</v>
      </c>
      <c r="C1" s="53"/>
      <c r="D1" s="53"/>
      <c r="E1" s="53"/>
      <c r="F1" s="53"/>
      <c r="G1" s="53"/>
      <c r="H1" s="53"/>
      <c r="I1" s="53"/>
      <c r="J1" s="53"/>
      <c r="K1" s="53"/>
      <c r="L1" s="53"/>
      <c r="M1" s="53"/>
      <c r="N1" s="53"/>
      <c r="O1" s="53"/>
      <c r="P1" s="53"/>
      <c r="Q1" s="53"/>
      <c r="R1" s="53"/>
      <c r="S1" s="122"/>
      <c r="T1" s="122"/>
    </row>
    <row r="2" spans="2:20" ht="48.75" customHeight="1" x14ac:dyDescent="0.5">
      <c r="B2" s="85" t="s">
        <v>43</v>
      </c>
      <c r="C2" s="86"/>
      <c r="D2" s="86"/>
      <c r="E2" s="86"/>
      <c r="F2" s="86"/>
      <c r="G2" s="86"/>
      <c r="H2" s="86"/>
      <c r="I2" s="86"/>
      <c r="J2" s="86"/>
      <c r="K2" s="86"/>
      <c r="L2" s="86"/>
      <c r="M2" s="86"/>
      <c r="N2" s="98"/>
      <c r="O2" s="86"/>
      <c r="P2" s="86"/>
      <c r="Q2" s="93"/>
      <c r="R2" s="123"/>
      <c r="S2" s="123"/>
      <c r="T2" s="122"/>
    </row>
    <row r="3" spans="2:20" ht="47.25" x14ac:dyDescent="0.25">
      <c r="B3" s="174" t="s">
        <v>23</v>
      </c>
      <c r="C3" s="87" t="s">
        <v>24</v>
      </c>
      <c r="D3" s="87" t="s">
        <v>25</v>
      </c>
      <c r="E3" s="87" t="s">
        <v>26</v>
      </c>
      <c r="F3" s="87" t="s">
        <v>27</v>
      </c>
      <c r="G3" s="87" t="s">
        <v>28</v>
      </c>
      <c r="H3" s="87" t="s">
        <v>29</v>
      </c>
      <c r="I3" s="87" t="s">
        <v>30</v>
      </c>
      <c r="J3" s="87" t="s">
        <v>31</v>
      </c>
      <c r="K3" s="87" t="s">
        <v>32</v>
      </c>
      <c r="L3" s="87" t="s">
        <v>33</v>
      </c>
      <c r="M3" s="87" t="s">
        <v>34</v>
      </c>
      <c r="N3" s="96" t="s">
        <v>35</v>
      </c>
      <c r="O3" s="160" t="s">
        <v>67</v>
      </c>
      <c r="P3" s="161" t="s">
        <v>64</v>
      </c>
      <c r="Q3" s="162" t="s">
        <v>23</v>
      </c>
      <c r="R3" s="161" t="s">
        <v>36</v>
      </c>
      <c r="S3" s="162" t="s">
        <v>63</v>
      </c>
      <c r="T3" s="163" t="s">
        <v>66</v>
      </c>
    </row>
    <row r="4" spans="2:20" ht="21" customHeight="1" x14ac:dyDescent="0.25">
      <c r="B4" s="67">
        <f>+'Ingresos totales'!$B4</f>
        <v>2000</v>
      </c>
      <c r="C4" s="180">
        <f>('Ingresos totales'!C4/consumo!C5)*100</f>
        <v>8.7196778930807017</v>
      </c>
      <c r="D4" s="180">
        <f>('Ingresos totales'!D4/consumo!D5)*100</f>
        <v>9.1937841621466987</v>
      </c>
      <c r="E4" s="180">
        <f>('Ingresos totales'!E4/consumo!E5)*100</f>
        <v>9.5737897343359641</v>
      </c>
      <c r="F4" s="180">
        <f>('Ingresos totales'!F4/consumo!F5)*100</f>
        <v>9.597775793976524</v>
      </c>
      <c r="G4" s="180">
        <f>('Ingresos totales'!G4/consumo!G5)*100</f>
        <v>9.6008163615753226</v>
      </c>
      <c r="H4" s="180">
        <f>('Ingresos totales'!H4/consumo!H5)*100</f>
        <v>9.5767698060321713</v>
      </c>
      <c r="I4" s="180">
        <f>('Ingresos totales'!I4/consumo!I5)*100</f>
        <v>9.8611753376085343</v>
      </c>
      <c r="J4" s="180">
        <f>('Ingresos totales'!J4/consumo!J5)*100</f>
        <v>10.227108288722361</v>
      </c>
      <c r="K4" s="180">
        <f>('Ingresos totales'!K4/consumo!K5)*100</f>
        <v>10.212338072156395</v>
      </c>
      <c r="L4" s="180">
        <f>('Ingresos totales'!L4/consumo!L5)*100</f>
        <v>10.887714446755545</v>
      </c>
      <c r="M4" s="180">
        <f>('Ingresos totales'!M4/consumo!M5)*100</f>
        <v>10.783050702526719</v>
      </c>
      <c r="N4" s="181">
        <f>('Ingresos totales'!N4/consumo!N5)*100</f>
        <v>11.080065092499183</v>
      </c>
      <c r="O4" s="178">
        <f>('Ingresos totales'!O4/consumo!O5)*100</f>
        <v>9.1683628751298372</v>
      </c>
      <c r="P4" s="110"/>
      <c r="Q4" s="186">
        <f>('Ingresos totales'!Q4/consumo!Q5)*100</f>
        <v>9.9160901261706229</v>
      </c>
      <c r="R4" s="110"/>
      <c r="S4" s="186">
        <f>('Ingresos totales'!S4/consumo!S5)*100</f>
        <v>11.193002465736186</v>
      </c>
      <c r="T4" s="110"/>
    </row>
    <row r="5" spans="2:20" ht="21" customHeight="1" x14ac:dyDescent="0.25">
      <c r="B5" s="67">
        <f>+'Ingresos totales'!$B5</f>
        <v>2001</v>
      </c>
      <c r="C5" s="176">
        <f>('Ingresos totales'!C5/consumo!C6)*100</f>
        <v>11.64833346131015</v>
      </c>
      <c r="D5" s="176">
        <f>('Ingresos totales'!D5/consumo!D6)*100</f>
        <v>12.093431208916474</v>
      </c>
      <c r="E5" s="176">
        <f>('Ingresos totales'!E5/consumo!E6)*100</f>
        <v>11.605884616707305</v>
      </c>
      <c r="F5" s="176">
        <f>('Ingresos totales'!F5/consumo!F6)*100</f>
        <v>11.946878078647437</v>
      </c>
      <c r="G5" s="176">
        <f>('Ingresos totales'!G5/consumo!G6)*100</f>
        <v>11.924341837054005</v>
      </c>
      <c r="H5" s="176">
        <f>('Ingresos totales'!H5/consumo!H6)*100</f>
        <v>11.39284265509667</v>
      </c>
      <c r="I5" s="176">
        <f>('Ingresos totales'!I5/consumo!I6)*100</f>
        <v>12.516702566496962</v>
      </c>
      <c r="J5" s="176">
        <f>('Ingresos totales'!J5/consumo!J6)*100</f>
        <v>11.762728911527258</v>
      </c>
      <c r="K5" s="176">
        <f>('Ingresos totales'!K5/consumo!K6)*100</f>
        <v>11.363046736207973</v>
      </c>
      <c r="L5" s="176">
        <f>('Ingresos totales'!L5/consumo!L6)*100</f>
        <v>11.990206677336081</v>
      </c>
      <c r="M5" s="176">
        <f>('Ingresos totales'!M5/consumo!M6)*100</f>
        <v>11.489087480966331</v>
      </c>
      <c r="N5" s="182">
        <f>('Ingresos totales'!N5/consumo!N6)*100</f>
        <v>11.346314449833176</v>
      </c>
      <c r="O5" s="178">
        <f>('Ingresos totales'!O5/consumo!O6)*100</f>
        <v>11.782281560149844</v>
      </c>
      <c r="P5" s="130"/>
      <c r="Q5" s="186">
        <f>('Ingresos totales'!Q5/consumo!Q6)*100</f>
        <v>11.756969348937522</v>
      </c>
      <c r="R5" s="130">
        <f t="shared" ref="R5:R18" si="0">((Q5/Q4)-1)*100</f>
        <v>18.564567277463894</v>
      </c>
      <c r="S5" s="186">
        <f>('Ingresos totales'!S5/consumo!S6)*100</f>
        <v>11.139519102753026</v>
      </c>
      <c r="T5" s="130">
        <f t="shared" ref="T5:T18" si="1">((S5/S4)-1)*100</f>
        <v>-0.47782856429168241</v>
      </c>
    </row>
    <row r="6" spans="2:20" ht="21" customHeight="1" x14ac:dyDescent="0.25">
      <c r="B6" s="67">
        <f>+'Ingresos totales'!$B6</f>
        <v>2002</v>
      </c>
      <c r="C6" s="176">
        <f>('Ingresos totales'!C6/consumo!C7)*100</f>
        <v>11.060786369891101</v>
      </c>
      <c r="D6" s="176">
        <f>('Ingresos totales'!D6/consumo!D7)*100</f>
        <v>10.520909025762297</v>
      </c>
      <c r="E6" s="176">
        <f>('Ingresos totales'!E6/consumo!E7)*100</f>
        <v>10.646613004151712</v>
      </c>
      <c r="F6" s="176">
        <f>('Ingresos totales'!F6/consumo!F7)*100</f>
        <v>10.784936836702595</v>
      </c>
      <c r="G6" s="176">
        <f>('Ingresos totales'!G6/consumo!G7)*100</f>
        <v>10.085735912065065</v>
      </c>
      <c r="H6" s="176">
        <f>('Ingresos totales'!H6/consumo!H7)*100</f>
        <v>10.534805334699147</v>
      </c>
      <c r="I6" s="176">
        <f>('Ingresos totales'!I6/consumo!I7)*100</f>
        <v>10.179669225905212</v>
      </c>
      <c r="J6" s="176">
        <f>('Ingresos totales'!J6/consumo!J7)*100</f>
        <v>9.9324285478242338</v>
      </c>
      <c r="K6" s="176">
        <f>('Ingresos totales'!K6/consumo!K7)*100</f>
        <v>10.096100377955178</v>
      </c>
      <c r="L6" s="176">
        <f>('Ingresos totales'!L6/consumo!L7)*100</f>
        <v>10.535735460922615</v>
      </c>
      <c r="M6" s="176">
        <f>('Ingresos totales'!M6/consumo!M7)*100</f>
        <v>10.678237928624</v>
      </c>
      <c r="N6" s="182">
        <f>('Ingresos totales'!N6/consumo!N7)*100</f>
        <v>10.810543509722487</v>
      </c>
      <c r="O6" s="178">
        <f>('Ingresos totales'!O6/consumo!O7)*100</f>
        <v>10.742914768453939</v>
      </c>
      <c r="P6" s="130">
        <f t="shared" ref="P6:P20" si="2">((O6/O5)-1)*100</f>
        <v>-8.8214390938615939</v>
      </c>
      <c r="Q6" s="186">
        <f>('Ingresos totales'!Q6/consumo!Q7)*100</f>
        <v>10.50429926590701</v>
      </c>
      <c r="R6" s="130">
        <f t="shared" si="0"/>
        <v>-10.654702294887898</v>
      </c>
      <c r="S6" s="186">
        <f>('Ingresos totales'!S6/consumo!S7)*100</f>
        <v>10.923698557267571</v>
      </c>
      <c r="T6" s="130">
        <f t="shared" si="1"/>
        <v>-1.9374314411123583</v>
      </c>
    </row>
    <row r="7" spans="2:20" ht="21" customHeight="1" x14ac:dyDescent="0.25">
      <c r="B7" s="67">
        <f>+'Ingresos totales'!$B7</f>
        <v>2003</v>
      </c>
      <c r="C7" s="176">
        <f>('Ingresos totales'!C7/consumo!C8)*100</f>
        <v>11.114787736365903</v>
      </c>
      <c r="D7" s="176">
        <f>('Ingresos totales'!D7/consumo!D8)*100</f>
        <v>11.451648409502877</v>
      </c>
      <c r="E7" s="176">
        <f>('Ingresos totales'!E7/consumo!E8)*100</f>
        <v>10.901100893377343</v>
      </c>
      <c r="F7" s="176">
        <f>('Ingresos totales'!F7/consumo!F8)*100</f>
        <v>11.529207819269136</v>
      </c>
      <c r="G7" s="176">
        <f>('Ingresos totales'!G7/consumo!G8)*100</f>
        <v>11.581001326623594</v>
      </c>
      <c r="H7" s="176">
        <f>('Ingresos totales'!H7/consumo!H8)*100</f>
        <v>11.798985461324197</v>
      </c>
      <c r="I7" s="176">
        <f>('Ingresos totales'!I7/consumo!I8)*100</f>
        <v>12.312360339201046</v>
      </c>
      <c r="J7" s="176">
        <f>('Ingresos totales'!J7/consumo!J8)*100</f>
        <v>12.400594946484626</v>
      </c>
      <c r="K7" s="176">
        <f>('Ingresos totales'!K7/consumo!K8)*100</f>
        <v>13.041150278880473</v>
      </c>
      <c r="L7" s="176">
        <f>('Ingresos totales'!L7/consumo!L8)*100</f>
        <v>12.772372853407459</v>
      </c>
      <c r="M7" s="176">
        <f>('Ingresos totales'!M7/consumo!M8)*100</f>
        <v>12.157890418913025</v>
      </c>
      <c r="N7" s="182">
        <f>('Ingresos totales'!N7/consumo!N8)*100</f>
        <v>12.310727896631587</v>
      </c>
      <c r="O7" s="178">
        <f>('Ingresos totales'!O7/consumo!O8)*100</f>
        <v>11.155507222228717</v>
      </c>
      <c r="P7" s="130">
        <f t="shared" si="2"/>
        <v>3.8406006439363649</v>
      </c>
      <c r="Q7" s="186">
        <f>('Ingresos totales'!Q7/consumo!Q8)*100</f>
        <v>11.917940691506404</v>
      </c>
      <c r="R7" s="130">
        <f t="shared" si="0"/>
        <v>13.457741347750263</v>
      </c>
      <c r="S7" s="186">
        <f>('Ingresos totales'!S7/consumo!S8)*100</f>
        <v>12.160609240434098</v>
      </c>
      <c r="T7" s="130">
        <f t="shared" si="1"/>
        <v>11.323185793547985</v>
      </c>
    </row>
    <row r="8" spans="2:20" ht="21" customHeight="1" x14ac:dyDescent="0.25">
      <c r="B8" s="67">
        <f>+'Ingresos totales'!$B8</f>
        <v>2004</v>
      </c>
      <c r="C8" s="176">
        <f>('Ingresos totales'!C8/consumo!C9)*100</f>
        <v>11.884173739915038</v>
      </c>
      <c r="D8" s="176">
        <f>('Ingresos totales'!D8/consumo!D9)*100</f>
        <v>12.322069568547287</v>
      </c>
      <c r="E8" s="176">
        <f>('Ingresos totales'!E8/consumo!E9)*100</f>
        <v>12.278701261277829</v>
      </c>
      <c r="F8" s="176">
        <f>('Ingresos totales'!F8/consumo!F9)*100</f>
        <v>11.462344056086197</v>
      </c>
      <c r="G8" s="176">
        <f>('Ingresos totales'!G8/consumo!G9)*100</f>
        <v>11.764383980876831</v>
      </c>
      <c r="H8" s="176">
        <f>('Ingresos totales'!H8/consumo!H9)*100</f>
        <v>11.507216875366117</v>
      </c>
      <c r="I8" s="176">
        <f>('Ingresos totales'!I8/consumo!I9)*100</f>
        <v>12.521648756932583</v>
      </c>
      <c r="J8" s="176">
        <f>('Ingresos totales'!J8/consumo!J9)*100</f>
        <v>12.500045081472377</v>
      </c>
      <c r="K8" s="176">
        <f>('Ingresos totales'!K8/consumo!K9)*100</f>
        <v>12.568814236752509</v>
      </c>
      <c r="L8" s="176">
        <f>('Ingresos totales'!L8/consumo!L9)*100</f>
        <v>12.692602098857385</v>
      </c>
      <c r="M8" s="176">
        <f>('Ingresos totales'!M8/consumo!M9)*100</f>
        <v>12.154748723444133</v>
      </c>
      <c r="N8" s="182">
        <f>('Ingresos totales'!N8/consumo!N9)*100</f>
        <v>13.419386032441352</v>
      </c>
      <c r="O8" s="178">
        <f>('Ingresos totales'!O8/consumo!O9)*100</f>
        <v>12.146922437702218</v>
      </c>
      <c r="P8" s="130">
        <f t="shared" si="2"/>
        <v>8.8872266919247203</v>
      </c>
      <c r="Q8" s="186">
        <f>('Ingresos totales'!Q8/consumo!Q9)*100</f>
        <v>12.236828773156889</v>
      </c>
      <c r="R8" s="130">
        <f t="shared" si="0"/>
        <v>2.6756978399611331</v>
      </c>
      <c r="S8" s="186">
        <f>('Ingresos totales'!S8/consumo!S9)*100</f>
        <v>12.913991441871991</v>
      </c>
      <c r="T8" s="130">
        <f t="shared" si="1"/>
        <v>6.195266919135034</v>
      </c>
    </row>
    <row r="9" spans="2:20" ht="21" customHeight="1" x14ac:dyDescent="0.25">
      <c r="B9" s="67">
        <f>+'Ingresos totales'!$B9</f>
        <v>2005</v>
      </c>
      <c r="C9" s="176">
        <f>('Ingresos totales'!C9/consumo!C10)*100</f>
        <v>12.424941149191572</v>
      </c>
      <c r="D9" s="176">
        <f>('Ingresos totales'!D9/consumo!D10)*100</f>
        <v>12.830930437270514</v>
      </c>
      <c r="E9" s="176">
        <f>('Ingresos totales'!E9/consumo!E10)*100</f>
        <v>13.045911270169603</v>
      </c>
      <c r="F9" s="176">
        <f>('Ingresos totales'!F9/consumo!F10)*100</f>
        <v>13.852389381280839</v>
      </c>
      <c r="G9" s="176">
        <f>('Ingresos totales'!G9/consumo!G10)*100</f>
        <v>13.640908813576591</v>
      </c>
      <c r="H9" s="176">
        <f>('Ingresos totales'!H9/consumo!H10)*100</f>
        <v>13.235227436708751</v>
      </c>
      <c r="I9" s="176">
        <f>('Ingresos totales'!I9/consumo!I10)*100</f>
        <v>14.135360261537553</v>
      </c>
      <c r="J9" s="176">
        <f>('Ingresos totales'!J9/consumo!J10)*100</f>
        <v>15.842015149264629</v>
      </c>
      <c r="K9" s="176">
        <f>('Ingresos totales'!K9/consumo!K10)*100</f>
        <v>15.126553586615557</v>
      </c>
      <c r="L9" s="176">
        <f>('Ingresos totales'!L9/consumo!L10)*100</f>
        <v>16.010872399480917</v>
      </c>
      <c r="M9" s="176">
        <f>('Ingresos totales'!M9/consumo!M10)*100</f>
        <v>16.278350686816292</v>
      </c>
      <c r="N9" s="182">
        <f>('Ingresos totales'!N9/consumo!N10)*100</f>
        <v>16.087292838241058</v>
      </c>
      <c r="O9" s="178">
        <f>('Ingresos totales'!O9/consumo!O10)*100</f>
        <v>12.759424091267087</v>
      </c>
      <c r="P9" s="130">
        <f t="shared" si="2"/>
        <v>5.0424431102297662</v>
      </c>
      <c r="Q9" s="186">
        <f>('Ingresos totales'!Q9/consumo!Q10)*100</f>
        <v>14.337758524003286</v>
      </c>
      <c r="R9" s="130">
        <f t="shared" si="0"/>
        <v>17.168906992104581</v>
      </c>
      <c r="S9" s="186">
        <f>('Ingresos totales'!S9/consumo!S10)*100</f>
        <v>16.611630346115533</v>
      </c>
      <c r="T9" s="130">
        <f t="shared" si="1"/>
        <v>28.632812100636929</v>
      </c>
    </row>
    <row r="10" spans="2:20" ht="21" customHeight="1" x14ac:dyDescent="0.25">
      <c r="B10" s="67">
        <f>+'Ingresos totales'!$B10</f>
        <v>2006</v>
      </c>
      <c r="C10" s="176">
        <f>('Ingresos totales'!C10/consumo!C11)*100</f>
        <v>16.19210962037015</v>
      </c>
      <c r="D10" s="176">
        <f>('Ingresos totales'!D10/consumo!D11)*100</f>
        <v>17.602523601708729</v>
      </c>
      <c r="E10" s="176">
        <f>('Ingresos totales'!E10/consumo!E11)*100</f>
        <v>18.195794460487093</v>
      </c>
      <c r="F10" s="176">
        <f>('Ingresos totales'!F10/consumo!F11)*100</f>
        <v>18.378777319249757</v>
      </c>
      <c r="G10" s="176">
        <f>('Ingresos totales'!G10/consumo!G11)*100</f>
        <v>17.618565985262187</v>
      </c>
      <c r="H10" s="176">
        <f>('Ingresos totales'!H10/consumo!H11)*100</f>
        <v>17.362272586482614</v>
      </c>
      <c r="I10" s="176">
        <f>('Ingresos totales'!I10/consumo!I11)*100</f>
        <v>17.598211421787855</v>
      </c>
      <c r="J10" s="176">
        <f>('Ingresos totales'!J10/consumo!J11)*100</f>
        <v>17.866328601924909</v>
      </c>
      <c r="K10" s="176">
        <f>('Ingresos totales'!K10/consumo!K11)*100</f>
        <v>17.798424602761862</v>
      </c>
      <c r="L10" s="176">
        <f>('Ingresos totales'!L10/consumo!L11)*100</f>
        <v>18.336796513446281</v>
      </c>
      <c r="M10" s="176">
        <f>('Ingresos totales'!M10/consumo!M11)*100</f>
        <v>18.148926702517901</v>
      </c>
      <c r="N10" s="182">
        <f>('Ingresos totales'!N10/consumo!N11)*100</f>
        <v>17.68752218675867</v>
      </c>
      <c r="O10" s="178">
        <f>('Ingresos totales'!O10/consumo!O11)*100</f>
        <v>17.324658926874747</v>
      </c>
      <c r="P10" s="130">
        <f t="shared" si="2"/>
        <v>35.779317334018515</v>
      </c>
      <c r="Q10" s="186">
        <f>('Ingresos totales'!Q10/consumo!Q11)*100</f>
        <v>17.718203426536512</v>
      </c>
      <c r="R10" s="130">
        <f t="shared" si="0"/>
        <v>23.577220225001817</v>
      </c>
      <c r="S10" s="186">
        <f>('Ingresos totales'!S10/consumo!S11)*100</f>
        <v>17.675971006336759</v>
      </c>
      <c r="T10" s="130">
        <f t="shared" si="1"/>
        <v>6.4072016896891348</v>
      </c>
    </row>
    <row r="11" spans="2:20" ht="21" customHeight="1" x14ac:dyDescent="0.25">
      <c r="B11" s="67">
        <f>+'Ingresos totales'!$B11</f>
        <v>2007</v>
      </c>
      <c r="C11" s="176">
        <f>('Ingresos totales'!C11/consumo!C12)*100</f>
        <v>17.992635848326746</v>
      </c>
      <c r="D11" s="176">
        <f>('Ingresos totales'!D11/consumo!D12)*100</f>
        <v>18.762745492304862</v>
      </c>
      <c r="E11" s="176">
        <f>('Ingresos totales'!E11/consumo!E12)*100</f>
        <v>17.460011848290133</v>
      </c>
      <c r="F11" s="176">
        <f>('Ingresos totales'!F11/consumo!F12)*100</f>
        <v>17.666126081869642</v>
      </c>
      <c r="G11" s="176">
        <f>('Ingresos totales'!G11/consumo!G12)*100</f>
        <v>16.574442806995531</v>
      </c>
      <c r="H11" s="176">
        <f>('Ingresos totales'!H11/consumo!H12)*100</f>
        <v>16.195453324478681</v>
      </c>
      <c r="I11" s="176">
        <f>('Ingresos totales'!I11/consumo!I12)*100</f>
        <v>16.84797272077056</v>
      </c>
      <c r="J11" s="176">
        <f>('Ingresos totales'!J11/consumo!J12)*100</f>
        <v>18.036763882300292</v>
      </c>
      <c r="K11" s="176">
        <f>('Ingresos totales'!K11/consumo!K12)*100</f>
        <v>17.017751838266836</v>
      </c>
      <c r="L11" s="176">
        <f>('Ingresos totales'!L11/consumo!L12)*100</f>
        <v>18.144373298095648</v>
      </c>
      <c r="M11" s="176">
        <f>('Ingresos totales'!M11/consumo!M12)*100</f>
        <v>18.367514472365812</v>
      </c>
      <c r="N11" s="182">
        <f>('Ingresos totales'!N11/consumo!N12)*100</f>
        <v>17.600394437252845</v>
      </c>
      <c r="O11" s="178">
        <f>('Ingresos totales'!O11/consumo!O12)*100</f>
        <v>18.082071892319842</v>
      </c>
      <c r="P11" s="130">
        <f t="shared" si="2"/>
        <v>4.3718780764576248</v>
      </c>
      <c r="Q11" s="186">
        <f>('Ingresos totales'!Q11/consumo!Q12)*100</f>
        <v>17.565291911864861</v>
      </c>
      <c r="R11" s="130">
        <f t="shared" si="0"/>
        <v>-0.86301929710681513</v>
      </c>
      <c r="S11" s="186">
        <f>('Ingresos totales'!S11/consumo!S12)*100</f>
        <v>19.151945769183055</v>
      </c>
      <c r="T11" s="130">
        <f t="shared" si="1"/>
        <v>8.3501764192595918</v>
      </c>
    </row>
    <row r="12" spans="2:20" ht="21" customHeight="1" x14ac:dyDescent="0.25">
      <c r="B12" s="67">
        <f>+'Ingresos totales'!$B12</f>
        <v>2008</v>
      </c>
      <c r="C12" s="176">
        <f>('Ingresos totales'!C12/consumo!C13)*100</f>
        <v>18.854285906785016</v>
      </c>
      <c r="D12" s="176">
        <f>('Ingresos totales'!D12/consumo!D13)*100</f>
        <v>19.63256372267098</v>
      </c>
      <c r="E12" s="176">
        <f>('Ingresos totales'!E12/consumo!E13)*100</f>
        <v>19.52196904292396</v>
      </c>
      <c r="F12" s="176">
        <f>('Ingresos totales'!F12/consumo!F13)*100</f>
        <v>20.221507930629699</v>
      </c>
      <c r="G12" s="176">
        <f>('Ingresos totales'!G12/consumo!G13)*100</f>
        <v>22.942869541362011</v>
      </c>
      <c r="H12" s="176">
        <f>('Ingresos totales'!H12/consumo!H13)*100</f>
        <v>22.824509599592567</v>
      </c>
      <c r="I12" s="176">
        <f>('Ingresos totales'!I12/consumo!I13)*100</f>
        <v>22.304336556792006</v>
      </c>
      <c r="J12" s="176">
        <f>('Ingresos totales'!J12/consumo!J13)*100</f>
        <v>23.320633868600506</v>
      </c>
      <c r="K12" s="176">
        <f>('Ingresos totales'!K12/consumo!K13)*100</f>
        <v>21.620548407900593</v>
      </c>
      <c r="L12" s="176">
        <f>('Ingresos totales'!L12/consumo!L13)*100</f>
        <v>22.554910160907919</v>
      </c>
      <c r="M12" s="176">
        <f>('Ingresos totales'!M12/consumo!M13)*100</f>
        <v>25.373263271053581</v>
      </c>
      <c r="N12" s="182">
        <f>('Ingresos totales'!N12/consumo!N13)*100</f>
        <v>28.408362773359926</v>
      </c>
      <c r="O12" s="178">
        <f>('Ingresos totales'!O12/consumo!O13)*100</f>
        <v>19.334799020327402</v>
      </c>
      <c r="P12" s="130">
        <f t="shared" si="2"/>
        <v>6.9280065662145729</v>
      </c>
      <c r="Q12" s="186">
        <f>('Ingresos totales'!Q12/consumo!Q13)*100</f>
        <v>22.17745115834861</v>
      </c>
      <c r="R12" s="130">
        <f t="shared" si="0"/>
        <v>26.257230848343394</v>
      </c>
      <c r="S12" s="186">
        <f>('Ingresos totales'!S12/consumo!S13)*100</f>
        <v>24.316256496445821</v>
      </c>
      <c r="T12" s="130">
        <f t="shared" si="1"/>
        <v>26.964940218098032</v>
      </c>
    </row>
    <row r="13" spans="2:20" ht="21" customHeight="1" x14ac:dyDescent="0.25">
      <c r="B13" s="67">
        <f>+'Ingresos totales'!$B13</f>
        <v>2009</v>
      </c>
      <c r="C13" s="176">
        <f>('Ingresos totales'!C13/consumo!C14)*100</f>
        <v>30.091419007299251</v>
      </c>
      <c r="D13" s="176">
        <f>('Ingresos totales'!D13/consumo!D14)*100</f>
        <v>28.320320170427149</v>
      </c>
      <c r="E13" s="176">
        <f>('Ingresos totales'!E13/consumo!E14)*100</f>
        <v>26.01324607571593</v>
      </c>
      <c r="F13" s="176">
        <f>('Ingresos totales'!F13/consumo!F14)*100</f>
        <v>23.257909251457601</v>
      </c>
      <c r="G13" s="176">
        <f>('Ingresos totales'!G13/consumo!G14)*100</f>
        <v>21.029057350043296</v>
      </c>
      <c r="H13" s="176">
        <f>('Ingresos totales'!H13/consumo!H14)*100</f>
        <v>17.051809426109742</v>
      </c>
      <c r="I13" s="176">
        <f>('Ingresos totales'!I13/consumo!I14)*100</f>
        <v>17.358747034819331</v>
      </c>
      <c r="J13" s="176">
        <f>('Ingresos totales'!J13/consumo!J14)*100</f>
        <v>18.262833650023136</v>
      </c>
      <c r="K13" s="176">
        <f>('Ingresos totales'!K13/consumo!K14)*100</f>
        <v>17.657489482536146</v>
      </c>
      <c r="L13" s="176">
        <f>('Ingresos totales'!L13/consumo!L14)*100</f>
        <v>18.056118740315938</v>
      </c>
      <c r="M13" s="176">
        <f>('Ingresos totales'!M13/consumo!M14)*100</f>
        <v>18.630370790103512</v>
      </c>
      <c r="N13" s="182">
        <f>('Ingresos totales'!N13/consumo!N14)*100</f>
        <v>19.584789052139236</v>
      </c>
      <c r="O13" s="178">
        <f>('Ingresos totales'!O13/consumo!O14)*100</f>
        <v>28.174394577884886</v>
      </c>
      <c r="P13" s="130">
        <f t="shared" si="2"/>
        <v>45.718579997982324</v>
      </c>
      <c r="Q13" s="186">
        <f>('Ingresos totales'!Q13/consumo!Q14)*100</f>
        <v>21.583521919908318</v>
      </c>
      <c r="R13" s="130">
        <f t="shared" si="0"/>
        <v>-2.6780770892001704</v>
      </c>
      <c r="S13" s="186">
        <f>('Ingresos totales'!S13/consumo!S14)*100</f>
        <v>19.677292707369158</v>
      </c>
      <c r="T13" s="130">
        <f t="shared" si="1"/>
        <v>-19.077623193170034</v>
      </c>
    </row>
    <row r="14" spans="2:20" ht="21" customHeight="1" x14ac:dyDescent="0.25">
      <c r="B14" s="67">
        <f>+'Ingresos totales'!$B14</f>
        <v>2010</v>
      </c>
      <c r="C14" s="176">
        <f>('Ingresos totales'!C14/consumo!C15)*100</f>
        <v>19.821903281802474</v>
      </c>
      <c r="D14" s="176">
        <f>('Ingresos totales'!D14/consumo!D15)*100</f>
        <v>19.902090494949711</v>
      </c>
      <c r="E14" s="176">
        <f>('Ingresos totales'!E14/consumo!E15)*100</f>
        <v>20.094556092159181</v>
      </c>
      <c r="F14" s="176">
        <f>('Ingresos totales'!F14/consumo!F15)*100</f>
        <v>21.601408079376753</v>
      </c>
      <c r="G14" s="176">
        <f>('Ingresos totales'!G14/consumo!G15)*100</f>
        <v>21.57100769840233</v>
      </c>
      <c r="H14" s="176">
        <f>('Ingresos totales'!H14/consumo!H15)*100</f>
        <v>22.137434108499868</v>
      </c>
      <c r="I14" s="176">
        <f>('Ingresos totales'!I14/consumo!I15)*100</f>
        <v>21.934206526415682</v>
      </c>
      <c r="J14" s="176">
        <f>('Ingresos totales'!J14/consumo!J15)*100</f>
        <v>23.567327655349917</v>
      </c>
      <c r="K14" s="176">
        <f>('Ingresos totales'!K14/consumo!K15)*100</f>
        <v>22.190041268400115</v>
      </c>
      <c r="L14" s="176">
        <f>('Ingresos totales'!L14/consumo!L15)*100</f>
        <v>22.278864972444989</v>
      </c>
      <c r="M14" s="176">
        <f>('Ingresos totales'!M14/consumo!M15)*100</f>
        <v>21.926509573373202</v>
      </c>
      <c r="N14" s="182">
        <f>('Ingresos totales'!N14/consumo!N15)*100</f>
        <v>21.435492408009235</v>
      </c>
      <c r="O14" s="178">
        <f>('Ingresos totales'!O14/consumo!O15)*100</f>
        <v>19.93711469913638</v>
      </c>
      <c r="P14" s="130">
        <f t="shared" si="2"/>
        <v>-29.236759128851876</v>
      </c>
      <c r="Q14" s="186">
        <f>('Ingresos totales'!Q14/consumo!Q15)*100</f>
        <v>21.461074890170988</v>
      </c>
      <c r="R14" s="130">
        <f t="shared" si="0"/>
        <v>-0.56731718850938639</v>
      </c>
      <c r="S14" s="186">
        <f>('Ingresos totales'!S14/consumo!S15)*100</f>
        <v>21.800022954777614</v>
      </c>
      <c r="T14" s="130">
        <f t="shared" si="1"/>
        <v>10.787714951323002</v>
      </c>
    </row>
    <row r="15" spans="2:20" ht="21" customHeight="1" x14ac:dyDescent="0.25">
      <c r="B15" s="67">
        <f>+'Ingresos totales'!$B15</f>
        <v>2011</v>
      </c>
      <c r="C15" s="176">
        <f>('Ingresos totales'!C15/consumo!C16)*100</f>
        <v>21.065176055232804</v>
      </c>
      <c r="D15" s="176">
        <f>('Ingresos totales'!D15/consumo!D16)*100</f>
        <v>21.207732350009767</v>
      </c>
      <c r="E15" s="176">
        <f>('Ingresos totales'!E15/consumo!E16)*100</f>
        <v>20.927418668204627</v>
      </c>
      <c r="F15" s="176">
        <f>('Ingresos totales'!F15/consumo!F16)*100</f>
        <v>22.14785448135008</v>
      </c>
      <c r="G15" s="176">
        <f>('Ingresos totales'!G15/consumo!G16)*100</f>
        <v>20.678229711849486</v>
      </c>
      <c r="H15" s="176">
        <f>('Ingresos totales'!H15/consumo!H16)*100</f>
        <v>22.98771459191893</v>
      </c>
      <c r="I15" s="176">
        <f>('Ingresos totales'!I15/consumo!I16)*100</f>
        <v>23.932351653975619</v>
      </c>
      <c r="J15" s="176">
        <f>('Ingresos totales'!J15/consumo!J16)*100</f>
        <v>24.439331519799026</v>
      </c>
      <c r="K15" s="176">
        <f>('Ingresos totales'!K15/consumo!K16)*100</f>
        <v>26.66533279660548</v>
      </c>
      <c r="L15" s="176">
        <f>('Ingresos totales'!L15/consumo!L16)*100</f>
        <v>26.270983897508021</v>
      </c>
      <c r="M15" s="176">
        <f>('Ingresos totales'!M15/consumo!M16)*100</f>
        <v>26.021312866590339</v>
      </c>
      <c r="N15" s="182">
        <f>('Ingresos totales'!N15/consumo!N16)*100</f>
        <v>27.815646336326932</v>
      </c>
      <c r="O15" s="178">
        <f>('Ingresos totales'!O15/consumo!O16)*100</f>
        <v>21.067699215860582</v>
      </c>
      <c r="P15" s="130">
        <f t="shared" si="2"/>
        <v>5.6707529338394069</v>
      </c>
      <c r="Q15" s="186">
        <f>('Ingresos totales'!Q15/consumo!Q16)*100</f>
        <v>23.547504587400432</v>
      </c>
      <c r="R15" s="130">
        <f t="shared" si="0"/>
        <v>9.721925429676471</v>
      </c>
      <c r="S15" s="186">
        <f>('Ingresos totales'!S15/consumo!S16)*100</f>
        <v>26.544177756120231</v>
      </c>
      <c r="T15" s="130">
        <f t="shared" si="1"/>
        <v>21.762155072882194</v>
      </c>
    </row>
    <row r="16" spans="2:20" ht="21" customHeight="1" x14ac:dyDescent="0.25">
      <c r="B16" s="67">
        <f>+'Ingresos totales'!$B16</f>
        <v>2012</v>
      </c>
      <c r="C16" s="176">
        <f>('Ingresos totales'!C16/consumo!C17)*100</f>
        <v>26.777502050237782</v>
      </c>
      <c r="D16" s="176">
        <f>('Ingresos totales'!D16/consumo!D17)*100</f>
        <v>28.113922829809155</v>
      </c>
      <c r="E16" s="176">
        <f>('Ingresos totales'!E16/consumo!E17)*100</f>
        <v>28.191675897173052</v>
      </c>
      <c r="F16" s="176">
        <f>('Ingresos totales'!F16/consumo!F17)*100</f>
        <v>27.850700359921039</v>
      </c>
      <c r="G16" s="176">
        <f>('Ingresos totales'!G16/consumo!G17)*100</f>
        <v>26.939905557680031</v>
      </c>
      <c r="H16" s="176">
        <f>('Ingresos totales'!H16/consumo!H17)*100</f>
        <v>24.528803730505643</v>
      </c>
      <c r="I16" s="176">
        <f>('Ingresos totales'!I16/consumo!I17)*100</f>
        <v>24.359220557079304</v>
      </c>
      <c r="J16" s="176">
        <f>('Ingresos totales'!J16/consumo!J17)*100</f>
        <v>28.58338136574806</v>
      </c>
      <c r="K16" s="176">
        <f>('Ingresos totales'!K16/consumo!K17)*100</f>
        <v>27.52536607221791</v>
      </c>
      <c r="L16" s="176">
        <f>('Ingresos totales'!L16/consumo!L17)*100</f>
        <v>26.419549284798133</v>
      </c>
      <c r="M16" s="176">
        <f>('Ingresos totales'!M16/consumo!M17)*100</f>
        <v>22.641944441451312</v>
      </c>
      <c r="N16" s="182">
        <f>('Ingresos totales'!N16/consumo!N17)*100</f>
        <v>30.319796055263993</v>
      </c>
      <c r="O16" s="178">
        <f>('Ingresos totales'!O16/consumo!O17)*100</f>
        <v>27.679772361879383</v>
      </c>
      <c r="P16" s="130">
        <f t="shared" si="2"/>
        <v>31.384884881216536</v>
      </c>
      <c r="Q16" s="186">
        <f>('Ingresos totales'!Q16/consumo!Q17)*100</f>
        <v>26.784426539470896</v>
      </c>
      <c r="R16" s="130">
        <f t="shared" si="0"/>
        <v>13.746348111138884</v>
      </c>
      <c r="S16" s="186">
        <f>('Ingresos totales'!S16/consumo!S17)*100</f>
        <v>24.955469192926731</v>
      </c>
      <c r="T16" s="130">
        <f t="shared" si="1"/>
        <v>-5.985148900787463</v>
      </c>
    </row>
    <row r="17" spans="2:20" ht="21" customHeight="1" x14ac:dyDescent="0.25">
      <c r="B17" s="67">
        <f>+'Ingresos totales'!$B17</f>
        <v>2013</v>
      </c>
      <c r="C17" s="176">
        <f>('Ingresos totales'!C17/consumo!C18)*100</f>
        <v>25.372893986816614</v>
      </c>
      <c r="D17" s="176">
        <f>('Ingresos totales'!D17/consumo!D18)*100</f>
        <v>25.661296827896251</v>
      </c>
      <c r="E17" s="176">
        <f>('Ingresos totales'!E17/consumo!E18)*100</f>
        <v>21.729807766209738</v>
      </c>
      <c r="F17" s="176">
        <f>('Ingresos totales'!F17/consumo!F18)*100</f>
        <v>22.439229840441662</v>
      </c>
      <c r="G17" s="176">
        <f>('Ingresos totales'!G17/consumo!G18)*100</f>
        <v>21.464458826665069</v>
      </c>
      <c r="H17" s="176">
        <f>('Ingresos totales'!H17/consumo!H18)*100</f>
        <v>25.401832212661684</v>
      </c>
      <c r="I17" s="176">
        <f>('Ingresos totales'!I17/consumo!I18)*100</f>
        <v>27.451626625918184</v>
      </c>
      <c r="J17" s="176">
        <f>('Ingresos totales'!J17/consumo!J18)*100</f>
        <v>30.611801506843829</v>
      </c>
      <c r="K17" s="176">
        <f>('Ingresos totales'!K17/consumo!K18)*100</f>
        <v>25.676088293363701</v>
      </c>
      <c r="L17" s="176">
        <f>('Ingresos totales'!L17/consumo!L18)*100</f>
        <v>26.204555872687465</v>
      </c>
      <c r="M17" s="176">
        <f>('Ingresos totales'!M17/consumo!M18)*100</f>
        <v>26.007465666306889</v>
      </c>
      <c r="N17" s="182">
        <f>('Ingresos totales'!N17/consumo!N18)*100</f>
        <v>24.991996123098197</v>
      </c>
      <c r="O17" s="178">
        <f>('Ingresos totales'!O17/consumo!O18)*100</f>
        <v>24.184811494028523</v>
      </c>
      <c r="P17" s="130">
        <f t="shared" si="2"/>
        <v>-12.626407551906482</v>
      </c>
      <c r="Q17" s="186">
        <f>('Ingresos totales'!Q17/consumo!Q18)*100</f>
        <v>25.048710383353278</v>
      </c>
      <c r="R17" s="130">
        <f t="shared" si="0"/>
        <v>-6.4803185297239052</v>
      </c>
      <c r="S17" s="186">
        <f>('Ingresos totales'!S17/consumo!S18)*100</f>
        <v>25.844826299473766</v>
      </c>
      <c r="T17" s="130">
        <f t="shared" si="1"/>
        <v>3.5637763396534794</v>
      </c>
    </row>
    <row r="18" spans="2:20" ht="21" customHeight="1" x14ac:dyDescent="0.25">
      <c r="B18" s="67">
        <f>+'Ingresos totales'!$B18</f>
        <v>2014</v>
      </c>
      <c r="C18" s="176">
        <f>('Ingresos totales'!C18/consumo!C19)*100</f>
        <v>25.314914402617056</v>
      </c>
      <c r="D18" s="176">
        <f>('Ingresos totales'!D18/consumo!D19)*100</f>
        <v>26.033856101927515</v>
      </c>
      <c r="E18" s="176">
        <f>('Ingresos totales'!E18/consumo!E19)*100</f>
        <v>24.661393290305057</v>
      </c>
      <c r="F18" s="176">
        <f>('Ingresos totales'!F18/consumo!F19)*100</f>
        <v>25.480817394857414</v>
      </c>
      <c r="G18" s="176">
        <f>('Ingresos totales'!G18/consumo!G19)*100</f>
        <v>24.834654882060072</v>
      </c>
      <c r="H18" s="176">
        <f>('Ingresos totales'!H18/consumo!H19)*100</f>
        <v>23.97254551291481</v>
      </c>
      <c r="I18" s="176">
        <f>('Ingresos totales'!I18/consumo!I19)*100</f>
        <v>25.468862038049604</v>
      </c>
      <c r="J18" s="176">
        <f>('Ingresos totales'!J18/consumo!J19)*100</f>
        <v>28.476582869465584</v>
      </c>
      <c r="K18" s="176">
        <f>('Ingresos totales'!K18/consumo!K19)*100</f>
        <v>27.798397848957002</v>
      </c>
      <c r="L18" s="176">
        <f>('Ingresos totales'!L18/consumo!L19)*100</f>
        <v>26.631315592435982</v>
      </c>
      <c r="M18" s="176">
        <f>('Ingresos totales'!M18/consumo!M19)*100</f>
        <v>26.757265101714101</v>
      </c>
      <c r="N18" s="182">
        <f>('Ingresos totales'!N18/consumo!N19)*100</f>
        <v>28.036333537944163</v>
      </c>
      <c r="O18" s="178">
        <f>('Ingresos totales'!O18/consumo!O19)*100</f>
        <v>25.345587525589004</v>
      </c>
      <c r="P18" s="130">
        <f t="shared" si="2"/>
        <v>4.7996075216343526</v>
      </c>
      <c r="Q18" s="186">
        <f>('Ingresos totales'!Q18/consumo!Q19)*100</f>
        <v>26.063619042717868</v>
      </c>
      <c r="R18" s="130">
        <f t="shared" si="0"/>
        <v>4.0517401647913731</v>
      </c>
      <c r="S18" s="186">
        <f>('Ingresos totales'!S18/consumo!S19)*100</f>
        <v>26.312381753248303</v>
      </c>
      <c r="T18" s="130">
        <f t="shared" si="1"/>
        <v>1.8090872360943644</v>
      </c>
    </row>
    <row r="19" spans="2:20" ht="21" customHeight="1" x14ac:dyDescent="0.25">
      <c r="B19" s="67">
        <f>+'Ingresos totales'!$B19</f>
        <v>2015</v>
      </c>
      <c r="C19" s="176">
        <f>('Ingresos totales'!C19/consumo!C20)*100</f>
        <v>26.085833504083599</v>
      </c>
      <c r="D19" s="176">
        <f>('Ingresos totales'!D19/consumo!D20)*100</f>
        <v>27.32757842982107</v>
      </c>
      <c r="E19" s="176">
        <f>('Ingresos totales'!E19/consumo!E20)*100</f>
        <v>26.290498904182407</v>
      </c>
      <c r="F19" s="176">
        <f>('Ingresos totales'!F19/consumo!F20)*100</f>
        <v>26.736788084334385</v>
      </c>
      <c r="G19" s="176">
        <f>('Ingresos totales'!G19/consumo!G20)*100</f>
        <v>23.323794912251714</v>
      </c>
      <c r="H19" s="176">
        <f>('Ingresos totales'!H19/consumo!H20)*100</f>
        <v>22.984674744057525</v>
      </c>
      <c r="I19" s="176">
        <f>('Ingresos totales'!I19/consumo!I20)*100</f>
        <v>21.593844036200096</v>
      </c>
      <c r="J19" s="176">
        <f>('Ingresos totales'!J19/consumo!J20)*100</f>
        <v>22.725310455648184</v>
      </c>
      <c r="K19" s="176">
        <f>('Ingresos totales'!K19/consumo!K20)*100</f>
        <v>21.39697532121642</v>
      </c>
      <c r="L19" s="176">
        <f>('Ingresos totales'!L19/consumo!L20)*100</f>
        <v>22.034792563232365</v>
      </c>
      <c r="M19" s="176">
        <f>('Ingresos totales'!M19/consumo!M20)*100</f>
        <v>20.117552745808204</v>
      </c>
      <c r="N19" s="182">
        <f>('Ingresos totales'!N19/consumo!N20)*100</f>
        <v>20.288365703482647</v>
      </c>
      <c r="O19" s="178">
        <f>('Ingresos totales'!O19/consumo!O20)*100</f>
        <v>26.569431197019632</v>
      </c>
      <c r="P19" s="130">
        <f t="shared" si="2"/>
        <v>4.8286261669611363</v>
      </c>
      <c r="Q19" s="186">
        <f>('Ingresos totales'!Q19/consumo!Q20)*100</f>
        <v>23.512370211485198</v>
      </c>
      <c r="R19" s="130">
        <f>((Q19/Q17)-1)*100</f>
        <v>-6.133410256877303</v>
      </c>
      <c r="S19" s="187"/>
      <c r="T19" s="111"/>
    </row>
    <row r="20" spans="2:20" ht="21" customHeight="1" x14ac:dyDescent="0.25">
      <c r="B20" s="82">
        <f>+'Ingresos totales'!$B20</f>
        <v>2016</v>
      </c>
      <c r="C20" s="183">
        <f>('Ingresos totales'!C20/consumo!C21)*100</f>
        <v>19.873808658901556</v>
      </c>
      <c r="D20" s="183">
        <f>('Ingresos totales'!D20/consumo!D21)*100</f>
        <v>19.552079072798985</v>
      </c>
      <c r="E20" s="183">
        <f>('Ingresos totales'!E20/consumo!E21)*100</f>
        <v>20.849835192907612</v>
      </c>
      <c r="F20" s="183"/>
      <c r="G20" s="183"/>
      <c r="H20" s="183"/>
      <c r="I20" s="183"/>
      <c r="J20" s="183"/>
      <c r="K20" s="183"/>
      <c r="L20" s="183"/>
      <c r="M20" s="183"/>
      <c r="N20" s="184"/>
      <c r="O20" s="179">
        <f>('Ingresos totales'!O20/consumo!O21)*100</f>
        <v>20.074032622778088</v>
      </c>
      <c r="P20" s="137">
        <f t="shared" si="2"/>
        <v>-24.446886070222508</v>
      </c>
      <c r="Q20" s="185"/>
      <c r="R20" s="137"/>
      <c r="S20" s="168"/>
      <c r="T20" s="112"/>
    </row>
    <row r="21" spans="2:20" x14ac:dyDescent="0.25">
      <c r="C21" s="68"/>
      <c r="D21" s="68"/>
      <c r="E21" s="68"/>
      <c r="F21" s="68"/>
      <c r="G21" s="68"/>
      <c r="H21" s="68"/>
      <c r="N21" s="100"/>
      <c r="O21" s="69"/>
      <c r="P21" s="68"/>
      <c r="R21" s="4"/>
    </row>
    <row r="22" spans="2:20" s="20" customFormat="1" ht="33.75" x14ac:dyDescent="0.5">
      <c r="B22" s="85" t="s">
        <v>57</v>
      </c>
      <c r="C22" s="86"/>
      <c r="D22" s="86"/>
      <c r="E22" s="86"/>
      <c r="F22" s="86"/>
      <c r="G22" s="86"/>
      <c r="H22" s="86"/>
      <c r="I22" s="86"/>
      <c r="J22" s="86"/>
      <c r="K22" s="86"/>
      <c r="L22" s="86"/>
      <c r="M22" s="86"/>
      <c r="N22" s="98"/>
      <c r="O22" s="86"/>
      <c r="P22" s="86"/>
      <c r="Q22" s="93"/>
      <c r="R22" s="123"/>
      <c r="S22" s="123"/>
      <c r="T22" s="122"/>
    </row>
    <row r="23" spans="2:20" ht="47.25" x14ac:dyDescent="0.25">
      <c r="B23" s="174" t="s">
        <v>23</v>
      </c>
      <c r="C23" s="87" t="s">
        <v>24</v>
      </c>
      <c r="D23" s="87" t="s">
        <v>25</v>
      </c>
      <c r="E23" s="87" t="s">
        <v>26</v>
      </c>
      <c r="F23" s="87" t="s">
        <v>27</v>
      </c>
      <c r="G23" s="87" t="s">
        <v>28</v>
      </c>
      <c r="H23" s="87" t="s">
        <v>29</v>
      </c>
      <c r="I23" s="87" t="s">
        <v>30</v>
      </c>
      <c r="J23" s="87" t="s">
        <v>31</v>
      </c>
      <c r="K23" s="87" t="s">
        <v>32</v>
      </c>
      <c r="L23" s="87" t="s">
        <v>33</v>
      </c>
      <c r="M23" s="87" t="s">
        <v>34</v>
      </c>
      <c r="N23" s="96" t="s">
        <v>35</v>
      </c>
      <c r="O23" s="160" t="s">
        <v>67</v>
      </c>
      <c r="P23" s="161" t="s">
        <v>64</v>
      </c>
      <c r="Q23" s="162" t="s">
        <v>23</v>
      </c>
      <c r="R23" s="161" t="s">
        <v>36</v>
      </c>
      <c r="S23" s="162" t="s">
        <v>63</v>
      </c>
      <c r="T23" s="163" t="s">
        <v>66</v>
      </c>
    </row>
    <row r="24" spans="2:20" ht="21" customHeight="1" x14ac:dyDescent="0.25">
      <c r="B24" s="67">
        <f>+'Ingresos totales'!$B24</f>
        <v>2000</v>
      </c>
      <c r="C24" s="180">
        <f>('Ingresos totales'!C24/consumo!C25)*100</f>
        <v>11.039434444941705</v>
      </c>
      <c r="D24" s="180">
        <f>('Ingresos totales'!D24/consumo!D25)*100</f>
        <v>11.345935026164925</v>
      </c>
      <c r="E24" s="180">
        <f>('Ingresos totales'!E24/consumo!E25)*100</f>
        <v>11.759754167170984</v>
      </c>
      <c r="F24" s="180">
        <f>('Ingresos totales'!F24/consumo!F25)*100</f>
        <v>11.697047355281519</v>
      </c>
      <c r="G24" s="180">
        <f>('Ingresos totales'!G24/consumo!G25)*100</f>
        <v>11.720361852722441</v>
      </c>
      <c r="H24" s="180">
        <f>('Ingresos totales'!H24/consumo!H25)*100</f>
        <v>11.973508680377776</v>
      </c>
      <c r="I24" s="180">
        <f>('Ingresos totales'!I24/consumo!I25)*100</f>
        <v>12.354579462368619</v>
      </c>
      <c r="J24" s="180">
        <f>('Ingresos totales'!J24/consumo!J25)*100</f>
        <v>12.807906893814833</v>
      </c>
      <c r="K24" s="180">
        <f>('Ingresos totales'!K24/consumo!K25)*100</f>
        <v>12.306374720138551</v>
      </c>
      <c r="L24" s="180">
        <f>('Ingresos totales'!L24/consumo!L25)*100</f>
        <v>13.223437165692644</v>
      </c>
      <c r="M24" s="180">
        <f>('Ingresos totales'!M24/consumo!M25)*100</f>
        <v>13.164511981562008</v>
      </c>
      <c r="N24" s="181">
        <f>('Ingresos totales'!N24/consumo!N25)*100</f>
        <v>13.009206819567643</v>
      </c>
      <c r="O24" s="178">
        <f>('Ingresos totales'!O24/consumo!O25)*100</f>
        <v>11.38452614285409</v>
      </c>
      <c r="P24" s="110"/>
      <c r="Q24" s="186">
        <f>('Ingresos totales'!Q24/consumo!Q25)*100</f>
        <v>12.193224214997711</v>
      </c>
      <c r="R24" s="110"/>
      <c r="S24" s="186">
        <f>('Ingresos totales'!S24/consumo!S25)*100</f>
        <v>13.119094527135649</v>
      </c>
      <c r="T24" s="110"/>
    </row>
    <row r="25" spans="2:20" ht="21" customHeight="1" x14ac:dyDescent="0.25">
      <c r="B25" s="67">
        <f>+'Ingresos totales'!$B25</f>
        <v>2001</v>
      </c>
      <c r="C25" s="176">
        <f>('Ingresos totales'!C25/consumo!C26)*100</f>
        <v>12.811112842457842</v>
      </c>
      <c r="D25" s="176">
        <f>('Ingresos totales'!D25/consumo!D26)*100</f>
        <v>13.600085369385859</v>
      </c>
      <c r="E25" s="176">
        <f>('Ingresos totales'!E25/consumo!E26)*100</f>
        <v>13.56822011402371</v>
      </c>
      <c r="F25" s="176">
        <f>('Ingresos totales'!F25/consumo!F26)*100</f>
        <v>13.706283665216578</v>
      </c>
      <c r="G25" s="176">
        <f>('Ingresos totales'!G25/consumo!G26)*100</f>
        <v>13.921965221958724</v>
      </c>
      <c r="H25" s="176">
        <f>('Ingresos totales'!H25/consumo!H26)*100</f>
        <v>12.746702287168693</v>
      </c>
      <c r="I25" s="176">
        <f>('Ingresos totales'!I25/consumo!I26)*100</f>
        <v>14.3443669452896</v>
      </c>
      <c r="J25" s="176">
        <f>('Ingresos totales'!J25/consumo!J26)*100</f>
        <v>14.111341306806066</v>
      </c>
      <c r="K25" s="176">
        <f>('Ingresos totales'!K25/consumo!K26)*100</f>
        <v>13.669573376387151</v>
      </c>
      <c r="L25" s="176">
        <f>('Ingresos totales'!L25/consumo!L26)*100</f>
        <v>14.356248033189786</v>
      </c>
      <c r="M25" s="176">
        <f>('Ingresos totales'!M25/consumo!M26)*100</f>
        <v>13.178687871185282</v>
      </c>
      <c r="N25" s="182">
        <f>('Ingresos totales'!N25/consumo!N26)*100</f>
        <v>12.707681972763179</v>
      </c>
      <c r="O25" s="178">
        <f>('Ingresos totales'!O25/consumo!O26)*100</f>
        <v>13.322088406646687</v>
      </c>
      <c r="P25" s="130"/>
      <c r="Q25" s="186">
        <f>('Ingresos totales'!Q25/consumo!Q26)*100</f>
        <v>13.533018767938984</v>
      </c>
      <c r="R25" s="130">
        <f t="shared" ref="R25:R38" si="3">((Q25/Q24)-1)*100</f>
        <v>10.988025228744004</v>
      </c>
      <c r="S25" s="186">
        <f>('Ingresos totales'!S25/consumo!S26)*100</f>
        <v>13.020137289650958</v>
      </c>
      <c r="T25" s="130">
        <f t="shared" ref="T25:T38" si="4">((S25/S24)-1)*100</f>
        <v>-0.75429929466556134</v>
      </c>
    </row>
    <row r="26" spans="2:20" s="20" customFormat="1" ht="21" customHeight="1" x14ac:dyDescent="0.25">
      <c r="B26" s="67">
        <f>+'Ingresos totales'!$B26</f>
        <v>2002</v>
      </c>
      <c r="C26" s="176">
        <f>('Ingresos totales'!C26/consumo!C27)*100</f>
        <v>12.645807587045196</v>
      </c>
      <c r="D26" s="176">
        <f>('Ingresos totales'!D26/consumo!D27)*100</f>
        <v>12.312218462840917</v>
      </c>
      <c r="E26" s="176">
        <f>('Ingresos totales'!E26/consumo!E27)*100</f>
        <v>12.866127796042917</v>
      </c>
      <c r="F26" s="176">
        <f>('Ingresos totales'!F26/consumo!F27)*100</f>
        <v>12.644050669468212</v>
      </c>
      <c r="G26" s="176">
        <f>('Ingresos totales'!G26/consumo!G27)*100</f>
        <v>11.801095098395328</v>
      </c>
      <c r="H26" s="176">
        <f>('Ingresos totales'!H26/consumo!H27)*100</f>
        <v>12.168705254262271</v>
      </c>
      <c r="I26" s="176">
        <f>('Ingresos totales'!I26/consumo!I27)*100</f>
        <v>11.815695706250469</v>
      </c>
      <c r="J26" s="176">
        <f>('Ingresos totales'!J26/consumo!J27)*100</f>
        <v>11.922095679471695</v>
      </c>
      <c r="K26" s="176">
        <f>('Ingresos totales'!K26/consumo!K27)*100</f>
        <v>12.123299422200432</v>
      </c>
      <c r="L26" s="176">
        <f>('Ingresos totales'!L26/consumo!L27)*100</f>
        <v>12.681204788013872</v>
      </c>
      <c r="M26" s="176">
        <f>('Ingresos totales'!M26/consumo!M27)*100</f>
        <v>12.411079374606993</v>
      </c>
      <c r="N26" s="182">
        <f>('Ingresos totales'!N26/consumo!N27)*100</f>
        <v>12.377021345291993</v>
      </c>
      <c r="O26" s="178">
        <f>('Ingresos totales'!O26/consumo!O27)*100</f>
        <v>12.607606892693344</v>
      </c>
      <c r="P26" s="130">
        <f t="shared" ref="P26:P40" si="5">((O26/O25)-1)*100</f>
        <v>-5.363134458684959</v>
      </c>
      <c r="Q26" s="186">
        <f>('Ingresos totales'!Q26/consumo!Q27)*100</f>
        <v>12.322194711905052</v>
      </c>
      <c r="R26" s="130">
        <f t="shared" si="3"/>
        <v>-8.9471837495894828</v>
      </c>
      <c r="S26" s="186">
        <f>('Ingresos totales'!S26/consumo!S27)*100</f>
        <v>12.69275995793538</v>
      </c>
      <c r="T26" s="130">
        <f t="shared" si="4"/>
        <v>-2.5143923173206018</v>
      </c>
    </row>
    <row r="27" spans="2:20" ht="21" customHeight="1" x14ac:dyDescent="0.25">
      <c r="B27" s="67">
        <f>+'Ingresos totales'!$B27</f>
        <v>2003</v>
      </c>
      <c r="C27" s="176">
        <f>('Ingresos totales'!C27/consumo!C28)*100</f>
        <v>12.957032645145979</v>
      </c>
      <c r="D27" s="176">
        <f>('Ingresos totales'!D27/consumo!D28)*100</f>
        <v>13.472163810294132</v>
      </c>
      <c r="E27" s="176">
        <f>('Ingresos totales'!E27/consumo!E28)*100</f>
        <v>12.64747031321364</v>
      </c>
      <c r="F27" s="176">
        <f>('Ingresos totales'!F27/consumo!F28)*100</f>
        <v>13.22824025802101</v>
      </c>
      <c r="G27" s="176">
        <f>('Ingresos totales'!G27/consumo!G28)*100</f>
        <v>13.115383635774124</v>
      </c>
      <c r="H27" s="176">
        <f>('Ingresos totales'!H27/consumo!H28)*100</f>
        <v>13.286026511841097</v>
      </c>
      <c r="I27" s="176">
        <f>('Ingresos totales'!I27/consumo!I28)*100</f>
        <v>14.469576112020741</v>
      </c>
      <c r="J27" s="176">
        <f>('Ingresos totales'!J27/consumo!J28)*100</f>
        <v>14.29623191560081</v>
      </c>
      <c r="K27" s="176">
        <f>('Ingresos totales'!K27/consumo!K28)*100</f>
        <v>14.706221418868754</v>
      </c>
      <c r="L27" s="176">
        <f>('Ingresos totales'!L27/consumo!L28)*100</f>
        <v>14.526083767135988</v>
      </c>
      <c r="M27" s="176">
        <f>('Ingresos totales'!M27/consumo!M28)*100</f>
        <v>13.65186637819443</v>
      </c>
      <c r="N27" s="182">
        <f>('Ingresos totales'!N27/consumo!N28)*100</f>
        <v>13.990964877928395</v>
      </c>
      <c r="O27" s="178">
        <f>('Ingresos totales'!O27/consumo!O28)*100</f>
        <v>13.031261260258542</v>
      </c>
      <c r="P27" s="130">
        <f t="shared" si="5"/>
        <v>3.3603075601185362</v>
      </c>
      <c r="Q27" s="186">
        <f>('Ingresos totales'!Q27/consumo!Q28)*100</f>
        <v>13.681270800338808</v>
      </c>
      <c r="R27" s="130">
        <f t="shared" si="3"/>
        <v>11.029496937917148</v>
      </c>
      <c r="S27" s="186">
        <f>('Ingresos totales'!S27/consumo!S28)*100</f>
        <v>13.912289962787176</v>
      </c>
      <c r="T27" s="130">
        <f t="shared" si="4"/>
        <v>9.6080758550023617</v>
      </c>
    </row>
    <row r="28" spans="2:20" ht="21" customHeight="1" x14ac:dyDescent="0.25">
      <c r="B28" s="67">
        <f>+'Ingresos totales'!$B28</f>
        <v>2004</v>
      </c>
      <c r="C28" s="176">
        <f>('Ingresos totales'!C28/consumo!C29)*100</f>
        <v>13.548103791963662</v>
      </c>
      <c r="D28" s="176">
        <f>('Ingresos totales'!D28/consumo!D29)*100</f>
        <v>13.339902985444516</v>
      </c>
      <c r="E28" s="176">
        <f>('Ingresos totales'!E28/consumo!E29)*100</f>
        <v>14.111173631008525</v>
      </c>
      <c r="F28" s="176">
        <f>('Ingresos totales'!F28/consumo!F29)*100</f>
        <v>13.388968760179946</v>
      </c>
      <c r="G28" s="176">
        <f>('Ingresos totales'!G28/consumo!G29)*100</f>
        <v>13.348950050979269</v>
      </c>
      <c r="H28" s="176">
        <f>('Ingresos totales'!H28/consumo!H29)*100</f>
        <v>13.863563197261531</v>
      </c>
      <c r="I28" s="176">
        <f>('Ingresos totales'!I28/consumo!I29)*100</f>
        <v>14.136098571183108</v>
      </c>
      <c r="J28" s="176">
        <f>('Ingresos totales'!J28/consumo!J29)*100</f>
        <v>14.273392796959373</v>
      </c>
      <c r="K28" s="176">
        <f>('Ingresos totales'!K28/consumo!K29)*100</f>
        <v>15.434445860809795</v>
      </c>
      <c r="L28" s="176">
        <f>('Ingresos totales'!L28/consumo!L29)*100</f>
        <v>13.049723168228091</v>
      </c>
      <c r="M28" s="176">
        <f>('Ingresos totales'!M28/consumo!M29)*100</f>
        <v>13.663020748295724</v>
      </c>
      <c r="N28" s="182">
        <f>('Ingresos totales'!N28/consumo!N29)*100</f>
        <v>15.289795489555619</v>
      </c>
      <c r="O28" s="178">
        <f>('Ingresos totales'!O28/consumo!O29)*100</f>
        <v>13.660586769375918</v>
      </c>
      <c r="P28" s="130">
        <f t="shared" si="5"/>
        <v>4.8293522518547904</v>
      </c>
      <c r="Q28" s="186">
        <f>('Ingresos totales'!Q28/consumo!Q29)*100</f>
        <v>13.941491812186301</v>
      </c>
      <c r="R28" s="130">
        <f t="shared" si="3"/>
        <v>1.9020236909647936</v>
      </c>
      <c r="S28" s="186">
        <f>('Ingresos totales'!S28/consumo!S29)*100</f>
        <v>14.517811163308442</v>
      </c>
      <c r="T28" s="130">
        <f t="shared" si="4"/>
        <v>4.35241935109838</v>
      </c>
    </row>
    <row r="29" spans="2:20" ht="21" customHeight="1" x14ac:dyDescent="0.25">
      <c r="B29" s="67">
        <f>+'Ingresos totales'!$B29</f>
        <v>2005</v>
      </c>
      <c r="C29" s="176">
        <f>('Ingresos totales'!C29/consumo!C30)*100</f>
        <v>13.87930410620212</v>
      </c>
      <c r="D29" s="176">
        <f>('Ingresos totales'!D29/consumo!D30)*100</f>
        <v>14.413647839702689</v>
      </c>
      <c r="E29" s="176">
        <f>('Ingresos totales'!E29/consumo!E30)*100</f>
        <v>14.58913080237522</v>
      </c>
      <c r="F29" s="176">
        <f>('Ingresos totales'!F29/consumo!F30)*100</f>
        <v>15.693618850990958</v>
      </c>
      <c r="G29" s="176">
        <f>('Ingresos totales'!G29/consumo!G30)*100</f>
        <v>15.005189291503221</v>
      </c>
      <c r="H29" s="176">
        <f>('Ingresos totales'!H29/consumo!H30)*100</f>
        <v>14.712308916837834</v>
      </c>
      <c r="I29" s="176">
        <f>('Ingresos totales'!I29/consumo!I30)*100</f>
        <v>15.95192092354594</v>
      </c>
      <c r="J29" s="176">
        <f>('Ingresos totales'!J29/consumo!J30)*100</f>
        <v>17.336808837317321</v>
      </c>
      <c r="K29" s="176">
        <f>('Ingresos totales'!K29/consumo!K30)*100</f>
        <v>16.791978252793498</v>
      </c>
      <c r="L29" s="176">
        <f>('Ingresos totales'!L29/consumo!L30)*100</f>
        <v>17.761864872812104</v>
      </c>
      <c r="M29" s="176">
        <f>('Ingresos totales'!M29/consumo!M30)*100</f>
        <v>17.455629872105064</v>
      </c>
      <c r="N29" s="182">
        <f>('Ingresos totales'!N29/consumo!N30)*100</f>
        <v>17.242267141326614</v>
      </c>
      <c r="O29" s="178">
        <f>('Ingresos totales'!O29/consumo!O30)*100</f>
        <v>14.28266980816627</v>
      </c>
      <c r="P29" s="130">
        <f t="shared" si="5"/>
        <v>4.553852988108309</v>
      </c>
      <c r="Q29" s="186">
        <f>('Ingresos totales'!Q29/consumo!Q30)*100</f>
        <v>15.893556772511838</v>
      </c>
      <c r="R29" s="130">
        <f t="shared" si="3"/>
        <v>14.001837010148588</v>
      </c>
      <c r="S29" s="186">
        <f>('Ingresos totales'!S29/consumo!S30)*100</f>
        <v>17.980450218188466</v>
      </c>
      <c r="T29" s="130">
        <f t="shared" si="4"/>
        <v>23.850971857460969</v>
      </c>
    </row>
    <row r="30" spans="2:20" ht="21" customHeight="1" x14ac:dyDescent="0.25">
      <c r="B30" s="67">
        <f>+'Ingresos totales'!$B30</f>
        <v>2006</v>
      </c>
      <c r="C30" s="176">
        <f>('Ingresos totales'!C30/consumo!C31)*100</f>
        <v>17.376403005955225</v>
      </c>
      <c r="D30" s="176">
        <f>('Ingresos totales'!D30/consumo!D31)*100</f>
        <v>19.037433862672568</v>
      </c>
      <c r="E30" s="176">
        <f>('Ingresos totales'!E30/consumo!E31)*100</f>
        <v>19.2519196881507</v>
      </c>
      <c r="F30" s="176">
        <f>('Ingresos totales'!F30/consumo!F31)*100</f>
        <v>19.904503155588337</v>
      </c>
      <c r="G30" s="176">
        <f>('Ingresos totales'!G30/consumo!G31)*100</f>
        <v>18.407450207452804</v>
      </c>
      <c r="H30" s="176">
        <f>('Ingresos totales'!H30/consumo!H31)*100</f>
        <v>18.801929889551737</v>
      </c>
      <c r="I30" s="176">
        <f>('Ingresos totales'!I30/consumo!I31)*100</f>
        <v>18.83760238285365</v>
      </c>
      <c r="J30" s="176">
        <f>('Ingresos totales'!J30/consumo!J31)*100</f>
        <v>19.432593997281536</v>
      </c>
      <c r="K30" s="176">
        <f>('Ingresos totales'!K30/consumo!K31)*100</f>
        <v>18.753023353595559</v>
      </c>
      <c r="L30" s="176">
        <f>('Ingresos totales'!L30/consumo!L31)*100</f>
        <v>19.719801715742186</v>
      </c>
      <c r="M30" s="176">
        <f>('Ingresos totales'!M30/consumo!M31)*100</f>
        <v>19.46975353329</v>
      </c>
      <c r="N30" s="182">
        <f>('Ingresos totales'!N30/consumo!N31)*100</f>
        <v>18.732769372022563</v>
      </c>
      <c r="O30" s="178">
        <f>('Ingresos totales'!O30/consumo!O31)*100</f>
        <v>18.551415628662408</v>
      </c>
      <c r="P30" s="130">
        <f t="shared" si="5"/>
        <v>29.887590190283863</v>
      </c>
      <c r="Q30" s="186">
        <f>('Ingresos totales'!Q30/consumo!Q31)*100</f>
        <v>18.968182553668719</v>
      </c>
      <c r="R30" s="130">
        <f t="shared" si="3"/>
        <v>19.34510836790475</v>
      </c>
      <c r="S30" s="186">
        <f>('Ingresos totales'!S30/consumo!S31)*100</f>
        <v>18.923326229093242</v>
      </c>
      <c r="T30" s="130">
        <f t="shared" si="4"/>
        <v>5.2438954501316859</v>
      </c>
    </row>
    <row r="31" spans="2:20" ht="21" customHeight="1" x14ac:dyDescent="0.25">
      <c r="B31" s="67">
        <f>+'Ingresos totales'!$B31</f>
        <v>2007</v>
      </c>
      <c r="C31" s="176">
        <f>('Ingresos totales'!C31/consumo!C32)*100</f>
        <v>19.128617067467879</v>
      </c>
      <c r="D31" s="176">
        <f>('Ingresos totales'!D31/consumo!D32)*100</f>
        <v>19.994547631226794</v>
      </c>
      <c r="E31" s="176">
        <f>('Ingresos totales'!E31/consumo!E32)*100</f>
        <v>19.606066209622938</v>
      </c>
      <c r="F31" s="176">
        <f>('Ingresos totales'!F31/consumo!F32)*100</f>
        <v>18.354910143262238</v>
      </c>
      <c r="G31" s="176">
        <f>('Ingresos totales'!G31/consumo!G32)*100</f>
        <v>17.68284490626008</v>
      </c>
      <c r="H31" s="176">
        <f>('Ingresos totales'!H31/consumo!H32)*100</f>
        <v>17.449119429104879</v>
      </c>
      <c r="I31" s="176">
        <f>('Ingresos totales'!I31/consumo!I32)*100</f>
        <v>17.940563006874211</v>
      </c>
      <c r="J31" s="176">
        <f>('Ingresos totales'!J31/consumo!J32)*100</f>
        <v>19.59915001581474</v>
      </c>
      <c r="K31" s="176">
        <f>('Ingresos totales'!K31/consumo!K32)*100</f>
        <v>18.070419902092102</v>
      </c>
      <c r="L31" s="176">
        <f>('Ingresos totales'!L31/consumo!L32)*100</f>
        <v>18.748336472068068</v>
      </c>
      <c r="M31" s="176">
        <f>('Ingresos totales'!M31/consumo!M32)*100</f>
        <v>19.288233553269382</v>
      </c>
      <c r="N31" s="182">
        <f>('Ingresos totales'!N31/consumo!N32)*100</f>
        <v>18.569021110409484</v>
      </c>
      <c r="O31" s="178">
        <f>('Ingresos totales'!O31/consumo!O32)*100</f>
        <v>19.578381578083935</v>
      </c>
      <c r="P31" s="130">
        <f t="shared" si="5"/>
        <v>5.5357821202325797</v>
      </c>
      <c r="Q31" s="186">
        <f>('Ingresos totales'!Q31/consumo!Q32)*100</f>
        <v>18.70326027507269</v>
      </c>
      <c r="R31" s="130">
        <f t="shared" si="3"/>
        <v>-1.3966666434512387</v>
      </c>
      <c r="S31" s="186">
        <f>('Ingresos totales'!S31/consumo!S32)*100</f>
        <v>20.043335057913094</v>
      </c>
      <c r="T31" s="130">
        <f t="shared" si="4"/>
        <v>5.9186678666349968</v>
      </c>
    </row>
    <row r="32" spans="2:20" ht="21" customHeight="1" x14ac:dyDescent="0.25">
      <c r="B32" s="67">
        <f>+'Ingresos totales'!$B32</f>
        <v>2008</v>
      </c>
      <c r="C32" s="176">
        <f>('Ingresos totales'!C32/consumo!C33)*100</f>
        <v>19.945250123359887</v>
      </c>
      <c r="D32" s="176">
        <f>('Ingresos totales'!D32/consumo!D33)*100</f>
        <v>20.31129497044536</v>
      </c>
      <c r="E32" s="176">
        <f>('Ingresos totales'!E32/consumo!E33)*100</f>
        <v>20.438217336589666</v>
      </c>
      <c r="F32" s="176">
        <f>('Ingresos totales'!F32/consumo!F33)*100</f>
        <v>21.336321651012742</v>
      </c>
      <c r="G32" s="176">
        <f>('Ingresos totales'!G32/consumo!G33)*100</f>
        <v>23.52016233308586</v>
      </c>
      <c r="H32" s="176">
        <f>('Ingresos totales'!H32/consumo!H33)*100</f>
        <v>22.697242240377857</v>
      </c>
      <c r="I32" s="176">
        <f>('Ingresos totales'!I32/consumo!I33)*100</f>
        <v>23.307365638821697</v>
      </c>
      <c r="J32" s="176">
        <f>('Ingresos totales'!J32/consumo!J33)*100</f>
        <v>23.937000964853329</v>
      </c>
      <c r="K32" s="176">
        <f>('Ingresos totales'!K32/consumo!K33)*100</f>
        <v>21.938245409754227</v>
      </c>
      <c r="L32" s="176">
        <f>('Ingresos totales'!L32/consumo!L33)*100</f>
        <v>24.530317663421318</v>
      </c>
      <c r="M32" s="176">
        <f>('Ingresos totales'!M32/consumo!M33)*100</f>
        <v>26.246725325740965</v>
      </c>
      <c r="N32" s="182">
        <f>('Ingresos totales'!N32/consumo!N33)*100</f>
        <v>29.028027299456671</v>
      </c>
      <c r="O32" s="178">
        <f>('Ingresos totales'!O32/consumo!O33)*100</f>
        <v>20.232410058086518</v>
      </c>
      <c r="P32" s="130">
        <f t="shared" si="5"/>
        <v>3.340564578303562</v>
      </c>
      <c r="Q32" s="186">
        <f>('Ingresos totales'!Q32/consumo!Q33)*100</f>
        <v>23.049901786510741</v>
      </c>
      <c r="R32" s="130">
        <f t="shared" si="3"/>
        <v>23.24002044301956</v>
      </c>
      <c r="S32" s="186">
        <f>('Ingresos totales'!S32/consumo!S33)*100</f>
        <v>24.96005308348516</v>
      </c>
      <c r="T32" s="130">
        <f t="shared" si="4"/>
        <v>24.530438728713211</v>
      </c>
    </row>
    <row r="33" spans="2:20" ht="21" customHeight="1" x14ac:dyDescent="0.25">
      <c r="B33" s="67">
        <f>+'Ingresos totales'!$B33</f>
        <v>2009</v>
      </c>
      <c r="C33" s="176">
        <f>('Ingresos totales'!C33/consumo!C34)*100</f>
        <v>30.065373817111141</v>
      </c>
      <c r="D33" s="176">
        <f>('Ingresos totales'!D33/consumo!D34)*100</f>
        <v>28.671203851654859</v>
      </c>
      <c r="E33" s="176">
        <f>('Ingresos totales'!E33/consumo!E34)*100</f>
        <v>26.315664586841013</v>
      </c>
      <c r="F33" s="176">
        <f>('Ingresos totales'!F33/consumo!F34)*100</f>
        <v>24.028464191549375</v>
      </c>
      <c r="G33" s="176">
        <f>('Ingresos totales'!G33/consumo!G34)*100</f>
        <v>22.126232251939733</v>
      </c>
      <c r="H33" s="176">
        <f>('Ingresos totales'!H33/consumo!H34)*100</f>
        <v>18.210963814628883</v>
      </c>
      <c r="I33" s="176">
        <f>('Ingresos totales'!I33/consumo!I34)*100</f>
        <v>19.265642622364972</v>
      </c>
      <c r="J33" s="176">
        <f>('Ingresos totales'!J33/consumo!J34)*100</f>
        <v>19.32274514248428</v>
      </c>
      <c r="K33" s="176">
        <f>('Ingresos totales'!K33/consumo!K34)*100</f>
        <v>18.523342122327215</v>
      </c>
      <c r="L33" s="176">
        <f>('Ingresos totales'!L33/consumo!L34)*100</f>
        <v>19.040663166973175</v>
      </c>
      <c r="M33" s="176">
        <f>('Ingresos totales'!M33/consumo!M34)*100</f>
        <v>19.506901754555674</v>
      </c>
      <c r="N33" s="182">
        <f>('Ingresos totales'!N33/consumo!N34)*100</f>
        <v>20.437518607632384</v>
      </c>
      <c r="O33" s="178">
        <f>('Ingresos totales'!O33/consumo!O34)*100</f>
        <v>28.352305741603001</v>
      </c>
      <c r="P33" s="130">
        <f t="shared" si="5"/>
        <v>40.133111479080121</v>
      </c>
      <c r="Q33" s="186">
        <f>('Ingresos totales'!Q33/consumo!Q34)*100</f>
        <v>22.322841777361106</v>
      </c>
      <c r="R33" s="130">
        <f t="shared" si="3"/>
        <v>-3.1542867986323664</v>
      </c>
      <c r="S33" s="186">
        <f>('Ingresos totales'!S33/consumo!S34)*100</f>
        <v>20.542379518219331</v>
      </c>
      <c r="T33" s="130">
        <f t="shared" si="4"/>
        <v>-17.698975040196473</v>
      </c>
    </row>
    <row r="34" spans="2:20" ht="21" customHeight="1" x14ac:dyDescent="0.25">
      <c r="B34" s="67">
        <f>+'Ingresos totales'!$B34</f>
        <v>2010</v>
      </c>
      <c r="C34" s="176">
        <f>('Ingresos totales'!C34/consumo!C35)*100</f>
        <v>20.303362614588341</v>
      </c>
      <c r="D34" s="176">
        <f>('Ingresos totales'!D34/consumo!D35)*100</f>
        <v>20.865789859318895</v>
      </c>
      <c r="E34" s="176">
        <f>('Ingresos totales'!E34/consumo!E35)*100</f>
        <v>20.85508473296893</v>
      </c>
      <c r="F34" s="176">
        <f>('Ingresos totales'!F34/consumo!F35)*100</f>
        <v>22.384811882552892</v>
      </c>
      <c r="G34" s="176">
        <f>('Ingresos totales'!G34/consumo!G35)*100</f>
        <v>22.343983333097285</v>
      </c>
      <c r="H34" s="176">
        <f>('Ingresos totales'!H34/consumo!H35)*100</f>
        <v>22.974033528512287</v>
      </c>
      <c r="I34" s="176">
        <f>('Ingresos totales'!I34/consumo!I35)*100</f>
        <v>22.727115496412942</v>
      </c>
      <c r="J34" s="176">
        <f>('Ingresos totales'!J34/consumo!J35)*100</f>
        <v>24.240196257439148</v>
      </c>
      <c r="K34" s="176">
        <f>('Ingresos totales'!K34/consumo!K35)*100</f>
        <v>22.878404070041956</v>
      </c>
      <c r="L34" s="176">
        <f>('Ingresos totales'!L34/consumo!L35)*100</f>
        <v>23.051709177091837</v>
      </c>
      <c r="M34" s="176">
        <f>('Ingresos totales'!M34/consumo!M35)*100</f>
        <v>23.404859944417129</v>
      </c>
      <c r="N34" s="182">
        <f>('Ingresos totales'!N34/consumo!N35)*100</f>
        <v>22.931046977828977</v>
      </c>
      <c r="O34" s="178">
        <f>('Ingresos totales'!O34/consumo!O35)*100</f>
        <v>20.673810309710341</v>
      </c>
      <c r="P34" s="130">
        <f t="shared" si="5"/>
        <v>-27.082437322286466</v>
      </c>
      <c r="Q34" s="186">
        <f>('Ingresos totales'!Q34/consumo!Q35)*100</f>
        <v>22.376672885196449</v>
      </c>
      <c r="R34" s="130">
        <f t="shared" si="3"/>
        <v>0.24114809562434392</v>
      </c>
      <c r="S34" s="186">
        <f>('Ingresos totales'!S34/consumo!S35)*100</f>
        <v>22.893292905522188</v>
      </c>
      <c r="T34" s="130">
        <f t="shared" si="4"/>
        <v>11.444211636815481</v>
      </c>
    </row>
    <row r="35" spans="2:20" ht="21" customHeight="1" x14ac:dyDescent="0.25">
      <c r="B35" s="67">
        <f>+'Ingresos totales'!$B35</f>
        <v>2011</v>
      </c>
      <c r="C35" s="176">
        <f>('Ingresos totales'!C35/consumo!C36)*100</f>
        <v>22.21428315650801</v>
      </c>
      <c r="D35" s="176">
        <f>('Ingresos totales'!D35/consumo!D36)*100</f>
        <v>22.186107207523108</v>
      </c>
      <c r="E35" s="176">
        <f>('Ingresos totales'!E35/consumo!E36)*100</f>
        <v>22.288374426416834</v>
      </c>
      <c r="F35" s="176">
        <f>('Ingresos totales'!F35/consumo!F36)*100</f>
        <v>22.699700189240744</v>
      </c>
      <c r="G35" s="176">
        <f>('Ingresos totales'!G35/consumo!G36)*100</f>
        <v>22.003790716804687</v>
      </c>
      <c r="H35" s="176">
        <f>('Ingresos totales'!H35/consumo!H36)*100</f>
        <v>24.314089784562441</v>
      </c>
      <c r="I35" s="176">
        <f>('Ingresos totales'!I35/consumo!I36)*100</f>
        <v>24.952413744985609</v>
      </c>
      <c r="J35" s="176">
        <f>('Ingresos totales'!J35/consumo!J36)*100</f>
        <v>25.459490122763771</v>
      </c>
      <c r="K35" s="176">
        <f>('Ingresos totales'!K35/consumo!K36)*100</f>
        <v>27.543575876031461</v>
      </c>
      <c r="L35" s="176">
        <f>('Ingresos totales'!L35/consumo!L36)*100</f>
        <v>27.059431951434792</v>
      </c>
      <c r="M35" s="176">
        <f>('Ingresos totales'!M35/consumo!M36)*100</f>
        <v>26.911414813354657</v>
      </c>
      <c r="N35" s="182">
        <f>('Ingresos totales'!N35/consumo!N36)*100</f>
        <v>28.855559431772893</v>
      </c>
      <c r="O35" s="178">
        <f>('Ingresos totales'!O35/consumo!O36)*100</f>
        <v>22.229479308209459</v>
      </c>
      <c r="P35" s="130">
        <f t="shared" si="5"/>
        <v>7.5248296041897644</v>
      </c>
      <c r="Q35" s="186">
        <f>('Ingresos totales'!Q35/consumo!Q36)*100</f>
        <v>24.644381574185857</v>
      </c>
      <c r="R35" s="130">
        <f t="shared" si="3"/>
        <v>10.13425320477217</v>
      </c>
      <c r="S35" s="186">
        <f>('Ingresos totales'!S35/consumo!S36)*100</f>
        <v>27.728722870644646</v>
      </c>
      <c r="T35" s="130">
        <f t="shared" si="4"/>
        <v>21.121600920748641</v>
      </c>
    </row>
    <row r="36" spans="2:20" ht="21" customHeight="1" x14ac:dyDescent="0.25">
      <c r="B36" s="67">
        <f>+'Ingresos totales'!$B36</f>
        <v>2012</v>
      </c>
      <c r="C36" s="176">
        <f>('Ingresos totales'!C36/consumo!C37)*100</f>
        <v>27.946203309882449</v>
      </c>
      <c r="D36" s="176">
        <f>('Ingresos totales'!D36/consumo!D37)*100</f>
        <v>28.86422454313119</v>
      </c>
      <c r="E36" s="176">
        <f>('Ingresos totales'!E36/consumo!E37)*100</f>
        <v>29.291503521675267</v>
      </c>
      <c r="F36" s="176">
        <f>('Ingresos totales'!F36/consumo!F37)*100</f>
        <v>28.670317313751831</v>
      </c>
      <c r="G36" s="176">
        <f>('Ingresos totales'!G36/consumo!G37)*100</f>
        <v>27.788852158946543</v>
      </c>
      <c r="H36" s="176">
        <f>('Ingresos totales'!H36/consumo!H37)*100</f>
        <v>28.949239424818103</v>
      </c>
      <c r="I36" s="176">
        <f>('Ingresos totales'!I36/consumo!I37)*100</f>
        <v>28.678612791259901</v>
      </c>
      <c r="J36" s="176">
        <f>('Ingresos totales'!J36/consumo!J37)*100</f>
        <v>30.119968033586613</v>
      </c>
      <c r="K36" s="176">
        <f>('Ingresos totales'!K36/consumo!K37)*100</f>
        <v>28.60589333679129</v>
      </c>
      <c r="L36" s="176">
        <f>('Ingresos totales'!L36/consumo!L37)*100</f>
        <v>33.575563563136988</v>
      </c>
      <c r="M36" s="176">
        <f>('Ingresos totales'!M36/consumo!M37)*100</f>
        <v>28.9244120985494</v>
      </c>
      <c r="N36" s="182">
        <f>('Ingresos totales'!N36/consumo!N37)*100</f>
        <v>37.02318454780459</v>
      </c>
      <c r="O36" s="178">
        <f>('Ingresos totales'!O36/consumo!O37)*100</f>
        <v>28.687240581822387</v>
      </c>
      <c r="P36" s="130">
        <f t="shared" si="5"/>
        <v>29.050438762315256</v>
      </c>
      <c r="Q36" s="186">
        <f>('Ingresos totales'!Q36/consumo!Q37)*100</f>
        <v>29.683388135229116</v>
      </c>
      <c r="R36" s="130">
        <f t="shared" si="3"/>
        <v>20.446877702629983</v>
      </c>
      <c r="S36" s="186">
        <f>('Ingresos totales'!S36/consumo!S37)*100</f>
        <v>29.445382350727524</v>
      </c>
      <c r="T36" s="130">
        <f t="shared" si="4"/>
        <v>6.1909071257668424</v>
      </c>
    </row>
    <row r="37" spans="2:20" ht="21" customHeight="1" x14ac:dyDescent="0.25">
      <c r="B37" s="67">
        <f>+'Ingresos totales'!$B37</f>
        <v>2013</v>
      </c>
      <c r="C37" s="176">
        <f>('Ingresos totales'!C37/consumo!C38)*100</f>
        <v>24.996905987969537</v>
      </c>
      <c r="D37" s="176">
        <f>('Ingresos totales'!D37/consumo!D38)*100</f>
        <v>29.320821196949115</v>
      </c>
      <c r="E37" s="176">
        <f>('Ingresos totales'!E37/consumo!E38)*100</f>
        <v>28.682363534885447</v>
      </c>
      <c r="F37" s="176">
        <f>('Ingresos totales'!F37/consumo!F38)*100</f>
        <v>30.261169572613468</v>
      </c>
      <c r="G37" s="176">
        <f>('Ingresos totales'!G37/consumo!G38)*100</f>
        <v>26.354265349311095</v>
      </c>
      <c r="H37" s="176">
        <f>('Ingresos totales'!H37/consumo!H38)*100</f>
        <v>30.741798673661147</v>
      </c>
      <c r="I37" s="176">
        <f>('Ingresos totales'!I37/consumo!I38)*100</f>
        <v>27.047118324768991</v>
      </c>
      <c r="J37" s="176">
        <f>('Ingresos totales'!J37/consumo!J38)*100</f>
        <v>32.546612387384002</v>
      </c>
      <c r="K37" s="176">
        <f>('Ingresos totales'!K37/consumo!K38)*100</f>
        <v>26.428914352500747</v>
      </c>
      <c r="L37" s="176">
        <f>('Ingresos totales'!L37/consumo!L38)*100</f>
        <v>27.553438299201371</v>
      </c>
      <c r="M37" s="176">
        <f>('Ingresos totales'!M37/consumo!M38)*100</f>
        <v>27.969914326491786</v>
      </c>
      <c r="N37" s="182">
        <f>('Ingresos totales'!N37/consumo!N38)*100</f>
        <v>25.976291745627311</v>
      </c>
      <c r="O37" s="178">
        <f>('Ingresos totales'!O37/consumo!O38)*100</f>
        <v>27.565857885276746</v>
      </c>
      <c r="P37" s="130">
        <f t="shared" si="5"/>
        <v>-3.9089946394363362</v>
      </c>
      <c r="Q37" s="186">
        <f>('Ingresos totales'!Q37/consumo!Q38)*100</f>
        <v>27.995772755795301</v>
      </c>
      <c r="R37" s="130">
        <f t="shared" si="3"/>
        <v>-5.6853866268416375</v>
      </c>
      <c r="S37" s="186">
        <f>('Ingresos totales'!S37/consumo!S38)*100</f>
        <v>27.198871231648553</v>
      </c>
      <c r="T37" s="130">
        <f t="shared" si="4"/>
        <v>-7.6294173813758137</v>
      </c>
    </row>
    <row r="38" spans="2:20" ht="21" customHeight="1" x14ac:dyDescent="0.25">
      <c r="B38" s="67">
        <f>+'Ingresos totales'!$B38</f>
        <v>2014</v>
      </c>
      <c r="C38" s="176">
        <f>('Ingresos totales'!C38/consumo!C39)*100</f>
        <v>26.764092172579147</v>
      </c>
      <c r="D38" s="176">
        <f>('Ingresos totales'!D38/consumo!D39)*100</f>
        <v>27.809659797869596</v>
      </c>
      <c r="E38" s="176">
        <f>('Ingresos totales'!E38/consumo!E39)*100</f>
        <v>26.488480895990563</v>
      </c>
      <c r="F38" s="176">
        <f>('Ingresos totales'!F38/consumo!F39)*100</f>
        <v>26.312479723723914</v>
      </c>
      <c r="G38" s="176">
        <f>('Ingresos totales'!G38/consumo!G39)*100</f>
        <v>26.823062578952044</v>
      </c>
      <c r="H38" s="176">
        <f>('Ingresos totales'!H38/consumo!H39)*100</f>
        <v>25.301597615301958</v>
      </c>
      <c r="I38" s="176">
        <f>('Ingresos totales'!I38/consumo!I39)*100</f>
        <v>26.367323302998276</v>
      </c>
      <c r="J38" s="176">
        <f>('Ingresos totales'!J38/consumo!J39)*100</f>
        <v>29.922501622234432</v>
      </c>
      <c r="K38" s="176">
        <f>('Ingresos totales'!K38/consumo!K39)*100</f>
        <v>28.353416866466063</v>
      </c>
      <c r="L38" s="176">
        <f>('Ingresos totales'!L38/consumo!L39)*100</f>
        <v>27.759565438969176</v>
      </c>
      <c r="M38" s="176">
        <f>('Ingresos totales'!M38/consumo!M39)*100</f>
        <v>27.633651722889869</v>
      </c>
      <c r="N38" s="182">
        <f>('Ingresos totales'!N38/consumo!N39)*100</f>
        <v>25.997575285537277</v>
      </c>
      <c r="O38" s="178">
        <f>('Ingresos totales'!O38/consumo!O39)*100</f>
        <v>27.013908647871499</v>
      </c>
      <c r="P38" s="130">
        <f t="shared" si="5"/>
        <v>-2.0022929803321987</v>
      </c>
      <c r="Q38" s="186">
        <f>('Ingresos totales'!Q38/consumo!Q39)*100</f>
        <v>27.095704602273603</v>
      </c>
      <c r="R38" s="130">
        <f t="shared" si="3"/>
        <v>-3.2150145001279773</v>
      </c>
      <c r="S38" s="186">
        <f>('Ingresos totales'!S38/consumo!S39)*100</f>
        <v>26.89885178921876</v>
      </c>
      <c r="T38" s="130">
        <f t="shared" si="4"/>
        <v>-1.1030584316333303</v>
      </c>
    </row>
    <row r="39" spans="2:20" ht="21" customHeight="1" x14ac:dyDescent="0.25">
      <c r="B39" s="67">
        <f>+'Ingresos totales'!$B39</f>
        <v>2015</v>
      </c>
      <c r="C39" s="176">
        <f>('Ingresos totales'!C39/consumo!C40)*100</f>
        <v>26.174221142473076</v>
      </c>
      <c r="D39" s="176">
        <f>('Ingresos totales'!D39/consumo!D40)*100</f>
        <v>28.846618887792118</v>
      </c>
      <c r="E39" s="176">
        <f>('Ingresos totales'!E39/consumo!E40)*100</f>
        <v>27.189877305325531</v>
      </c>
      <c r="F39" s="176">
        <f>('Ingresos totales'!F39/consumo!F40)*100</f>
        <v>27.138817332227887</v>
      </c>
      <c r="G39" s="176">
        <f>('Ingresos totales'!G39/consumo!G40)*100</f>
        <v>23.248608015896117</v>
      </c>
      <c r="H39" s="176">
        <f>('Ingresos totales'!H39/consumo!H40)*100</f>
        <v>24.357604502347304</v>
      </c>
      <c r="I39" s="176">
        <f>('Ingresos totales'!I39/consumo!I40)*100</f>
        <v>22.10757512190477</v>
      </c>
      <c r="J39" s="176">
        <f>('Ingresos totales'!J39/consumo!J40)*100</f>
        <v>23.090259322647629</v>
      </c>
      <c r="K39" s="176">
        <f>('Ingresos totales'!K39/consumo!K40)*100</f>
        <v>22.947525723778565</v>
      </c>
      <c r="L39" s="176">
        <f>('Ingresos totales'!L39/consumo!L40)*100</f>
        <v>22.115795738118258</v>
      </c>
      <c r="M39" s="176">
        <f>('Ingresos totales'!M39/consumo!M40)*100</f>
        <v>20.285295383950476</v>
      </c>
      <c r="N39" s="182">
        <f>('Ingresos totales'!N39/consumo!N40)*100</f>
        <v>21.537547974536388</v>
      </c>
      <c r="O39" s="178">
        <f>('Ingresos totales'!O39/consumo!O40)*100</f>
        <v>27.408067094987175</v>
      </c>
      <c r="P39" s="130">
        <f t="shared" si="5"/>
        <v>1.4590944696436292</v>
      </c>
      <c r="Q39" s="186">
        <f>('Ingresos totales'!Q39/consumo!Q40)*100</f>
        <v>24.168253229178561</v>
      </c>
      <c r="R39" s="130">
        <f>((Q39/Q37)-1)*100</f>
        <v>-13.671776664298074</v>
      </c>
      <c r="S39" s="187"/>
      <c r="T39" s="111"/>
    </row>
    <row r="40" spans="2:20" ht="21" customHeight="1" x14ac:dyDescent="0.25">
      <c r="B40" s="82">
        <f>+'Ingresos totales'!$B40</f>
        <v>2016</v>
      </c>
      <c r="C40" s="183">
        <f>('Ingresos totales'!C40/consumo!C41)*100</f>
        <v>20.642426916109269</v>
      </c>
      <c r="D40" s="183">
        <f>('Ingresos totales'!D40/consumo!D41)*100</f>
        <v>19.47711313310025</v>
      </c>
      <c r="E40" s="183">
        <f>('Ingresos totales'!E40/consumo!E41)*100</f>
        <v>21.709319138231884</v>
      </c>
      <c r="F40" s="183"/>
      <c r="G40" s="183"/>
      <c r="H40" s="183"/>
      <c r="I40" s="183"/>
      <c r="J40" s="183"/>
      <c r="K40" s="183"/>
      <c r="L40" s="183"/>
      <c r="M40" s="183"/>
      <c r="N40" s="184"/>
      <c r="O40" s="179">
        <f>('Ingresos totales'!O40/consumo!O41)*100</f>
        <v>20.56760772652261</v>
      </c>
      <c r="P40" s="137">
        <f t="shared" si="5"/>
        <v>-24.957832103802957</v>
      </c>
      <c r="Q40" s="185"/>
      <c r="R40" s="137"/>
      <c r="S40" s="168"/>
      <c r="T40" s="112"/>
    </row>
    <row r="41" spans="2:20" x14ac:dyDescent="0.25">
      <c r="B41" s="67"/>
      <c r="C41" s="68"/>
      <c r="D41" s="68"/>
      <c r="E41" s="68"/>
      <c r="F41" s="68"/>
      <c r="G41" s="68"/>
      <c r="H41" s="68"/>
      <c r="N41" s="100"/>
      <c r="O41" s="69"/>
      <c r="P41" s="68"/>
      <c r="R41" s="5"/>
      <c r="S41" s="5"/>
    </row>
    <row r="42" spans="2:20" ht="31.5" customHeight="1" x14ac:dyDescent="0.5">
      <c r="B42" s="85" t="s">
        <v>58</v>
      </c>
      <c r="C42" s="86"/>
      <c r="D42" s="86"/>
      <c r="E42" s="86"/>
      <c r="F42" s="86"/>
      <c r="G42" s="86"/>
      <c r="H42" s="86"/>
      <c r="I42" s="86"/>
      <c r="J42" s="86"/>
      <c r="K42" s="86"/>
      <c r="L42" s="86"/>
      <c r="M42" s="86"/>
      <c r="N42" s="98"/>
      <c r="O42" s="86"/>
      <c r="P42" s="86"/>
      <c r="Q42" s="93"/>
      <c r="R42" s="123"/>
      <c r="S42" s="123"/>
      <c r="T42" s="122"/>
    </row>
    <row r="43" spans="2:20" ht="47.25" x14ac:dyDescent="0.25">
      <c r="B43" s="174" t="s">
        <v>23</v>
      </c>
      <c r="C43" s="87" t="s">
        <v>24</v>
      </c>
      <c r="D43" s="87" t="s">
        <v>25</v>
      </c>
      <c r="E43" s="87" t="s">
        <v>26</v>
      </c>
      <c r="F43" s="87" t="s">
        <v>27</v>
      </c>
      <c r="G43" s="87" t="s">
        <v>28</v>
      </c>
      <c r="H43" s="87" t="s">
        <v>29</v>
      </c>
      <c r="I43" s="87" t="s">
        <v>30</v>
      </c>
      <c r="J43" s="87" t="s">
        <v>31</v>
      </c>
      <c r="K43" s="87" t="s">
        <v>32</v>
      </c>
      <c r="L43" s="87" t="s">
        <v>33</v>
      </c>
      <c r="M43" s="87" t="s">
        <v>34</v>
      </c>
      <c r="N43" s="96" t="s">
        <v>35</v>
      </c>
      <c r="O43" s="160" t="s">
        <v>67</v>
      </c>
      <c r="P43" s="161" t="s">
        <v>64</v>
      </c>
      <c r="Q43" s="162" t="s">
        <v>23</v>
      </c>
      <c r="R43" s="161" t="s">
        <v>36</v>
      </c>
      <c r="S43" s="162" t="s">
        <v>63</v>
      </c>
      <c r="T43" s="163" t="s">
        <v>66</v>
      </c>
    </row>
    <row r="44" spans="2:20" ht="21" customHeight="1" x14ac:dyDescent="0.25">
      <c r="B44" s="67">
        <f>+'Ingresos totales'!$B44</f>
        <v>2000</v>
      </c>
      <c r="C44" s="180">
        <f>('Ingresos totales'!C44/consumo!C45)*100</f>
        <v>8.5555182755128971</v>
      </c>
      <c r="D44" s="180">
        <f>('Ingresos totales'!D44/consumo!D45)*100</f>
        <v>8.862924343367176</v>
      </c>
      <c r="E44" s="180">
        <f>('Ingresos totales'!E44/consumo!E45)*100</f>
        <v>9.1463812202675427</v>
      </c>
      <c r="F44" s="180">
        <f>('Ingresos totales'!F44/consumo!F45)*100</f>
        <v>9.246031414002065</v>
      </c>
      <c r="G44" s="180">
        <f>('Ingresos totales'!G44/consumo!G45)*100</f>
        <v>9.3542597556514142</v>
      </c>
      <c r="H44" s="180">
        <f>('Ingresos totales'!H44/consumo!H45)*100</f>
        <v>9.1604122029457535</v>
      </c>
      <c r="I44" s="180">
        <f>('Ingresos totales'!I44/consumo!I45)*100</f>
        <v>10.101244349699071</v>
      </c>
      <c r="J44" s="180">
        <f>('Ingresos totales'!J44/consumo!J45)*100</f>
        <v>9.8685273251557195</v>
      </c>
      <c r="K44" s="180">
        <f>('Ingresos totales'!K44/consumo!K45)*100</f>
        <v>9.8601621881222368</v>
      </c>
      <c r="L44" s="180">
        <f>('Ingresos totales'!L44/consumo!L45)*100</f>
        <v>9.9727325892821135</v>
      </c>
      <c r="M44" s="180">
        <f>('Ingresos totales'!M44/consumo!M45)*100</f>
        <v>10.431044749584391</v>
      </c>
      <c r="N44" s="181">
        <f>('Ingresos totales'!N44/consumo!N45)*100</f>
        <v>10.457014511713393</v>
      </c>
      <c r="O44" s="178">
        <f>('Ingresos totales'!O44/consumo!O45)*100</f>
        <v>8.8544332919306363</v>
      </c>
      <c r="P44" s="110"/>
      <c r="Q44" s="186">
        <f>('Ingresos totales'!Q44/consumo!Q45)*100</f>
        <v>9.5806811942581671</v>
      </c>
      <c r="R44" s="110"/>
      <c r="S44" s="186">
        <f>('Ingresos totales'!S44/consumo!S45)*100</f>
        <v>10.490654485434368</v>
      </c>
      <c r="T44" s="110"/>
    </row>
    <row r="45" spans="2:20" ht="21" customHeight="1" x14ac:dyDescent="0.25">
      <c r="B45" s="67">
        <f>+'Ingresos totales'!$B45</f>
        <v>2001</v>
      </c>
      <c r="C45" s="176">
        <f>('Ingresos totales'!C45/consumo!C46)*100</f>
        <v>10.612560920957057</v>
      </c>
      <c r="D45" s="176">
        <f>('Ingresos totales'!D45/consumo!D46)*100</f>
        <v>10.541665256527102</v>
      </c>
      <c r="E45" s="176">
        <f>('Ingresos totales'!E45/consumo!E46)*100</f>
        <v>11.266378310889149</v>
      </c>
      <c r="F45" s="176">
        <f>('Ingresos totales'!F45/consumo!F46)*100</f>
        <v>10.892296162035265</v>
      </c>
      <c r="G45" s="176">
        <f>('Ingresos totales'!G45/consumo!G46)*100</f>
        <v>11.223891437018382</v>
      </c>
      <c r="H45" s="176">
        <f>('Ingresos totales'!H45/consumo!H46)*100</f>
        <v>10.589485322868788</v>
      </c>
      <c r="I45" s="176">
        <f>('Ingresos totales'!I45/consumo!I46)*100</f>
        <v>11.250298066140418</v>
      </c>
      <c r="J45" s="176">
        <f>('Ingresos totales'!J45/consumo!J46)*100</f>
        <v>11.056046283590035</v>
      </c>
      <c r="K45" s="176">
        <f>('Ingresos totales'!K45/consumo!K46)*100</f>
        <v>10.106898714727452</v>
      </c>
      <c r="L45" s="176">
        <f>('Ingresos totales'!L45/consumo!L46)*100</f>
        <v>11.769372185412948</v>
      </c>
      <c r="M45" s="176">
        <f>('Ingresos totales'!M45/consumo!M46)*100</f>
        <v>10.654213701389736</v>
      </c>
      <c r="N45" s="182">
        <f>('Ingresos totales'!N45/consumo!N46)*100</f>
        <v>10.440677341466515</v>
      </c>
      <c r="O45" s="178">
        <f>('Ingresos totales'!O45/consumo!O46)*100</f>
        <v>10.797803599817456</v>
      </c>
      <c r="P45" s="130"/>
      <c r="Q45" s="186">
        <f>('Ingresos totales'!Q45/consumo!Q46)*100</f>
        <v>10.857019969460435</v>
      </c>
      <c r="R45" s="130">
        <f t="shared" ref="R45:R58" si="6">((Q45/Q44)-1)*100</f>
        <v>13.32200445170011</v>
      </c>
      <c r="S45" s="186">
        <f>('Ingresos totales'!S45/consumo!S46)*100</f>
        <v>10.390477917992524</v>
      </c>
      <c r="T45" s="130">
        <f t="shared" ref="T45:T58" si="7">((S45/S44)-1)*100</f>
        <v>-0.95491246595655888</v>
      </c>
    </row>
    <row r="46" spans="2:20" ht="21" customHeight="1" x14ac:dyDescent="0.25">
      <c r="B46" s="67">
        <f>+'Ingresos totales'!$B46</f>
        <v>2002</v>
      </c>
      <c r="C46" s="176">
        <f>('Ingresos totales'!C46/consumo!C47)*100</f>
        <v>10.039214044031741</v>
      </c>
      <c r="D46" s="176">
        <f>('Ingresos totales'!D46/consumo!D47)*100</f>
        <v>9.7653744490885241</v>
      </c>
      <c r="E46" s="176">
        <f>('Ingresos totales'!E46/consumo!E47)*100</f>
        <v>10.274820769080241</v>
      </c>
      <c r="F46" s="176">
        <f>('Ingresos totales'!F46/consumo!F47)*100</f>
        <v>10.228204148178229</v>
      </c>
      <c r="G46" s="176">
        <f>('Ingresos totales'!G46/consumo!G47)*100</f>
        <v>9.524252570153898</v>
      </c>
      <c r="H46" s="176">
        <f>('Ingresos totales'!H46/consumo!H47)*100</f>
        <v>9.7528715932814514</v>
      </c>
      <c r="I46" s="176">
        <f>('Ingresos totales'!I46/consumo!I47)*100</f>
        <v>9.7580470292180888</v>
      </c>
      <c r="J46" s="176">
        <f>('Ingresos totales'!J46/consumo!J47)*100</f>
        <v>9.6180350685875009</v>
      </c>
      <c r="K46" s="176">
        <f>('Ingresos totales'!K46/consumo!K47)*100</f>
        <v>9.3769325635009224</v>
      </c>
      <c r="L46" s="176">
        <f>('Ingresos totales'!L46/consumo!L47)*100</f>
        <v>10.033742545647364</v>
      </c>
      <c r="M46" s="176">
        <f>('Ingresos totales'!M46/consumo!M47)*100</f>
        <v>10.238098315143239</v>
      </c>
      <c r="N46" s="182">
        <f>('Ingresos totales'!N46/consumo!N47)*100</f>
        <v>9.6794327083510066</v>
      </c>
      <c r="O46" s="178">
        <f>('Ingresos totales'!O46/consumo!O47)*100</f>
        <v>10.020275719741939</v>
      </c>
      <c r="P46" s="130">
        <f t="shared" ref="P46:P60" si="8">((O46/O45)-1)*100</f>
        <v>-7.2007966517251942</v>
      </c>
      <c r="Q46" s="186">
        <f>('Ingresos totales'!Q46/consumo!Q47)*100</f>
        <v>9.8583336455473241</v>
      </c>
      <c r="R46" s="130">
        <f t="shared" si="6"/>
        <v>-9.1985307821326856</v>
      </c>
      <c r="S46" s="186">
        <f>('Ingresos totales'!S46/consumo!S47)*100</f>
        <v>10.1306919634749</v>
      </c>
      <c r="T46" s="130">
        <f t="shared" si="7"/>
        <v>-2.5002310439230957</v>
      </c>
    </row>
    <row r="47" spans="2:20" ht="21" customHeight="1" x14ac:dyDescent="0.25">
      <c r="B47" s="67">
        <f>+'Ingresos totales'!$B47</f>
        <v>2003</v>
      </c>
      <c r="C47" s="176">
        <f>('Ingresos totales'!C47/consumo!C48)*100</f>
        <v>10.320590277141736</v>
      </c>
      <c r="D47" s="176">
        <f>('Ingresos totales'!D47/consumo!D48)*100</f>
        <v>10.580739758094278</v>
      </c>
      <c r="E47" s="176">
        <f>('Ingresos totales'!E47/consumo!E48)*100</f>
        <v>10.065669796814362</v>
      </c>
      <c r="F47" s="176">
        <f>('Ingresos totales'!F47/consumo!F48)*100</f>
        <v>10.640921338494746</v>
      </c>
      <c r="G47" s="176">
        <f>('Ingresos totales'!G47/consumo!G48)*100</f>
        <v>10.526109706634712</v>
      </c>
      <c r="H47" s="176">
        <f>('Ingresos totales'!H47/consumo!H48)*100</f>
        <v>10.56663119317097</v>
      </c>
      <c r="I47" s="176">
        <f>('Ingresos totales'!I47/consumo!I48)*100</f>
        <v>11.683494581029441</v>
      </c>
      <c r="J47" s="176">
        <f>('Ingresos totales'!J47/consumo!J48)*100</f>
        <v>11.478944373668666</v>
      </c>
      <c r="K47" s="176">
        <f>('Ingresos totales'!K47/consumo!K48)*100</f>
        <v>11.951957430448294</v>
      </c>
      <c r="L47" s="176">
        <f>('Ingresos totales'!L47/consumo!L48)*100</f>
        <v>11.310094666227306</v>
      </c>
      <c r="M47" s="176">
        <f>('Ingresos totales'!M47/consumo!M48)*100</f>
        <v>10.850182124491479</v>
      </c>
      <c r="N47" s="182">
        <f>('Ingresos totales'!N47/consumo!N48)*100</f>
        <v>11.167018241733155</v>
      </c>
      <c r="O47" s="178">
        <f>('Ingresos totales'!O47/consumo!O48)*100</f>
        <v>10.317240173541142</v>
      </c>
      <c r="P47" s="130">
        <f t="shared" si="8"/>
        <v>2.9636355536018177</v>
      </c>
      <c r="Q47" s="186">
        <f>('Ingresos totales'!Q47/consumo!Q48)*100</f>
        <v>10.907294482903925</v>
      </c>
      <c r="R47" s="130">
        <f t="shared" si="6"/>
        <v>10.64034628033086</v>
      </c>
      <c r="S47" s="186">
        <f>('Ingresos totales'!S47/consumo!S48)*100</f>
        <v>10.918281819824294</v>
      </c>
      <c r="T47" s="130">
        <f t="shared" si="7"/>
        <v>7.774294778569546</v>
      </c>
    </row>
    <row r="48" spans="2:20" ht="21" customHeight="1" x14ac:dyDescent="0.25">
      <c r="B48" s="67">
        <f>+'Ingresos totales'!$B48</f>
        <v>2004</v>
      </c>
      <c r="C48" s="176">
        <f>('Ingresos totales'!C48/consumo!C49)*100</f>
        <v>10.473352536383366</v>
      </c>
      <c r="D48" s="176">
        <f>('Ingresos totales'!D48/consumo!D49)*100</f>
        <v>10.502860657227968</v>
      </c>
      <c r="E48" s="176">
        <f>('Ingresos totales'!E48/consumo!E49)*100</f>
        <v>11.13241182310329</v>
      </c>
      <c r="F48" s="176">
        <f>('Ingresos totales'!F48/consumo!F49)*100</f>
        <v>10.214316004966708</v>
      </c>
      <c r="G48" s="176">
        <f>('Ingresos totales'!G48/consumo!G49)*100</f>
        <v>10.26240650441124</v>
      </c>
      <c r="H48" s="176">
        <f>('Ingresos totales'!H48/consumo!H49)*100</f>
        <v>10.332912466515394</v>
      </c>
      <c r="I48" s="176">
        <f>('Ingresos totales'!I48/consumo!I49)*100</f>
        <v>11.912638305069542</v>
      </c>
      <c r="J48" s="176">
        <f>('Ingresos totales'!J48/consumo!J49)*100</f>
        <v>11.146013840403416</v>
      </c>
      <c r="K48" s="176">
        <f>('Ingresos totales'!K48/consumo!K49)*100</f>
        <v>10.997281018107389</v>
      </c>
      <c r="L48" s="176">
        <f>('Ingresos totales'!L48/consumo!L49)*100</f>
        <v>11.152971511675675</v>
      </c>
      <c r="M48" s="176">
        <f>('Ingresos totales'!M48/consumo!M49)*100</f>
        <v>10.674908725892065</v>
      </c>
      <c r="N48" s="182">
        <f>('Ingresos totales'!N48/consumo!N49)*100</f>
        <v>11.744544393702233</v>
      </c>
      <c r="O48" s="178">
        <f>('Ingresos totales'!O48/consumo!O49)*100</f>
        <v>10.701438347370297</v>
      </c>
      <c r="P48" s="130">
        <f t="shared" si="8"/>
        <v>3.7238463713817893</v>
      </c>
      <c r="Q48" s="186">
        <f>('Ingresos totales'!Q48/consumo!Q49)*100</f>
        <v>10.851886985791454</v>
      </c>
      <c r="R48" s="130">
        <f t="shared" si="6"/>
        <v>-0.50798570809027499</v>
      </c>
      <c r="S48" s="186">
        <f>('Ingresos totales'!S48/consumo!S49)*100</f>
        <v>11.426540526539872</v>
      </c>
      <c r="T48" s="130">
        <f t="shared" si="7"/>
        <v>4.6551162087860254</v>
      </c>
    </row>
    <row r="49" spans="2:20" ht="21" customHeight="1" x14ac:dyDescent="0.25">
      <c r="B49" s="67">
        <f>+'Ingresos totales'!$B49</f>
        <v>2005</v>
      </c>
      <c r="C49" s="176">
        <f>('Ingresos totales'!C49/consumo!C50)*100</f>
        <v>11.026310645443175</v>
      </c>
      <c r="D49" s="176">
        <f>('Ingresos totales'!D49/consumo!D50)*100</f>
        <v>11.250946912377819</v>
      </c>
      <c r="E49" s="176">
        <f>('Ingresos totales'!E49/consumo!E50)*100</f>
        <v>11.70293568325172</v>
      </c>
      <c r="F49" s="176">
        <f>('Ingresos totales'!F49/consumo!F50)*100</f>
        <v>12.224795805659767</v>
      </c>
      <c r="G49" s="176">
        <f>('Ingresos totales'!G49/consumo!G50)*100</f>
        <v>12.109750556458506</v>
      </c>
      <c r="H49" s="176">
        <f>('Ingresos totales'!H49/consumo!H50)*100</f>
        <v>11.392230550833936</v>
      </c>
      <c r="I49" s="176">
        <f>('Ingresos totales'!I49/consumo!I50)*100</f>
        <v>12.456467741958868</v>
      </c>
      <c r="J49" s="176">
        <f>('Ingresos totales'!J49/consumo!J50)*100</f>
        <v>13.453447672452768</v>
      </c>
      <c r="K49" s="176">
        <f>('Ingresos totales'!K49/consumo!K50)*100</f>
        <v>13.432092429756464</v>
      </c>
      <c r="L49" s="176">
        <f>('Ingresos totales'!L49/consumo!L50)*100</f>
        <v>14.528786084748399</v>
      </c>
      <c r="M49" s="176">
        <f>('Ingresos totales'!M49/consumo!M50)*100</f>
        <v>14.460689608464097</v>
      </c>
      <c r="N49" s="182">
        <f>('Ingresos totales'!N49/consumo!N50)*100</f>
        <v>13.972567243553479</v>
      </c>
      <c r="O49" s="178">
        <f>('Ingresos totales'!O49/consumo!O50)*100</f>
        <v>11.296892690645931</v>
      </c>
      <c r="P49" s="130">
        <f t="shared" si="8"/>
        <v>5.5642458887029678</v>
      </c>
      <c r="Q49" s="186">
        <f>('Ingresos totales'!Q49/consumo!Q50)*100</f>
        <v>12.670277367431579</v>
      </c>
      <c r="R49" s="130">
        <f t="shared" si="6"/>
        <v>16.756444146727411</v>
      </c>
      <c r="S49" s="186">
        <f>('Ingresos totales'!S49/consumo!S50)*100</f>
        <v>14.677501132514479</v>
      </c>
      <c r="T49" s="130">
        <f t="shared" si="7"/>
        <v>28.450961149822707</v>
      </c>
    </row>
    <row r="50" spans="2:20" ht="21" customHeight="1" x14ac:dyDescent="0.25">
      <c r="B50" s="67">
        <f>+'Ingresos totales'!$B50</f>
        <v>2006</v>
      </c>
      <c r="C50" s="176">
        <f>('Ingresos totales'!C50/consumo!C51)*100</f>
        <v>14.756178819518254</v>
      </c>
      <c r="D50" s="176">
        <f>('Ingresos totales'!D50/consumo!D51)*100</f>
        <v>15.663669008447528</v>
      </c>
      <c r="E50" s="176">
        <f>('Ingresos totales'!E50/consumo!E51)*100</f>
        <v>15.966560003443938</v>
      </c>
      <c r="F50" s="176">
        <f>('Ingresos totales'!F50/consumo!F51)*100</f>
        <v>16.324590691037166</v>
      </c>
      <c r="G50" s="176">
        <f>('Ingresos totales'!G50/consumo!G51)*100</f>
        <v>14.925399573909781</v>
      </c>
      <c r="H50" s="176">
        <f>('Ingresos totales'!H50/consumo!H51)*100</f>
        <v>15.68752067133582</v>
      </c>
      <c r="I50" s="176">
        <f>('Ingresos totales'!I50/consumo!I51)*100</f>
        <v>15.577193543888232</v>
      </c>
      <c r="J50" s="176">
        <f>('Ingresos totales'!J50/consumo!J51)*100</f>
        <v>17.233973144716408</v>
      </c>
      <c r="K50" s="176">
        <f>('Ingresos totales'!K50/consumo!K51)*100</f>
        <v>13.640191487069783</v>
      </c>
      <c r="L50" s="176">
        <f>('Ingresos totales'!L50/consumo!L51)*100</f>
        <v>16.340914165901143</v>
      </c>
      <c r="M50" s="176">
        <f>('Ingresos totales'!M50/consumo!M51)*100</f>
        <v>16.028024998431363</v>
      </c>
      <c r="N50" s="182">
        <f>('Ingresos totales'!N50/consumo!N51)*100</f>
        <v>15.552285135369884</v>
      </c>
      <c r="O50" s="178">
        <f>('Ingresos totales'!O50/consumo!O51)*100</f>
        <v>15.467347532309139</v>
      </c>
      <c r="P50" s="130">
        <f t="shared" si="8"/>
        <v>36.916831520551071</v>
      </c>
      <c r="Q50" s="186">
        <f>('Ingresos totales'!Q50/consumo!Q51)*100</f>
        <v>15.631151140630188</v>
      </c>
      <c r="R50" s="130">
        <f t="shared" si="6"/>
        <v>23.368657901755263</v>
      </c>
      <c r="S50" s="186">
        <f>('Ingresos totales'!S50/consumo!S51)*100</f>
        <v>15.44832696830149</v>
      </c>
      <c r="T50" s="130">
        <f t="shared" si="7"/>
        <v>5.2517511586453347</v>
      </c>
    </row>
    <row r="51" spans="2:20" ht="21" customHeight="1" x14ac:dyDescent="0.25">
      <c r="B51" s="67">
        <f>+'Ingresos totales'!$B51</f>
        <v>2007</v>
      </c>
      <c r="C51" s="176">
        <f>('Ingresos totales'!C51/consumo!C52)*100</f>
        <v>15.592207504348263</v>
      </c>
      <c r="D51" s="176">
        <f>('Ingresos totales'!D51/consumo!D52)*100</f>
        <v>16.43514854909121</v>
      </c>
      <c r="E51" s="176">
        <f>('Ingresos totales'!E51/consumo!E52)*100</f>
        <v>15.242310404013478</v>
      </c>
      <c r="F51" s="176">
        <f>('Ingresos totales'!F51/consumo!F52)*100</f>
        <v>15.224646362460559</v>
      </c>
      <c r="G51" s="176">
        <f>('Ingresos totales'!G51/consumo!G52)*100</f>
        <v>14.37862075796969</v>
      </c>
      <c r="H51" s="176">
        <f>('Ingresos totales'!H51/consumo!H52)*100</f>
        <v>14.262672369983337</v>
      </c>
      <c r="I51" s="176">
        <f>('Ingresos totales'!I51/consumo!I52)*100</f>
        <v>14.572373306008418</v>
      </c>
      <c r="J51" s="176">
        <f>('Ingresos totales'!J51/consumo!J52)*100</f>
        <v>15.82884252972454</v>
      </c>
      <c r="K51" s="176">
        <f>('Ingresos totales'!K51/consumo!K52)*100</f>
        <v>15.095833310366762</v>
      </c>
      <c r="L51" s="176">
        <f>('Ingresos totales'!L51/consumo!L52)*100</f>
        <v>15.540690194703293</v>
      </c>
      <c r="M51" s="176">
        <f>('Ingresos totales'!M51/consumo!M52)*100</f>
        <v>15.530719516142662</v>
      </c>
      <c r="N51" s="182">
        <f>('Ingresos totales'!N51/consumo!N52)*100</f>
        <v>15.205257031305997</v>
      </c>
      <c r="O51" s="178">
        <f>('Ingresos totales'!O51/consumo!O52)*100</f>
        <v>15.763639938118947</v>
      </c>
      <c r="P51" s="130">
        <f t="shared" si="8"/>
        <v>1.9155993307248931</v>
      </c>
      <c r="Q51" s="186">
        <f>('Ingresos totales'!Q51/consumo!Q52)*100</f>
        <v>15.244909993652739</v>
      </c>
      <c r="R51" s="130">
        <f t="shared" si="6"/>
        <v>-2.4709705862512532</v>
      </c>
      <c r="S51" s="186">
        <f>('Ingresos totales'!S51/consumo!S52)*100</f>
        <v>16.580471475171816</v>
      </c>
      <c r="T51" s="130">
        <f t="shared" si="7"/>
        <v>7.3285897508084785</v>
      </c>
    </row>
    <row r="52" spans="2:20" ht="21" customHeight="1" x14ac:dyDescent="0.25">
      <c r="B52" s="67">
        <f>+'Ingresos totales'!$B52</f>
        <v>2008</v>
      </c>
      <c r="C52" s="176">
        <f>('Ingresos totales'!C52/consumo!C53)*100</f>
        <v>16.351208456125871</v>
      </c>
      <c r="D52" s="176">
        <f>('Ingresos totales'!D52/consumo!D53)*100</f>
        <v>16.780015333096674</v>
      </c>
      <c r="E52" s="176">
        <f>('Ingresos totales'!E52/consumo!E53)*100</f>
        <v>17.005879937726107</v>
      </c>
      <c r="F52" s="176">
        <f>('Ingresos totales'!F52/consumo!F53)*100</f>
        <v>17.616211956244744</v>
      </c>
      <c r="G52" s="176">
        <f>('Ingresos totales'!G52/consumo!G53)*100</f>
        <v>20.482882745031265</v>
      </c>
      <c r="H52" s="176">
        <f>('Ingresos totales'!H52/consumo!H53)*100</f>
        <v>19.312656405867259</v>
      </c>
      <c r="I52" s="176">
        <f>('Ingresos totales'!I52/consumo!I53)*100</f>
        <v>19.338860984116078</v>
      </c>
      <c r="J52" s="176">
        <f>('Ingresos totales'!J52/consumo!J53)*100</f>
        <v>19.808729267353055</v>
      </c>
      <c r="K52" s="176">
        <f>('Ingresos totales'!K52/consumo!K53)*100</f>
        <v>18.382284175019524</v>
      </c>
      <c r="L52" s="176">
        <f>('Ingresos totales'!L52/consumo!L53)*100</f>
        <v>19.818755370351969</v>
      </c>
      <c r="M52" s="176">
        <f>('Ingresos totales'!M52/consumo!M53)*100</f>
        <v>22.147020460768033</v>
      </c>
      <c r="N52" s="182">
        <f>('Ingresos totales'!N52/consumo!N53)*100</f>
        <v>25.006530430882108</v>
      </c>
      <c r="O52" s="178">
        <f>('Ingresos totales'!O52/consumo!O53)*100</f>
        <v>16.701920914572462</v>
      </c>
      <c r="P52" s="130">
        <f t="shared" si="8"/>
        <v>5.9521847754502755</v>
      </c>
      <c r="Q52" s="186">
        <f>('Ingresos totales'!Q52/consumo!Q53)*100</f>
        <v>19.262677865427271</v>
      </c>
      <c r="R52" s="130">
        <f t="shared" si="6"/>
        <v>26.35481530194237</v>
      </c>
      <c r="S52" s="186">
        <f>('Ingresos totales'!S52/consumo!S53)*100</f>
        <v>20.717170163150328</v>
      </c>
      <c r="T52" s="130">
        <f t="shared" si="7"/>
        <v>24.949222307537823</v>
      </c>
    </row>
    <row r="53" spans="2:20" ht="21" customHeight="1" x14ac:dyDescent="0.25">
      <c r="B53" s="67">
        <f>+'Ingresos totales'!$B53</f>
        <v>2009</v>
      </c>
      <c r="C53" s="176">
        <f>('Ingresos totales'!C53/consumo!C54)*100</f>
        <v>25.569821788328611</v>
      </c>
      <c r="D53" s="176">
        <f>('Ingresos totales'!D53/consumo!D54)*100</f>
        <v>23.406033414083037</v>
      </c>
      <c r="E53" s="176">
        <f>('Ingresos totales'!E53/consumo!E54)*100</f>
        <v>22.024116498626746</v>
      </c>
      <c r="F53" s="176">
        <f>('Ingresos totales'!F53/consumo!F54)*100</f>
        <v>19.980072564081418</v>
      </c>
      <c r="G53" s="176">
        <f>('Ingresos totales'!G53/consumo!G54)*100</f>
        <v>17.879417037369741</v>
      </c>
      <c r="H53" s="176">
        <f>('Ingresos totales'!H53/consumo!H54)*100</f>
        <v>14.291726472784658</v>
      </c>
      <c r="I53" s="176">
        <f>('Ingresos totales'!I53/consumo!I54)*100</f>
        <v>15.206958937937696</v>
      </c>
      <c r="J53" s="176">
        <f>('Ingresos totales'!J53/consumo!J54)*100</f>
        <v>15.071479148432843</v>
      </c>
      <c r="K53" s="176">
        <f>('Ingresos totales'!K53/consumo!K54)*100</f>
        <v>15.085837569208532</v>
      </c>
      <c r="L53" s="176">
        <f>('Ingresos totales'!L53/consumo!L54)*100</f>
        <v>15.58387574933929</v>
      </c>
      <c r="M53" s="176">
        <f>('Ingresos totales'!M53/consumo!M54)*100</f>
        <v>15.659460134126679</v>
      </c>
      <c r="N53" s="182">
        <f>('Ingresos totales'!N53/consumo!N54)*100</f>
        <v>16.985825196775256</v>
      </c>
      <c r="O53" s="178">
        <f>('Ingresos totales'!O53/consumo!O54)*100</f>
        <v>23.738628307124536</v>
      </c>
      <c r="P53" s="130">
        <f t="shared" si="8"/>
        <v>42.131126285076178</v>
      </c>
      <c r="Q53" s="186">
        <f>('Ingresos totales'!Q53/consumo!Q54)*100</f>
        <v>18.305230175061176</v>
      </c>
      <c r="R53" s="130">
        <f t="shared" si="6"/>
        <v>-4.9704807247206606</v>
      </c>
      <c r="S53" s="186">
        <f>('Ingresos totales'!S53/consumo!S54)*100</f>
        <v>16.727338226231726</v>
      </c>
      <c r="T53" s="130">
        <f t="shared" si="7"/>
        <v>-19.258575884149099</v>
      </c>
    </row>
    <row r="54" spans="2:20" ht="21" customHeight="1" x14ac:dyDescent="0.25">
      <c r="B54" s="67">
        <f>+'Ingresos totales'!$B54</f>
        <v>2010</v>
      </c>
      <c r="C54" s="176">
        <f>('Ingresos totales'!C54/consumo!C55)*100</f>
        <v>16.625850484456262</v>
      </c>
      <c r="D54" s="176">
        <f>('Ingresos totales'!D54/consumo!D55)*100</f>
        <v>16.814976342686226</v>
      </c>
      <c r="E54" s="176">
        <f>('Ingresos totales'!E54/consumo!E55)*100</f>
        <v>17.355910425877383</v>
      </c>
      <c r="F54" s="176">
        <f>('Ingresos totales'!F54/consumo!F55)*100</f>
        <v>18.646940324216956</v>
      </c>
      <c r="G54" s="176">
        <f>('Ingresos totales'!G54/consumo!G55)*100</f>
        <v>18.534993652929678</v>
      </c>
      <c r="H54" s="176">
        <f>('Ingresos totales'!H54/consumo!H55)*100</f>
        <v>19.101536075500334</v>
      </c>
      <c r="I54" s="176">
        <f>('Ingresos totales'!I54/consumo!I55)*100</f>
        <v>18.851283561911213</v>
      </c>
      <c r="J54" s="176">
        <f>('Ingresos totales'!J54/consumo!J55)*100</f>
        <v>19.953832082373797</v>
      </c>
      <c r="K54" s="176">
        <f>('Ingresos totales'!K54/consumo!K55)*100</f>
        <v>19.394456036632803</v>
      </c>
      <c r="L54" s="176">
        <f>('Ingresos totales'!L54/consumo!L55)*100</f>
        <v>18.612105189143719</v>
      </c>
      <c r="M54" s="176">
        <f>('Ingresos totales'!M54/consumo!M55)*100</f>
        <v>19.721786928373501</v>
      </c>
      <c r="N54" s="182">
        <f>('Ingresos totales'!N54/consumo!N55)*100</f>
        <v>18.80870289394624</v>
      </c>
      <c r="O54" s="178">
        <f>('Ingresos totales'!O54/consumo!O55)*100</f>
        <v>16.93460695305923</v>
      </c>
      <c r="P54" s="130">
        <f t="shared" si="8"/>
        <v>-28.662234675216069</v>
      </c>
      <c r="Q54" s="186">
        <f>('Ingresos totales'!Q54/consumo!Q55)*100</f>
        <v>18.506613019579106</v>
      </c>
      <c r="R54" s="130">
        <f t="shared" si="6"/>
        <v>1.1001382806553828</v>
      </c>
      <c r="S54" s="186">
        <f>('Ingresos totales'!S54/consumo!S55)*100</f>
        <v>19.011206532313597</v>
      </c>
      <c r="T54" s="130">
        <f t="shared" si="7"/>
        <v>13.65350706247046</v>
      </c>
    </row>
    <row r="55" spans="2:20" ht="21" customHeight="1" x14ac:dyDescent="0.25">
      <c r="B55" s="67">
        <f>+'Ingresos totales'!$B55</f>
        <v>2011</v>
      </c>
      <c r="C55" s="176">
        <f>('Ingresos totales'!C55/consumo!C56)*100</f>
        <v>18.467309739674171</v>
      </c>
      <c r="D55" s="176">
        <f>('Ingresos totales'!D55/consumo!D56)*100</f>
        <v>18.642296469225176</v>
      </c>
      <c r="E55" s="176">
        <f>('Ingresos totales'!E55/consumo!E56)*100</f>
        <v>18.103098986047041</v>
      </c>
      <c r="F55" s="176">
        <f>('Ingresos totales'!F55/consumo!F56)*100</f>
        <v>19.040241589122168</v>
      </c>
      <c r="G55" s="176">
        <f>('Ingresos totales'!G55/consumo!G56)*100</f>
        <v>18.322957289619417</v>
      </c>
      <c r="H55" s="176">
        <f>('Ingresos totales'!H55/consumo!H56)*100</f>
        <v>20.262510566547796</v>
      </c>
      <c r="I55" s="176">
        <f>('Ingresos totales'!I55/consumo!I56)*100</f>
        <v>21.207167405871949</v>
      </c>
      <c r="J55" s="176">
        <f>('Ingresos totales'!J55/consumo!J56)*100</f>
        <v>21.660519717959726</v>
      </c>
      <c r="K55" s="176">
        <f>('Ingresos totales'!K55/consumo!K56)*100</f>
        <v>22.574768867054129</v>
      </c>
      <c r="L55" s="176">
        <f>('Ingresos totales'!L55/consumo!L56)*100</f>
        <v>23.124577350717065</v>
      </c>
      <c r="M55" s="176">
        <f>('Ingresos totales'!M55/consumo!M56)*100</f>
        <v>22.999814645546213</v>
      </c>
      <c r="N55" s="182">
        <f>('Ingresos totales'!N55/consumo!N56)*100</f>
        <v>24.395484007321802</v>
      </c>
      <c r="O55" s="178">
        <f>('Ingresos totales'!O55/consumo!O56)*100</f>
        <v>18.412153631797448</v>
      </c>
      <c r="P55" s="130">
        <f t="shared" si="8"/>
        <v>8.7250131215552038</v>
      </c>
      <c r="Q55" s="186">
        <f>('Ingresos totales'!Q55/consumo!Q56)*100</f>
        <v>20.687738805848806</v>
      </c>
      <c r="R55" s="130">
        <f t="shared" si="6"/>
        <v>11.785656208200667</v>
      </c>
      <c r="S55" s="186">
        <f>('Ingresos totales'!S55/consumo!S56)*100</f>
        <v>23.393627292203593</v>
      </c>
      <c r="T55" s="130">
        <f t="shared" si="7"/>
        <v>23.0517760797619</v>
      </c>
    </row>
    <row r="56" spans="2:20" ht="21" customHeight="1" x14ac:dyDescent="0.25">
      <c r="B56" s="67">
        <f>+'Ingresos totales'!$B56</f>
        <v>2012</v>
      </c>
      <c r="C56" s="176">
        <f>('Ingresos totales'!C56/consumo!C57)*100</f>
        <v>23.842787246754511</v>
      </c>
      <c r="D56" s="176">
        <f>('Ingresos totales'!D56/consumo!D57)*100</f>
        <v>24.688192287691532</v>
      </c>
      <c r="E56" s="176">
        <f>('Ingresos totales'!E56/consumo!E57)*100</f>
        <v>24.360094700818294</v>
      </c>
      <c r="F56" s="176">
        <f>('Ingresos totales'!F56/consumo!F57)*100</f>
        <v>23.76128305678434</v>
      </c>
      <c r="G56" s="176">
        <f>('Ingresos totales'!G56/consumo!G57)*100</f>
        <v>23.983231226946003</v>
      </c>
      <c r="H56" s="176">
        <f>('Ingresos totales'!H56/consumo!H57)*100</f>
        <v>23.832048193101453</v>
      </c>
      <c r="I56" s="176">
        <f>('Ingresos totales'!I56/consumo!I57)*100</f>
        <v>25.42931866801824</v>
      </c>
      <c r="J56" s="176">
        <f>('Ingresos totales'!J56/consumo!J57)*100</f>
        <v>23.928931058417259</v>
      </c>
      <c r="K56" s="176">
        <f>('Ingresos totales'!K56/consumo!K57)*100</f>
        <v>26.387476179936627</v>
      </c>
      <c r="L56" s="176">
        <f>('Ingresos totales'!L56/consumo!L57)*100</f>
        <v>25.794979474108565</v>
      </c>
      <c r="M56" s="176">
        <f>('Ingresos totales'!M56/consumo!M57)*100</f>
        <v>17.048231009001327</v>
      </c>
      <c r="N56" s="182">
        <f>('Ingresos totales'!N56/consumo!N57)*100</f>
        <v>36.35087673434284</v>
      </c>
      <c r="O56" s="178">
        <f>('Ingresos totales'!O56/consumo!O57)*100</f>
        <v>24.284941482556587</v>
      </c>
      <c r="P56" s="130">
        <f t="shared" si="8"/>
        <v>31.896257049566113</v>
      </c>
      <c r="Q56" s="186">
        <f>('Ingresos totales'!Q56/consumo!Q57)*100</f>
        <v>24.404542063601983</v>
      </c>
      <c r="R56" s="130">
        <f t="shared" si="6"/>
        <v>17.966213188569302</v>
      </c>
      <c r="S56" s="186">
        <f>('Ingresos totales'!S56/consumo!S57)*100</f>
        <v>24.129421963682411</v>
      </c>
      <c r="T56" s="130">
        <f t="shared" si="7"/>
        <v>3.1452782515862143</v>
      </c>
    </row>
    <row r="57" spans="2:20" ht="21" customHeight="1" x14ac:dyDescent="0.25">
      <c r="B57" s="67">
        <f>+'Ingresos totales'!$B57</f>
        <v>2013</v>
      </c>
      <c r="C57" s="176">
        <f>('Ingresos totales'!C57/consumo!C58)*100</f>
        <v>23.415732173583141</v>
      </c>
      <c r="D57" s="176">
        <f>('Ingresos totales'!D57/consumo!D58)*100</f>
        <v>23.542378047370459</v>
      </c>
      <c r="E57" s="176">
        <f>('Ingresos totales'!E57/consumo!E58)*100</f>
        <v>23.663803074396711</v>
      </c>
      <c r="F57" s="176">
        <f>('Ingresos totales'!F57/consumo!F58)*100</f>
        <v>25.44967623613023</v>
      </c>
      <c r="G57" s="176">
        <f>('Ingresos totales'!G57/consumo!G58)*100</f>
        <v>19.956690632333128</v>
      </c>
      <c r="H57" s="176">
        <f>('Ingresos totales'!H57/consumo!H58)*100</f>
        <v>24.510435256350053</v>
      </c>
      <c r="I57" s="176">
        <f>('Ingresos totales'!I57/consumo!I58)*100</f>
        <v>22.515288261781606</v>
      </c>
      <c r="J57" s="176">
        <f>('Ingresos totales'!J57/consumo!J58)*100</f>
        <v>27.046361942582315</v>
      </c>
      <c r="K57" s="176">
        <f>('Ingresos totales'!K57/consumo!K58)*100</f>
        <v>24.531748382031765</v>
      </c>
      <c r="L57" s="176">
        <f>('Ingresos totales'!L57/consumo!L58)*100</f>
        <v>21.911005146879177</v>
      </c>
      <c r="M57" s="176">
        <f>('Ingresos totales'!M57/consumo!M58)*100</f>
        <v>23.085261403774332</v>
      </c>
      <c r="N57" s="182">
        <f>('Ingresos totales'!N57/consumo!N58)*100</f>
        <v>20.54790463363144</v>
      </c>
      <c r="O57" s="178">
        <f>('Ingresos totales'!O57/consumo!O58)*100</f>
        <v>23.542022801095158</v>
      </c>
      <c r="P57" s="130">
        <f t="shared" si="8"/>
        <v>-3.0591742705867842</v>
      </c>
      <c r="Q57" s="186">
        <f>('Ingresos totales'!Q57/consumo!Q58)*100</f>
        <v>23.358129442338551</v>
      </c>
      <c r="R57" s="130">
        <f t="shared" si="6"/>
        <v>-4.2877781461185371</v>
      </c>
      <c r="S57" s="186">
        <f>('Ingresos totales'!S57/consumo!S58)*100</f>
        <v>22.770296148612733</v>
      </c>
      <c r="T57" s="130">
        <f t="shared" si="7"/>
        <v>-5.6326497050585012</v>
      </c>
    </row>
    <row r="58" spans="2:20" ht="21" customHeight="1" x14ac:dyDescent="0.25">
      <c r="B58" s="67">
        <f>+'Ingresos totales'!$B58</f>
        <v>2014</v>
      </c>
      <c r="C58" s="176">
        <f>('Ingresos totales'!C58/consumo!C59)*100</f>
        <v>22.08447646446713</v>
      </c>
      <c r="D58" s="176">
        <f>('Ingresos totales'!D58/consumo!D59)*100</f>
        <v>24.37835827982164</v>
      </c>
      <c r="E58" s="176">
        <f>('Ingresos totales'!E58/consumo!E59)*100</f>
        <v>21.395478951702394</v>
      </c>
      <c r="F58" s="176">
        <f>('Ingresos totales'!F58/consumo!F59)*100</f>
        <v>23.64226871191752</v>
      </c>
      <c r="G58" s="176">
        <f>('Ingresos totales'!G58/consumo!G59)*100</f>
        <v>21.068663080077201</v>
      </c>
      <c r="H58" s="176">
        <f>('Ingresos totales'!H58/consumo!H59)*100</f>
        <v>21.503289248400538</v>
      </c>
      <c r="I58" s="176">
        <f>('Ingresos totales'!I58/consumo!I59)*100</f>
        <v>22.856787817299779</v>
      </c>
      <c r="J58" s="176">
        <f>('Ingresos totales'!J58/consumo!J59)*100</f>
        <v>24.64943324726044</v>
      </c>
      <c r="K58" s="176">
        <f>('Ingresos totales'!K58/consumo!K59)*100</f>
        <v>24.486887705235276</v>
      </c>
      <c r="L58" s="176">
        <f>('Ingresos totales'!L58/consumo!L59)*100</f>
        <v>23.590439560054723</v>
      </c>
      <c r="M58" s="176">
        <f>('Ingresos totales'!M58/consumo!M59)*100</f>
        <v>23.752762906557049</v>
      </c>
      <c r="N58" s="182">
        <f>('Ingresos totales'!N58/consumo!N59)*100</f>
        <v>24.2867046739923</v>
      </c>
      <c r="O58" s="178">
        <f>('Ingresos totales'!O58/consumo!O59)*100</f>
        <v>22.609469804559502</v>
      </c>
      <c r="P58" s="130">
        <f t="shared" si="8"/>
        <v>-3.9612271401430865</v>
      </c>
      <c r="Q58" s="186">
        <f>('Ingresos totales'!Q58/consumo!Q59)*100</f>
        <v>23.116166492465741</v>
      </c>
      <c r="R58" s="130">
        <f t="shared" si="6"/>
        <v>-1.0358832477151747</v>
      </c>
      <c r="S58" s="186">
        <f>('Ingresos totales'!S58/consumo!S59)*100</f>
        <v>23.176244243113718</v>
      </c>
      <c r="T58" s="130">
        <f t="shared" si="7"/>
        <v>1.7827967271550671</v>
      </c>
    </row>
    <row r="59" spans="2:20" ht="21" customHeight="1" x14ac:dyDescent="0.25">
      <c r="B59" s="67">
        <f>+'Ingresos totales'!$B59</f>
        <v>2015</v>
      </c>
      <c r="C59" s="176">
        <f>('Ingresos totales'!C59/consumo!C60)*100</f>
        <v>23.268085533858113</v>
      </c>
      <c r="D59" s="176">
        <f>('Ingresos totales'!D59/consumo!D60)*100</f>
        <v>23.36804435645708</v>
      </c>
      <c r="E59" s="176">
        <f>('Ingresos totales'!E59/consumo!E60)*100</f>
        <v>23.072778660129963</v>
      </c>
      <c r="F59" s="176">
        <f>('Ingresos totales'!F59/consumo!F60)*100</f>
        <v>23.695651617328235</v>
      </c>
      <c r="G59" s="176">
        <f>('Ingresos totales'!G59/consumo!G60)*100</f>
        <v>20.64811867761728</v>
      </c>
      <c r="H59" s="176">
        <f>('Ingresos totales'!H59/consumo!H60)*100</f>
        <v>20.245717232184109</v>
      </c>
      <c r="I59" s="176">
        <f>('Ingresos totales'!I59/consumo!I60)*100</f>
        <v>18.941902861996336</v>
      </c>
      <c r="J59" s="176">
        <f>('Ingresos totales'!J59/consumo!J60)*100</f>
        <v>19.361435297575479</v>
      </c>
      <c r="K59" s="176">
        <f>('Ingresos totales'!K59/consumo!K60)*100</f>
        <v>18.927283651709597</v>
      </c>
      <c r="L59" s="176">
        <f>('Ingresos totales'!L59/consumo!L60)*100</f>
        <v>19.347979625345811</v>
      </c>
      <c r="M59" s="176">
        <f>('Ingresos totales'!M59/consumo!M60)*100</f>
        <v>17.763644040005115</v>
      </c>
      <c r="N59" s="182">
        <f>('Ingresos totales'!N59/consumo!N60)*100</f>
        <v>17.91675823611104</v>
      </c>
      <c r="O59" s="178">
        <f>('Ingresos totales'!O59/consumo!O60)*100</f>
        <v>23.233975246469658</v>
      </c>
      <c r="P59" s="130">
        <f t="shared" si="8"/>
        <v>2.7621410289958126</v>
      </c>
      <c r="Q59" s="186">
        <f>('Ingresos totales'!Q59/consumo!Q60)*100</f>
        <v>20.601398791627446</v>
      </c>
      <c r="R59" s="130">
        <f>((Q59/Q57)-1)*100</f>
        <v>-11.802018040512706</v>
      </c>
      <c r="S59" s="187"/>
      <c r="T59" s="111"/>
    </row>
    <row r="60" spans="2:20" ht="21" customHeight="1" x14ac:dyDescent="0.25">
      <c r="B60" s="82">
        <f>+'Ingresos totales'!$B60</f>
        <v>2016</v>
      </c>
      <c r="C60" s="183">
        <f>('Ingresos totales'!C60/consumo!C61)*100</f>
        <v>17.452379587483605</v>
      </c>
      <c r="D60" s="183">
        <f>('Ingresos totales'!D60/consumo!D61)*100</f>
        <v>16.661916137284848</v>
      </c>
      <c r="E60" s="183">
        <f>('Ingresos totales'!E60/consumo!E61)*100</f>
        <v>18.33939436194375</v>
      </c>
      <c r="F60" s="183"/>
      <c r="G60" s="183"/>
      <c r="H60" s="183"/>
      <c r="I60" s="183"/>
      <c r="J60" s="183"/>
      <c r="K60" s="183"/>
      <c r="L60" s="183"/>
      <c r="M60" s="183"/>
      <c r="N60" s="184"/>
      <c r="O60" s="179">
        <f>('Ingresos totales'!O60/consumo!O61)*100</f>
        <v>17.485076870228308</v>
      </c>
      <c r="P60" s="137">
        <f t="shared" si="8"/>
        <v>-24.743498756696315</v>
      </c>
      <c r="Q60" s="185"/>
      <c r="R60" s="137"/>
      <c r="S60" s="168"/>
      <c r="T60" s="112"/>
    </row>
    <row r="61" spans="2:20" ht="21" customHeight="1" x14ac:dyDescent="0.25">
      <c r="B61" s="67"/>
      <c r="C61" s="68"/>
      <c r="D61" s="68"/>
      <c r="E61" s="68"/>
      <c r="F61" s="68"/>
      <c r="G61" s="68"/>
      <c r="H61" s="68"/>
      <c r="N61" s="100"/>
      <c r="O61" s="69"/>
      <c r="P61" s="68"/>
      <c r="R61" s="4"/>
    </row>
    <row r="62" spans="2:20" ht="33.75" x14ac:dyDescent="0.5">
      <c r="B62" s="85" t="s">
        <v>59</v>
      </c>
      <c r="C62" s="86"/>
      <c r="D62" s="86"/>
      <c r="E62" s="86"/>
      <c r="F62" s="86"/>
      <c r="G62" s="86"/>
      <c r="H62" s="86"/>
      <c r="I62" s="86"/>
      <c r="J62" s="86"/>
      <c r="K62" s="86"/>
      <c r="L62" s="86"/>
      <c r="M62" s="86"/>
      <c r="N62" s="98"/>
      <c r="O62" s="86"/>
      <c r="P62" s="86"/>
      <c r="Q62" s="93"/>
      <c r="R62" s="123"/>
      <c r="S62" s="123"/>
      <c r="T62" s="122"/>
    </row>
    <row r="63" spans="2:20" ht="47.25" x14ac:dyDescent="0.25">
      <c r="B63" s="174" t="s">
        <v>23</v>
      </c>
      <c r="C63" s="87" t="s">
        <v>24</v>
      </c>
      <c r="D63" s="87" t="s">
        <v>25</v>
      </c>
      <c r="E63" s="87" t="s">
        <v>26</v>
      </c>
      <c r="F63" s="87" t="s">
        <v>27</v>
      </c>
      <c r="G63" s="87" t="s">
        <v>28</v>
      </c>
      <c r="H63" s="87" t="s">
        <v>29</v>
      </c>
      <c r="I63" s="87" t="s">
        <v>30</v>
      </c>
      <c r="J63" s="87" t="s">
        <v>31</v>
      </c>
      <c r="K63" s="87" t="s">
        <v>32</v>
      </c>
      <c r="L63" s="87" t="s">
        <v>33</v>
      </c>
      <c r="M63" s="87" t="s">
        <v>34</v>
      </c>
      <c r="N63" s="96" t="s">
        <v>35</v>
      </c>
      <c r="O63" s="160" t="s">
        <v>67</v>
      </c>
      <c r="P63" s="161" t="s">
        <v>64</v>
      </c>
      <c r="Q63" s="162" t="s">
        <v>23</v>
      </c>
      <c r="R63" s="161" t="s">
        <v>36</v>
      </c>
      <c r="S63" s="162" t="s">
        <v>63</v>
      </c>
      <c r="T63" s="163" t="s">
        <v>66</v>
      </c>
    </row>
    <row r="64" spans="2:20" ht="21" customHeight="1" x14ac:dyDescent="0.25">
      <c r="B64" s="67">
        <f>+'Ingresos totales'!$B64</f>
        <v>2000</v>
      </c>
      <c r="C64" s="180">
        <f>('Ingresos totales'!C64/consumo!C65)*100</f>
        <v>23.371580607357771</v>
      </c>
      <c r="D64" s="180">
        <f>('Ingresos totales'!D64/consumo!D65)*100</f>
        <v>19.858778157860254</v>
      </c>
      <c r="E64" s="180">
        <f>('Ingresos totales'!E64/consumo!E65)*100</f>
        <v>24.143211614199704</v>
      </c>
      <c r="F64" s="180">
        <f>('Ingresos totales'!F64/consumo!F65)*100</f>
        <v>21.00455696802203</v>
      </c>
      <c r="G64" s="180">
        <f>('Ingresos totales'!G64/consumo!G65)*100</f>
        <v>19.987006522243295</v>
      </c>
      <c r="H64" s="180">
        <f>('Ingresos totales'!H64/consumo!H65)*100</f>
        <v>24.324137270202314</v>
      </c>
      <c r="I64" s="180">
        <f>('Ingresos totales'!I64/consumo!I65)*100</f>
        <v>24.213891874376252</v>
      </c>
      <c r="J64" s="180">
        <f>('Ingresos totales'!J64/consumo!J65)*100</f>
        <v>21.112412004276969</v>
      </c>
      <c r="K64" s="180">
        <f>('Ingresos totales'!K64/consumo!K65)*100</f>
        <v>23.719420127580712</v>
      </c>
      <c r="L64" s="180">
        <f>('Ingresos totales'!L64/consumo!L65)*100</f>
        <v>21.161250939079181</v>
      </c>
      <c r="M64" s="180">
        <f>('Ingresos totales'!M64/consumo!M65)*100</f>
        <v>26.600507159237168</v>
      </c>
      <c r="N64" s="181">
        <f>('Ingresos totales'!N64/consumo!N65)*100</f>
        <v>28.968424325610169</v>
      </c>
      <c r="O64" s="178">
        <f>('Ingresos totales'!O64/consumo!O65)*100</f>
        <v>22.591436299975896</v>
      </c>
      <c r="P64" s="110"/>
      <c r="Q64" s="186">
        <f>('Ingresos totales'!Q64/consumo!Q65)*100</f>
        <v>23.197775024902281</v>
      </c>
      <c r="R64" s="110"/>
      <c r="S64" s="186">
        <f>('Ingresos totales'!S64/consumo!S65)*100</f>
        <v>22.588156448027714</v>
      </c>
      <c r="T64" s="110"/>
    </row>
    <row r="65" spans="2:20" ht="21" customHeight="1" x14ac:dyDescent="0.25">
      <c r="B65" s="67">
        <f>+'Ingresos totales'!$B65</f>
        <v>2001</v>
      </c>
      <c r="C65" s="176">
        <f>('Ingresos totales'!C65/consumo!C66)*100</f>
        <v>12.776743355747755</v>
      </c>
      <c r="D65" s="176">
        <f>('Ingresos totales'!D65/consumo!D66)*100</f>
        <v>14.871292261716437</v>
      </c>
      <c r="E65" s="176">
        <f>('Ingresos totales'!E65/consumo!E66)*100</f>
        <v>55.405588069538247</v>
      </c>
      <c r="F65" s="176">
        <f>('Ingresos totales'!F65/consumo!F66)*100</f>
        <v>26.259687154779265</v>
      </c>
      <c r="G65" s="176">
        <f>('Ingresos totales'!G65/consumo!G66)*100</f>
        <v>23.625671454049986</v>
      </c>
      <c r="H65" s="176">
        <f>('Ingresos totales'!H65/consumo!H66)*100</f>
        <v>20.881716823535807</v>
      </c>
      <c r="I65" s="176">
        <f>('Ingresos totales'!I65/consumo!I66)*100</f>
        <v>21.015380630156653</v>
      </c>
      <c r="J65" s="176">
        <f>('Ingresos totales'!J65/consumo!J66)*100</f>
        <v>30.766614704366319</v>
      </c>
      <c r="K65" s="176">
        <f>('Ingresos totales'!K65/consumo!K66)*100</f>
        <v>16.159133554793165</v>
      </c>
      <c r="L65" s="176">
        <f>('Ingresos totales'!L65/consumo!L66)*100</f>
        <v>29.890630527651002</v>
      </c>
      <c r="M65" s="176">
        <f>('Ingresos totales'!M65/consumo!M66)*100</f>
        <v>40.266808444358389</v>
      </c>
      <c r="N65" s="182">
        <f>('Ingresos totales'!N65/consumo!N66)*100</f>
        <v>23.083674341237465</v>
      </c>
      <c r="O65" s="178">
        <f>('Ingresos totales'!O65/consumo!O66)*100</f>
        <v>19.257712492713601</v>
      </c>
      <c r="P65" s="130"/>
      <c r="Q65" s="186">
        <f>('Ingresos totales'!Q65/consumo!Q66)*100</f>
        <v>23.294563817402057</v>
      </c>
      <c r="R65" s="130">
        <f t="shared" ref="R65:R78" si="9">((Q65/Q64)-1)*100</f>
        <v>0.41723308548287097</v>
      </c>
      <c r="S65" s="186">
        <f>('Ingresos totales'!S65/consumo!S66)*100</f>
        <v>25.261626083912414</v>
      </c>
      <c r="T65" s="130">
        <f t="shared" ref="T65:T78" si="10">((S65/S64)-1)*100</f>
        <v>11.835714180730017</v>
      </c>
    </row>
    <row r="66" spans="2:20" ht="21" customHeight="1" x14ac:dyDescent="0.25">
      <c r="B66" s="67">
        <f>+'Ingresos totales'!$B66</f>
        <v>2002</v>
      </c>
      <c r="C66" s="176">
        <f>('Ingresos totales'!C66/consumo!C67)*100</f>
        <v>21.867566534108288</v>
      </c>
      <c r="D66" s="176">
        <f>('Ingresos totales'!D66/consumo!D67)*100</f>
        <v>27.198269826982695</v>
      </c>
      <c r="E66" s="176">
        <f>('Ingresos totales'!E66/consumo!E67)*100</f>
        <v>17.167275078994351</v>
      </c>
      <c r="F66" s="176">
        <f>('Ingresos totales'!F66/consumo!F67)*100</f>
        <v>24.240455858149858</v>
      </c>
      <c r="G66" s="176">
        <f>('Ingresos totales'!G66/consumo!G67)*100</f>
        <v>49.046736348698992</v>
      </c>
      <c r="H66" s="176">
        <f>('Ingresos totales'!H66/consumo!H67)*100</f>
        <v>20.980819448504338</v>
      </c>
      <c r="I66" s="176">
        <f>('Ingresos totales'!I66/consumo!I67)*100</f>
        <v>23.136288765924593</v>
      </c>
      <c r="J66" s="176">
        <f>('Ingresos totales'!J66/consumo!J67)*100</f>
        <v>23.911938745168008</v>
      </c>
      <c r="K66" s="176">
        <f>('Ingresos totales'!K66/consumo!K67)*100</f>
        <v>21.093206229860368</v>
      </c>
      <c r="L66" s="176">
        <f>('Ingresos totales'!L66/consumo!L67)*100</f>
        <v>28.699591681701641</v>
      </c>
      <c r="M66" s="176">
        <f>('Ingresos totales'!M66/consumo!M67)*100</f>
        <v>23.012643467082913</v>
      </c>
      <c r="N66" s="182">
        <f>('Ingresos totales'!N66/consumo!N67)*100</f>
        <v>24.055475550289383</v>
      </c>
      <c r="O66" s="178">
        <f>('Ingresos totales'!O66/consumo!O67)*100</f>
        <v>21.985860232490335</v>
      </c>
      <c r="P66" s="130"/>
      <c r="Q66" s="186">
        <f>('Ingresos totales'!Q66/consumo!Q67)*100</f>
        <v>24.287010460080072</v>
      </c>
      <c r="R66" s="130">
        <f t="shared" si="9"/>
        <v>4.2604216608538303</v>
      </c>
      <c r="S66" s="186">
        <f>('Ingresos totales'!S66/consumo!S67)*100</f>
        <v>24.621025141037915</v>
      </c>
      <c r="T66" s="130">
        <f t="shared" si="10"/>
        <v>-2.5358658256859345</v>
      </c>
    </row>
    <row r="67" spans="2:20" ht="21" customHeight="1" x14ac:dyDescent="0.25">
      <c r="B67" s="67">
        <f>+'Ingresos totales'!$B67</f>
        <v>2003</v>
      </c>
      <c r="C67" s="176">
        <f>('Ingresos totales'!C67/consumo!C68)*100</f>
        <v>25.673416200097233</v>
      </c>
      <c r="D67" s="176">
        <f>('Ingresos totales'!D67/consumo!D68)*100</f>
        <v>27.302579072538684</v>
      </c>
      <c r="E67" s="176">
        <f>('Ingresos totales'!E67/consumo!E68)*100</f>
        <v>25.237644524077684</v>
      </c>
      <c r="F67" s="176">
        <f>('Ingresos totales'!F67/consumo!F68)*100</f>
        <v>25.410036041006084</v>
      </c>
      <c r="G67" s="176">
        <f>('Ingresos totales'!G67/consumo!G68)*100</f>
        <v>23.011395678139706</v>
      </c>
      <c r="H67" s="176">
        <f>('Ingresos totales'!H67/consumo!H68)*100</f>
        <v>25.050663987973422</v>
      </c>
      <c r="I67" s="176">
        <f>('Ingresos totales'!I67/consumo!I68)*100</f>
        <v>27.912543263353285</v>
      </c>
      <c r="J67" s="176">
        <f>('Ingresos totales'!J67/consumo!J68)*100</f>
        <v>26.36866809047665</v>
      </c>
      <c r="K67" s="176">
        <f>('Ingresos totales'!K67/consumo!K68)*100</f>
        <v>27.705397322044817</v>
      </c>
      <c r="L67" s="176">
        <f>('Ingresos totales'!L67/consumo!L68)*100</f>
        <v>26.822337662337663</v>
      </c>
      <c r="M67" s="176">
        <f>('Ingresos totales'!M67/consumo!M68)*100</f>
        <v>25.570893620893621</v>
      </c>
      <c r="N67" s="182">
        <f>('Ingresos totales'!N67/consumo!N68)*100</f>
        <v>25.617666651246708</v>
      </c>
      <c r="O67" s="178">
        <f>('Ingresos totales'!O67/consumo!O68)*100</f>
        <v>26.067420253281448</v>
      </c>
      <c r="P67" s="130"/>
      <c r="Q67" s="186">
        <f>('Ingresos totales'!Q67/consumo!Q68)*100</f>
        <v>25.958819330012435</v>
      </c>
      <c r="R67" s="130">
        <f t="shared" si="9"/>
        <v>6.8835514880692061</v>
      </c>
      <c r="S67" s="186">
        <f>('Ingresos totales'!S67/consumo!S68)*100</f>
        <v>26.012305093619258</v>
      </c>
      <c r="T67" s="130">
        <f t="shared" si="10"/>
        <v>5.6507799517347523</v>
      </c>
    </row>
    <row r="68" spans="2:20" ht="21" customHeight="1" x14ac:dyDescent="0.25">
      <c r="B68" s="67">
        <f>+'Ingresos totales'!$B68</f>
        <v>2004</v>
      </c>
      <c r="C68" s="176">
        <f>('Ingresos totales'!C68/consumo!C69)*100</f>
        <v>25.521911657323876</v>
      </c>
      <c r="D68" s="176">
        <f>('Ingresos totales'!D68/consumo!D69)*100</f>
        <v>25.609618070202416</v>
      </c>
      <c r="E68" s="176">
        <f>('Ingresos totales'!E68/consumo!E69)*100</f>
        <v>26.782935681885654</v>
      </c>
      <c r="F68" s="176">
        <f>('Ingresos totales'!F68/consumo!F69)*100</f>
        <v>24.885464479853901</v>
      </c>
      <c r="G68" s="176">
        <f>('Ingresos totales'!G68/consumo!G69)*100</f>
        <v>25.075093366994693</v>
      </c>
      <c r="H68" s="176">
        <f>('Ingresos totales'!H68/consumo!H69)*100</f>
        <v>24.44331708100438</v>
      </c>
      <c r="I68" s="176">
        <f>('Ingresos totales'!I68/consumo!I69)*100</f>
        <v>28.521249191303866</v>
      </c>
      <c r="J68" s="176">
        <f>('Ingresos totales'!J68/consumo!J69)*100</f>
        <v>26.460965162994892</v>
      </c>
      <c r="K68" s="176">
        <f>('Ingresos totales'!K68/consumo!K69)*100</f>
        <v>26.405523585213103</v>
      </c>
      <c r="L68" s="176">
        <f>('Ingresos totales'!L68/consumo!L69)*100</f>
        <v>26.335835490418468</v>
      </c>
      <c r="M68" s="176">
        <f>('Ingresos totales'!M68/consumo!M69)*100</f>
        <v>25.303140716511578</v>
      </c>
      <c r="N68" s="182">
        <f>('Ingresos totales'!N68/consumo!N69)*100</f>
        <v>28.051916836338599</v>
      </c>
      <c r="O68" s="178">
        <f>('Ingresos totales'!O68/consumo!O69)*100</f>
        <v>25.977703866820185</v>
      </c>
      <c r="P68" s="130">
        <f t="shared" ref="P68:P80" si="11">((O68/O67)-1)*100</f>
        <v>-0.3441705607595269</v>
      </c>
      <c r="Q68" s="186">
        <f>('Ingresos totales'!Q68/consumo!Q69)*100</f>
        <v>26.095888956651869</v>
      </c>
      <c r="R68" s="130">
        <f t="shared" si="9"/>
        <v>0.52802719914522012</v>
      </c>
      <c r="S68" s="186">
        <f>('Ingresos totales'!S68/consumo!S69)*100</f>
        <v>26.933187898004789</v>
      </c>
      <c r="T68" s="130">
        <f t="shared" si="10"/>
        <v>3.5401814682368249</v>
      </c>
    </row>
    <row r="69" spans="2:20" ht="21" customHeight="1" x14ac:dyDescent="0.25">
      <c r="B69" s="67">
        <f>+'Ingresos totales'!$B69</f>
        <v>2005</v>
      </c>
      <c r="C69" s="176">
        <f>('Ingresos totales'!C69/consumo!C70)*100</f>
        <v>28.469593308340524</v>
      </c>
      <c r="D69" s="176">
        <f>('Ingresos totales'!D69/consumo!D70)*100</f>
        <v>23.465153860226689</v>
      </c>
      <c r="E69" s="176">
        <f>('Ingresos totales'!E69/consumo!E70)*100</f>
        <v>29.08801597051156</v>
      </c>
      <c r="F69" s="176">
        <f>('Ingresos totales'!F69/consumo!F70)*100</f>
        <v>29.240323701069311</v>
      </c>
      <c r="G69" s="176">
        <f>('Ingresos totales'!G69/consumo!G70)*100</f>
        <v>26.717627789157362</v>
      </c>
      <c r="H69" s="176">
        <f>('Ingresos totales'!H69/consumo!H70)*100</f>
        <v>25.778663475783077</v>
      </c>
      <c r="I69" s="176">
        <f>('Ingresos totales'!I69/consumo!I70)*100</f>
        <v>27.923626883810513</v>
      </c>
      <c r="J69" s="176">
        <f>('Ingresos totales'!J69/consumo!J70)*100</f>
        <v>31.94691675237501</v>
      </c>
      <c r="K69" s="176">
        <f>('Ingresos totales'!K69/consumo!K70)*100</f>
        <v>29.341235106158408</v>
      </c>
      <c r="L69" s="176">
        <f>('Ingresos totales'!L69/consumo!L70)*100</f>
        <v>29.589808880637708</v>
      </c>
      <c r="M69" s="176">
        <f>('Ingresos totales'!M69/consumo!M70)*100</f>
        <v>28.979973595611284</v>
      </c>
      <c r="N69" s="182">
        <f>('Ingresos totales'!N69/consumo!N70)*100</f>
        <v>29.075927175919691</v>
      </c>
      <c r="O69" s="178">
        <f>('Ingresos totales'!O69/consumo!O70)*100</f>
        <v>26.801328846204409</v>
      </c>
      <c r="P69" s="130">
        <f t="shared" si="11"/>
        <v>3.1705072303799486</v>
      </c>
      <c r="Q69" s="186">
        <f>('Ingresos totales'!Q69/consumo!Q70)*100</f>
        <v>28.2241370990306</v>
      </c>
      <c r="R69" s="130">
        <f t="shared" si="9"/>
        <v>8.1554920237206119</v>
      </c>
      <c r="S69" s="186">
        <f>('Ingresos totales'!S69/consumo!S70)*100</f>
        <v>30.246518279956319</v>
      </c>
      <c r="T69" s="130">
        <f t="shared" si="10"/>
        <v>12.302035668777922</v>
      </c>
    </row>
    <row r="70" spans="2:20" ht="21" customHeight="1" x14ac:dyDescent="0.25">
      <c r="B70" s="67">
        <f>+'Ingresos totales'!$B70</f>
        <v>2006</v>
      </c>
      <c r="C70" s="176">
        <f>('Ingresos totales'!C70/consumo!C71)*100</f>
        <v>29.223971606839733</v>
      </c>
      <c r="D70" s="176">
        <f>('Ingresos totales'!D70/consumo!D71)*100</f>
        <v>32.573971952326389</v>
      </c>
      <c r="E70" s="176">
        <f>('Ingresos totales'!E70/consumo!E71)*100</f>
        <v>32.909007461006517</v>
      </c>
      <c r="F70" s="176">
        <f>('Ingresos totales'!F70/consumo!F71)*100</f>
        <v>32.402512002058195</v>
      </c>
      <c r="G70" s="176">
        <f>('Ingresos totales'!G70/consumo!G71)*100</f>
        <v>30.481017853046062</v>
      </c>
      <c r="H70" s="176">
        <f>('Ingresos totales'!H70/consumo!H71)*100</f>
        <v>29.087237696751362</v>
      </c>
      <c r="I70" s="176">
        <f>('Ingresos totales'!I70/consumo!I71)*100</f>
        <v>30.96472047964302</v>
      </c>
      <c r="J70" s="176">
        <f>('Ingresos totales'!J70/consumo!J71)*100</f>
        <v>14.082134788230622</v>
      </c>
      <c r="K70" s="176">
        <f>('Ingresos totales'!K70/consumo!K71)*100</f>
        <v>54.311599088293683</v>
      </c>
      <c r="L70" s="176">
        <f>('Ingresos totales'!L70/consumo!L71)*100</f>
        <v>26.589773481118694</v>
      </c>
      <c r="M70" s="176">
        <f>('Ingresos totales'!M70/consumo!M71)*100</f>
        <v>32.541885765678089</v>
      </c>
      <c r="N70" s="182">
        <f>('Ingresos totales'!N70/consumo!N71)*100</f>
        <v>31.21020667481449</v>
      </c>
      <c r="O70" s="178">
        <f>('Ingresos totales'!O70/consumo!O71)*100</f>
        <v>31.466098244135342</v>
      </c>
      <c r="P70" s="130">
        <f t="shared" si="11"/>
        <v>17.40499295650244</v>
      </c>
      <c r="Q70" s="186">
        <f>('Ingresos totales'!Q70/consumo!Q71)*100</f>
        <v>31.547428347184507</v>
      </c>
      <c r="R70" s="130">
        <f t="shared" si="9"/>
        <v>11.774642521375966</v>
      </c>
      <c r="S70" s="186">
        <f>('Ingresos totales'!S70/consumo!S71)*100</f>
        <v>31.401235109350335</v>
      </c>
      <c r="T70" s="130">
        <f t="shared" si="10"/>
        <v>3.8176851256272348</v>
      </c>
    </row>
    <row r="71" spans="2:20" ht="21" customHeight="1" x14ac:dyDescent="0.25">
      <c r="B71" s="67">
        <f>+'Ingresos totales'!$B71</f>
        <v>2007</v>
      </c>
      <c r="C71" s="176">
        <f>('Ingresos totales'!C71/consumo!C72)*100</f>
        <v>31.714928326405783</v>
      </c>
      <c r="D71" s="176">
        <f>('Ingresos totales'!D71/consumo!D72)*100</f>
        <v>33.248148832921245</v>
      </c>
      <c r="E71" s="176">
        <f>('Ingresos totales'!E71/consumo!E72)*100</f>
        <v>29.806606220001754</v>
      </c>
      <c r="F71" s="176">
        <f>('Ingresos totales'!F71/consumo!F72)*100</f>
        <v>31.182272371036184</v>
      </c>
      <c r="G71" s="176">
        <f>('Ingresos totales'!G71/consumo!G72)*100</f>
        <v>29.847150361567888</v>
      </c>
      <c r="H71" s="176">
        <f>('Ingresos totales'!H71/consumo!H72)*100</f>
        <v>28.928472824682967</v>
      </c>
      <c r="I71" s="176">
        <f>('Ingresos totales'!I71/consumo!I72)*100</f>
        <v>30.418387299474865</v>
      </c>
      <c r="J71" s="176">
        <f>('Ingresos totales'!J71/consumo!J72)*100</f>
        <v>32.931501534702967</v>
      </c>
      <c r="K71" s="176">
        <f>('Ingresos totales'!K71/consumo!K72)*100</f>
        <v>29.298082844383188</v>
      </c>
      <c r="L71" s="176">
        <f>('Ingresos totales'!L71/consumo!L72)*100</f>
        <v>30.389498800946424</v>
      </c>
      <c r="M71" s="176">
        <f>('Ingresos totales'!M71/consumo!M72)*100</f>
        <v>32.60062520933252</v>
      </c>
      <c r="N71" s="182">
        <f>('Ingresos totales'!N71/consumo!N72)*100</f>
        <v>30.099137619304482</v>
      </c>
      <c r="O71" s="178">
        <f>('Ingresos totales'!O71/consumo!O72)*100</f>
        <v>31.611348642516834</v>
      </c>
      <c r="P71" s="130">
        <f t="shared" si="11"/>
        <v>0.46160918094941827</v>
      </c>
      <c r="Q71" s="186">
        <f>('Ingresos totales'!Q71/consumo!Q72)*100</f>
        <v>30.879048144401501</v>
      </c>
      <c r="R71" s="130">
        <f t="shared" si="9"/>
        <v>-2.1186519402702997</v>
      </c>
      <c r="S71" s="186">
        <f>('Ingresos totales'!S71/consumo!S72)*100</f>
        <v>32.708116392827357</v>
      </c>
      <c r="T71" s="130">
        <f t="shared" si="10"/>
        <v>4.1618785978513095</v>
      </c>
    </row>
    <row r="72" spans="2:20" ht="21" customHeight="1" x14ac:dyDescent="0.25">
      <c r="B72" s="67">
        <f>+'Ingresos totales'!$B72</f>
        <v>2008</v>
      </c>
      <c r="C72" s="176">
        <f>('Ingresos totales'!C72/consumo!C73)*100</f>
        <v>33.005215868729408</v>
      </c>
      <c r="D72" s="176">
        <f>('Ingresos totales'!D72/consumo!D73)*100</f>
        <v>33.555947523951779</v>
      </c>
      <c r="E72" s="176">
        <f>('Ingresos totales'!E72/consumo!E73)*100</f>
        <v>33.622486651540243</v>
      </c>
      <c r="F72" s="176">
        <f>('Ingresos totales'!F72/consumo!F73)*100</f>
        <v>33.803851774477536</v>
      </c>
      <c r="G72" s="176">
        <f>('Ingresos totales'!G72/consumo!G73)*100</f>
        <v>36.185922468138017</v>
      </c>
      <c r="H72" s="176">
        <f>('Ingresos totales'!H72/consumo!H73)*100</f>
        <v>36.539174472902914</v>
      </c>
      <c r="I72" s="176">
        <f>('Ingresos totales'!I72/consumo!I73)*100</f>
        <v>34.705571551517423</v>
      </c>
      <c r="J72" s="176">
        <f>('Ingresos totales'!J72/consumo!J73)*100</f>
        <v>36.95316715361362</v>
      </c>
      <c r="K72" s="176">
        <f>('Ingresos totales'!K72/consumo!K73)*100</f>
        <v>35.405921514154045</v>
      </c>
      <c r="L72" s="176">
        <f>('Ingresos totales'!L72/consumo!L73)*100</f>
        <v>36.062055704063951</v>
      </c>
      <c r="M72" s="176">
        <f>('Ingresos totales'!M72/consumo!M73)*100</f>
        <v>40.24800415628637</v>
      </c>
      <c r="N72" s="182">
        <f>('Ingresos totales'!N72/consumo!N73)*100</f>
        <v>41.341984976123356</v>
      </c>
      <c r="O72" s="178">
        <f>('Ingresos totales'!O72/consumo!O73)*100</f>
        <v>33.3898453318577</v>
      </c>
      <c r="P72" s="130">
        <f t="shared" si="11"/>
        <v>5.6261335429036663</v>
      </c>
      <c r="Q72" s="186">
        <f>('Ingresos totales'!Q72/consumo!Q73)*100</f>
        <v>35.973838097163579</v>
      </c>
      <c r="R72" s="130">
        <f t="shared" si="9"/>
        <v>16.49918070316485</v>
      </c>
      <c r="S72" s="186">
        <f>('Ingresos totales'!S72/consumo!S73)*100</f>
        <v>37.610129170965422</v>
      </c>
      <c r="T72" s="130">
        <f t="shared" si="10"/>
        <v>14.987144839722543</v>
      </c>
    </row>
    <row r="73" spans="2:20" ht="21" customHeight="1" x14ac:dyDescent="0.25">
      <c r="B73" s="67">
        <f>+'Ingresos totales'!$B73</f>
        <v>2009</v>
      </c>
      <c r="C73" s="176">
        <f>('Ingresos totales'!C73/consumo!C74)*100</f>
        <v>42.569395656965355</v>
      </c>
      <c r="D73" s="176">
        <f>('Ingresos totales'!D73/consumo!D74)*100</f>
        <v>41.64471004440697</v>
      </c>
      <c r="E73" s="176">
        <f>('Ingresos totales'!E73/consumo!E74)*100</f>
        <v>38.968083639263128</v>
      </c>
      <c r="F73" s="176">
        <f>('Ingresos totales'!F73/consumo!F74)*100</f>
        <v>35.741382776584793</v>
      </c>
      <c r="G73" s="176">
        <f>('Ingresos totales'!G73/consumo!G74)*100</f>
        <v>36.53420554967591</v>
      </c>
      <c r="H73" s="176">
        <f>('Ingresos totales'!H73/consumo!H74)*100</f>
        <v>30.776899122807016</v>
      </c>
      <c r="I73" s="176">
        <f>('Ingresos totales'!I73/consumo!I74)*100</f>
        <v>33.07966474771419</v>
      </c>
      <c r="J73" s="176">
        <f>('Ingresos totales'!J73/consumo!J74)*100</f>
        <v>31.034280545557873</v>
      </c>
      <c r="K73" s="176">
        <f>('Ingresos totales'!K73/consumo!K74)*100</f>
        <v>30.167114280831047</v>
      </c>
      <c r="L73" s="176">
        <f>('Ingresos totales'!L73/consumo!L74)*100</f>
        <v>31.22920531355614</v>
      </c>
      <c r="M73" s="176">
        <f>('Ingresos totales'!M73/consumo!M74)*100</f>
        <v>32.155489379828929</v>
      </c>
      <c r="N73" s="182">
        <f>('Ingresos totales'!N73/consumo!N74)*100</f>
        <v>33.897669726109378</v>
      </c>
      <c r="O73" s="178">
        <f>('Ingresos totales'!O73/consumo!O74)*100</f>
        <v>41.050392567036894</v>
      </c>
      <c r="P73" s="130">
        <f t="shared" si="11"/>
        <v>22.942745493553286</v>
      </c>
      <c r="Q73" s="186">
        <f>('Ingresos totales'!Q73/consumo!Q74)*100</f>
        <v>34.777540491721979</v>
      </c>
      <c r="R73" s="130">
        <f t="shared" si="9"/>
        <v>-3.3254655847687387</v>
      </c>
      <c r="S73" s="186">
        <f>('Ingresos totales'!S73/consumo!S74)*100</f>
        <v>32.899199569217998</v>
      </c>
      <c r="T73" s="130">
        <f t="shared" si="10"/>
        <v>-12.525693757479051</v>
      </c>
    </row>
    <row r="74" spans="2:20" ht="21" customHeight="1" x14ac:dyDescent="0.25">
      <c r="B74" s="67">
        <f>+'Ingresos totales'!$B74</f>
        <v>2010</v>
      </c>
      <c r="C74" s="176">
        <f>('Ingresos totales'!C74/consumo!C75)*100</f>
        <v>31.813943126151727</v>
      </c>
      <c r="D74" s="176">
        <f>('Ingresos totales'!D74/consumo!D75)*100</f>
        <v>33.833681947330483</v>
      </c>
      <c r="E74" s="176">
        <f>('Ingresos totales'!E74/consumo!E75)*100</f>
        <v>32.965184439757309</v>
      </c>
      <c r="F74" s="176">
        <f>('Ingresos totales'!F74/consumo!F75)*100</f>
        <v>35.749070546092007</v>
      </c>
      <c r="G74" s="176">
        <f>('Ingresos totales'!G74/consumo!G75)*100</f>
        <v>34.555132960941862</v>
      </c>
      <c r="H74" s="176">
        <f>('Ingresos totales'!H74/consumo!H75)*100</f>
        <v>34.874209939273761</v>
      </c>
      <c r="I74" s="176">
        <f>('Ingresos totales'!I74/consumo!I75)*100</f>
        <v>34.821039207940849</v>
      </c>
      <c r="J74" s="176">
        <f>('Ingresos totales'!J74/consumo!J75)*100</f>
        <v>37.404512044412378</v>
      </c>
      <c r="K74" s="176">
        <f>('Ingresos totales'!K74/consumo!K75)*100</f>
        <v>34.141553917642739</v>
      </c>
      <c r="L74" s="176">
        <f>('Ingresos totales'!L74/consumo!L75)*100</f>
        <v>35.976333660550367</v>
      </c>
      <c r="M74" s="176">
        <f>('Ingresos totales'!M74/consumo!M75)*100</f>
        <v>36.145825163203604</v>
      </c>
      <c r="N74" s="182">
        <f>('Ingresos totales'!N74/consumo!N75)*100</f>
        <v>33.987089264998339</v>
      </c>
      <c r="O74" s="178">
        <f>('Ingresos totales'!O74/consumo!O75)*100</f>
        <v>32.824217585179063</v>
      </c>
      <c r="P74" s="130">
        <f t="shared" si="11"/>
        <v>-20.039211484821163</v>
      </c>
      <c r="Q74" s="186">
        <f>('Ingresos totales'!Q74/consumo!Q75)*100</f>
        <v>34.640153779086994</v>
      </c>
      <c r="R74" s="130">
        <f t="shared" si="9"/>
        <v>-0.39504436108035446</v>
      </c>
      <c r="S74" s="186">
        <f>('Ingresos totales'!S74/consumo!S75)*100</f>
        <v>35.397196748690092</v>
      </c>
      <c r="T74" s="130">
        <f t="shared" si="10"/>
        <v>7.5928813228919312</v>
      </c>
    </row>
    <row r="75" spans="2:20" ht="21" customHeight="1" x14ac:dyDescent="0.25">
      <c r="B75" s="67">
        <f>+'Ingresos totales'!$B75</f>
        <v>2011</v>
      </c>
      <c r="C75" s="176">
        <f>('Ingresos totales'!C75/consumo!C76)*100</f>
        <v>35.705120573486091</v>
      </c>
      <c r="D75" s="176">
        <f>('Ingresos totales'!D75/consumo!D76)*100</f>
        <v>34.58723469611872</v>
      </c>
      <c r="E75" s="176">
        <f>('Ingresos totales'!E75/consumo!E76)*100</f>
        <v>34.909003858456593</v>
      </c>
      <c r="F75" s="176">
        <f>('Ingresos totales'!F75/consumo!F76)*100</f>
        <v>34.543350898718771</v>
      </c>
      <c r="G75" s="176">
        <f>('Ingresos totales'!G75/consumo!G76)*100</f>
        <v>34.283190249586539</v>
      </c>
      <c r="H75" s="176">
        <f>('Ingresos totales'!H75/consumo!H76)*100</f>
        <v>38.532913402378895</v>
      </c>
      <c r="I75" s="176">
        <f>('Ingresos totales'!I75/consumo!I76)*100</f>
        <v>37.324423143272547</v>
      </c>
      <c r="J75" s="176">
        <f>('Ingresos totales'!J75/consumo!J76)*100</f>
        <v>36.9446991459033</v>
      </c>
      <c r="K75" s="176">
        <f>('Ingresos totales'!K75/consumo!K76)*100</f>
        <v>40.703957141660339</v>
      </c>
      <c r="L75" s="176">
        <f>('Ingresos totales'!L75/consumo!L76)*100</f>
        <v>39.996470217964813</v>
      </c>
      <c r="M75" s="176">
        <f>('Ingresos totales'!M75/consumo!M76)*100</f>
        <v>39.289039849973413</v>
      </c>
      <c r="N75" s="182">
        <f>('Ingresos totales'!N75/consumo!N76)*100</f>
        <v>42.763716557650383</v>
      </c>
      <c r="O75" s="178">
        <f>('Ingresos totales'!O75/consumo!O76)*100</f>
        <v>35.06991157046167</v>
      </c>
      <c r="P75" s="130">
        <f t="shared" si="11"/>
        <v>6.8415765873322432</v>
      </c>
      <c r="Q75" s="186">
        <f>('Ingresos totales'!Q75/consumo!Q76)*100</f>
        <v>37.459024699239805</v>
      </c>
      <c r="R75" s="130">
        <f t="shared" si="9"/>
        <v>8.1375820041960303</v>
      </c>
      <c r="S75" s="186">
        <f>('Ingresos totales'!S75/consumo!S76)*100</f>
        <v>40.517691118625358</v>
      </c>
      <c r="T75" s="130">
        <f t="shared" si="10"/>
        <v>14.46581887907481</v>
      </c>
    </row>
    <row r="76" spans="2:20" ht="21" customHeight="1" x14ac:dyDescent="0.25">
      <c r="B76" s="67">
        <f>+'Ingresos totales'!$B76</f>
        <v>2012</v>
      </c>
      <c r="C76" s="176">
        <f>('Ingresos totales'!C76/consumo!C77)*100</f>
        <v>41.304756751647467</v>
      </c>
      <c r="D76" s="176">
        <f>('Ingresos totales'!D76/consumo!D77)*100</f>
        <v>38.834381928922795</v>
      </c>
      <c r="E76" s="176">
        <f>('Ingresos totales'!E76/consumo!E77)*100</f>
        <v>47.030761995561413</v>
      </c>
      <c r="F76" s="176">
        <f>('Ingresos totales'!F76/consumo!F77)*100</f>
        <v>42.050448237756946</v>
      </c>
      <c r="G76" s="176">
        <f>('Ingresos totales'!G76/consumo!G77)*100</f>
        <v>41.260327371771382</v>
      </c>
      <c r="H76" s="176">
        <f>('Ingresos totales'!H76/consumo!H77)*100</f>
        <v>41.249938290396813</v>
      </c>
      <c r="I76" s="176">
        <f>('Ingresos totales'!I76/consumo!I77)*100</f>
        <v>40.79630111102113</v>
      </c>
      <c r="J76" s="176">
        <f>('Ingresos totales'!J76/consumo!J77)*100</f>
        <v>44.265939141602274</v>
      </c>
      <c r="K76" s="176">
        <f>('Ingresos totales'!K76/consumo!K77)*100</f>
        <v>42.11272820352999</v>
      </c>
      <c r="L76" s="176">
        <f>('Ingresos totales'!L76/consumo!L77)*100</f>
        <v>68.020397659302958</v>
      </c>
      <c r="M76" s="176">
        <f>('Ingresos totales'!M76/consumo!M77)*100</f>
        <v>6.0221643260272444</v>
      </c>
      <c r="N76" s="182">
        <f>('Ingresos totales'!N76/consumo!N77)*100</f>
        <v>4.8530313758930088</v>
      </c>
      <c r="O76" s="178">
        <f>('Ingresos totales'!O76/consumo!O77)*100</f>
        <v>41.474349766545068</v>
      </c>
      <c r="P76" s="130">
        <f t="shared" si="11"/>
        <v>18.261917151446895</v>
      </c>
      <c r="Q76" s="186">
        <f>('Ingresos totales'!Q76/consumo!Q77)*100</f>
        <v>28.237349770364396</v>
      </c>
      <c r="R76" s="130">
        <f t="shared" si="9"/>
        <v>-24.618032644780939</v>
      </c>
      <c r="S76" s="186">
        <f>('Ingresos totales'!S76/consumo!S77)*100</f>
        <v>28.694951978462353</v>
      </c>
      <c r="T76" s="130">
        <f t="shared" si="10"/>
        <v>-29.179202500826296</v>
      </c>
    </row>
    <row r="77" spans="2:20" ht="21" customHeight="1" x14ac:dyDescent="0.25">
      <c r="B77" s="67">
        <f>+'Ingresos totales'!$B77</f>
        <v>2013</v>
      </c>
      <c r="C77" s="176">
        <f>('Ingresos totales'!C77/consumo!C78)*100</f>
        <v>62.368786401757092</v>
      </c>
      <c r="D77" s="176">
        <f>('Ingresos totales'!D77/consumo!D78)*100</f>
        <v>42.651181650755333</v>
      </c>
      <c r="E77" s="176">
        <f>('Ingresos totales'!E77/consumo!E78)*100</f>
        <v>40.816308942861532</v>
      </c>
      <c r="F77" s="176">
        <f>('Ingresos totales'!F77/consumo!F78)*100</f>
        <v>42.716666178587921</v>
      </c>
      <c r="G77" s="176">
        <f>('Ingresos totales'!G77/consumo!G78)*100</f>
        <v>37.499058882740336</v>
      </c>
      <c r="H77" s="176">
        <f>('Ingresos totales'!H77/consumo!H78)*100</f>
        <v>41.662251569439995</v>
      </c>
      <c r="I77" s="176">
        <f>('Ingresos totales'!I77/consumo!I78)*100</f>
        <v>41.014203664520828</v>
      </c>
      <c r="J77" s="176">
        <f>('Ingresos totales'!J77/consumo!J78)*100</f>
        <v>44.195754836205566</v>
      </c>
      <c r="K77" s="176">
        <f>('Ingresos totales'!K77/consumo!K78)*100</f>
        <v>39.019559310800815</v>
      </c>
      <c r="L77" s="176">
        <f>('Ingresos totales'!L77/consumo!L78)*100</f>
        <v>39.562528798699468</v>
      </c>
      <c r="M77" s="176">
        <f>('Ingresos totales'!M77/consumo!M78)*100</f>
        <v>42.843721908934349</v>
      </c>
      <c r="N77" s="182">
        <f>('Ingresos totales'!N77/consumo!N78)*100</f>
        <v>38.905762175594752</v>
      </c>
      <c r="O77" s="178">
        <f>('Ingresos totales'!O77/consumo!O78)*100</f>
        <v>47.351989585434737</v>
      </c>
      <c r="P77" s="130">
        <f t="shared" si="11"/>
        <v>14.17174675907955</v>
      </c>
      <c r="Q77" s="186">
        <f>('Ingresos totales'!Q77/consumo!Q78)*100</f>
        <v>42.313545344108604</v>
      </c>
      <c r="R77" s="130">
        <f t="shared" si="9"/>
        <v>49.849563391099203</v>
      </c>
      <c r="S77" s="186">
        <f>('Ingresos totales'!S77/consumo!S78)*100</f>
        <v>40.027475515819631</v>
      </c>
      <c r="T77" s="130">
        <f t="shared" si="10"/>
        <v>39.49309113973483</v>
      </c>
    </row>
    <row r="78" spans="2:20" ht="21" customHeight="1" x14ac:dyDescent="0.25">
      <c r="B78" s="67">
        <f>+'Ingresos totales'!$B78</f>
        <v>2014</v>
      </c>
      <c r="C78" s="176">
        <f>('Ingresos totales'!C78/consumo!C79)*100</f>
        <v>39.29581885016816</v>
      </c>
      <c r="D78" s="176">
        <f>('Ingresos totales'!D78/consumo!D79)*100</f>
        <v>42.082712044080957</v>
      </c>
      <c r="E78" s="176">
        <f>('Ingresos totales'!E78/consumo!E79)*100</f>
        <v>38.775584025979342</v>
      </c>
      <c r="F78" s="176">
        <f>('Ingresos totales'!F78/consumo!F79)*100</f>
        <v>38.27793199434376</v>
      </c>
      <c r="G78" s="176">
        <f>('Ingresos totales'!G78/consumo!G79)*100</f>
        <v>39.034535029259352</v>
      </c>
      <c r="H78" s="176">
        <f>('Ingresos totales'!H78/consumo!H79)*100</f>
        <v>38.647731946413778</v>
      </c>
      <c r="I78" s="176">
        <f>('Ingresos totales'!I78/consumo!I79)*100</f>
        <v>39.385489336932807</v>
      </c>
      <c r="J78" s="176">
        <f>('Ingresos totales'!J78/consumo!J79)*100</f>
        <v>41.247159431226841</v>
      </c>
      <c r="K78" s="176">
        <f>('Ingresos totales'!K78/consumo!K79)*100</f>
        <v>41.857137190751544</v>
      </c>
      <c r="L78" s="176">
        <f>('Ingresos totales'!L78/consumo!L79)*100</f>
        <v>40.568267359905811</v>
      </c>
      <c r="M78" s="176">
        <f>('Ingresos totales'!M78/consumo!M79)*100</f>
        <v>40.648874657560476</v>
      </c>
      <c r="N78" s="182">
        <f>('Ingresos totales'!N78/consumo!N79)*100</f>
        <v>41.69049022553564</v>
      </c>
      <c r="O78" s="178">
        <f>('Ingresos totales'!O78/consumo!O79)*100</f>
        <v>40.003993622647187</v>
      </c>
      <c r="P78" s="130">
        <f t="shared" si="11"/>
        <v>-15.517818843767783</v>
      </c>
      <c r="Q78" s="186">
        <f>('Ingresos totales'!Q78/consumo!Q79)*100</f>
        <v>40.128244337495289</v>
      </c>
      <c r="R78" s="130">
        <f t="shared" si="9"/>
        <v>-5.1645424386958849</v>
      </c>
      <c r="S78" s="186">
        <f>('Ingresos totales'!S78/consumo!S79)*100</f>
        <v>40.068663451224182</v>
      </c>
      <c r="T78" s="130">
        <f t="shared" si="10"/>
        <v>0.10289915832506491</v>
      </c>
    </row>
    <row r="79" spans="2:20" ht="21" customHeight="1" x14ac:dyDescent="0.25">
      <c r="B79" s="67">
        <f>+'Ingresos totales'!$B79</f>
        <v>2015</v>
      </c>
      <c r="C79" s="176">
        <f>('Ingresos totales'!C79/consumo!C80)*100</f>
        <v>39.211986485333334</v>
      </c>
      <c r="D79" s="176">
        <f>('Ingresos totales'!D79/consumo!D80)*100</f>
        <v>41.607587188924541</v>
      </c>
      <c r="E79" s="176">
        <f>('Ingresos totales'!E79/consumo!E80)*100</f>
        <v>39.973507825978203</v>
      </c>
      <c r="F79" s="176">
        <f>('Ingresos totales'!F79/consumo!F80)*100</f>
        <v>39.197642237484189</v>
      </c>
      <c r="G79" s="176">
        <f>('Ingresos totales'!G79/consumo!G80)*100</f>
        <v>38.02277461263678</v>
      </c>
      <c r="H79" s="176">
        <f>('Ingresos totales'!H79/consumo!H80)*100</f>
        <v>37.613988712902525</v>
      </c>
      <c r="I79" s="176">
        <f>('Ingresos totales'!I79/consumo!I80)*100</f>
        <v>35.288583269123272</v>
      </c>
      <c r="J79" s="176">
        <f>('Ingresos totales'!J79/consumo!J80)*100</f>
        <v>36.476475455082671</v>
      </c>
      <c r="K79" s="176">
        <f>('Ingresos totales'!K79/consumo!K80)*100</f>
        <v>35.194506470444409</v>
      </c>
      <c r="L79" s="176">
        <f>('Ingresos totales'!L79/consumo!L80)*100</f>
        <v>36.074150622846155</v>
      </c>
      <c r="M79" s="176">
        <f>('Ingresos totales'!M79/consumo!M80)*100</f>
        <v>33.504015800255289</v>
      </c>
      <c r="N79" s="182">
        <f>('Ingresos totales'!N79/consumo!N80)*100</f>
        <v>34.807526325508796</v>
      </c>
      <c r="O79" s="178">
        <f>('Ingresos totales'!O79/consumo!O80)*100</f>
        <v>40.245328587440852</v>
      </c>
      <c r="P79" s="130">
        <f t="shared" si="11"/>
        <v>0.60327718044890233</v>
      </c>
      <c r="Q79" s="186">
        <f>('Ingresos totales'!Q79/consumo!Q80)*100</f>
        <v>37.139993993063882</v>
      </c>
      <c r="R79" s="130">
        <f>((Q79/Q77)-1)*100</f>
        <v>-12.22670260544605</v>
      </c>
      <c r="S79" s="187"/>
      <c r="T79" s="111"/>
    </row>
    <row r="80" spans="2:20" ht="21" customHeight="1" x14ac:dyDescent="0.25">
      <c r="B80" s="82">
        <f>+'Ingresos totales'!$B80</f>
        <v>2016</v>
      </c>
      <c r="C80" s="183">
        <f>('Ingresos totales'!C80/consumo!C81)*100</f>
        <v>34.613954036136242</v>
      </c>
      <c r="D80" s="183">
        <f>('Ingresos totales'!D80/consumo!D81)*100</f>
        <v>31.468788965592083</v>
      </c>
      <c r="E80" s="183">
        <f>('Ingresos totales'!E80/consumo!E81)*100</f>
        <v>36.955433925935637</v>
      </c>
      <c r="F80" s="183"/>
      <c r="G80" s="183"/>
      <c r="H80" s="183"/>
      <c r="I80" s="183"/>
      <c r="J80" s="183"/>
      <c r="K80" s="183"/>
      <c r="L80" s="183"/>
      <c r="M80" s="183"/>
      <c r="N80" s="184"/>
      <c r="O80" s="179">
        <f>('Ingresos totales'!O80/consumo!O81)*100</f>
        <v>34.303701122353971</v>
      </c>
      <c r="P80" s="137">
        <f t="shared" si="11"/>
        <v>-14.763520820006558</v>
      </c>
      <c r="Q80" s="185"/>
      <c r="R80" s="137"/>
      <c r="S80" s="168"/>
      <c r="T80" s="112"/>
    </row>
    <row r="81" spans="2:20" ht="21" customHeight="1" x14ac:dyDescent="0.25">
      <c r="B81" s="67"/>
      <c r="C81" s="68"/>
      <c r="D81" s="68"/>
      <c r="E81" s="68"/>
      <c r="F81" s="68"/>
      <c r="G81" s="68"/>
      <c r="H81" s="68"/>
      <c r="N81" s="100"/>
      <c r="O81" s="69"/>
      <c r="P81" s="68"/>
      <c r="R81" s="4"/>
    </row>
    <row r="82" spans="2:20" ht="33.75" x14ac:dyDescent="0.5">
      <c r="B82" s="85" t="s">
        <v>60</v>
      </c>
      <c r="C82" s="86"/>
      <c r="D82" s="86"/>
      <c r="E82" s="86"/>
      <c r="F82" s="86"/>
      <c r="G82" s="86"/>
      <c r="H82" s="86"/>
      <c r="I82" s="86"/>
      <c r="J82" s="86"/>
      <c r="K82" s="86"/>
      <c r="L82" s="86"/>
      <c r="M82" s="86"/>
      <c r="N82" s="98"/>
      <c r="O82" s="86"/>
      <c r="P82" s="86"/>
      <c r="Q82" s="93"/>
      <c r="R82" s="123"/>
      <c r="S82" s="123"/>
      <c r="T82" s="122"/>
    </row>
    <row r="83" spans="2:20" ht="47.25" x14ac:dyDescent="0.25">
      <c r="B83" s="174" t="s">
        <v>23</v>
      </c>
      <c r="C83" s="87" t="s">
        <v>24</v>
      </c>
      <c r="D83" s="87" t="s">
        <v>25</v>
      </c>
      <c r="E83" s="87" t="s">
        <v>26</v>
      </c>
      <c r="F83" s="87" t="s">
        <v>27</v>
      </c>
      <c r="G83" s="87" t="s">
        <v>28</v>
      </c>
      <c r="H83" s="87" t="s">
        <v>29</v>
      </c>
      <c r="I83" s="87" t="s">
        <v>30</v>
      </c>
      <c r="J83" s="87" t="s">
        <v>31</v>
      </c>
      <c r="K83" s="87" t="s">
        <v>32</v>
      </c>
      <c r="L83" s="87" t="s">
        <v>33</v>
      </c>
      <c r="M83" s="87" t="s">
        <v>34</v>
      </c>
      <c r="N83" s="96" t="s">
        <v>35</v>
      </c>
      <c r="O83" s="160" t="s">
        <v>67</v>
      </c>
      <c r="P83" s="161" t="s">
        <v>64</v>
      </c>
      <c r="Q83" s="162" t="s">
        <v>23</v>
      </c>
      <c r="R83" s="161" t="s">
        <v>36</v>
      </c>
      <c r="S83" s="162" t="s">
        <v>63</v>
      </c>
      <c r="T83" s="163" t="s">
        <v>66</v>
      </c>
    </row>
    <row r="84" spans="2:20" ht="21" customHeight="1" x14ac:dyDescent="0.25">
      <c r="B84" s="67">
        <f>+'Ingresos totales'!$B84</f>
        <v>2000</v>
      </c>
      <c r="C84" s="180">
        <f>('Ingresos totales'!C84/consumo!C85)*100</f>
        <v>9.8734822073156252</v>
      </c>
      <c r="D84" s="180">
        <f>('Ingresos totales'!D84/consumo!D85)*100</f>
        <v>9.8789533103809521</v>
      </c>
      <c r="E84" s="180">
        <f>('Ingresos totales'!E84/consumo!E85)*100</f>
        <v>10.933979373259149</v>
      </c>
      <c r="F84" s="180">
        <f>('Ingresos totales'!F84/consumo!F85)*100</f>
        <v>10.617718948730397</v>
      </c>
      <c r="G84" s="180">
        <f>('Ingresos totales'!G84/consumo!G85)*100</f>
        <v>10.949050591228513</v>
      </c>
      <c r="H84" s="180">
        <f>('Ingresos totales'!H84/consumo!H85)*100</f>
        <v>11.299074244802798</v>
      </c>
      <c r="I84" s="180">
        <f>('Ingresos totales'!I84/consumo!I85)*100</f>
        <v>11.01471715164827</v>
      </c>
      <c r="J84" s="180">
        <f>('Ingresos totales'!J84/consumo!J85)*100</f>
        <v>11.201480234195833</v>
      </c>
      <c r="K84" s="180">
        <f>('Ingresos totales'!K84/consumo!K85)*100</f>
        <v>11.464814019537654</v>
      </c>
      <c r="L84" s="180">
        <f>('Ingresos totales'!L84/consumo!L85)*100</f>
        <v>12.628245043704398</v>
      </c>
      <c r="M84" s="180">
        <f>('Ingresos totales'!M84/consumo!M85)*100</f>
        <v>11.538538141570474</v>
      </c>
      <c r="N84" s="181">
        <f>('Ingresos totales'!N84/consumo!N85)*100</f>
        <v>12.279818955861952</v>
      </c>
      <c r="O84" s="178">
        <f>('Ingresos totales'!O84/consumo!O85)*100</f>
        <v>10.247664841927762</v>
      </c>
      <c r="P84" s="110"/>
      <c r="Q84" s="186">
        <f>('Ingresos totales'!Q84/consumo!Q85)*100</f>
        <v>11.139644364257324</v>
      </c>
      <c r="R84" s="110"/>
      <c r="S84" s="186">
        <f>('Ingresos totales'!S84/consumo!S85)*100</f>
        <v>12.286929113211603</v>
      </c>
      <c r="T84" s="110"/>
    </row>
    <row r="85" spans="2:20" ht="21" customHeight="1" x14ac:dyDescent="0.25">
      <c r="B85" s="67">
        <f>+'Ingresos totales'!$B85</f>
        <v>2001</v>
      </c>
      <c r="C85" s="176">
        <f>('Ingresos totales'!C85/consumo!C86)*100</f>
        <v>11.477950798658478</v>
      </c>
      <c r="D85" s="176">
        <f>('Ingresos totales'!D85/consumo!D86)*100</f>
        <v>14.791937008964151</v>
      </c>
      <c r="E85" s="176">
        <f>('Ingresos totales'!E85/consumo!E86)*100</f>
        <v>13.146195873794596</v>
      </c>
      <c r="F85" s="176">
        <f>('Ingresos totales'!F85/consumo!F86)*100</f>
        <v>12.983087500638025</v>
      </c>
      <c r="G85" s="176">
        <f>('Ingresos totales'!G85/consumo!G86)*100</f>
        <v>13.400582543259496</v>
      </c>
      <c r="H85" s="176">
        <f>('Ingresos totales'!H85/consumo!H86)*100</f>
        <v>12.038320307476889</v>
      </c>
      <c r="I85" s="176">
        <f>('Ingresos totales'!I85/consumo!I86)*100</f>
        <v>15.70418287569068</v>
      </c>
      <c r="J85" s="176">
        <f>('Ingresos totales'!J85/consumo!J86)*100</f>
        <v>12.701858861306956</v>
      </c>
      <c r="K85" s="176">
        <f>('Ingresos totales'!K85/consumo!K86)*100</f>
        <v>11.515025937593443</v>
      </c>
      <c r="L85" s="176">
        <f>('Ingresos totales'!L85/consumo!L86)*100</f>
        <v>12.982779697446881</v>
      </c>
      <c r="M85" s="176">
        <f>('Ingresos totales'!M85/consumo!M86)*100</f>
        <v>12.634342507454244</v>
      </c>
      <c r="N85" s="182">
        <f>('Ingresos totales'!N85/consumo!N86)*100</f>
        <v>12.928600670080945</v>
      </c>
      <c r="O85" s="178">
        <f>('Ingresos totales'!O85/consumo!O86)*100</f>
        <v>13.013815307591456</v>
      </c>
      <c r="P85" s="130"/>
      <c r="Q85" s="186">
        <f>('Ingresos totales'!Q85/consumo!Q86)*100</f>
        <v>12.958131867742223</v>
      </c>
      <c r="R85" s="130">
        <f t="shared" ref="R85:R98" si="12">((Q85/Q84)-1)*100</f>
        <v>16.324466419410122</v>
      </c>
      <c r="S85" s="186">
        <f>('Ingresos totales'!S85/consumo!S86)*100</f>
        <v>12.49413994959367</v>
      </c>
      <c r="T85" s="130">
        <f t="shared" ref="T85:T98" si="13">((S85/S84)-1)*100</f>
        <v>1.686433074308713</v>
      </c>
    </row>
    <row r="86" spans="2:20" ht="21" customHeight="1" x14ac:dyDescent="0.25">
      <c r="B86" s="67">
        <f>+'Ingresos totales'!$B86</f>
        <v>2002</v>
      </c>
      <c r="C86" s="176">
        <f>('Ingresos totales'!C86/consumo!C87)*100</f>
        <v>12.854858515750134</v>
      </c>
      <c r="D86" s="176">
        <f>('Ingresos totales'!D86/consumo!D87)*100</f>
        <v>12.258457493426819</v>
      </c>
      <c r="E86" s="176">
        <f>('Ingresos totales'!E86/consumo!E87)*100</f>
        <v>11.67562113937581</v>
      </c>
      <c r="F86" s="176">
        <f>('Ingresos totales'!F86/consumo!F87)*100</f>
        <v>12.435088676671214</v>
      </c>
      <c r="G86" s="176">
        <f>('Ingresos totales'!G86/consumo!G87)*100</f>
        <v>10.084754762010059</v>
      </c>
      <c r="H86" s="176">
        <f>('Ingresos totales'!H86/consumo!H87)*100</f>
        <v>12.674250447227193</v>
      </c>
      <c r="I86" s="176">
        <f>('Ingresos totales'!I86/consumo!I87)*100</f>
        <v>12.698007071681131</v>
      </c>
      <c r="J86" s="176">
        <f>('Ingresos totales'!J86/consumo!J87)*100</f>
        <v>10.6466820542412</v>
      </c>
      <c r="K86" s="176">
        <f>('Ingresos totales'!K86/consumo!K87)*100</f>
        <v>10.245419063270337</v>
      </c>
      <c r="L86" s="176">
        <f>('Ingresos totales'!L86/consumo!L87)*100</f>
        <v>14.696878850102667</v>
      </c>
      <c r="M86" s="176">
        <f>('Ingresos totales'!M86/consumo!M87)*100</f>
        <v>10.666497706975623</v>
      </c>
      <c r="N86" s="182">
        <f>('Ingresos totales'!N86/consumo!N87)*100</f>
        <v>14.168657178217822</v>
      </c>
      <c r="O86" s="178">
        <f>('Ingresos totales'!O86/consumo!O87)*100</f>
        <v>12.266407889425981</v>
      </c>
      <c r="P86" s="130">
        <f t="shared" ref="P86:P100" si="14">((O86/O85)-1)*100</f>
        <v>-5.7431844582079172</v>
      </c>
      <c r="Q86" s="186">
        <f>('Ingresos totales'!Q86/consumo!Q87)*100</f>
        <v>11.908592620595169</v>
      </c>
      <c r="R86" s="130">
        <f t="shared" si="12"/>
        <v>-8.0994641655080084</v>
      </c>
      <c r="S86" s="186">
        <f>('Ingresos totales'!S86/consumo!S87)*100</f>
        <v>12.2564933556145</v>
      </c>
      <c r="T86" s="130">
        <f t="shared" si="13"/>
        <v>-1.9020644473163428</v>
      </c>
    </row>
    <row r="87" spans="2:20" ht="21" customHeight="1" x14ac:dyDescent="0.25">
      <c r="B87" s="67">
        <f>+'Ingresos totales'!$B87</f>
        <v>2003</v>
      </c>
      <c r="C87" s="176">
        <f>('Ingresos totales'!C87/consumo!C88)*100</f>
        <v>12.673034559130771</v>
      </c>
      <c r="D87" s="176">
        <f>('Ingresos totales'!D87/consumo!D88)*100</f>
        <v>12.15508270329588</v>
      </c>
      <c r="E87" s="176">
        <f>('Ingresos totales'!E87/consumo!E88)*100</f>
        <v>12.706852385087261</v>
      </c>
      <c r="F87" s="176">
        <f>('Ingresos totales'!F87/consumo!F88)*100</f>
        <v>11.823676187092357</v>
      </c>
      <c r="G87" s="176">
        <f>('Ingresos totales'!G87/consumo!G88)*100</f>
        <v>12.369666017651362</v>
      </c>
      <c r="H87" s="176">
        <f>('Ingresos totales'!H87/consumo!H88)*100</f>
        <v>14.350668061249724</v>
      </c>
      <c r="I87" s="176">
        <f>('Ingresos totales'!I87/consumo!I88)*100</f>
        <v>12.752366888131537</v>
      </c>
      <c r="J87" s="176">
        <f>('Ingresos totales'!J87/consumo!J88)*100</f>
        <v>15.375302571860816</v>
      </c>
      <c r="K87" s="176">
        <f>('Ingresos totales'!K87/consumo!K88)*100</f>
        <v>14.326486633933444</v>
      </c>
      <c r="L87" s="176">
        <f>('Ingresos totales'!L87/consumo!L88)*100</f>
        <v>13.682582702271823</v>
      </c>
      <c r="M87" s="176">
        <f>('Ingresos totales'!M87/consumo!M88)*100</f>
        <v>-0.41104150352388441</v>
      </c>
      <c r="N87" s="182">
        <f>('Ingresos totales'!N87/consumo!N88)*100</f>
        <v>16.982947624847746</v>
      </c>
      <c r="O87" s="178">
        <f>('Ingresos totales'!O87/consumo!O88)*100</f>
        <v>12.48985349646002</v>
      </c>
      <c r="P87" s="130">
        <f t="shared" si="14"/>
        <v>1.8216058771912902</v>
      </c>
      <c r="Q87" s="186">
        <f>('Ingresos totales'!Q87/consumo!Q88)*100</f>
        <v>12.174623307102719</v>
      </c>
      <c r="R87" s="130">
        <f t="shared" si="12"/>
        <v>2.2339389295042755</v>
      </c>
      <c r="S87" s="186">
        <f>('Ingresos totales'!S87/consumo!S88)*100</f>
        <v>12.607190970523725</v>
      </c>
      <c r="T87" s="130">
        <f t="shared" si="13"/>
        <v>2.8613209727607503</v>
      </c>
    </row>
    <row r="88" spans="2:20" ht="21" customHeight="1" x14ac:dyDescent="0.25">
      <c r="B88" s="67">
        <f>+'Ingresos totales'!$B88</f>
        <v>2004</v>
      </c>
      <c r="C88" s="176">
        <f>('Ingresos totales'!C88/consumo!C89)*100</f>
        <v>18.30060382288805</v>
      </c>
      <c r="D88" s="176">
        <f>('Ingresos totales'!D88/consumo!D89)*100</f>
        <v>12.661893889313451</v>
      </c>
      <c r="E88" s="176">
        <f>('Ingresos totales'!E88/consumo!E89)*100</f>
        <v>13.775071088199073</v>
      </c>
      <c r="F88" s="176">
        <f>('Ingresos totales'!F88/consumo!F89)*100</f>
        <v>11.397511574628115</v>
      </c>
      <c r="G88" s="176">
        <f>('Ingresos totales'!G88/consumo!G89)*100</f>
        <v>15.05716746717053</v>
      </c>
      <c r="H88" s="176">
        <f>('Ingresos totales'!H88/consumo!H89)*100</f>
        <v>10.782844774193372</v>
      </c>
      <c r="I88" s="176">
        <f>('Ingresos totales'!I88/consumo!I89)*100</f>
        <v>17.467488665491992</v>
      </c>
      <c r="J88" s="176">
        <f>('Ingresos totales'!J88/consumo!J89)*100</f>
        <v>12.397824447980986</v>
      </c>
      <c r="K88" s="176">
        <f>('Ingresos totales'!K88/consumo!K89)*100</f>
        <v>15.051105591238645</v>
      </c>
      <c r="L88" s="176">
        <f>('Ingresos totales'!L88/consumo!L89)*100</f>
        <v>13.510897834025204</v>
      </c>
      <c r="M88" s="176">
        <f>('Ingresos totales'!M88/consumo!M89)*100</f>
        <v>14.616890690224762</v>
      </c>
      <c r="N88" s="182">
        <f>('Ingresos totales'!N88/consumo!N89)*100</f>
        <v>14.047053853888784</v>
      </c>
      <c r="O88" s="178">
        <f>('Ingresos totales'!O88/consumo!O89)*100</f>
        <v>15.15295340757212</v>
      </c>
      <c r="P88" s="130">
        <f t="shared" si="14"/>
        <v>21.322106875528203</v>
      </c>
      <c r="Q88" s="186">
        <f>('Ingresos totales'!Q88/consumo!Q89)*100</f>
        <v>13.940328004771175</v>
      </c>
      <c r="R88" s="130">
        <f t="shared" si="12"/>
        <v>14.50315671482285</v>
      </c>
      <c r="S88" s="186">
        <f>('Ingresos totales'!S88/consumo!S89)*100</f>
        <v>14.363665388364661</v>
      </c>
      <c r="T88" s="130">
        <f t="shared" si="13"/>
        <v>13.932321814967864</v>
      </c>
    </row>
    <row r="89" spans="2:20" ht="21" customHeight="1" x14ac:dyDescent="0.25">
      <c r="B89" s="67">
        <f>+'Ingresos totales'!$B89</f>
        <v>2005</v>
      </c>
      <c r="C89" s="176">
        <f>('Ingresos totales'!C89/consumo!C90)*100</f>
        <v>13.706987795930131</v>
      </c>
      <c r="D89" s="176">
        <f>('Ingresos totales'!D89/consumo!D90)*100</f>
        <v>13.487489596413807</v>
      </c>
      <c r="E89" s="176">
        <f>('Ingresos totales'!E89/consumo!E90)*100</f>
        <v>14.65080288516854</v>
      </c>
      <c r="F89" s="176">
        <f>('Ingresos totales'!F89/consumo!F90)*100</f>
        <v>16.25826239954349</v>
      </c>
      <c r="G89" s="176">
        <f>('Ingresos totales'!G89/consumo!G90)*100</f>
        <v>13.507235749563264</v>
      </c>
      <c r="H89" s="176">
        <f>('Ingresos totales'!H89/consumo!H90)*100</f>
        <v>14.574717961363854</v>
      </c>
      <c r="I89" s="176">
        <f>('Ingresos totales'!I89/consumo!I90)*100</f>
        <v>16.694819171932796</v>
      </c>
      <c r="J89" s="176">
        <f>('Ingresos totales'!J89/consumo!J90)*100</f>
        <v>13.342010492746873</v>
      </c>
      <c r="K89" s="176">
        <f>('Ingresos totales'!K89/consumo!K90)*100</f>
        <v>18.134623737639227</v>
      </c>
      <c r="L89" s="176">
        <f>('Ingresos totales'!L89/consumo!L90)*100</f>
        <v>17.255495953984457</v>
      </c>
      <c r="M89" s="176">
        <f>('Ingresos totales'!M89/consumo!M90)*100</f>
        <v>18.246815161167397</v>
      </c>
      <c r="N89" s="182">
        <f>('Ingresos totales'!N89/consumo!N90)*100</f>
        <v>15.940188603764438</v>
      </c>
      <c r="O89" s="178">
        <f>('Ingresos totales'!O89/consumo!O90)*100</f>
        <v>13.946085961562654</v>
      </c>
      <c r="P89" s="130">
        <f t="shared" si="14"/>
        <v>-7.9645691077382956</v>
      </c>
      <c r="Q89" s="186">
        <f>('Ingresos totales'!Q89/consumo!Q90)*100</f>
        <v>15.493948999514592</v>
      </c>
      <c r="R89" s="130">
        <f t="shared" si="12"/>
        <v>11.144795116812745</v>
      </c>
      <c r="S89" s="186">
        <f>('Ingresos totales'!S89/consumo!S90)*100</f>
        <v>17.900852124626308</v>
      </c>
      <c r="T89" s="130">
        <f t="shared" si="13"/>
        <v>24.625933845040414</v>
      </c>
    </row>
    <row r="90" spans="2:20" ht="21" customHeight="1" x14ac:dyDescent="0.25">
      <c r="B90" s="67">
        <f>+'Ingresos totales'!$B90</f>
        <v>2006</v>
      </c>
      <c r="C90" s="176">
        <f>('Ingresos totales'!C90/consumo!C91)*100</f>
        <v>18.389052075657904</v>
      </c>
      <c r="D90" s="176">
        <f>('Ingresos totales'!D90/consumo!D91)*100</f>
        <v>20.145096781228119</v>
      </c>
      <c r="E90" s="176">
        <f>('Ingresos totales'!E90/consumo!E91)*100</f>
        <v>17.13719797420767</v>
      </c>
      <c r="F90" s="176">
        <f>('Ingresos totales'!F90/consumo!F91)*100</f>
        <v>20.734773198332629</v>
      </c>
      <c r="G90" s="176">
        <f>('Ingresos totales'!G90/consumo!G91)*100</f>
        <v>18.477264219673888</v>
      </c>
      <c r="H90" s="176">
        <f>('Ingresos totales'!H90/consumo!H91)*100</f>
        <v>20.760743967167805</v>
      </c>
      <c r="I90" s="176">
        <f>('Ingresos totales'!I90/consumo!I91)*100</f>
        <v>18.82962365329443</v>
      </c>
      <c r="J90" s="176">
        <f>('Ingresos totales'!J90/consumo!J91)*100</f>
        <v>20.609478348593989</v>
      </c>
      <c r="K90" s="176">
        <f>('Ingresos totales'!K90/consumo!K91)*100</f>
        <v>19.745324956778123</v>
      </c>
      <c r="L90" s="176">
        <f>('Ingresos totales'!L90/consumo!L91)*100</f>
        <v>18.844807985916397</v>
      </c>
      <c r="M90" s="176">
        <f>('Ingresos totales'!M90/consumo!M91)*100</f>
        <v>19.658190795052672</v>
      </c>
      <c r="N90" s="182">
        <f>('Ingresos totales'!N90/consumo!N91)*100</f>
        <v>18.043343367131389</v>
      </c>
      <c r="O90" s="178">
        <f>('Ingresos totales'!O90/consumo!O91)*100</f>
        <v>18.432326773820758</v>
      </c>
      <c r="P90" s="130">
        <f t="shared" si="14"/>
        <v>32.168458050687534</v>
      </c>
      <c r="Q90" s="186">
        <f>('Ingresos totales'!Q90/consumo!Q91)*100</f>
        <v>19.2012811861063</v>
      </c>
      <c r="R90" s="130">
        <f t="shared" si="12"/>
        <v>23.927613203760089</v>
      </c>
      <c r="S90" s="186">
        <f>('Ingresos totales'!S90/consumo!S91)*100</f>
        <v>19.023417356666865</v>
      </c>
      <c r="T90" s="130">
        <f t="shared" si="13"/>
        <v>6.2710156154870189</v>
      </c>
    </row>
    <row r="91" spans="2:20" ht="21" customHeight="1" x14ac:dyDescent="0.25">
      <c r="B91" s="67">
        <f>+'Ingresos totales'!$B91</f>
        <v>2007</v>
      </c>
      <c r="C91" s="176">
        <f>('Ingresos totales'!C91/consumo!C92)*100</f>
        <v>19.807762424801719</v>
      </c>
      <c r="D91" s="176">
        <f>('Ingresos totales'!D91/consumo!D92)*100</f>
        <v>20.422165995130065</v>
      </c>
      <c r="E91" s="176">
        <f>('Ingresos totales'!E91/consumo!E92)*100</f>
        <v>17.812070996769098</v>
      </c>
      <c r="F91" s="176">
        <f>('Ingresos totales'!F91/consumo!F92)*100</f>
        <v>20.780020071320145</v>
      </c>
      <c r="G91" s="176">
        <f>('Ingresos totales'!G91/consumo!G92)*100</f>
        <v>17.171771690729994</v>
      </c>
      <c r="H91" s="176">
        <f>('Ingresos totales'!H91/consumo!H92)*100</f>
        <v>16.913095922102531</v>
      </c>
      <c r="I91" s="176">
        <f>('Ingresos totales'!I91/consumo!I92)*100</f>
        <v>18.454840228479917</v>
      </c>
      <c r="J91" s="176">
        <f>('Ingresos totales'!J91/consumo!J92)*100</f>
        <v>18.890795015266647</v>
      </c>
      <c r="K91" s="176">
        <f>('Ingresos totales'!K91/consumo!K92)*100</f>
        <v>17.762321813789782</v>
      </c>
      <c r="L91" s="176">
        <f>('Ingresos totales'!L91/consumo!L92)*100</f>
        <v>19.236907665957336</v>
      </c>
      <c r="M91" s="176">
        <f>('Ingresos totales'!M91/consumo!M92)*100</f>
        <v>18.897380283604402</v>
      </c>
      <c r="N91" s="182">
        <f>('Ingresos totales'!N91/consumo!N92)*100</f>
        <v>16.18606973174202</v>
      </c>
      <c r="O91" s="178">
        <f>('Ingresos totales'!O91/consumo!O92)*100</f>
        <v>19.298947107903931</v>
      </c>
      <c r="P91" s="130">
        <f t="shared" si="14"/>
        <v>4.7016328688032294</v>
      </c>
      <c r="Q91" s="186">
        <f>('Ingresos totales'!Q91/consumo!Q92)*100</f>
        <v>18.503643530022174</v>
      </c>
      <c r="R91" s="130">
        <f t="shared" si="12"/>
        <v>-3.6332870151858598</v>
      </c>
      <c r="S91" s="186">
        <f>('Ingresos totales'!S91/consumo!S92)*100</f>
        <v>20.102153152390148</v>
      </c>
      <c r="T91" s="130">
        <f t="shared" si="13"/>
        <v>5.6705678874528598</v>
      </c>
    </row>
    <row r="92" spans="2:20" ht="21" customHeight="1" x14ac:dyDescent="0.25">
      <c r="B92" s="67">
        <f>+'Ingresos totales'!$B92</f>
        <v>2008</v>
      </c>
      <c r="C92" s="176">
        <f>('Ingresos totales'!C92/consumo!C93)*100</f>
        <v>23.511417665344201</v>
      </c>
      <c r="D92" s="176">
        <f>('Ingresos totales'!D92/consumo!D93)*100</f>
        <v>19.80640856620909</v>
      </c>
      <c r="E92" s="176">
        <f>('Ingresos totales'!E92/consumo!E93)*100</f>
        <v>19.641242324844189</v>
      </c>
      <c r="F92" s="176">
        <f>('Ingresos totales'!F92/consumo!F93)*100</f>
        <v>21.658470318408046</v>
      </c>
      <c r="G92" s="176">
        <f>('Ingresos totales'!G92/consumo!G93)*100</f>
        <v>25.535672081185645</v>
      </c>
      <c r="H92" s="176">
        <f>('Ingresos totales'!H92/consumo!H93)*100</f>
        <v>25.090846296087697</v>
      </c>
      <c r="I92" s="176">
        <f>('Ingresos totales'!I92/consumo!I93)*100</f>
        <v>22.910111235151351</v>
      </c>
      <c r="J92" s="176">
        <f>('Ingresos totales'!J92/consumo!J93)*100</f>
        <v>22.996659194851617</v>
      </c>
      <c r="K92" s="176">
        <f>('Ingresos totales'!K92/consumo!K93)*100</f>
        <v>22.795387125155951</v>
      </c>
      <c r="L92" s="176">
        <f>('Ingresos totales'!L92/consumo!L93)*100</f>
        <v>24.612557629390015</v>
      </c>
      <c r="M92" s="176">
        <f>('Ingresos totales'!M92/consumo!M93)*100</f>
        <v>26.91897550806755</v>
      </c>
      <c r="N92" s="182">
        <f>('Ingresos totales'!N92/consumo!N93)*100</f>
        <v>27.172022899593077</v>
      </c>
      <c r="O92" s="178">
        <f>('Ingresos totales'!O92/consumo!O93)*100</f>
        <v>20.936160854765411</v>
      </c>
      <c r="P92" s="130">
        <f t="shared" si="14"/>
        <v>8.483435586965026</v>
      </c>
      <c r="Q92" s="186">
        <f>('Ingresos totales'!Q92/consumo!Q93)*100</f>
        <v>23.579720817875653</v>
      </c>
      <c r="R92" s="130">
        <f t="shared" si="12"/>
        <v>27.432852776360185</v>
      </c>
      <c r="S92" s="186">
        <f>('Ingresos totales'!S92/consumo!S93)*100</f>
        <v>25.483353073599346</v>
      </c>
      <c r="T92" s="130">
        <f t="shared" si="13"/>
        <v>26.76927133335154</v>
      </c>
    </row>
    <row r="93" spans="2:20" ht="21" customHeight="1" x14ac:dyDescent="0.25">
      <c r="B93" s="67">
        <f>+'Ingresos totales'!$B93</f>
        <v>2009</v>
      </c>
      <c r="C93" s="176">
        <f>('Ingresos totales'!C93/consumo!C94)*100</f>
        <v>33.37154423941768</v>
      </c>
      <c r="D93" s="176">
        <f>('Ingresos totales'!D93/consumo!D94)*100</f>
        <v>31.359561121377766</v>
      </c>
      <c r="E93" s="176">
        <f>('Ingresos totales'!E93/consumo!E94)*100</f>
        <v>26.572852292232056</v>
      </c>
      <c r="F93" s="176">
        <f>('Ingresos totales'!F93/consumo!F94)*100</f>
        <v>23.703659297292049</v>
      </c>
      <c r="G93" s="176">
        <f>('Ingresos totales'!G93/consumo!G94)*100</f>
        <v>24.825260321937542</v>
      </c>
      <c r="H93" s="176">
        <f>('Ingresos totales'!H93/consumo!H94)*100</f>
        <v>18.356125656564753</v>
      </c>
      <c r="I93" s="176">
        <f>('Ingresos totales'!I93/consumo!I94)*100</f>
        <v>17.806956115779645</v>
      </c>
      <c r="J93" s="176">
        <f>('Ingresos totales'!J93/consumo!J94)*100</f>
        <v>17.825274572649576</v>
      </c>
      <c r="K93" s="176">
        <f>('Ingresos totales'!K93/consumo!K94)*100</f>
        <v>19.819042222226365</v>
      </c>
      <c r="L93" s="176">
        <f>('Ingresos totales'!L93/consumo!L94)*100</f>
        <v>19.497407001265287</v>
      </c>
      <c r="M93" s="176">
        <f>('Ingresos totales'!M93/consumo!M94)*100</f>
        <v>19.367640311837807</v>
      </c>
      <c r="N93" s="182">
        <f>('Ingresos totales'!N93/consumo!N94)*100</f>
        <v>20.353457672750896</v>
      </c>
      <c r="O93" s="178">
        <f>('Ingresos totales'!O93/consumo!O94)*100</f>
        <v>30.455409457290639</v>
      </c>
      <c r="P93" s="130">
        <f t="shared" si="14"/>
        <v>45.467976046613586</v>
      </c>
      <c r="Q93" s="186">
        <f>('Ingresos totales'!Q93/consumo!Q94)*100</f>
        <v>22.645507625525298</v>
      </c>
      <c r="R93" s="130">
        <f t="shared" si="12"/>
        <v>-3.9619349167278273</v>
      </c>
      <c r="S93" s="186">
        <f>('Ingresos totales'!S93/consumo!S94)*100</f>
        <v>20.566352054955054</v>
      </c>
      <c r="T93" s="130">
        <f t="shared" si="13"/>
        <v>-19.294953079539155</v>
      </c>
    </row>
    <row r="94" spans="2:20" ht="21" customHeight="1" x14ac:dyDescent="0.25">
      <c r="B94" s="67">
        <f>+'Ingresos totales'!$B94</f>
        <v>2010</v>
      </c>
      <c r="C94" s="176">
        <f>('Ingresos totales'!C94/consumo!C95)*100</f>
        <v>20.963268230376563</v>
      </c>
      <c r="D94" s="176">
        <f>('Ingresos totales'!D94/consumo!D95)*100</f>
        <v>21.451886799548703</v>
      </c>
      <c r="E94" s="176">
        <f>('Ingresos totales'!E94/consumo!E95)*100</f>
        <v>20.384973562662623</v>
      </c>
      <c r="F94" s="176">
        <f>('Ingresos totales'!F94/consumo!F95)*100</f>
        <v>23.455334842327566</v>
      </c>
      <c r="G94" s="176">
        <f>('Ingresos totales'!G94/consumo!G95)*100</f>
        <v>22.728735189288127</v>
      </c>
      <c r="H94" s="176">
        <f>('Ingresos totales'!H94/consumo!H95)*100</f>
        <v>23.762376237623766</v>
      </c>
      <c r="I94" s="176">
        <f>('Ingresos totales'!I94/consumo!I95)*100</f>
        <v>23.343725261325762</v>
      </c>
      <c r="J94" s="176">
        <f>('Ingresos totales'!J94/consumo!J95)*100</f>
        <v>24.851902308732509</v>
      </c>
      <c r="K94" s="176">
        <f>('Ingresos totales'!K94/consumo!K95)*100</f>
        <v>23.802996279728472</v>
      </c>
      <c r="L94" s="176">
        <f>('Ingresos totales'!L94/consumo!L95)*100</f>
        <v>23.556837105057479</v>
      </c>
      <c r="M94" s="176">
        <f>('Ingresos totales'!M94/consumo!M95)*100</f>
        <v>23.766225239127806</v>
      </c>
      <c r="N94" s="182">
        <f>('Ingresos totales'!N94/consumo!N95)*100</f>
        <v>22.447570489123628</v>
      </c>
      <c r="O94" s="178">
        <f>('Ingresos totales'!O94/consumo!O95)*100</f>
        <v>20.940393922590772</v>
      </c>
      <c r="P94" s="130">
        <f t="shared" si="14"/>
        <v>-31.242448235816088</v>
      </c>
      <c r="Q94" s="186">
        <f>('Ingresos totales'!Q94/consumo!Q95)*100</f>
        <v>22.830491920841816</v>
      </c>
      <c r="R94" s="130">
        <f t="shared" si="12"/>
        <v>0.81686972257584145</v>
      </c>
      <c r="S94" s="186">
        <f>('Ingresos totales'!S94/consumo!S95)*100</f>
        <v>23.51537763046586</v>
      </c>
      <c r="T94" s="130">
        <f t="shared" si="13"/>
        <v>14.339079519939935</v>
      </c>
    </row>
    <row r="95" spans="2:20" ht="21" customHeight="1" x14ac:dyDescent="0.25">
      <c r="B95" s="67">
        <f>+'Ingresos totales'!$B95</f>
        <v>2011</v>
      </c>
      <c r="C95" s="176">
        <f>('Ingresos totales'!C95/consumo!C96)*100</f>
        <v>23.070401797881459</v>
      </c>
      <c r="D95" s="176">
        <f>('Ingresos totales'!D95/consumo!D96)*100</f>
        <v>22.661537958248275</v>
      </c>
      <c r="E95" s="176">
        <f>('Ingresos totales'!E95/consumo!E96)*100</f>
        <v>22.653354702471059</v>
      </c>
      <c r="F95" s="176">
        <f>('Ingresos totales'!F95/consumo!F96)*100</f>
        <v>22.557580593694002</v>
      </c>
      <c r="G95" s="176">
        <f>('Ingresos totales'!G95/consumo!G96)*100</f>
        <v>23.149723201638523</v>
      </c>
      <c r="H95" s="176">
        <f>('Ingresos totales'!H95/consumo!H96)*100</f>
        <v>26.533268492481177</v>
      </c>
      <c r="I95" s="176">
        <f>('Ingresos totales'!I95/consumo!I96)*100</f>
        <v>23.27741370601111</v>
      </c>
      <c r="J95" s="176">
        <f>('Ingresos totales'!J95/consumo!J96)*100</f>
        <v>26.601448651640926</v>
      </c>
      <c r="K95" s="176">
        <f>('Ingresos totales'!K95/consumo!K96)*100</f>
        <v>27.738955540390808</v>
      </c>
      <c r="L95" s="176">
        <f>('Ingresos totales'!L95/consumo!L96)*100</f>
        <v>28.783732126019967</v>
      </c>
      <c r="M95" s="176">
        <f>('Ingresos totales'!M95/consumo!M96)*100</f>
        <v>27.77863961542657</v>
      </c>
      <c r="N95" s="182">
        <f>('Ingresos totales'!N95/consumo!N96)*100</f>
        <v>30.324085675430645</v>
      </c>
      <c r="O95" s="178">
        <f>('Ingresos totales'!O95/consumo!O96)*100</f>
        <v>22.810638615658878</v>
      </c>
      <c r="P95" s="130">
        <f t="shared" si="14"/>
        <v>8.931277510737079</v>
      </c>
      <c r="Q95" s="186">
        <f>('Ingresos totales'!Q95/consumo!Q96)*100</f>
        <v>25.422766139385317</v>
      </c>
      <c r="R95" s="130">
        <f t="shared" si="12"/>
        <v>11.354438737156736</v>
      </c>
      <c r="S95" s="186">
        <f>('Ingresos totales'!S95/consumo!S96)*100</f>
        <v>28.487892148992827</v>
      </c>
      <c r="T95" s="130">
        <f t="shared" si="13"/>
        <v>21.145799130543065</v>
      </c>
    </row>
    <row r="96" spans="2:20" ht="21" customHeight="1" x14ac:dyDescent="0.25">
      <c r="B96" s="67">
        <f>+'Ingresos totales'!$B96</f>
        <v>2012</v>
      </c>
      <c r="C96" s="176">
        <f>('Ingresos totales'!C96/consumo!C97)*100</f>
        <v>29.437467659765769</v>
      </c>
      <c r="D96" s="176">
        <f>('Ingresos totales'!D96/consumo!D97)*100</f>
        <v>29.760465558111726</v>
      </c>
      <c r="E96" s="176">
        <f>('Ingresos totales'!E96/consumo!E97)*100</f>
        <v>30.721617797936219</v>
      </c>
      <c r="F96" s="176">
        <f>('Ingresos totales'!F96/consumo!F97)*100</f>
        <v>31.054779862407106</v>
      </c>
      <c r="G96" s="176">
        <f>('Ingresos totales'!G96/consumo!G97)*100</f>
        <v>30.219287958696739</v>
      </c>
      <c r="H96" s="176">
        <f>('Ingresos totales'!H96/consumo!H97)*100</f>
        <v>28.514306872345873</v>
      </c>
      <c r="I96" s="176">
        <f>('Ingresos totales'!I96/consumo!I97)*100</f>
        <v>30.711798772843867</v>
      </c>
      <c r="J96" s="176">
        <f>('Ingresos totales'!J96/consumo!J97)*100</f>
        <v>30.409205881229042</v>
      </c>
      <c r="K96" s="176">
        <f>('Ingresos totales'!K96/consumo!K97)*100</f>
        <v>29.703083215177532</v>
      </c>
      <c r="L96" s="176">
        <f>('Ingresos totales'!L96/consumo!L97)*100</f>
        <v>34.73327348286297</v>
      </c>
      <c r="M96" s="176">
        <f>('Ingresos totales'!M96/consumo!M97)*100</f>
        <v>29.833202870922943</v>
      </c>
      <c r="N96" s="182">
        <f>('Ingresos totales'!N96/consumo!N97)*100</f>
        <v>29.718284378863768</v>
      </c>
      <c r="O96" s="178">
        <f>('Ingresos totales'!O96/consumo!O97)*100</f>
        <v>29.958524822991478</v>
      </c>
      <c r="P96" s="130">
        <f t="shared" si="14"/>
        <v>31.335756651836011</v>
      </c>
      <c r="Q96" s="186">
        <f>('Ingresos totales'!Q96/consumo!Q97)*100</f>
        <v>30.419038931768071</v>
      </c>
      <c r="R96" s="130">
        <f t="shared" si="12"/>
        <v>19.652750471721703</v>
      </c>
      <c r="S96" s="186">
        <f>('Ingresos totales'!S96/consumo!S97)*100</f>
        <v>29.40802584592031</v>
      </c>
      <c r="T96" s="130">
        <f t="shared" si="13"/>
        <v>3.2299114729694489</v>
      </c>
    </row>
    <row r="97" spans="2:20" ht="21" customHeight="1" x14ac:dyDescent="0.25">
      <c r="B97" s="67">
        <f>+'Ingresos totales'!$B97</f>
        <v>2013</v>
      </c>
      <c r="C97" s="176">
        <f>('Ingresos totales'!C97/consumo!C98)*100</f>
        <v>21.66631738580088</v>
      </c>
      <c r="D97" s="176">
        <f>('Ingresos totales'!D97/consumo!D98)*100</f>
        <v>29.396486081310581</v>
      </c>
      <c r="E97" s="176">
        <f>('Ingresos totales'!E97/consumo!E98)*100</f>
        <v>29.738492970093837</v>
      </c>
      <c r="F97" s="176">
        <f>('Ingresos totales'!F97/consumo!F98)*100</f>
        <v>30.230588701148815</v>
      </c>
      <c r="G97" s="176">
        <f>('Ingresos totales'!G97/consumo!G98)*100</f>
        <v>25.515532904277055</v>
      </c>
      <c r="H97" s="176">
        <f>('Ingresos totales'!H97/consumo!H98)*100</f>
        <v>29.99769577270882</v>
      </c>
      <c r="I97" s="176">
        <f>('Ingresos totales'!I97/consumo!I98)*100</f>
        <v>27.781375427276288</v>
      </c>
      <c r="J97" s="176">
        <f>('Ingresos totales'!J97/consumo!J98)*100</f>
        <v>34.418886726509363</v>
      </c>
      <c r="K97" s="176">
        <f>('Ingresos totales'!K97/consumo!K98)*100</f>
        <v>23.236391533048689</v>
      </c>
      <c r="L97" s="176">
        <f>('Ingresos totales'!L97/consumo!L98)*100</f>
        <v>27.986547049852241</v>
      </c>
      <c r="M97" s="176">
        <f>('Ingresos totales'!M97/consumo!M98)*100</f>
        <v>27.021946682363307</v>
      </c>
      <c r="N97" s="182">
        <f>('Ingresos totales'!N97/consumo!N98)*100</f>
        <v>27.149297190508932</v>
      </c>
      <c r="O97" s="178">
        <f>('Ingresos totales'!O97/consumo!O98)*100</f>
        <v>26.981737426619564</v>
      </c>
      <c r="P97" s="130">
        <f t="shared" si="14"/>
        <v>-9.9363617332966836</v>
      </c>
      <c r="Q97" s="186">
        <f>('Ingresos totales'!Q97/consumo!Q98)*100</f>
        <v>27.807853470455395</v>
      </c>
      <c r="R97" s="130">
        <f t="shared" si="12"/>
        <v>-8.5840498352684254</v>
      </c>
      <c r="S97" s="186">
        <f>('Ingresos totales'!S97/consumo!S98)*100</f>
        <v>27.489918905114607</v>
      </c>
      <c r="T97" s="130">
        <f t="shared" si="13"/>
        <v>-6.5223927333830094</v>
      </c>
    </row>
    <row r="98" spans="2:20" ht="21" customHeight="1" x14ac:dyDescent="0.25">
      <c r="B98" s="67">
        <f>+'Ingresos totales'!$B98</f>
        <v>2014</v>
      </c>
      <c r="C98" s="176">
        <f>('Ingresos totales'!C98/consumo!C99)*100</f>
        <v>27.402042232076862</v>
      </c>
      <c r="D98" s="176">
        <f>('Ingresos totales'!D98/consumo!D99)*100</f>
        <v>28.337839408763578</v>
      </c>
      <c r="E98" s="176">
        <f>('Ingresos totales'!E98/consumo!E99)*100</f>
        <v>27.026117436955271</v>
      </c>
      <c r="F98" s="176">
        <f>('Ingresos totales'!F98/consumo!F99)*100</f>
        <v>27.089963388173903</v>
      </c>
      <c r="G98" s="176">
        <f>('Ingresos totales'!G98/consumo!G99)*100</f>
        <v>26.680843831544916</v>
      </c>
      <c r="H98" s="176">
        <f>('Ingresos totales'!H98/consumo!H99)*100</f>
        <v>26.778907334792805</v>
      </c>
      <c r="I98" s="176">
        <f>('Ingresos totales'!I98/consumo!I99)*100</f>
        <v>26.960180584662158</v>
      </c>
      <c r="J98" s="176">
        <f>('Ingresos totales'!J98/consumo!J99)*100</f>
        <v>29.581961976504729</v>
      </c>
      <c r="K98" s="176">
        <f>('Ingresos totales'!K98/consumo!K99)*100</f>
        <v>29.065972576681993</v>
      </c>
      <c r="L98" s="176">
        <f>('Ingresos totales'!L98/consumo!L99)*100</f>
        <v>28.100462472577199</v>
      </c>
      <c r="M98" s="176">
        <f>('Ingresos totales'!M98/consumo!M99)*100</f>
        <v>28.342086855406773</v>
      </c>
      <c r="N98" s="182">
        <f>('Ingresos totales'!N98/consumo!N99)*100</f>
        <v>29.597285696401261</v>
      </c>
      <c r="O98" s="178">
        <f>('Ingresos totales'!O98/consumo!O99)*100</f>
        <v>27.600773307241873</v>
      </c>
      <c r="P98" s="130">
        <f t="shared" si="14"/>
        <v>2.294277313704729</v>
      </c>
      <c r="Q98" s="186">
        <f>('Ingresos totales'!Q98/consumo!Q99)*100</f>
        <v>27.907930374644984</v>
      </c>
      <c r="R98" s="130">
        <f t="shared" si="12"/>
        <v>0.35988719624084897</v>
      </c>
      <c r="S98" s="186">
        <f>('Ingresos totales'!S98/consumo!S99)*100</f>
        <v>27.970388886603061</v>
      </c>
      <c r="T98" s="130">
        <f t="shared" si="13"/>
        <v>1.7478042883533718</v>
      </c>
    </row>
    <row r="99" spans="2:20" ht="21" customHeight="1" x14ac:dyDescent="0.25">
      <c r="B99" s="67">
        <f>+'Ingresos totales'!$B99</f>
        <v>2015</v>
      </c>
      <c r="C99" s="176">
        <f>('Ingresos totales'!C99/consumo!C100)*100</f>
        <v>27.363117359063189</v>
      </c>
      <c r="D99" s="176">
        <f>('Ingresos totales'!D99/consumo!D100)*100</f>
        <v>28.741018746624537</v>
      </c>
      <c r="E99" s="176">
        <f>('Ingresos totales'!E99/consumo!E100)*100</f>
        <v>28.351406666909384</v>
      </c>
      <c r="F99" s="176">
        <f>('Ingresos totales'!F99/consumo!F100)*100</f>
        <v>28.601882164093055</v>
      </c>
      <c r="G99" s="176">
        <f>('Ingresos totales'!G99/consumo!G100)*100</f>
        <v>25.51906223976172</v>
      </c>
      <c r="H99" s="176">
        <f>('Ingresos totales'!H99/consumo!H100)*100</f>
        <v>24.885441787781563</v>
      </c>
      <c r="I99" s="176">
        <f>('Ingresos totales'!I99/consumo!I100)*100</f>
        <v>23.755256456478584</v>
      </c>
      <c r="J99" s="176">
        <f>('Ingresos totales'!J99/consumo!J100)*100</f>
        <v>24.052357412274318</v>
      </c>
      <c r="K99" s="176">
        <f>('Ingresos totales'!K99/consumo!K100)*100</f>
        <v>23.095227425904223</v>
      </c>
      <c r="L99" s="176">
        <f>('Ingresos totales'!L99/consumo!L100)*100</f>
        <v>22.933272889897481</v>
      </c>
      <c r="M99" s="176">
        <f>('Ingresos totales'!M99/consumo!M100)*100</f>
        <v>21.075940030747908</v>
      </c>
      <c r="N99" s="182">
        <f>('Ingresos totales'!N99/consumo!N100)*100</f>
        <v>21.724395139923573</v>
      </c>
      <c r="O99" s="178">
        <f>('Ingresos totales'!O99/consumo!O100)*100</f>
        <v>28.122672170214912</v>
      </c>
      <c r="P99" s="130">
        <f t="shared" si="14"/>
        <v>1.8908849297932573</v>
      </c>
      <c r="Q99" s="186">
        <f>('Ingresos totales'!Q99/consumo!Q100)*100</f>
        <v>25.009180899251255</v>
      </c>
      <c r="R99" s="130">
        <f>((Q99/Q97)-1)*100</f>
        <v>-10.064324361380873</v>
      </c>
      <c r="S99" s="187"/>
      <c r="T99" s="111"/>
    </row>
    <row r="100" spans="2:20" ht="21" customHeight="1" x14ac:dyDescent="0.25">
      <c r="B100" s="82">
        <f>+'Ingresos totales'!$B100</f>
        <v>2016</v>
      </c>
      <c r="C100" s="183">
        <f>('Ingresos totales'!C100/consumo!C101)*100</f>
        <v>21.661373049167082</v>
      </c>
      <c r="D100" s="183">
        <f>('Ingresos totales'!D100/consumo!D101)*100</f>
        <v>20.526404717404731</v>
      </c>
      <c r="E100" s="183">
        <f>('Ingresos totales'!E100/consumo!E101)*100</f>
        <v>22.805229986931124</v>
      </c>
      <c r="F100" s="183"/>
      <c r="G100" s="183"/>
      <c r="H100" s="183"/>
      <c r="I100" s="183"/>
      <c r="J100" s="183"/>
      <c r="K100" s="183"/>
      <c r="L100" s="183"/>
      <c r="M100" s="183"/>
      <c r="N100" s="184"/>
      <c r="O100" s="179">
        <f>('Ingresos totales'!O100/consumo!O101)*100</f>
        <v>21.613213038294631</v>
      </c>
      <c r="P100" s="137">
        <f t="shared" si="14"/>
        <v>-23.146659366226707</v>
      </c>
      <c r="Q100" s="185"/>
      <c r="R100" s="137"/>
      <c r="S100" s="168"/>
      <c r="T100" s="112"/>
    </row>
    <row r="101" spans="2:20" ht="21" customHeight="1" x14ac:dyDescent="0.25">
      <c r="B101" s="67"/>
      <c r="C101" s="68"/>
      <c r="D101" s="68"/>
      <c r="E101" s="68"/>
      <c r="F101" s="68"/>
      <c r="G101" s="68"/>
      <c r="H101" s="68"/>
      <c r="N101" s="100"/>
      <c r="O101" s="69"/>
      <c r="P101" s="68"/>
      <c r="R101" s="4"/>
    </row>
    <row r="102" spans="2:20" ht="33.75" x14ac:dyDescent="0.5">
      <c r="B102" s="85" t="s">
        <v>61</v>
      </c>
      <c r="C102" s="86"/>
      <c r="D102" s="86"/>
      <c r="E102" s="86"/>
      <c r="F102" s="86"/>
      <c r="G102" s="86"/>
      <c r="H102" s="86"/>
      <c r="I102" s="86"/>
      <c r="J102" s="86"/>
      <c r="K102" s="86"/>
      <c r="L102" s="86"/>
      <c r="M102" s="86"/>
      <c r="N102" s="98"/>
      <c r="O102" s="86"/>
      <c r="P102" s="86"/>
      <c r="Q102" s="93"/>
      <c r="R102" s="123"/>
      <c r="S102" s="123"/>
      <c r="T102" s="122"/>
    </row>
    <row r="103" spans="2:20" ht="47.25" x14ac:dyDescent="0.25">
      <c r="B103" s="174" t="s">
        <v>23</v>
      </c>
      <c r="C103" s="87" t="s">
        <v>24</v>
      </c>
      <c r="D103" s="87" t="s">
        <v>25</v>
      </c>
      <c r="E103" s="87" t="s">
        <v>26</v>
      </c>
      <c r="F103" s="87" t="s">
        <v>27</v>
      </c>
      <c r="G103" s="87" t="s">
        <v>28</v>
      </c>
      <c r="H103" s="87" t="s">
        <v>29</v>
      </c>
      <c r="I103" s="87" t="s">
        <v>30</v>
      </c>
      <c r="J103" s="87" t="s">
        <v>31</v>
      </c>
      <c r="K103" s="87" t="s">
        <v>32</v>
      </c>
      <c r="L103" s="87" t="s">
        <v>33</v>
      </c>
      <c r="M103" s="87" t="s">
        <v>34</v>
      </c>
      <c r="N103" s="96" t="s">
        <v>35</v>
      </c>
      <c r="O103" s="160" t="s">
        <v>67</v>
      </c>
      <c r="P103" s="161" t="s">
        <v>64</v>
      </c>
      <c r="Q103" s="162" t="s">
        <v>23</v>
      </c>
      <c r="R103" s="161" t="s">
        <v>36</v>
      </c>
      <c r="S103" s="162" t="s">
        <v>63</v>
      </c>
      <c r="T103" s="163" t="s">
        <v>66</v>
      </c>
    </row>
    <row r="104" spans="2:20" ht="21" customHeight="1" x14ac:dyDescent="0.25">
      <c r="B104" s="67">
        <f>+'Ingresos totales'!$B104</f>
        <v>2000</v>
      </c>
      <c r="C104" s="180">
        <f>('Ingresos totales'!C104/consumo!C105)*100</f>
        <v>8.1685511836359019</v>
      </c>
      <c r="D104" s="180">
        <f>('Ingresos totales'!D104/consumo!D105)*100</f>
        <v>8.5514578158635199</v>
      </c>
      <c r="E104" s="180">
        <f>('Ingresos totales'!E104/consumo!E105)*100</f>
        <v>9.0260307533678841</v>
      </c>
      <c r="F104" s="180">
        <f>('Ingresos totales'!F104/consumo!F105)*100</f>
        <v>8.8644987937613067</v>
      </c>
      <c r="G104" s="180">
        <f>('Ingresos totales'!G104/consumo!G105)*100</f>
        <v>8.8900377097486345</v>
      </c>
      <c r="H104" s="180">
        <f>('Ingresos totales'!H104/consumo!H105)*100</f>
        <v>8.8073302365184407</v>
      </c>
      <c r="I104" s="180">
        <f>('Ingresos totales'!I104/consumo!I105)*100</f>
        <v>9.6792403130773774</v>
      </c>
      <c r="J104" s="180">
        <f>('Ingresos totales'!J104/consumo!J105)*100</f>
        <v>9.5720881855761473</v>
      </c>
      <c r="K104" s="180">
        <f>('Ingresos totales'!K104/consumo!K105)*100</f>
        <v>9.5358194657713859</v>
      </c>
      <c r="L104" s="180">
        <f>('Ingresos totales'!L104/consumo!L105)*100</f>
        <v>9.9981244567248844</v>
      </c>
      <c r="M104" s="180">
        <f>('Ingresos totales'!M104/consumo!M105)*100</f>
        <v>9.9467496967108442</v>
      </c>
      <c r="N104" s="181">
        <f>('Ingresos totales'!N104/consumo!N105)*100</f>
        <v>17.559807754724297</v>
      </c>
      <c r="O104" s="178">
        <f>('Ingresos totales'!O104/consumo!O105)*100</f>
        <v>8.5794755739292636</v>
      </c>
      <c r="P104" s="110"/>
      <c r="Q104" s="186">
        <f>('Ingresos totales'!Q104/consumo!Q105)*100</f>
        <v>9.5739189102756797</v>
      </c>
      <c r="R104" s="110"/>
      <c r="S104" s="186">
        <f>('Ingresos totales'!S104/consumo!S105)*100</f>
        <v>10.374906482299465</v>
      </c>
      <c r="T104" s="110"/>
    </row>
    <row r="105" spans="2:20" ht="21" customHeight="1" x14ac:dyDescent="0.25">
      <c r="B105" s="67">
        <f>+'Ingresos totales'!$B105</f>
        <v>2001</v>
      </c>
      <c r="C105" s="176">
        <f>('Ingresos totales'!C105/consumo!C106)*100</f>
        <v>14.077433981918691</v>
      </c>
      <c r="D105" s="176">
        <f>('Ingresos totales'!D105/consumo!D106)*100</f>
        <v>13.47062648482301</v>
      </c>
      <c r="E105" s="176">
        <f>('Ingresos totales'!E105/consumo!E106)*100</f>
        <v>11.486322851338491</v>
      </c>
      <c r="F105" s="176">
        <f>('Ingresos totales'!F105/consumo!F106)*100</f>
        <v>10.013434374588314</v>
      </c>
      <c r="G105" s="176">
        <f>('Ingresos totales'!G105/consumo!G106)*100</f>
        <v>8.9339052708008762</v>
      </c>
      <c r="H105" s="176">
        <f>('Ingresos totales'!H105/consumo!H106)*100</f>
        <v>7.8300328036768923</v>
      </c>
      <c r="I105" s="176">
        <f>('Ingresos totales'!I105/consumo!I106)*100</f>
        <v>10.702171772494671</v>
      </c>
      <c r="J105" s="176">
        <f>('Ingresos totales'!J105/consumo!J106)*100</f>
        <v>10.449961223416269</v>
      </c>
      <c r="K105" s="176">
        <f>('Ingresos totales'!K105/consumo!K106)*100</f>
        <v>10.319717893791127</v>
      </c>
      <c r="L105" s="176">
        <f>('Ingresos totales'!L105/consumo!L106)*100</f>
        <v>11.156821546282623</v>
      </c>
      <c r="M105" s="176">
        <f>('Ingresos totales'!M105/consumo!M106)*100</f>
        <v>10.351076023825128</v>
      </c>
      <c r="N105" s="182">
        <f>('Ingresos totales'!N105/consumo!N106)*100</f>
        <v>10.127870884827345</v>
      </c>
      <c r="O105" s="178">
        <f>('Ingresos totales'!O105/consumo!O106)*100</f>
        <v>13.055216507469719</v>
      </c>
      <c r="P105" s="130"/>
      <c r="Q105" s="186">
        <f>('Ingresos totales'!Q105/consumo!Q106)*100</f>
        <v>10.353425151107922</v>
      </c>
      <c r="R105" s="130">
        <f t="shared" ref="R105:R118" si="15">((Q105/Q104)-1)*100</f>
        <v>8.141976636083669</v>
      </c>
      <c r="S105" s="186">
        <f>('Ingresos totales'!S105/consumo!S106)*100</f>
        <v>10.308616554519244</v>
      </c>
      <c r="T105" s="130">
        <f t="shared" ref="T105:T118" si="16">((S105/S104)-1)*100</f>
        <v>-0.63894482223351146</v>
      </c>
    </row>
    <row r="106" spans="2:20" ht="21" customHeight="1" x14ac:dyDescent="0.25">
      <c r="B106" s="67">
        <f>+'Ingresos totales'!$B106</f>
        <v>2002</v>
      </c>
      <c r="C106" s="176">
        <f>('Ingresos totales'!C106/consumo!C107)*100</f>
        <v>9.9962851959933765</v>
      </c>
      <c r="D106" s="176">
        <f>('Ingresos totales'!D106/consumo!D107)*100</f>
        <v>9.1701782633697526</v>
      </c>
      <c r="E106" s="176">
        <f>('Ingresos totales'!E106/consumo!E107)*100</f>
        <v>10.14966238533207</v>
      </c>
      <c r="F106" s="176">
        <f>('Ingresos totales'!F106/consumo!F107)*100</f>
        <v>10.021145685997169</v>
      </c>
      <c r="G106" s="176">
        <f>('Ingresos totales'!G106/consumo!G107)*100</f>
        <v>36.113049546406138</v>
      </c>
      <c r="H106" s="176">
        <f>('Ingresos totales'!H106/consumo!H107)*100</f>
        <v>9.8216529012573002</v>
      </c>
      <c r="I106" s="176">
        <f>('Ingresos totales'!I106/consumo!I107)*100</f>
        <v>7.389929422478561</v>
      </c>
      <c r="J106" s="176">
        <f>('Ingresos totales'!J106/consumo!J107)*100</f>
        <v>9.2143773466833547</v>
      </c>
      <c r="K106" s="176">
        <f>('Ingresos totales'!K106/consumo!K107)*100</f>
        <v>9.4037893664993799</v>
      </c>
      <c r="L106" s="176">
        <f>('Ingresos totales'!L106/consumo!L107)*100</f>
        <v>9.4560409781890264</v>
      </c>
      <c r="M106" s="176">
        <f>('Ingresos totales'!M106/consumo!M107)*100</f>
        <v>8.5372545078672317</v>
      </c>
      <c r="N106" s="182">
        <f>('Ingresos totales'!N106/consumo!N107)*100</f>
        <v>11.265029494742244</v>
      </c>
      <c r="O106" s="178">
        <f>('Ingresos totales'!O106/consumo!O107)*100</f>
        <v>9.712898079497144</v>
      </c>
      <c r="P106" s="130">
        <f t="shared" ref="P106:P120" si="17">((O106/O105)-1)*100</f>
        <v>-25.601401754311947</v>
      </c>
      <c r="Q106" s="186">
        <f>('Ingresos totales'!Q106/consumo!Q107)*100</f>
        <v>9.4513417482406563</v>
      </c>
      <c r="R106" s="130">
        <f t="shared" si="15"/>
        <v>-8.7128982892268674</v>
      </c>
      <c r="S106" s="186">
        <f>('Ingresos totales'!S106/consumo!S107)*100</f>
        <v>9.4773752390852106</v>
      </c>
      <c r="T106" s="130">
        <f t="shared" si="16"/>
        <v>-8.0635583934841488</v>
      </c>
    </row>
    <row r="107" spans="2:20" ht="21" customHeight="1" x14ac:dyDescent="0.25">
      <c r="B107" s="67">
        <f>+'Ingresos totales'!$B107</f>
        <v>2003</v>
      </c>
      <c r="C107" s="176">
        <f>('Ingresos totales'!C107/consumo!C108)*100</f>
        <v>9.849605159530137</v>
      </c>
      <c r="D107" s="176">
        <f>('Ingresos totales'!D107/consumo!D108)*100</f>
        <v>9.8350141608564368</v>
      </c>
      <c r="E107" s="176">
        <f>('Ingresos totales'!E107/consumo!E108)*100</f>
        <v>9.9870507163474205</v>
      </c>
      <c r="F107" s="176">
        <f>('Ingresos totales'!F107/consumo!F108)*100</f>
        <v>10.351315916598956</v>
      </c>
      <c r="G107" s="176">
        <f>('Ingresos totales'!G107/consumo!G108)*100</f>
        <v>10.042280990317169</v>
      </c>
      <c r="H107" s="176">
        <f>('Ingresos totales'!H107/consumo!H108)*100</f>
        <v>10.148524464924256</v>
      </c>
      <c r="I107" s="176">
        <f>('Ingresos totales'!I107/consumo!I108)*100</f>
        <v>11.048059482035365</v>
      </c>
      <c r="J107" s="176">
        <f>('Ingresos totales'!J107/consumo!J108)*100</f>
        <v>11.250724982172569</v>
      </c>
      <c r="K107" s="176">
        <f>('Ingresos totales'!K107/consumo!K108)*100</f>
        <v>11.506910656620022</v>
      </c>
      <c r="L107" s="176">
        <f>('Ingresos totales'!L107/consumo!L108)*100</f>
        <v>11.340227201991908</v>
      </c>
      <c r="M107" s="176">
        <f>('Ingresos totales'!M107/consumo!M108)*100</f>
        <v>10.625172596919809</v>
      </c>
      <c r="N107" s="182">
        <f>('Ingresos totales'!N107/consumo!N108)*100</f>
        <v>10.953606011309938</v>
      </c>
      <c r="O107" s="178">
        <f>('Ingresos totales'!O107/consumo!O108)*100</f>
        <v>9.8872164641388807</v>
      </c>
      <c r="P107" s="130">
        <f t="shared" si="17"/>
        <v>1.7947103245086415</v>
      </c>
      <c r="Q107" s="186">
        <f>('Ingresos totales'!Q107/consumo!Q108)*100</f>
        <v>10.543046608180392</v>
      </c>
      <c r="R107" s="130">
        <f t="shared" si="15"/>
        <v>11.550792353296856</v>
      </c>
      <c r="S107" s="186">
        <f>('Ingresos totales'!S107/consumo!S108)*100</f>
        <v>10.803612267286315</v>
      </c>
      <c r="T107" s="130">
        <f t="shared" si="16"/>
        <v>13.99371655911259</v>
      </c>
    </row>
    <row r="108" spans="2:20" ht="21" customHeight="1" x14ac:dyDescent="0.25">
      <c r="B108" s="67">
        <f>+'Ingresos totales'!$B108</f>
        <v>2004</v>
      </c>
      <c r="C108" s="176">
        <f>('Ingresos totales'!C108/consumo!C109)*100</f>
        <v>10.538800555275492</v>
      </c>
      <c r="D108" s="176">
        <f>('Ingresos totales'!D108/consumo!D109)*100</f>
        <v>10.357538590776526</v>
      </c>
      <c r="E108" s="176">
        <f>('Ingresos totales'!E108/consumo!E109)*100</f>
        <v>11.249464529127721</v>
      </c>
      <c r="F108" s="176">
        <f>('Ingresos totales'!F108/consumo!F109)*100</f>
        <v>10.30089322466786</v>
      </c>
      <c r="G108" s="176">
        <f>('Ingresos totales'!G108/consumo!G109)*100</f>
        <v>10.268798988531037</v>
      </c>
      <c r="H108" s="176">
        <f>('Ingresos totales'!H108/consumo!H109)*100</f>
        <v>10.273351763216569</v>
      </c>
      <c r="I108" s="176">
        <f>('Ingresos totales'!I108/consumo!I109)*100</f>
        <v>11.25272480718705</v>
      </c>
      <c r="J108" s="176">
        <f>('Ingresos totales'!J108/consumo!J109)*100</f>
        <v>11.24970182367446</v>
      </c>
      <c r="K108" s="176">
        <f>('Ingresos totales'!K108/consumo!K109)*100</f>
        <v>11.395529303841661</v>
      </c>
      <c r="L108" s="176">
        <f>('Ingresos totales'!L108/consumo!L109)*100</f>
        <v>11.422224109426281</v>
      </c>
      <c r="M108" s="176">
        <f>('Ingresos totales'!M108/consumo!M109)*100</f>
        <v>11.28033173358863</v>
      </c>
      <c r="N108" s="182">
        <f>('Ingresos totales'!N108/consumo!N109)*100</f>
        <v>13.990864020167809</v>
      </c>
      <c r="O108" s="178">
        <f>('Ingresos totales'!O108/consumo!O109)*100</f>
        <v>10.670824384564865</v>
      </c>
      <c r="P108" s="130">
        <f t="shared" si="17"/>
        <v>7.9254654054368601</v>
      </c>
      <c r="Q108" s="186">
        <f>('Ingresos totales'!Q108/consumo!Q109)*100</f>
        <v>10.953734185077197</v>
      </c>
      <c r="R108" s="130">
        <f t="shared" si="15"/>
        <v>3.8953406179400796</v>
      </c>
      <c r="S108" s="186">
        <f>('Ingresos totales'!S108/consumo!S109)*100</f>
        <v>11.865597557785732</v>
      </c>
      <c r="T108" s="130">
        <f t="shared" si="16"/>
        <v>9.8299093324104359</v>
      </c>
    </row>
    <row r="109" spans="2:20" ht="21" customHeight="1" x14ac:dyDescent="0.25">
      <c r="B109" s="67">
        <f>+'Ingresos totales'!$B109</f>
        <v>2005</v>
      </c>
      <c r="C109" s="176">
        <f>('Ingresos totales'!C109/consumo!C110)*100</f>
        <v>11.124693948290684</v>
      </c>
      <c r="D109" s="176">
        <f>('Ingresos totales'!D109/consumo!D110)*100</f>
        <v>12.060344838320463</v>
      </c>
      <c r="E109" s="176">
        <f>('Ingresos totales'!E109/consumo!E110)*100</f>
        <v>11.69559104093082</v>
      </c>
      <c r="F109" s="176">
        <f>('Ingresos totales'!F109/consumo!F110)*100</f>
        <v>13.720102488072627</v>
      </c>
      <c r="G109" s="176">
        <f>('Ingresos totales'!G109/consumo!G110)*100</f>
        <v>13.203409158808881</v>
      </c>
      <c r="H109" s="176">
        <f>('Ingresos totales'!H109/consumo!H110)*100</f>
        <v>11.974740097963791</v>
      </c>
      <c r="I109" s="176">
        <f>('Ingresos totales'!I109/consumo!I110)*100</f>
        <v>15.263805320650759</v>
      </c>
      <c r="J109" s="176">
        <f>('Ingresos totales'!J109/consumo!J110)*100</f>
        <v>14.115605107938389</v>
      </c>
      <c r="K109" s="176">
        <f>('Ingresos totales'!K109/consumo!K110)*100</f>
        <v>15.103546181260272</v>
      </c>
      <c r="L109" s="176">
        <f>('Ingresos totales'!L109/consumo!L110)*100</f>
        <v>15.254322273716358</v>
      </c>
      <c r="M109" s="176">
        <f>('Ingresos totales'!M109/consumo!M110)*100</f>
        <v>14.905289321553262</v>
      </c>
      <c r="N109" s="182">
        <f>('Ingresos totales'!N109/consumo!N110)*100</f>
        <v>14.55660602576069</v>
      </c>
      <c r="O109" s="178">
        <f>('Ingresos totales'!O109/consumo!O110)*100</f>
        <v>11.593645126524377</v>
      </c>
      <c r="P109" s="130">
        <f t="shared" si="17"/>
        <v>8.6480735574128165</v>
      </c>
      <c r="Q109" s="186">
        <f>('Ingresos totales'!Q109/consumo!Q110)*100</f>
        <v>13.346502580489048</v>
      </c>
      <c r="R109" s="130">
        <f t="shared" si="15"/>
        <v>21.844316787161368</v>
      </c>
      <c r="S109" s="186">
        <f>('Ingresos totales'!S109/consumo!S110)*100</f>
        <v>15.127708140087091</v>
      </c>
      <c r="T109" s="130">
        <f t="shared" si="16"/>
        <v>27.492172782827051</v>
      </c>
    </row>
    <row r="110" spans="2:20" ht="21" customHeight="1" x14ac:dyDescent="0.25">
      <c r="B110" s="67">
        <f>+'Ingresos totales'!$B110</f>
        <v>2006</v>
      </c>
      <c r="C110" s="176">
        <f>('Ingresos totales'!C110/consumo!C111)*100</f>
        <v>14.005541824039847</v>
      </c>
      <c r="D110" s="176">
        <f>('Ingresos totales'!D110/consumo!D111)*100</f>
        <v>15.459652620534959</v>
      </c>
      <c r="E110" s="176">
        <f>('Ingresos totales'!E110/consumo!E111)*100</f>
        <v>16.108196249069081</v>
      </c>
      <c r="F110" s="176">
        <f>('Ingresos totales'!F110/consumo!F111)*100</f>
        <v>16.213781500418907</v>
      </c>
      <c r="G110" s="176">
        <f>('Ingresos totales'!G110/consumo!G111)*100</f>
        <v>15.374541102849056</v>
      </c>
      <c r="H110" s="176">
        <f>('Ingresos totales'!H110/consumo!H111)*100</f>
        <v>15.051221618204464</v>
      </c>
      <c r="I110" s="176">
        <f>('Ingresos totales'!I110/consumo!I111)*100</f>
        <v>15.023589549318734</v>
      </c>
      <c r="J110" s="176">
        <f>('Ingresos totales'!J110/consumo!J111)*100</f>
        <v>16.338279893007783</v>
      </c>
      <c r="K110" s="176">
        <f>('Ingresos totales'!K110/consumo!K111)*100</f>
        <v>15.400474563501913</v>
      </c>
      <c r="L110" s="176">
        <f>('Ingresos totales'!L110/consumo!L111)*100</f>
        <v>15.959876444894553</v>
      </c>
      <c r="M110" s="176">
        <f>('Ingresos totales'!M110/consumo!M111)*100</f>
        <v>15.846447376088415</v>
      </c>
      <c r="N110" s="182">
        <f>('Ingresos totales'!N110/consumo!N111)*100</f>
        <v>15.74805865961563</v>
      </c>
      <c r="O110" s="178">
        <f>('Ingresos totales'!O110/consumo!O111)*100</f>
        <v>15.173052562395069</v>
      </c>
      <c r="P110" s="130">
        <f t="shared" si="17"/>
        <v>30.873874409710787</v>
      </c>
      <c r="Q110" s="186">
        <f>('Ingresos totales'!Q110/consumo!Q111)*100</f>
        <v>15.518918474113558</v>
      </c>
      <c r="R110" s="130">
        <f t="shared" si="15"/>
        <v>16.277042472537453</v>
      </c>
      <c r="S110" s="186">
        <f>('Ingresos totales'!S110/consumo!S111)*100</f>
        <v>15.432687952320819</v>
      </c>
      <c r="T110" s="130">
        <f t="shared" si="16"/>
        <v>2.0160344806333219</v>
      </c>
    </row>
    <row r="111" spans="2:20" ht="21" customHeight="1" x14ac:dyDescent="0.25">
      <c r="B111" s="67">
        <f>+'Ingresos totales'!$B111</f>
        <v>2007</v>
      </c>
      <c r="C111" s="176">
        <f>('Ingresos totales'!C111/consumo!C112)*100</f>
        <v>15.392958905461571</v>
      </c>
      <c r="D111" s="176">
        <f>('Ingresos totales'!D111/consumo!D112)*100</f>
        <v>16.623328337225651</v>
      </c>
      <c r="E111" s="176">
        <f>('Ingresos totales'!E111/consumo!E112)*100</f>
        <v>14.076260748674741</v>
      </c>
      <c r="F111" s="176">
        <f>('Ingresos totales'!F111/consumo!F112)*100</f>
        <v>15.438499962227912</v>
      </c>
      <c r="G111" s="176">
        <f>('Ingresos totales'!G111/consumo!G112)*100</f>
        <v>14.440844455848435</v>
      </c>
      <c r="H111" s="176">
        <f>('Ingresos totales'!H111/consumo!H112)*100</f>
        <v>14.378318147646823</v>
      </c>
      <c r="I111" s="176">
        <f>('Ingresos totales'!I111/consumo!I112)*100</f>
        <v>14.511356819827476</v>
      </c>
      <c r="J111" s="176">
        <f>('Ingresos totales'!J111/consumo!J112)*100</f>
        <v>16.249343546120574</v>
      </c>
      <c r="K111" s="176">
        <f>('Ingresos totales'!K111/consumo!K112)*100</f>
        <v>15.104579873855659</v>
      </c>
      <c r="L111" s="176">
        <f>('Ingresos totales'!L111/consumo!L112)*100</f>
        <v>15.781050280387509</v>
      </c>
      <c r="M111" s="176">
        <f>('Ingresos totales'!M111/consumo!M112)*100</f>
        <v>16.110354596207571</v>
      </c>
      <c r="N111" s="182">
        <f>('Ingresos totales'!N111/consumo!N112)*100</f>
        <v>15.420516055179132</v>
      </c>
      <c r="O111" s="178">
        <f>('Ingresos totales'!O111/consumo!O112)*100</f>
        <v>15.521574711338937</v>
      </c>
      <c r="P111" s="130">
        <f t="shared" si="17"/>
        <v>2.2969810953377134</v>
      </c>
      <c r="Q111" s="186">
        <f>('Ingresos totales'!Q111/consumo!Q112)*100</f>
        <v>15.31037826026691</v>
      </c>
      <c r="R111" s="130">
        <f t="shared" si="15"/>
        <v>-1.3437805875100461</v>
      </c>
      <c r="S111" s="186">
        <f>('Ingresos totales'!S111/consumo!S112)*100</f>
        <v>16.732304310853507</v>
      </c>
      <c r="T111" s="130">
        <f t="shared" si="16"/>
        <v>8.4211924879699751</v>
      </c>
    </row>
    <row r="112" spans="2:20" ht="21" customHeight="1" x14ac:dyDescent="0.25">
      <c r="B112" s="67">
        <f>+'Ingresos totales'!$B112</f>
        <v>2008</v>
      </c>
      <c r="C112" s="176">
        <f>('Ingresos totales'!C112/consumo!C113)*100</f>
        <v>14.378704351492152</v>
      </c>
      <c r="D112" s="176">
        <f>('Ingresos totales'!D112/consumo!D113)*100</f>
        <v>17.516905198928974</v>
      </c>
      <c r="E112" s="176">
        <f>('Ingresos totales'!E112/consumo!E113)*100</f>
        <v>17.048695622888022</v>
      </c>
      <c r="F112" s="176">
        <f>('Ingresos totales'!F112/consumo!F113)*100</f>
        <v>17.93644642177405</v>
      </c>
      <c r="G112" s="176">
        <f>('Ingresos totales'!G112/consumo!G113)*100</f>
        <v>20.966237240587731</v>
      </c>
      <c r="H112" s="176">
        <f>('Ingresos totales'!H112/consumo!H113)*100</f>
        <v>20.068064027433039</v>
      </c>
      <c r="I112" s="176">
        <f>('Ingresos totales'!I112/consumo!I113)*100</f>
        <v>19.673724637326188</v>
      </c>
      <c r="J112" s="176">
        <f>('Ingresos totales'!J112/consumo!J113)*100</f>
        <v>19.713362645730463</v>
      </c>
      <c r="K112" s="176">
        <f>('Ingresos totales'!K112/consumo!K113)*100</f>
        <v>19.089207350929239</v>
      </c>
      <c r="L112" s="176">
        <f>('Ingresos totales'!L112/consumo!L113)*100</f>
        <v>20.469478064045727</v>
      </c>
      <c r="M112" s="176">
        <f>('Ingresos totales'!M112/consumo!M113)*100</f>
        <v>24.613661547568441</v>
      </c>
      <c r="N112" s="182">
        <f>('Ingresos totales'!N112/consumo!N113)*100</f>
        <v>24.481936225012095</v>
      </c>
      <c r="O112" s="178">
        <f>('Ingresos totales'!O112/consumo!O113)*100</f>
        <v>16.962734504995023</v>
      </c>
      <c r="P112" s="130">
        <f t="shared" si="17"/>
        <v>9.2848813374797565</v>
      </c>
      <c r="Q112" s="186">
        <f>('Ingresos totales'!Q112/consumo!Q113)*100</f>
        <v>19.800416091983376</v>
      </c>
      <c r="R112" s="130">
        <f t="shared" si="15"/>
        <v>29.326759635775247</v>
      </c>
      <c r="S112" s="186">
        <f>('Ingresos totales'!S112/consumo!S113)*100</f>
        <v>21.412412340950972</v>
      </c>
      <c r="T112" s="130">
        <f t="shared" si="16"/>
        <v>27.970493143981876</v>
      </c>
    </row>
    <row r="113" spans="2:20" ht="21" customHeight="1" x14ac:dyDescent="0.25">
      <c r="B113" s="67">
        <f>+'Ingresos totales'!$B113</f>
        <v>2009</v>
      </c>
      <c r="C113" s="176">
        <f>('Ingresos totales'!C113/consumo!C114)*100</f>
        <v>26.999531911985102</v>
      </c>
      <c r="D113" s="176">
        <f>('Ingresos totales'!D113/consumo!D114)*100</f>
        <v>24.741333909899048</v>
      </c>
      <c r="E113" s="176">
        <f>('Ingresos totales'!E113/consumo!E114)*100</f>
        <v>22.882229294135385</v>
      </c>
      <c r="F113" s="176">
        <f>('Ingresos totales'!F113/consumo!F114)*100</f>
        <v>20.032344754658762</v>
      </c>
      <c r="G113" s="176">
        <f>('Ingresos totales'!G113/consumo!G114)*100</f>
        <v>18.966032730964056</v>
      </c>
      <c r="H113" s="176">
        <f>('Ingresos totales'!H113/consumo!H114)*100</f>
        <v>14.452356247297882</v>
      </c>
      <c r="I113" s="176">
        <f>('Ingresos totales'!I113/consumo!I114)*100</f>
        <v>14.981239490751861</v>
      </c>
      <c r="J113" s="176">
        <f>('Ingresos totales'!J113/consumo!J114)*100</f>
        <v>15.846250854408748</v>
      </c>
      <c r="K113" s="176">
        <f>('Ingresos totales'!K113/consumo!K114)*100</f>
        <v>14.676444586443226</v>
      </c>
      <c r="L113" s="176">
        <f>('Ingresos totales'!L113/consumo!L114)*100</f>
        <v>15.526603346688661</v>
      </c>
      <c r="M113" s="176">
        <f>('Ingresos totales'!M113/consumo!M114)*100</f>
        <v>16.067728645092068</v>
      </c>
      <c r="N113" s="182">
        <f>('Ingresos totales'!N113/consumo!N114)*100</f>
        <v>16.620094695310094</v>
      </c>
      <c r="O113" s="178">
        <f>('Ingresos totales'!O113/consumo!O114)*100</f>
        <v>24.773121475533582</v>
      </c>
      <c r="P113" s="130">
        <f t="shared" si="17"/>
        <v>46.044386111441128</v>
      </c>
      <c r="Q113" s="186">
        <f>('Ingresos totales'!Q113/consumo!Q114)*100</f>
        <v>18.73930139927808</v>
      </c>
      <c r="R113" s="130">
        <f t="shared" si="15"/>
        <v>-5.3590524955428158</v>
      </c>
      <c r="S113" s="186">
        <f>('Ingresos totales'!S113/consumo!S114)*100</f>
        <v>16.760607979017099</v>
      </c>
      <c r="T113" s="130">
        <f t="shared" si="16"/>
        <v>-21.724802828672207</v>
      </c>
    </row>
    <row r="114" spans="2:20" ht="21" customHeight="1" x14ac:dyDescent="0.25">
      <c r="B114" s="67">
        <f>+'Ingresos totales'!$B114</f>
        <v>2010</v>
      </c>
      <c r="C114" s="176">
        <f>('Ingresos totales'!C114/consumo!C115)*100</f>
        <v>16.753746563597687</v>
      </c>
      <c r="D114" s="176">
        <f>('Ingresos totales'!D114/consumo!D115)*100</f>
        <v>16.955395783611777</v>
      </c>
      <c r="E114" s="176">
        <f>('Ingresos totales'!E114/consumo!E115)*100</f>
        <v>17.179784469093192</v>
      </c>
      <c r="F114" s="176">
        <f>('Ingresos totales'!F114/consumo!F115)*100</f>
        <v>18.366518477807002</v>
      </c>
      <c r="G114" s="176">
        <f>('Ingresos totales'!G114/consumo!G115)*100</f>
        <v>18.853106857391502</v>
      </c>
      <c r="H114" s="176">
        <f>('Ingresos totales'!H114/consumo!H115)*100</f>
        <v>18.90707862577819</v>
      </c>
      <c r="I114" s="176">
        <f>('Ingresos totales'!I114/consumo!I115)*100</f>
        <v>18.894600013950612</v>
      </c>
      <c r="J114" s="176">
        <f>('Ingresos totales'!J114/consumo!J115)*100</f>
        <v>19.678195288971239</v>
      </c>
      <c r="K114" s="176">
        <f>('Ingresos totales'!K114/consumo!K115)*100</f>
        <v>19.506085527046164</v>
      </c>
      <c r="L114" s="176">
        <f>('Ingresos totales'!L114/consumo!L115)*100</f>
        <v>19.126943050920442</v>
      </c>
      <c r="M114" s="176">
        <f>('Ingresos totales'!M114/consumo!M115)*100</f>
        <v>19.458480070410335</v>
      </c>
      <c r="N114" s="182">
        <f>('Ingresos totales'!N114/consumo!N115)*100</f>
        <v>18.689993660267</v>
      </c>
      <c r="O114" s="178">
        <f>('Ingresos totales'!O114/consumo!O115)*100</f>
        <v>16.966773133945797</v>
      </c>
      <c r="P114" s="130">
        <f t="shared" si="17"/>
        <v>-31.511363431925552</v>
      </c>
      <c r="Q114" s="186">
        <f>('Ingresos totales'!Q114/consumo!Q115)*100</f>
        <v>18.489152511464692</v>
      </c>
      <c r="R114" s="130">
        <f t="shared" si="15"/>
        <v>-1.3348890787520218</v>
      </c>
      <c r="S114" s="186">
        <f>('Ingresos totales'!S114/consumo!S115)*100</f>
        <v>18.976037612170575</v>
      </c>
      <c r="T114" s="130">
        <f t="shared" si="16"/>
        <v>13.218074403547963</v>
      </c>
    </row>
    <row r="115" spans="2:20" ht="21" customHeight="1" x14ac:dyDescent="0.25">
      <c r="B115" s="67">
        <f>+'Ingresos totales'!$B115</f>
        <v>2011</v>
      </c>
      <c r="C115" s="176">
        <f>('Ingresos totales'!C115/consumo!C116)*100</f>
        <v>18.442451261313856</v>
      </c>
      <c r="D115" s="176">
        <f>('Ingresos totales'!D115/consumo!D116)*100</f>
        <v>18.415092054240422</v>
      </c>
      <c r="E115" s="176">
        <f>('Ingresos totales'!E115/consumo!E116)*100</f>
        <v>18.407130900961537</v>
      </c>
      <c r="F115" s="176">
        <f>('Ingresos totales'!F115/consumo!F116)*100</f>
        <v>18.983609497829335</v>
      </c>
      <c r="G115" s="176">
        <f>('Ingresos totales'!G115/consumo!G116)*100</f>
        <v>18.213980520639165</v>
      </c>
      <c r="H115" s="176">
        <f>('Ingresos totales'!H115/consumo!H116)*100</f>
        <v>20.087115538035896</v>
      </c>
      <c r="I115" s="176">
        <f>('Ingresos totales'!I115/consumo!I116)*100</f>
        <v>20.825921888377835</v>
      </c>
      <c r="J115" s="176">
        <f>('Ingresos totales'!J115/consumo!J116)*100</f>
        <v>21.555403662851901</v>
      </c>
      <c r="K115" s="176">
        <f>('Ingresos totales'!K115/consumo!K116)*100</f>
        <v>23.530684015397444</v>
      </c>
      <c r="L115" s="176">
        <f>('Ingresos totales'!L115/consumo!L116)*100</f>
        <v>22.606478722725388</v>
      </c>
      <c r="M115" s="176">
        <f>('Ingresos totales'!M115/consumo!M116)*100</f>
        <v>23.227981755745635</v>
      </c>
      <c r="N115" s="182">
        <f>('Ingresos totales'!N115/consumo!N116)*100</f>
        <v>24.43267708072981</v>
      </c>
      <c r="O115" s="178">
        <f>('Ingresos totales'!O115/consumo!O116)*100</f>
        <v>18.421595259627022</v>
      </c>
      <c r="P115" s="130">
        <f t="shared" si="17"/>
        <v>8.5745363257703424</v>
      </c>
      <c r="Q115" s="186">
        <f>('Ingresos totales'!Q115/consumo!Q116)*100</f>
        <v>20.605428890707522</v>
      </c>
      <c r="R115" s="130">
        <f t="shared" si="15"/>
        <v>11.446043175481279</v>
      </c>
      <c r="S115" s="186">
        <f>('Ingresos totales'!S115/consumo!S116)*100</f>
        <v>23.442511696240064</v>
      </c>
      <c r="T115" s="130">
        <f t="shared" si="16"/>
        <v>23.537443250032595</v>
      </c>
    </row>
    <row r="116" spans="2:20" ht="21" customHeight="1" x14ac:dyDescent="0.25">
      <c r="B116" s="67">
        <f>+'Ingresos totales'!$B116</f>
        <v>2012</v>
      </c>
      <c r="C116" s="176">
        <f>('Ingresos totales'!C116/consumo!C117)*100</f>
        <v>23.406874823310137</v>
      </c>
      <c r="D116" s="176">
        <f>('Ingresos totales'!D116/consumo!D117)*100</f>
        <v>24.510664956692001</v>
      </c>
      <c r="E116" s="176">
        <f>('Ingresos totales'!E116/consumo!E117)*100</f>
        <v>26.0685131261774</v>
      </c>
      <c r="F116" s="176">
        <f>('Ingresos totales'!F116/consumo!F117)*100</f>
        <v>24.338921264781749</v>
      </c>
      <c r="G116" s="176">
        <f>('Ingresos totales'!G116/consumo!G117)*100</f>
        <v>22.599906340814176</v>
      </c>
      <c r="H116" s="176">
        <f>('Ingresos totales'!H116/consumo!H117)*100</f>
        <v>23.734894163823252</v>
      </c>
      <c r="I116" s="176">
        <f>('Ingresos totales'!I116/consumo!I117)*100</f>
        <v>24.946436989017599</v>
      </c>
      <c r="J116" s="176">
        <f>('Ingresos totales'!J116/consumo!J117)*100</f>
        <v>24.904327074246808</v>
      </c>
      <c r="K116" s="176">
        <f>('Ingresos totales'!K116/consumo!K117)*100</f>
        <v>24.98538118731091</v>
      </c>
      <c r="L116" s="176">
        <f>('Ingresos totales'!L116/consumo!L117)*100</f>
        <v>27.304765541209342</v>
      </c>
      <c r="M116" s="176">
        <f>('Ingresos totales'!M116/consumo!M117)*100</f>
        <v>24.074495156556814</v>
      </c>
      <c r="N116" s="182">
        <f>('Ingresos totales'!N116/consumo!N117)*100</f>
        <v>36.042355545470762</v>
      </c>
      <c r="O116" s="178">
        <f>('Ingresos totales'!O116/consumo!O117)*100</f>
        <v>24.611489084330323</v>
      </c>
      <c r="P116" s="130">
        <f t="shared" si="17"/>
        <v>33.601290971087309</v>
      </c>
      <c r="Q116" s="186">
        <f>('Ingresos totales'!Q116/consumo!Q117)*100</f>
        <v>24.447515858749597</v>
      </c>
      <c r="R116" s="130">
        <f t="shared" si="15"/>
        <v>18.645993676815674</v>
      </c>
      <c r="S116" s="186">
        <f>('Ingresos totales'!S116/consumo!S117)*100</f>
        <v>24.784892798139577</v>
      </c>
      <c r="T116" s="130">
        <f t="shared" si="16"/>
        <v>5.7262682399122689</v>
      </c>
    </row>
    <row r="117" spans="2:20" ht="20.25" customHeight="1" x14ac:dyDescent="0.25">
      <c r="B117" s="67">
        <f>+'Ingresos totales'!$B117</f>
        <v>2013</v>
      </c>
      <c r="C117" s="176">
        <f>('Ingresos totales'!C117/consumo!C118)*100</f>
        <v>25.140321188263311</v>
      </c>
      <c r="D117" s="176">
        <f>('Ingresos totales'!D117/consumo!D118)*100</f>
        <v>24.447104974237821</v>
      </c>
      <c r="E117" s="176">
        <f>('Ingresos totales'!E117/consumo!E118)*100</f>
        <v>25.680410534350713</v>
      </c>
      <c r="F117" s="176">
        <f>('Ingresos totales'!F117/consumo!F118)*100</f>
        <v>25.319610891071846</v>
      </c>
      <c r="G117" s="176">
        <f>('Ingresos totales'!G117/consumo!G118)*100</f>
        <v>21.156625438824218</v>
      </c>
      <c r="H117" s="176">
        <f>('Ingresos totales'!H117/consumo!H118)*100</f>
        <v>24.214056884944846</v>
      </c>
      <c r="I117" s="176">
        <f>('Ingresos totales'!I117/consumo!I118)*100</f>
        <v>23.847992251196455</v>
      </c>
      <c r="J117" s="176">
        <f>('Ingresos totales'!J117/consumo!J118)*100</f>
        <v>27.321184611989107</v>
      </c>
      <c r="K117" s="176">
        <f>('Ingresos totales'!K117/consumo!K118)*100</f>
        <v>23.272441433418368</v>
      </c>
      <c r="L117" s="176">
        <f>('Ingresos totales'!L117/consumo!L118)*100</f>
        <v>23.201538922581719</v>
      </c>
      <c r="M117" s="176">
        <f>('Ingresos totales'!M117/consumo!M118)*100</f>
        <v>23.526675330953793</v>
      </c>
      <c r="N117" s="182">
        <f>('Ingresos totales'!N117/consumo!N118)*100</f>
        <v>7.9945261152448222</v>
      </c>
      <c r="O117" s="178">
        <f>('Ingresos totales'!O117/consumo!O118)*100</f>
        <v>25.101855009649153</v>
      </c>
      <c r="P117" s="130">
        <f t="shared" si="17"/>
        <v>1.9924268850154192</v>
      </c>
      <c r="Q117" s="186">
        <f>('Ingresos totales'!Q117/consumo!Q118)*100</f>
        <v>23.640302349019819</v>
      </c>
      <c r="R117" s="130">
        <f t="shared" si="15"/>
        <v>-3.3018222153678667</v>
      </c>
      <c r="S117" s="186">
        <f>('Ingresos totales'!S117/consumo!S118)*100</f>
        <v>21.753130728405282</v>
      </c>
      <c r="T117" s="130">
        <f t="shared" si="16"/>
        <v>-12.232298499035132</v>
      </c>
    </row>
    <row r="118" spans="2:20" ht="20.25" customHeight="1" x14ac:dyDescent="0.25">
      <c r="B118" s="67">
        <f>+'Ingresos totales'!$B118</f>
        <v>2014</v>
      </c>
      <c r="C118" s="176">
        <f>('Ingresos totales'!C118/consumo!C119)*100</f>
        <v>22.751286940979234</v>
      </c>
      <c r="D118" s="176">
        <f>('Ingresos totales'!D118/consumo!D119)*100</f>
        <v>22.77532024429318</v>
      </c>
      <c r="E118" s="176">
        <f>('Ingresos totales'!E118/consumo!E119)*100</f>
        <v>18.796236610470167</v>
      </c>
      <c r="F118" s="176">
        <f>('Ingresos totales'!F118/consumo!F119)*100</f>
        <v>21.608872172332497</v>
      </c>
      <c r="G118" s="176">
        <f>('Ingresos totales'!G118/consumo!G119)*100</f>
        <v>22.923126737133337</v>
      </c>
      <c r="H118" s="176">
        <f>('Ingresos totales'!H118/consumo!H119)*100</f>
        <v>22.106593925842891</v>
      </c>
      <c r="I118" s="176">
        <f>('Ingresos totales'!I118/consumo!I119)*100</f>
        <v>22.356643147856957</v>
      </c>
      <c r="J118" s="176">
        <f>('Ingresos totales'!J118/consumo!J119)*100</f>
        <v>24.863792427900311</v>
      </c>
      <c r="K118" s="176">
        <f>('Ingresos totales'!K118/consumo!K119)*100</f>
        <v>24.35998012722894</v>
      </c>
      <c r="L118" s="176">
        <f>('Ingresos totales'!L118/consumo!L119)*100</f>
        <v>23.508387870707811</v>
      </c>
      <c r="M118" s="176">
        <f>('Ingresos totales'!M118/consumo!M119)*100</f>
        <v>23.748426083064174</v>
      </c>
      <c r="N118" s="182">
        <f>('Ingresos totales'!N118/consumo!N119)*100</f>
        <v>24.102822337101848</v>
      </c>
      <c r="O118" s="178">
        <f>('Ingresos totales'!O118/consumo!O119)*100</f>
        <v>22.076230861108893</v>
      </c>
      <c r="P118" s="130">
        <f t="shared" si="17"/>
        <v>-12.053388673375775</v>
      </c>
      <c r="Q118" s="186">
        <f>('Ingresos totales'!Q118/consumo!Q119)*100</f>
        <v>23.003944668530778</v>
      </c>
      <c r="R118" s="130">
        <f t="shared" si="15"/>
        <v>-2.6918339329760177</v>
      </c>
      <c r="S118" s="186">
        <f>('Ingresos totales'!S118/consumo!S119)*100</f>
        <v>23.020668190010802</v>
      </c>
      <c r="T118" s="130">
        <f t="shared" si="16"/>
        <v>5.8269197083910651</v>
      </c>
    </row>
    <row r="119" spans="2:20" ht="21" customHeight="1" x14ac:dyDescent="0.25">
      <c r="B119" s="67">
        <f>+'Ingresos totales'!$B119</f>
        <v>2015</v>
      </c>
      <c r="C119" s="176">
        <f>('Ingresos totales'!C119/consumo!C120)*100</f>
        <v>22.62197648505445</v>
      </c>
      <c r="D119" s="176">
        <f>('Ingresos totales'!D119/consumo!D120)*100</f>
        <v>23.805670454170599</v>
      </c>
      <c r="E119" s="176">
        <f>('Ingresos totales'!E119/consumo!E120)*100</f>
        <v>22.952769696026223</v>
      </c>
      <c r="F119" s="176">
        <f>('Ingresos totales'!F119/consumo!F120)*100</f>
        <v>23.249849298610282</v>
      </c>
      <c r="G119" s="176">
        <f>('Ingresos totales'!G119/consumo!G120)*100</f>
        <v>21.043908149498208</v>
      </c>
      <c r="H119" s="176">
        <f>('Ingresos totales'!H119/consumo!H120)*100</f>
        <v>20.23710870931215</v>
      </c>
      <c r="I119" s="176">
        <f>('Ingresos totales'!I119/consumo!I120)*100</f>
        <v>18.973306847686679</v>
      </c>
      <c r="J119" s="176">
        <f>('Ingresos totales'!J119/consumo!J120)*100</f>
        <v>19.156141264367601</v>
      </c>
      <c r="K119" s="176">
        <f>('Ingresos totales'!K119/consumo!K120)*100</f>
        <v>19.174762858928638</v>
      </c>
      <c r="L119" s="176">
        <f>('Ingresos totales'!L119/consumo!L120)*100</f>
        <v>19.093372490210779</v>
      </c>
      <c r="M119" s="176">
        <f>('Ingresos totales'!M119/consumo!M120)*100</f>
        <v>17.2659257287558</v>
      </c>
      <c r="N119" s="182">
        <f>('Ingresos totales'!N119/consumo!N120)*100</f>
        <v>17.948191178761487</v>
      </c>
      <c r="O119" s="178">
        <f>('Ingresos totales'!O119/consumo!O120)*100</f>
        <v>23.134603930715809</v>
      </c>
      <c r="P119" s="130">
        <f t="shared" si="17"/>
        <v>4.7941746771249072</v>
      </c>
      <c r="Q119" s="186">
        <f>('Ingresos totales'!Q119/consumo!Q120)*100</f>
        <v>20.512407965829585</v>
      </c>
      <c r="R119" s="130">
        <f>((Q119/Q117)-1)*100</f>
        <v>-13.231194495784116</v>
      </c>
      <c r="S119" s="187"/>
      <c r="T119" s="111"/>
    </row>
    <row r="120" spans="2:20" ht="21" customHeight="1" x14ac:dyDescent="0.25">
      <c r="B120" s="82">
        <f>+'Ingresos totales'!$B120</f>
        <v>2016</v>
      </c>
      <c r="C120" s="183">
        <f>('Ingresos totales'!C120/consumo!C121)*100</f>
        <v>17.192144612291834</v>
      </c>
      <c r="D120" s="183">
        <f>('Ingresos totales'!D120/consumo!D121)*100</f>
        <v>16.606708538292942</v>
      </c>
      <c r="E120" s="183">
        <f>('Ingresos totales'!E120/consumo!E121)*100</f>
        <v>18.369339836765171</v>
      </c>
      <c r="F120" s="183"/>
      <c r="G120" s="183"/>
      <c r="H120" s="183"/>
      <c r="I120" s="183"/>
      <c r="J120" s="183"/>
      <c r="K120" s="183"/>
      <c r="L120" s="183"/>
      <c r="M120" s="183"/>
      <c r="N120" s="184"/>
      <c r="O120" s="179">
        <f>('Ingresos totales'!O120/consumo!O121)*100</f>
        <v>17.416825592752971</v>
      </c>
      <c r="P120" s="137">
        <f t="shared" si="17"/>
        <v>-24.715263572640399</v>
      </c>
      <c r="Q120" s="185"/>
      <c r="R120" s="137"/>
      <c r="S120" s="168"/>
      <c r="T120" s="112"/>
    </row>
    <row r="121" spans="2:20" ht="21" customHeight="1" x14ac:dyDescent="0.25">
      <c r="N121" s="100"/>
      <c r="R121" s="4"/>
    </row>
    <row r="122" spans="2:20" ht="33.75" x14ac:dyDescent="0.5">
      <c r="B122" s="85" t="s">
        <v>54</v>
      </c>
      <c r="C122" s="86"/>
      <c r="D122" s="86"/>
      <c r="E122" s="86"/>
      <c r="F122" s="86"/>
      <c r="G122" s="86"/>
      <c r="H122" s="86"/>
      <c r="I122" s="86"/>
      <c r="J122" s="86"/>
      <c r="K122" s="86"/>
      <c r="L122" s="86"/>
      <c r="M122" s="86"/>
      <c r="N122" s="98"/>
      <c r="O122" s="86"/>
      <c r="P122" s="86"/>
      <c r="Q122" s="93"/>
      <c r="R122" s="123"/>
      <c r="S122" s="123"/>
      <c r="T122" s="122"/>
    </row>
    <row r="123" spans="2:20" ht="47.25" x14ac:dyDescent="0.25">
      <c r="B123" s="174" t="s">
        <v>23</v>
      </c>
      <c r="C123" s="87" t="s">
        <v>24</v>
      </c>
      <c r="D123" s="87" t="s">
        <v>25</v>
      </c>
      <c r="E123" s="87" t="s">
        <v>26</v>
      </c>
      <c r="F123" s="87" t="s">
        <v>27</v>
      </c>
      <c r="G123" s="87" t="s">
        <v>28</v>
      </c>
      <c r="H123" s="87" t="s">
        <v>29</v>
      </c>
      <c r="I123" s="87" t="s">
        <v>30</v>
      </c>
      <c r="J123" s="87" t="s">
        <v>31</v>
      </c>
      <c r="K123" s="87" t="s">
        <v>32</v>
      </c>
      <c r="L123" s="87" t="s">
        <v>33</v>
      </c>
      <c r="M123" s="87" t="s">
        <v>34</v>
      </c>
      <c r="N123" s="96" t="s">
        <v>35</v>
      </c>
      <c r="O123" s="160" t="s">
        <v>67</v>
      </c>
      <c r="P123" s="161" t="s">
        <v>64</v>
      </c>
      <c r="Q123" s="162" t="s">
        <v>23</v>
      </c>
      <c r="R123" s="161" t="s">
        <v>36</v>
      </c>
      <c r="S123" s="162" t="s">
        <v>63</v>
      </c>
      <c r="T123" s="163" t="s">
        <v>66</v>
      </c>
    </row>
    <row r="124" spans="2:20" ht="21" customHeight="1" x14ac:dyDescent="0.25">
      <c r="B124" s="67">
        <f>+'Ingresos totales'!$B124</f>
        <v>2000</v>
      </c>
      <c r="C124" s="180">
        <f>('Ingresos totales'!C124/consumo!C125)*100</f>
        <v>9.8204911955026173</v>
      </c>
      <c r="D124" s="180">
        <f>('Ingresos totales'!D124/consumo!D125)*100</f>
        <v>10.086113218682589</v>
      </c>
      <c r="E124" s="180">
        <f>('Ingresos totales'!E124/consumo!E125)*100</f>
        <v>10.5353648920109</v>
      </c>
      <c r="F124" s="180">
        <f>('Ingresos totales'!F124/consumo!F125)*100</f>
        <v>10.506425363029178</v>
      </c>
      <c r="G124" s="180">
        <f>('Ingresos totales'!G124/consumo!G125)*100</f>
        <v>10.515850373067176</v>
      </c>
      <c r="H124" s="180">
        <f>('Ingresos totales'!H124/consumo!H125)*100</f>
        <v>10.599203057678787</v>
      </c>
      <c r="I124" s="180">
        <f>('Ingresos totales'!I124/consumo!I125)*100</f>
        <v>11.171803967907932</v>
      </c>
      <c r="J124" s="180">
        <f>('Ingresos totales'!J124/consumo!J125)*100</f>
        <v>11.345655856444418</v>
      </c>
      <c r="K124" s="180">
        <f>('Ingresos totales'!K124/consumo!K125)*100</f>
        <v>11.182990452561627</v>
      </c>
      <c r="L124" s="180">
        <f>('Ingresos totales'!L124/consumo!L125)*100</f>
        <v>11.778956881586343</v>
      </c>
      <c r="M124" s="180">
        <f>('Ingresos totales'!M124/consumo!M125)*100</f>
        <v>11.851431851795112</v>
      </c>
      <c r="N124" s="181">
        <f>('Ingresos totales'!N124/consumo!N125)*100</f>
        <v>11.984645406377552</v>
      </c>
      <c r="O124" s="178">
        <f>('Ingresos totales'!O124/consumo!O125)*100</f>
        <v>10.149761728403837</v>
      </c>
      <c r="P124" s="110"/>
      <c r="Q124" s="186">
        <f>('Ingresos totales'!Q124/consumo!Q125)*100</f>
        <v>10.935524382074815</v>
      </c>
      <c r="R124" s="110"/>
      <c r="S124" s="186">
        <f>('Ingresos totales'!S124/consumo!S125)*100</f>
        <v>11.983326114956798</v>
      </c>
      <c r="T124" s="110"/>
    </row>
    <row r="125" spans="2:20" ht="21" customHeight="1" x14ac:dyDescent="0.25">
      <c r="B125" s="67">
        <f>+'Ingresos totales'!$B125</f>
        <v>2001</v>
      </c>
      <c r="C125" s="176">
        <f>('Ingresos totales'!C125/consumo!C126)*100</f>
        <v>11.938280340614002</v>
      </c>
      <c r="D125" s="176">
        <f>('Ingresos totales'!D125/consumo!D126)*100</f>
        <v>12.43472862291445</v>
      </c>
      <c r="E125" s="176">
        <f>('Ingresos totales'!E125/consumo!E126)*100</f>
        <v>12.61123576763894</v>
      </c>
      <c r="F125" s="176">
        <f>('Ingresos totales'!F125/consumo!F126)*100</f>
        <v>12.601099263566107</v>
      </c>
      <c r="G125" s="176">
        <f>('Ingresos totales'!G125/consumo!G126)*100</f>
        <v>12.726929121686245</v>
      </c>
      <c r="H125" s="176">
        <f>('Ingresos totales'!H125/consumo!H126)*100</f>
        <v>11.845348343100927</v>
      </c>
      <c r="I125" s="176">
        <f>('Ingresos totales'!I125/consumo!I126)*100</f>
        <v>13.0952428987615</v>
      </c>
      <c r="J125" s="176">
        <f>('Ingresos totales'!J125/consumo!J126)*100</f>
        <v>12.787276654285856</v>
      </c>
      <c r="K125" s="176">
        <f>('Ingresos totales'!K125/consumo!K126)*100</f>
        <v>12.060523541083507</v>
      </c>
      <c r="L125" s="176">
        <f>('Ingresos totales'!L125/consumo!L126)*100</f>
        <v>13.252776465054422</v>
      </c>
      <c r="M125" s="176">
        <f>('Ingresos totales'!M125/consumo!M126)*100</f>
        <v>12.201689758332305</v>
      </c>
      <c r="N125" s="182">
        <f>('Ingresos totales'!N125/consumo!N126)*100</f>
        <v>11.871451314454836</v>
      </c>
      <c r="O125" s="178">
        <f>('Ingresos totales'!O125/consumo!O126)*100</f>
        <v>12.328325855394153</v>
      </c>
      <c r="P125" s="130"/>
      <c r="Q125" s="186">
        <f>('Ingresos totales'!Q125/consumo!Q126)*100</f>
        <v>12.43955462721881</v>
      </c>
      <c r="R125" s="130">
        <f t="shared" ref="R125:R138" si="18">((Q125/Q124)-1)*100</f>
        <v>13.753617957355168</v>
      </c>
      <c r="S125" s="186">
        <f>('Ingresos totales'!S125/consumo!S126)*100</f>
        <v>11.933846050732377</v>
      </c>
      <c r="T125" s="130">
        <f t="shared" ref="T125:T138" si="19">((S125/S124)-1)*100</f>
        <v>-0.41290759969105917</v>
      </c>
    </row>
    <row r="126" spans="2:20" ht="21" customHeight="1" x14ac:dyDescent="0.25">
      <c r="B126" s="67">
        <f>+'Ingresos totales'!$B126</f>
        <v>2002</v>
      </c>
      <c r="C126" s="176">
        <f>('Ingresos totales'!C126/consumo!C127)*100</f>
        <v>11.664511046141682</v>
      </c>
      <c r="D126" s="176">
        <f>('Ingresos totales'!D126/consumo!D127)*100</f>
        <v>11.273401322389311</v>
      </c>
      <c r="E126" s="176">
        <f>('Ingresos totales'!E126/consumo!E127)*100</f>
        <v>11.558272472063754</v>
      </c>
      <c r="F126" s="176">
        <f>('Ingresos totales'!F126/consumo!F127)*100</f>
        <v>11.686754639249445</v>
      </c>
      <c r="G126" s="176">
        <f>('Ingresos totales'!G126/consumo!G127)*100</f>
        <v>10.953915515045612</v>
      </c>
      <c r="H126" s="176">
        <f>('Ingresos totales'!H126/consumo!H127)*100</f>
        <v>11.18300350964569</v>
      </c>
      <c r="I126" s="176">
        <f>('Ingresos totales'!I126/consumo!I127)*100</f>
        <v>10.95144958875033</v>
      </c>
      <c r="J126" s="176">
        <f>('Ingresos totales'!J126/consumo!J127)*100</f>
        <v>10.890921267533866</v>
      </c>
      <c r="K126" s="176">
        <f>('Ingresos totales'!K126/consumo!K127)*100</f>
        <v>10.95317111163925</v>
      </c>
      <c r="L126" s="176">
        <f>('Ingresos totales'!L126/consumo!L127)*100</f>
        <v>11.572055824387533</v>
      </c>
      <c r="M126" s="176">
        <f>('Ingresos totales'!M126/consumo!M127)*100</f>
        <v>11.427849107556991</v>
      </c>
      <c r="N126" s="182">
        <f>('Ingresos totales'!N126/consumo!N127)*100</f>
        <v>11.39916080718606</v>
      </c>
      <c r="O126" s="178">
        <f>('Ingresos totales'!O126/consumo!O127)*100</f>
        <v>11.497574734741132</v>
      </c>
      <c r="P126" s="130">
        <f t="shared" ref="P126:P140" si="20">((O126/O125)-1)*100</f>
        <v>-6.7385558298617916</v>
      </c>
      <c r="Q126" s="186">
        <f>('Ingresos totales'!Q126/consumo!Q127)*100</f>
        <v>11.302644042988407</v>
      </c>
      <c r="R126" s="130">
        <f t="shared" si="18"/>
        <v>-9.1394798149987295</v>
      </c>
      <c r="S126" s="186">
        <f>('Ingresos totales'!S126/consumo!S127)*100</f>
        <v>11.663714264271576</v>
      </c>
      <c r="T126" s="130">
        <f t="shared" si="19"/>
        <v>-2.2635769333074651</v>
      </c>
    </row>
    <row r="127" spans="2:20" ht="21" customHeight="1" x14ac:dyDescent="0.25">
      <c r="B127" s="67">
        <f>+'Ingresos totales'!$B127</f>
        <v>2003</v>
      </c>
      <c r="C127" s="176">
        <f>('Ingresos totales'!C127/consumo!C128)*100</f>
        <v>11.857255007723197</v>
      </c>
      <c r="D127" s="176">
        <f>('Ingresos totales'!D127/consumo!D128)*100</f>
        <v>12.306457577337966</v>
      </c>
      <c r="E127" s="176">
        <f>('Ingresos totales'!E127/consumo!E128)*100</f>
        <v>11.611827517826695</v>
      </c>
      <c r="F127" s="176">
        <f>('Ingresos totales'!F127/consumo!F128)*100</f>
        <v>12.212599108842975</v>
      </c>
      <c r="G127" s="176">
        <f>('Ingresos totales'!G127/consumo!G128)*100</f>
        <v>12.136621058172246</v>
      </c>
      <c r="H127" s="176">
        <f>('Ingresos totales'!H127/consumo!H128)*100</f>
        <v>12.335065842220287</v>
      </c>
      <c r="I127" s="176">
        <f>('Ingresos totales'!I127/consumo!I128)*100</f>
        <v>13.267991722503533</v>
      </c>
      <c r="J127" s="176">
        <f>('Ingresos totales'!J127/consumo!J128)*100</f>
        <v>13.179547730270254</v>
      </c>
      <c r="K127" s="176">
        <f>('Ingresos totales'!K127/consumo!K128)*100</f>
        <v>13.709372518706422</v>
      </c>
      <c r="L127" s="176">
        <f>('Ingresos totales'!L127/consumo!L128)*100</f>
        <v>13.389385329599254</v>
      </c>
      <c r="M127" s="176">
        <f>('Ingresos totales'!M127/consumo!M128)*100</f>
        <v>12.659572613215071</v>
      </c>
      <c r="N127" s="182">
        <f>('Ingresos totales'!N127/consumo!N128)*100</f>
        <v>12.963386774714536</v>
      </c>
      <c r="O127" s="178">
        <f>('Ingresos totales'!O127/consumo!O128)*100</f>
        <v>11.92583703269624</v>
      </c>
      <c r="P127" s="130">
        <f t="shared" si="20"/>
        <v>3.7248055162543814</v>
      </c>
      <c r="Q127" s="186">
        <f>('Ingresos totales'!Q127/consumo!Q128)*100</f>
        <v>12.614861779740828</v>
      </c>
      <c r="R127" s="130">
        <f t="shared" si="18"/>
        <v>11.609829804084249</v>
      </c>
      <c r="S127" s="186">
        <f>('Ingresos totales'!S127/consumo!S128)*100</f>
        <v>12.80650110032976</v>
      </c>
      <c r="T127" s="130">
        <f t="shared" si="19"/>
        <v>9.7977951976994326</v>
      </c>
    </row>
    <row r="128" spans="2:20" ht="21" customHeight="1" x14ac:dyDescent="0.25">
      <c r="B128" s="67">
        <f>+'Ingresos totales'!$B128</f>
        <v>2004</v>
      </c>
      <c r="C128" s="176">
        <f>('Ingresos totales'!C128/consumo!C129)*100</f>
        <v>12.444481851685415</v>
      </c>
      <c r="D128" s="176">
        <f>('Ingresos totales'!D128/consumo!D129)*100</f>
        <v>12.540447508015948</v>
      </c>
      <c r="E128" s="176">
        <f>('Ingresos totales'!E128/consumo!E129)*100</f>
        <v>12.9872918643253</v>
      </c>
      <c r="F128" s="176">
        <f>('Ingresos totales'!F128/consumo!F129)*100</f>
        <v>12.107790020878713</v>
      </c>
      <c r="G128" s="176">
        <f>('Ingresos totales'!G128/consumo!G129)*100</f>
        <v>12.335608913220819</v>
      </c>
      <c r="H128" s="176">
        <f>('Ingresos totales'!H128/consumo!H129)*100</f>
        <v>12.372967003148148</v>
      </c>
      <c r="I128" s="176">
        <f>('Ingresos totales'!I128/consumo!I129)*100</f>
        <v>13.31273753348054</v>
      </c>
      <c r="J128" s="176">
        <f>('Ingresos totales'!J128/consumo!J129)*100</f>
        <v>13.115009434387614</v>
      </c>
      <c r="K128" s="176">
        <f>('Ingresos totales'!K128/consumo!K129)*100</f>
        <v>13.644108244951845</v>
      </c>
      <c r="L128" s="176">
        <f>('Ingresos totales'!L128/consumo!L129)*100</f>
        <v>12.696717526432366</v>
      </c>
      <c r="M128" s="176">
        <f>('Ingresos totales'!M128/consumo!M129)*100</f>
        <v>12.63661480822433</v>
      </c>
      <c r="N128" s="182">
        <f>('Ingresos totales'!N128/consumo!N129)*100</f>
        <v>14.027243145793111</v>
      </c>
      <c r="O128" s="178">
        <f>('Ingresos totales'!O128/consumo!O129)*100</f>
        <v>12.651569930154563</v>
      </c>
      <c r="P128" s="130">
        <f t="shared" si="20"/>
        <v>6.0853833191635287</v>
      </c>
      <c r="Q128" s="186">
        <f>('Ingresos totales'!Q128/consumo!Q129)*100</f>
        <v>12.834515579466515</v>
      </c>
      <c r="R128" s="130">
        <f t="shared" si="18"/>
        <v>1.7412303326101108</v>
      </c>
      <c r="S128" s="186">
        <f>('Ingresos totales'!S128/consumo!S129)*100</f>
        <v>13.451076490838021</v>
      </c>
      <c r="T128" s="130">
        <f t="shared" si="19"/>
        <v>5.0331888894435295</v>
      </c>
    </row>
    <row r="129" spans="2:20" ht="21" customHeight="1" x14ac:dyDescent="0.25">
      <c r="B129" s="67">
        <f>+'Ingresos totales'!$B129</f>
        <v>2005</v>
      </c>
      <c r="C129" s="176">
        <f>('Ingresos totales'!C129/consumo!C130)*100</f>
        <v>12.900795228968956</v>
      </c>
      <c r="D129" s="176">
        <f>('Ingresos totales'!D129/consumo!D130)*100</f>
        <v>13.266073281454998</v>
      </c>
      <c r="E129" s="176">
        <f>('Ingresos totales'!E129/consumo!E130)*100</f>
        <v>13.654460900660565</v>
      </c>
      <c r="F129" s="176">
        <f>('Ingresos totales'!F129/consumo!F130)*100</f>
        <v>14.489718516272465</v>
      </c>
      <c r="G129" s="176">
        <f>('Ingresos totales'!G129/consumo!G130)*100</f>
        <v>14.049154406842243</v>
      </c>
      <c r="H129" s="176">
        <f>('Ingresos totales'!H129/consumo!H130)*100</f>
        <v>13.608925622345758</v>
      </c>
      <c r="I129" s="176">
        <f>('Ingresos totales'!I129/consumo!I130)*100</f>
        <v>14.75134829854966</v>
      </c>
      <c r="J129" s="176">
        <f>('Ingresos totales'!J129/consumo!J130)*100</f>
        <v>16.158708378919187</v>
      </c>
      <c r="K129" s="176">
        <f>('Ingresos totales'!K129/consumo!K130)*100</f>
        <v>15.675919186398607</v>
      </c>
      <c r="L129" s="176">
        <f>('Ingresos totales'!L129/consumo!L130)*100</f>
        <v>16.584256500123679</v>
      </c>
      <c r="M129" s="176">
        <f>('Ingresos totales'!M129/consumo!M130)*100</f>
        <v>16.557305966308306</v>
      </c>
      <c r="N129" s="182">
        <f>('Ingresos totales'!N129/consumo!N130)*100</f>
        <v>16.28567239697681</v>
      </c>
      <c r="O129" s="178">
        <f>('Ingresos totales'!O129/consumo!O130)*100</f>
        <v>13.259413718672327</v>
      </c>
      <c r="P129" s="130">
        <f t="shared" si="20"/>
        <v>4.8044929749705645</v>
      </c>
      <c r="Q129" s="186">
        <f>('Ingresos totales'!Q129/consumo!Q130)*100</f>
        <v>14.814699678073955</v>
      </c>
      <c r="R129" s="130">
        <f t="shared" si="18"/>
        <v>15.428584634510599</v>
      </c>
      <c r="S129" s="186">
        <f>('Ingresos totales'!S129/consumo!S130)*100</f>
        <v>16.954892746876769</v>
      </c>
      <c r="T129" s="130">
        <f t="shared" si="19"/>
        <v>26.048593645462613</v>
      </c>
    </row>
    <row r="130" spans="2:20" ht="21" customHeight="1" x14ac:dyDescent="0.25">
      <c r="B130" s="67">
        <f>+'Ingresos totales'!$B130</f>
        <v>2006</v>
      </c>
      <c r="C130" s="176">
        <f>('Ingresos totales'!C130/consumo!C131)*100</f>
        <v>16.570249521695064</v>
      </c>
      <c r="D130" s="176">
        <f>('Ingresos totales'!D130/consumo!D131)*100</f>
        <v>17.969188237757788</v>
      </c>
      <c r="E130" s="176">
        <f>('Ingresos totales'!E130/consumo!E131)*100</f>
        <v>18.35481373517645</v>
      </c>
      <c r="F130" s="176">
        <f>('Ingresos totales'!F130/consumo!F131)*100</f>
        <v>18.764579601057211</v>
      </c>
      <c r="G130" s="176">
        <f>('Ingresos totales'!G130/consumo!G131)*100</f>
        <v>17.508274705864338</v>
      </c>
      <c r="H130" s="176">
        <f>('Ingresos totales'!H130/consumo!H131)*100</f>
        <v>17.771396992324192</v>
      </c>
      <c r="I130" s="176">
        <f>('Ingresos totales'!I130/consumo!I131)*100</f>
        <v>17.917143037640891</v>
      </c>
      <c r="J130" s="176">
        <f>('Ingresos totales'!J130/consumo!J131)*100</f>
        <v>18.362919751411113</v>
      </c>
      <c r="K130" s="176">
        <f>('Ingresos totales'!K130/consumo!K131)*100</f>
        <v>17.811416370793097</v>
      </c>
      <c r="L130" s="176">
        <f>('Ingresos totales'!L130/consumo!L131)*100</f>
        <v>18.59718864600686</v>
      </c>
      <c r="M130" s="176">
        <f>('Ingresos totales'!M130/consumo!M131)*100</f>
        <v>18.447323401910563</v>
      </c>
      <c r="N130" s="182">
        <f>('Ingresos totales'!N130/consumo!N131)*100</f>
        <v>17.858021457581383</v>
      </c>
      <c r="O130" s="178">
        <f>('Ingresos totales'!O130/consumo!O131)*100</f>
        <v>17.629270877727272</v>
      </c>
      <c r="P130" s="130">
        <f t="shared" si="20"/>
        <v>32.956639349002081</v>
      </c>
      <c r="Q130" s="186">
        <f>('Ingresos totales'!Q130/consumo!Q131)*100</f>
        <v>17.98685464743221</v>
      </c>
      <c r="R130" s="130">
        <f t="shared" si="18"/>
        <v>21.412212453102274</v>
      </c>
      <c r="S130" s="186">
        <f>('Ingresos totales'!S130/consumo!S131)*100</f>
        <v>17.923577867766852</v>
      </c>
      <c r="T130" s="130">
        <f t="shared" si="19"/>
        <v>5.7133072756742953</v>
      </c>
    </row>
    <row r="131" spans="2:20" ht="21" customHeight="1" x14ac:dyDescent="0.25">
      <c r="B131" s="67">
        <f>+'Ingresos totales'!$B131</f>
        <v>2007</v>
      </c>
      <c r="C131" s="176">
        <f>('Ingresos totales'!C131/consumo!C132)*100</f>
        <v>18.150894113968459</v>
      </c>
      <c r="D131" s="176">
        <f>('Ingresos totales'!D131/consumo!D132)*100</f>
        <v>18.990492323820522</v>
      </c>
      <c r="E131" s="176">
        <f>('Ingresos totales'!E131/consumo!E132)*100</f>
        <v>18.10874003758676</v>
      </c>
      <c r="F131" s="176">
        <f>('Ingresos totales'!F131/consumo!F132)*100</f>
        <v>17.620905818093433</v>
      </c>
      <c r="G131" s="176">
        <f>('Ingresos totales'!G131/consumo!G132)*100</f>
        <v>16.748906704777035</v>
      </c>
      <c r="H131" s="176">
        <f>('Ingresos totales'!H131/consumo!H132)*100</f>
        <v>16.517261833493375</v>
      </c>
      <c r="I131" s="176">
        <f>('Ingresos totales'!I131/consumo!I132)*100</f>
        <v>17.066557138156536</v>
      </c>
      <c r="J131" s="176">
        <f>('Ingresos totales'!J131/consumo!J132)*100</f>
        <v>18.474975509176275</v>
      </c>
      <c r="K131" s="176">
        <f>('Ingresos totales'!K131/consumo!K132)*100</f>
        <v>17.248358510205314</v>
      </c>
      <c r="L131" s="176">
        <f>('Ingresos totales'!L131/consumo!L132)*100</f>
        <v>18.042392734124821</v>
      </c>
      <c r="M131" s="176">
        <f>('Ingresos totales'!M131/consumo!M132)*100</f>
        <v>18.395022819579594</v>
      </c>
      <c r="N131" s="182">
        <f>('Ingresos totales'!N131/consumo!N132)*100</f>
        <v>17.705615627635588</v>
      </c>
      <c r="O131" s="178">
        <f>('Ingresos totales'!O131/consumo!O132)*100</f>
        <v>18.419877854728721</v>
      </c>
      <c r="P131" s="130">
        <f t="shared" si="20"/>
        <v>4.4846266330861084</v>
      </c>
      <c r="Q131" s="186">
        <f>('Ingresos totales'!Q131/consumo!Q132)*100</f>
        <v>17.758519528657111</v>
      </c>
      <c r="R131" s="130">
        <f t="shared" si="18"/>
        <v>-1.2694555176588129</v>
      </c>
      <c r="S131" s="186">
        <f>('Ingresos totales'!S131/consumo!S132)*100</f>
        <v>19.216324700241554</v>
      </c>
      <c r="T131" s="130">
        <f t="shared" si="19"/>
        <v>7.2125489788483321</v>
      </c>
    </row>
    <row r="132" spans="2:20" ht="21" customHeight="1" x14ac:dyDescent="0.25">
      <c r="B132" s="67">
        <f>+'Ingresos totales'!$B132</f>
        <v>2008</v>
      </c>
      <c r="C132" s="176">
        <f>('Ingresos totales'!C132/consumo!C133)*100</f>
        <v>19.012357723538898</v>
      </c>
      <c r="D132" s="176">
        <f>('Ingresos totales'!D132/consumo!D133)*100</f>
        <v>19.562229149018595</v>
      </c>
      <c r="E132" s="176">
        <f>('Ingresos totales'!E132/consumo!E133)*100</f>
        <v>19.632045277503135</v>
      </c>
      <c r="F132" s="176">
        <f>('Ingresos totales'!F132/consumo!F133)*100</f>
        <v>20.403701556683764</v>
      </c>
      <c r="G132" s="176">
        <f>('Ingresos totales'!G132/consumo!G133)*100</f>
        <v>22.894915354213179</v>
      </c>
      <c r="H132" s="176">
        <f>('Ingresos totales'!H132/consumo!H133)*100</f>
        <v>22.280845678998158</v>
      </c>
      <c r="I132" s="176">
        <f>('Ingresos totales'!I132/consumo!I133)*100</f>
        <v>22.387475013220016</v>
      </c>
      <c r="J132" s="176">
        <f>('Ingresos totales'!J132/consumo!J133)*100</f>
        <v>23.064165441319666</v>
      </c>
      <c r="K132" s="176">
        <f>('Ingresos totales'!K132/consumo!K133)*100</f>
        <v>21.320829143498209</v>
      </c>
      <c r="L132" s="176">
        <f>('Ingresos totales'!L132/consumo!L133)*100</f>
        <v>23.128385223681931</v>
      </c>
      <c r="M132" s="176">
        <f>('Ingresos totales'!M132/consumo!M133)*100</f>
        <v>25.35579047632433</v>
      </c>
      <c r="N132" s="182">
        <f>('Ingresos totales'!N132/consumo!N133)*100</f>
        <v>28.23165812767191</v>
      </c>
      <c r="O132" s="178">
        <f>('Ingresos totales'!O132/consumo!O133)*100</f>
        <v>19.400197261072748</v>
      </c>
      <c r="P132" s="130">
        <f t="shared" si="20"/>
        <v>5.3220733279312205</v>
      </c>
      <c r="Q132" s="186">
        <f>('Ingresos totales'!Q132/consumo!Q133)*100</f>
        <v>22.194706624800798</v>
      </c>
      <c r="R132" s="130">
        <f t="shared" si="18"/>
        <v>24.980613327507207</v>
      </c>
      <c r="S132" s="186">
        <f>('Ingresos totales'!S132/consumo!S133)*100</f>
        <v>24.122270282863152</v>
      </c>
      <c r="T132" s="130">
        <f t="shared" si="19"/>
        <v>25.530093080493831</v>
      </c>
    </row>
    <row r="133" spans="2:20" ht="21" customHeight="1" x14ac:dyDescent="0.25">
      <c r="B133" s="67">
        <f>+'Ingresos totales'!$B133</f>
        <v>2009</v>
      </c>
      <c r="C133" s="176">
        <f>('Ingresos totales'!C133/consumo!C134)*100</f>
        <v>29.405770553294751</v>
      </c>
      <c r="D133" s="176">
        <f>('Ingresos totales'!D133/consumo!D134)*100</f>
        <v>27.761745502368164</v>
      </c>
      <c r="E133" s="176">
        <f>('Ingresos totales'!E133/consumo!E134)*100</f>
        <v>25.654584872824582</v>
      </c>
      <c r="F133" s="176">
        <f>('Ingresos totales'!F133/consumo!F134)*100</f>
        <v>23.170908363717761</v>
      </c>
      <c r="G133" s="176">
        <f>('Ingresos totales'!G133/consumo!G134)*100</f>
        <v>21.20788476655845</v>
      </c>
      <c r="H133" s="176">
        <f>('Ingresos totales'!H133/consumo!H134)*100</f>
        <v>17.271283346032419</v>
      </c>
      <c r="I133" s="176">
        <f>('Ingresos totales'!I133/consumo!I134)*100</f>
        <v>18.12519236525711</v>
      </c>
      <c r="J133" s="176">
        <f>('Ingresos totales'!J133/consumo!J134)*100</f>
        <v>18.352485251908323</v>
      </c>
      <c r="K133" s="176">
        <f>('Ingresos totales'!K133/consumo!K134)*100</f>
        <v>17.811924465465047</v>
      </c>
      <c r="L133" s="176">
        <f>('Ingresos totales'!L133/consumo!L134)*100</f>
        <v>18.261283305379379</v>
      </c>
      <c r="M133" s="176">
        <f>('Ingresos totales'!M133/consumo!M134)*100</f>
        <v>18.814474352101385</v>
      </c>
      <c r="N133" s="182">
        <f>('Ingresos totales'!N133/consumo!N134)*100</f>
        <v>19.633837136615149</v>
      </c>
      <c r="O133" s="178">
        <f>('Ingresos totales'!O133/consumo!O134)*100</f>
        <v>27.632998444945407</v>
      </c>
      <c r="P133" s="130">
        <f t="shared" si="20"/>
        <v>42.43668800415805</v>
      </c>
      <c r="Q133" s="186">
        <f>('Ingresos totales'!Q133/consumo!Q134)*100</f>
        <v>21.52856394521984</v>
      </c>
      <c r="R133" s="130">
        <f t="shared" si="18"/>
        <v>-3.0013583456723669</v>
      </c>
      <c r="S133" s="186">
        <f>('Ingresos totales'!S133/consumo!S134)*100</f>
        <v>19.776882371555129</v>
      </c>
      <c r="T133" s="130">
        <f t="shared" si="19"/>
        <v>-18.014008882053933</v>
      </c>
    </row>
    <row r="134" spans="2:20" ht="21" customHeight="1" x14ac:dyDescent="0.25">
      <c r="B134" s="67">
        <f>+'Ingresos totales'!$B134</f>
        <v>2010</v>
      </c>
      <c r="C134" s="176">
        <f>('Ingresos totales'!C134/consumo!C135)*100</f>
        <v>19.71065561057458</v>
      </c>
      <c r="D134" s="176">
        <f>('Ingresos totales'!D134/consumo!D135)*100</f>
        <v>20.052491415508868</v>
      </c>
      <c r="E134" s="176">
        <f>('Ingresos totales'!E134/consumo!E135)*100</f>
        <v>20.165622582335033</v>
      </c>
      <c r="F134" s="176">
        <f>('Ingresos totales'!F134/consumo!F135)*100</f>
        <v>21.70637564510011</v>
      </c>
      <c r="G134" s="176">
        <f>('Ingresos totales'!G134/consumo!G135)*100</f>
        <v>21.606645682586496</v>
      </c>
      <c r="H134" s="176">
        <f>('Ingresos totales'!H134/consumo!H135)*100</f>
        <v>22.244541828438457</v>
      </c>
      <c r="I134" s="176">
        <f>('Ingresos totales'!I134/consumo!I135)*100</f>
        <v>22.032463897295951</v>
      </c>
      <c r="J134" s="176">
        <f>('Ingresos totales'!J134/consumo!J135)*100</f>
        <v>23.481200074129756</v>
      </c>
      <c r="K134" s="176">
        <f>('Ingresos totales'!K134/consumo!K135)*100</f>
        <v>22.235801126518997</v>
      </c>
      <c r="L134" s="176">
        <f>('Ingresos totales'!L134/consumo!L135)*100</f>
        <v>22.247966218169072</v>
      </c>
      <c r="M134" s="176">
        <f>('Ingresos totales'!M134/consumo!M135)*100</f>
        <v>22.440298200516544</v>
      </c>
      <c r="N134" s="182">
        <f>('Ingresos totales'!N134/consumo!N135)*100</f>
        <v>21.850277021429541</v>
      </c>
      <c r="O134" s="178">
        <f>('Ingresos totales'!O134/consumo!O135)*100</f>
        <v>19.974908239132883</v>
      </c>
      <c r="P134" s="130">
        <f t="shared" si="20"/>
        <v>-27.713569416182317</v>
      </c>
      <c r="Q134" s="186">
        <f>('Ingresos totales'!Q134/consumo!Q135)*100</f>
        <v>21.598308058293803</v>
      </c>
      <c r="R134" s="130">
        <f t="shared" si="18"/>
        <v>0.32396082363612688</v>
      </c>
      <c r="S134" s="186">
        <f>('Ingresos totales'!S134/consumo!S135)*100</f>
        <v>22.058883020519598</v>
      </c>
      <c r="T134" s="130">
        <f t="shared" si="19"/>
        <v>11.538727925320757</v>
      </c>
    </row>
    <row r="135" spans="2:20" ht="21" customHeight="1" x14ac:dyDescent="0.25">
      <c r="B135" s="67">
        <f>+'Ingresos totales'!$B135</f>
        <v>2011</v>
      </c>
      <c r="C135" s="176">
        <f>('Ingresos totales'!C135/consumo!C136)*100</f>
        <v>21.431181746958643</v>
      </c>
      <c r="D135" s="176">
        <f>('Ingresos totales'!D135/consumo!D136)*100</f>
        <v>21.418955448827997</v>
      </c>
      <c r="E135" s="176">
        <f>('Ingresos totales'!E135/consumo!E136)*100</f>
        <v>21.323702655903652</v>
      </c>
      <c r="F135" s="176">
        <f>('Ingresos totales'!F135/consumo!F136)*100</f>
        <v>22.056476510280714</v>
      </c>
      <c r="G135" s="176">
        <f>('Ingresos totales'!G135/consumo!G136)*100</f>
        <v>21.121856191847034</v>
      </c>
      <c r="H135" s="176">
        <f>('Ingresos totales'!H135/consumo!H136)*100</f>
        <v>23.44244888126142</v>
      </c>
      <c r="I135" s="176">
        <f>('Ingresos totales'!I135/consumo!I136)*100</f>
        <v>24.205308499734365</v>
      </c>
      <c r="J135" s="176">
        <f>('Ingresos totales'!J135/consumo!J136)*100</f>
        <v>24.679640014851316</v>
      </c>
      <c r="K135" s="176">
        <f>('Ingresos totales'!K135/consumo!K136)*100</f>
        <v>26.628167946036502</v>
      </c>
      <c r="L135" s="176">
        <f>('Ingresos totales'!L135/consumo!L136)*100</f>
        <v>26.348529778748485</v>
      </c>
      <c r="M135" s="176">
        <f>('Ingresos totales'!M135/consumo!M136)*100</f>
        <v>26.156538649485562</v>
      </c>
      <c r="N135" s="182">
        <f>('Ingresos totales'!N135/consumo!N136)*100</f>
        <v>27.976348960455272</v>
      </c>
      <c r="O135" s="178">
        <f>('Ingresos totales'!O135/consumo!O136)*100</f>
        <v>21.391381354672699</v>
      </c>
      <c r="P135" s="130">
        <f t="shared" si="20"/>
        <v>7.0912621904555273</v>
      </c>
      <c r="Q135" s="186">
        <f>('Ingresos totales'!Q135/consumo!Q136)*100</f>
        <v>23.815242073645308</v>
      </c>
      <c r="R135" s="130">
        <f t="shared" si="18"/>
        <v>10.264387420384979</v>
      </c>
      <c r="S135" s="186">
        <f>('Ingresos totales'!S135/consumo!S136)*100</f>
        <v>26.815237339733226</v>
      </c>
      <c r="T135" s="130">
        <f t="shared" si="19"/>
        <v>21.562081429006064</v>
      </c>
    </row>
    <row r="136" spans="2:20" ht="21" customHeight="1" x14ac:dyDescent="0.25">
      <c r="B136" s="67">
        <f>+'Ingresos totales'!$B136</f>
        <v>2012</v>
      </c>
      <c r="C136" s="176">
        <f>('Ingresos totales'!C136/consumo!C137)*100</f>
        <v>27.084919181919947</v>
      </c>
      <c r="D136" s="176">
        <f>('Ingresos totales'!D136/consumo!D137)*100</f>
        <v>28.151818994648508</v>
      </c>
      <c r="E136" s="176">
        <f>('Ingresos totales'!E136/consumo!E137)*100</f>
        <v>28.296035298859955</v>
      </c>
      <c r="F136" s="176">
        <f>('Ingresos totales'!F136/consumo!F137)*100</f>
        <v>27.807062813758073</v>
      </c>
      <c r="G136" s="176">
        <f>('Ingresos totales'!G136/consumo!G137)*100</f>
        <v>27.132749305407145</v>
      </c>
      <c r="H136" s="176">
        <f>('Ingresos totales'!H136/consumo!H137)*100</f>
        <v>26.659948693988561</v>
      </c>
      <c r="I136" s="176">
        <f>('Ingresos totales'!I136/consumo!I137)*100</f>
        <v>26.888344527138191</v>
      </c>
      <c r="J136" s="176">
        <f>('Ingresos totales'!J136/consumo!J137)*100</f>
        <v>28.769726330933022</v>
      </c>
      <c r="K136" s="176">
        <f>('Ingresos totales'!K136/consumo!K137)*100</f>
        <v>28.106871393699489</v>
      </c>
      <c r="L136" s="176">
        <f>('Ingresos totales'!L136/consumo!L137)*100</f>
        <v>30.337280917411221</v>
      </c>
      <c r="M136" s="176">
        <f>('Ingresos totales'!M136/consumo!M137)*100</f>
        <v>22.251730486353008</v>
      </c>
      <c r="N136" s="182">
        <f>('Ingresos totales'!N136/consumo!N137)*100</f>
        <v>35.390984139995744</v>
      </c>
      <c r="O136" s="178">
        <f>('Ingresos totales'!O136/consumo!O137)*100</f>
        <v>27.830326242107457</v>
      </c>
      <c r="P136" s="130">
        <f t="shared" si="20"/>
        <v>30.100650260382757</v>
      </c>
      <c r="Q136" s="186">
        <f>('Ingresos totales'!Q136/consumo!Q137)*100</f>
        <v>27.778775495325458</v>
      </c>
      <c r="R136" s="130">
        <f t="shared" si="18"/>
        <v>16.642843307758447</v>
      </c>
      <c r="S136" s="186">
        <f>('Ingresos totales'!S136/consumo!S137)*100</f>
        <v>26.975900707437205</v>
      </c>
      <c r="T136" s="130">
        <f t="shared" si="19"/>
        <v>0.59914952707100788</v>
      </c>
    </row>
    <row r="137" spans="2:20" ht="21" customHeight="1" x14ac:dyDescent="0.25">
      <c r="B137" s="67">
        <f>+'Ingresos totales'!$B137</f>
        <v>2013</v>
      </c>
      <c r="C137" s="176">
        <f>('Ingresos totales'!C137/consumo!C138)*100</f>
        <v>25.280198205588057</v>
      </c>
      <c r="D137" s="176">
        <f>('Ingresos totales'!D137/consumo!D138)*100</f>
        <v>27.295226998751183</v>
      </c>
      <c r="E137" s="176">
        <f>('Ingresos totales'!E137/consumo!E138)*100</f>
        <v>25.347288306149903</v>
      </c>
      <c r="F137" s="176">
        <f>('Ingresos totales'!F137/consumo!F138)*100</f>
        <v>26.999749833070869</v>
      </c>
      <c r="G137" s="176">
        <f>('Ingresos totales'!G137/consumo!G138)*100</f>
        <v>24.011477865409276</v>
      </c>
      <c r="H137" s="176">
        <f>('Ingresos totales'!H137/consumo!H138)*100</f>
        <v>27.483921263065202</v>
      </c>
      <c r="I137" s="176">
        <f>('Ingresos totales'!I137/consumo!I138)*100</f>
        <v>26.802721788282536</v>
      </c>
      <c r="J137" s="176">
        <f>('Ingresos totales'!J137/consumo!J138)*100</f>
        <v>31.237951212161381</v>
      </c>
      <c r="K137" s="176">
        <f>('Ingresos totales'!K137/consumo!K138)*100</f>
        <v>26.146953584527932</v>
      </c>
      <c r="L137" s="176">
        <f>('Ingresos totales'!L137/consumo!L138)*100</f>
        <v>26.420123564463822</v>
      </c>
      <c r="M137" s="176">
        <f>('Ingresos totales'!M137/consumo!M138)*100</f>
        <v>26.809898756366614</v>
      </c>
      <c r="N137" s="182">
        <f>('Ingresos totales'!N137/consumo!N138)*100</f>
        <v>24.981082288282156</v>
      </c>
      <c r="O137" s="178">
        <f>('Ingresos totales'!O137/consumo!O138)*100</f>
        <v>25.94628209209711</v>
      </c>
      <c r="P137" s="130">
        <f t="shared" si="20"/>
        <v>-6.7697522969018431</v>
      </c>
      <c r="Q137" s="186">
        <f>('Ingresos totales'!Q137/consumo!Q138)*100</f>
        <v>26.46012873557007</v>
      </c>
      <c r="R137" s="130">
        <f t="shared" si="18"/>
        <v>-4.7469578346867269</v>
      </c>
      <c r="S137" s="186">
        <f>('Ingresos totales'!S137/consumo!S138)*100</f>
        <v>26.289869117435323</v>
      </c>
      <c r="T137" s="130">
        <f t="shared" si="19"/>
        <v>-2.5431276510175738</v>
      </c>
    </row>
    <row r="138" spans="2:20" ht="21" customHeight="1" x14ac:dyDescent="0.25">
      <c r="B138" s="67">
        <f>+'Ingresos totales'!$B138</f>
        <v>2014</v>
      </c>
      <c r="C138" s="176">
        <f>('Ingresos totales'!C138/consumo!C139)*100</f>
        <v>25.798119490126485</v>
      </c>
      <c r="D138" s="176">
        <f>('Ingresos totales'!D138/consumo!D139)*100</f>
        <v>26.896286185097168</v>
      </c>
      <c r="E138" s="176">
        <f>('Ingresos totales'!E138/consumo!E139)*100</f>
        <v>25.34641659978054</v>
      </c>
      <c r="F138" s="176">
        <f>('Ingresos totales'!F138/consumo!F139)*100</f>
        <v>25.812626924741028</v>
      </c>
      <c r="G138" s="176">
        <f>('Ingresos totales'!G138/consumo!G139)*100</f>
        <v>25.458930254112737</v>
      </c>
      <c r="H138" s="176">
        <f>('Ingresos totales'!H138/consumo!H139)*100</f>
        <v>24.524749600187441</v>
      </c>
      <c r="I138" s="176">
        <f>('Ingresos totales'!I138/consumo!I139)*100</f>
        <v>25.860215652630895</v>
      </c>
      <c r="J138" s="176">
        <f>('Ingresos totales'!J138/consumo!J139)*100</f>
        <v>28.800190770737089</v>
      </c>
      <c r="K138" s="176">
        <f>('Ingresos totales'!K138/consumo!K139)*100</f>
        <v>27.876155521658035</v>
      </c>
      <c r="L138" s="176">
        <f>('Ingresos totales'!L138/consumo!L139)*100</f>
        <v>26.978769298676355</v>
      </c>
      <c r="M138" s="176">
        <f>('Ingresos totales'!M138/consumo!M139)*100</f>
        <v>27.027199820502556</v>
      </c>
      <c r="N138" s="182">
        <f>('Ingresos totales'!N138/consumo!N139)*100</f>
        <v>26.743848302042039</v>
      </c>
      <c r="O138" s="178">
        <f>('Ingresos totales'!O138/consumo!O139)*100</f>
        <v>26.013377051834713</v>
      </c>
      <c r="P138" s="130">
        <f t="shared" si="20"/>
        <v>0.25859180710148255</v>
      </c>
      <c r="Q138" s="186">
        <f>('Ingresos totales'!Q138/consumo!Q139)*100</f>
        <v>26.391153727089478</v>
      </c>
      <c r="R138" s="130">
        <f t="shared" si="18"/>
        <v>-0.26067525660927737</v>
      </c>
      <c r="S138" s="186">
        <f>('Ingresos totales'!S138/consumo!S139)*100</f>
        <v>26.398907259532002</v>
      </c>
      <c r="T138" s="130">
        <f t="shared" si="19"/>
        <v>0.41475346115118494</v>
      </c>
    </row>
    <row r="139" spans="2:20" ht="21" customHeight="1" x14ac:dyDescent="0.25">
      <c r="B139" s="67">
        <f>+'Ingresos totales'!$B139</f>
        <v>2015</v>
      </c>
      <c r="C139" s="176">
        <f>('Ingresos totales'!C139/consumo!C140)*100</f>
        <v>25.959631661758159</v>
      </c>
      <c r="D139" s="176">
        <f>('Ingresos totales'!D139/consumo!D140)*100</f>
        <v>27.758964099861572</v>
      </c>
      <c r="E139" s="176">
        <f>('Ingresos totales'!E139/consumo!E140)*100</f>
        <v>26.488446937161079</v>
      </c>
      <c r="F139" s="176">
        <f>('Ingresos totales'!F139/consumo!F140)*100</f>
        <v>26.705209382381895</v>
      </c>
      <c r="G139" s="176">
        <f>('Ingresos totales'!G139/consumo!G140)*100</f>
        <v>23.195838099340659</v>
      </c>
      <c r="H139" s="176">
        <f>('Ingresos totales'!H139/consumo!H140)*100</f>
        <v>23.52179322821916</v>
      </c>
      <c r="I139" s="176">
        <f>('Ingresos totales'!I139/consumo!I140)*100</f>
        <v>21.778146032056551</v>
      </c>
      <c r="J139" s="176">
        <f>('Ingresos totales'!J139/consumo!J140)*100</f>
        <v>22.680618605169066</v>
      </c>
      <c r="K139" s="176">
        <f>('Ingresos totales'!K139/consumo!K140)*100</f>
        <v>22.074658522868763</v>
      </c>
      <c r="L139" s="176">
        <f>('Ingresos totales'!L139/consumo!L140)*100</f>
        <v>21.997357403949426</v>
      </c>
      <c r="M139" s="176">
        <f>('Ingresos totales'!M139/consumo!M140)*100</f>
        <v>20.116292408123904</v>
      </c>
      <c r="N139" s="182">
        <f>('Ingresos totales'!N139/consumo!N140)*100</f>
        <v>20.793522269237659</v>
      </c>
      <c r="O139" s="178">
        <f>('Ingresos totales'!O139/consumo!O140)*100</f>
        <v>26.733932662129412</v>
      </c>
      <c r="P139" s="130">
        <f t="shared" si="20"/>
        <v>2.7699425909173847</v>
      </c>
      <c r="Q139" s="186">
        <f>('Ingresos totales'!Q139/consumo!Q140)*100</f>
        <v>23.669455234836096</v>
      </c>
      <c r="R139" s="130">
        <f>((Q139/Q137)-1)*100</f>
        <v>-10.54671172851287</v>
      </c>
      <c r="S139" s="187"/>
      <c r="T139" s="111"/>
    </row>
    <row r="140" spans="2:20" ht="21" customHeight="1" x14ac:dyDescent="0.25">
      <c r="B140" s="82">
        <f>+'Ingresos totales'!$B140</f>
        <v>2016</v>
      </c>
      <c r="C140" s="183">
        <f>('Ingresos totales'!C140/consumo!C141)*100</f>
        <v>20.151429009399376</v>
      </c>
      <c r="D140" s="183">
        <f>('Ingresos totales'!D140/consumo!D141)*100</f>
        <v>19.335326497203265</v>
      </c>
      <c r="E140" s="183">
        <f>('Ingresos totales'!E140/consumo!E141)*100</f>
        <v>21.158591015369453</v>
      </c>
      <c r="F140" s="183"/>
      <c r="G140" s="183"/>
      <c r="H140" s="183"/>
      <c r="I140" s="183"/>
      <c r="J140" s="183"/>
      <c r="K140" s="183"/>
      <c r="L140" s="183"/>
      <c r="M140" s="183"/>
      <c r="N140" s="184"/>
      <c r="O140" s="179">
        <f>('Ingresos totales'!O140/consumo!O141)*100</f>
        <v>20.189363848927965</v>
      </c>
      <c r="P140" s="137">
        <f t="shared" si="20"/>
        <v>-24.480381902331604</v>
      </c>
      <c r="Q140" s="185"/>
      <c r="R140" s="137"/>
      <c r="S140" s="168"/>
      <c r="T140" s="112"/>
    </row>
    <row r="141" spans="2:20" ht="21" customHeight="1" x14ac:dyDescent="0.25"/>
    <row r="142" spans="2:20" ht="21" customHeight="1" x14ac:dyDescent="0.25"/>
    <row r="143" spans="2:20" ht="21" customHeight="1" x14ac:dyDescent="0.25"/>
    <row r="144" spans="2:20" ht="21" customHeight="1" x14ac:dyDescent="0.25"/>
    <row r="145" ht="21" customHeight="1" x14ac:dyDescent="0.25"/>
    <row r="146" ht="21" customHeight="1" x14ac:dyDescent="0.25"/>
    <row r="147" ht="21" customHeight="1" x14ac:dyDescent="0.25"/>
    <row r="148" ht="21" customHeight="1" x14ac:dyDescent="0.25"/>
    <row r="149" ht="21" customHeight="1" x14ac:dyDescent="0.25"/>
    <row r="150" ht="21" customHeight="1" x14ac:dyDescent="0.25"/>
    <row r="151" ht="21" customHeight="1" x14ac:dyDescent="0.25"/>
    <row r="152" ht="21" customHeight="1" x14ac:dyDescent="0.25"/>
    <row r="153" ht="21" customHeight="1" x14ac:dyDescent="0.25"/>
    <row r="154" ht="21" customHeight="1" x14ac:dyDescent="0.25"/>
    <row r="155" ht="21" customHeight="1" x14ac:dyDescent="0.25"/>
    <row r="156" ht="21" customHeight="1" x14ac:dyDescent="0.25"/>
    <row r="157" ht="21" customHeight="1" x14ac:dyDescent="0.25"/>
    <row r="158" ht="21" customHeight="1" x14ac:dyDescent="0.25"/>
    <row r="159" ht="21" customHeight="1" x14ac:dyDescent="0.25"/>
    <row r="160" ht="21" customHeight="1" x14ac:dyDescent="0.25"/>
    <row r="161" ht="21" customHeight="1" x14ac:dyDescent="0.25"/>
    <row r="162" ht="21" customHeight="1" x14ac:dyDescent="0.25"/>
    <row r="163" ht="21" customHeight="1" x14ac:dyDescent="0.25"/>
    <row r="164" ht="21" customHeight="1" x14ac:dyDescent="0.25"/>
    <row r="165" ht="21" customHeight="1" x14ac:dyDescent="0.25"/>
    <row r="166" ht="21" customHeight="1" x14ac:dyDescent="0.25"/>
    <row r="167" ht="21" customHeight="1" x14ac:dyDescent="0.25"/>
    <row r="168" ht="21" customHeight="1" x14ac:dyDescent="0.25"/>
    <row r="169" ht="21" customHeight="1" x14ac:dyDescent="0.25"/>
    <row r="170" ht="21" customHeight="1" x14ac:dyDescent="0.25"/>
    <row r="171" ht="21" customHeight="1" x14ac:dyDescent="0.25"/>
    <row r="172" ht="21" customHeight="1" x14ac:dyDescent="0.25"/>
    <row r="173" ht="21" customHeight="1" x14ac:dyDescent="0.25"/>
    <row r="174" ht="21" customHeight="1" x14ac:dyDescent="0.25"/>
    <row r="175" ht="21" customHeight="1" x14ac:dyDescent="0.25"/>
    <row r="176" ht="21" customHeight="1" x14ac:dyDescent="0.25"/>
    <row r="177" ht="21" customHeight="1" x14ac:dyDescent="0.25"/>
    <row r="178" ht="21" customHeight="1" x14ac:dyDescent="0.25"/>
    <row r="179" ht="21" customHeight="1" x14ac:dyDescent="0.25"/>
    <row r="180" ht="21" customHeight="1" x14ac:dyDescent="0.25"/>
    <row r="181" ht="21" customHeight="1" x14ac:dyDescent="0.25"/>
    <row r="182" ht="21" customHeight="1" x14ac:dyDescent="0.25"/>
    <row r="183" ht="21" customHeight="1" x14ac:dyDescent="0.25"/>
    <row r="184" ht="21" customHeight="1" x14ac:dyDescent="0.25"/>
    <row r="185" ht="21" customHeight="1" x14ac:dyDescent="0.25"/>
  </sheetData>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9:B33"/>
  <sheetViews>
    <sheetView showGridLines="0" workbookViewId="0">
      <selection activeCell="B13" sqref="B13"/>
    </sheetView>
  </sheetViews>
  <sheetFormatPr defaultRowHeight="14.25" x14ac:dyDescent="0.2"/>
  <cols>
    <col min="1" max="1" width="9.140625" style="39"/>
    <col min="2" max="2" width="46.85546875" style="39" customWidth="1"/>
    <col min="3" max="16384" width="9.140625" style="39"/>
  </cols>
  <sheetData>
    <row r="9" spans="2:2" ht="18" x14ac:dyDescent="0.25">
      <c r="B9" s="3" t="s">
        <v>2</v>
      </c>
    </row>
    <row r="11" spans="2:2" ht="15.75" x14ac:dyDescent="0.25">
      <c r="B11" s="1" t="s">
        <v>13</v>
      </c>
    </row>
    <row r="13" spans="2:2" ht="15.75" x14ac:dyDescent="0.25">
      <c r="B13" s="1" t="s">
        <v>3</v>
      </c>
    </row>
    <row r="14" spans="2:2" ht="15.75" x14ac:dyDescent="0.25">
      <c r="B14" s="1"/>
    </row>
    <row r="15" spans="2:2" ht="15.75" x14ac:dyDescent="0.25">
      <c r="B15" s="2" t="s">
        <v>4</v>
      </c>
    </row>
    <row r="16" spans="2:2" ht="15.75" x14ac:dyDescent="0.25">
      <c r="B16" s="2"/>
    </row>
    <row r="17" spans="2:2" ht="15.75" x14ac:dyDescent="0.25">
      <c r="B17" s="2" t="s">
        <v>0</v>
      </c>
    </row>
    <row r="18" spans="2:2" ht="15.75" x14ac:dyDescent="0.25">
      <c r="B18" s="2"/>
    </row>
    <row r="19" spans="2:2" ht="15.75" x14ac:dyDescent="0.25">
      <c r="B19" s="2" t="s">
        <v>5</v>
      </c>
    </row>
    <row r="20" spans="2:2" ht="15.75" x14ac:dyDescent="0.25">
      <c r="B20" s="2"/>
    </row>
    <row r="21" spans="2:2" ht="15.75" x14ac:dyDescent="0.25">
      <c r="B21" s="2" t="s">
        <v>9</v>
      </c>
    </row>
    <row r="22" spans="2:2" ht="15.75" x14ac:dyDescent="0.25">
      <c r="B22" s="2"/>
    </row>
    <row r="23" spans="2:2" ht="15.75" x14ac:dyDescent="0.25">
      <c r="B23" s="2" t="s">
        <v>10</v>
      </c>
    </row>
    <row r="24" spans="2:2" ht="15.75" x14ac:dyDescent="0.25">
      <c r="B24" s="2"/>
    </row>
    <row r="25" spans="2:2" ht="15.75" x14ac:dyDescent="0.25">
      <c r="B25" s="2" t="s">
        <v>6</v>
      </c>
    </row>
    <row r="26" spans="2:2" ht="15.75" x14ac:dyDescent="0.25">
      <c r="B26" s="2"/>
    </row>
    <row r="27" spans="2:2" ht="15.75" x14ac:dyDescent="0.25">
      <c r="B27" s="2" t="s">
        <v>7</v>
      </c>
    </row>
    <row r="28" spans="2:2" ht="15.75" x14ac:dyDescent="0.25">
      <c r="B28" s="2"/>
    </row>
    <row r="29" spans="2:2" ht="15.75" x14ac:dyDescent="0.25">
      <c r="B29" s="2" t="s">
        <v>8</v>
      </c>
    </row>
    <row r="30" spans="2:2" ht="15.75" x14ac:dyDescent="0.25">
      <c r="B30" s="2"/>
    </row>
    <row r="31" spans="2:2" ht="15.75" x14ac:dyDescent="0.25">
      <c r="B31" s="2" t="s">
        <v>11</v>
      </c>
    </row>
    <row r="32" spans="2:2" ht="15.75" x14ac:dyDescent="0.25">
      <c r="B32" s="2"/>
    </row>
    <row r="33" spans="2:2" ht="15.75" x14ac:dyDescent="0.25">
      <c r="B33" s="2" t="s">
        <v>12</v>
      </c>
    </row>
  </sheetData>
  <hyperlinks>
    <hyperlink ref="B13" location="'gen y demanda'!A1" display="Generación y Demanda"/>
    <hyperlink ref="B15" location="consumo!A1" display="Consumo"/>
    <hyperlink ref="B17" location="clientes!A1" display="Clientes"/>
    <hyperlink ref="B19" location="'ingreso básico'!A1" display="Ingreso Básico"/>
    <hyperlink ref="B21" location="'Ingreso FOA'!A1" display="Ingreso  por Ajuste Combustible (FOA)"/>
    <hyperlink ref="B23" location="'Ingreso PP'!A1" display="Ingreso por Compra de Energía (PP)"/>
    <hyperlink ref="B25" location="'Ingresos totales'!A1" display="Ingresos Totales"/>
    <hyperlink ref="B27" location="'¢kWh básico'!A1" display="¢kWh Básico"/>
    <hyperlink ref="B29" location="'¢kWh FOA'!A1" display="¢kWh FOA "/>
    <hyperlink ref="B31" location="'¢kWh PP'!A1" display="¢kWh PP"/>
    <hyperlink ref="B33" location="'¢kWh total'!A1" display="¢ kWh Total"/>
    <hyperlink ref="B11" location="'Datos de Publicación'!A1" display="Datos de Publicación"/>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1"/>
  <sheetViews>
    <sheetView zoomScale="70" zoomScaleNormal="70" workbookViewId="0">
      <selection activeCell="O61" sqref="O61"/>
    </sheetView>
  </sheetViews>
  <sheetFormatPr defaultRowHeight="15.75" x14ac:dyDescent="0.25"/>
  <cols>
    <col min="1" max="1" width="10.28515625" style="55" customWidth="1"/>
    <col min="2" max="2" width="12.85546875" style="55" bestFit="1" customWidth="1"/>
    <col min="3" max="4" width="12.85546875" style="55" customWidth="1"/>
    <col min="5" max="5" width="14.140625" style="55" customWidth="1"/>
    <col min="6" max="6" width="12.85546875" style="55" customWidth="1"/>
    <col min="7" max="7" width="13.5703125" style="55" bestFit="1" customWidth="1"/>
    <col min="8" max="8" width="13.7109375" style="55" customWidth="1"/>
    <col min="9" max="12" width="12.85546875" style="55" customWidth="1"/>
    <col min="13" max="13" width="11" style="55" customWidth="1"/>
    <col min="14" max="14" width="11.140625" style="55" customWidth="1"/>
    <col min="15" max="15" width="15.42578125" style="55" customWidth="1"/>
    <col min="16" max="16" width="12.7109375" style="55" customWidth="1"/>
    <col min="17" max="17" width="13.85546875" style="55" customWidth="1"/>
    <col min="18" max="18" width="11.42578125" style="55" customWidth="1"/>
    <col min="19" max="19" width="13.140625" style="55" customWidth="1"/>
    <col min="20" max="20" width="12.85546875" style="55" customWidth="1"/>
    <col min="21" max="21" width="17.140625" style="4" customWidth="1"/>
    <col min="22" max="22" width="20.85546875" style="4" customWidth="1"/>
    <col min="23" max="23" width="19.42578125" style="4" bestFit="1" customWidth="1"/>
    <col min="24" max="16384" width="9.140625" style="4"/>
  </cols>
  <sheetData>
    <row r="1" spans="2:26" ht="37.5" x14ac:dyDescent="0.5">
      <c r="B1" s="52" t="s">
        <v>20</v>
      </c>
      <c r="C1" s="53"/>
      <c r="D1" s="53"/>
      <c r="E1" s="53"/>
      <c r="F1" s="53"/>
      <c r="G1" s="53"/>
      <c r="H1" s="53"/>
      <c r="I1" s="53"/>
      <c r="J1" s="53"/>
      <c r="K1" s="53"/>
      <c r="L1" s="53"/>
      <c r="M1" s="53"/>
      <c r="N1" s="53"/>
      <c r="O1" s="53"/>
      <c r="P1" s="54"/>
      <c r="Q1" s="53"/>
      <c r="R1" s="54"/>
      <c r="S1" s="53"/>
      <c r="T1" s="54"/>
    </row>
    <row r="2" spans="2:26" ht="23.25" x14ac:dyDescent="0.35">
      <c r="B2" s="56" t="s">
        <v>21</v>
      </c>
      <c r="C2" s="54"/>
      <c r="D2" s="54"/>
      <c r="E2" s="54"/>
      <c r="F2" s="54"/>
      <c r="G2" s="54"/>
      <c r="H2" s="54"/>
      <c r="I2" s="54"/>
      <c r="J2" s="54"/>
      <c r="K2" s="54"/>
      <c r="L2" s="54"/>
      <c r="M2" s="54"/>
      <c r="N2" s="54"/>
      <c r="O2" s="54"/>
      <c r="P2" s="115"/>
      <c r="Q2" s="54"/>
      <c r="R2" s="54"/>
      <c r="S2" s="54"/>
      <c r="T2" s="54"/>
      <c r="U2" s="5"/>
      <c r="V2" s="5"/>
    </row>
    <row r="3" spans="2:26" ht="38.25" customHeight="1" x14ac:dyDescent="0.4">
      <c r="B3" s="57" t="s">
        <v>22</v>
      </c>
      <c r="C3" s="54"/>
      <c r="D3" s="54"/>
      <c r="E3" s="54"/>
      <c r="F3" s="104"/>
      <c r="G3" s="54"/>
      <c r="H3" s="54"/>
      <c r="I3" s="54"/>
      <c r="J3" s="54"/>
      <c r="K3" s="54"/>
      <c r="L3" s="54"/>
      <c r="M3" s="54"/>
      <c r="N3" s="54"/>
      <c r="O3" s="54"/>
      <c r="P3" s="54"/>
      <c r="Q3" s="54"/>
      <c r="R3" s="54"/>
      <c r="S3" s="54"/>
      <c r="T3" s="54"/>
      <c r="U3" s="5"/>
      <c r="V3" s="5"/>
    </row>
    <row r="4" spans="2:26" ht="48.75" customHeight="1" x14ac:dyDescent="0.25">
      <c r="B4" s="106" t="s">
        <v>23</v>
      </c>
      <c r="C4" s="59" t="s">
        <v>24</v>
      </c>
      <c r="D4" s="59" t="s">
        <v>25</v>
      </c>
      <c r="E4" s="59" t="s">
        <v>26</v>
      </c>
      <c r="F4" s="59" t="s">
        <v>27</v>
      </c>
      <c r="G4" s="59" t="s">
        <v>28</v>
      </c>
      <c r="H4" s="59" t="s">
        <v>29</v>
      </c>
      <c r="I4" s="59" t="s">
        <v>30</v>
      </c>
      <c r="J4" s="59" t="s">
        <v>31</v>
      </c>
      <c r="K4" s="59" t="s">
        <v>32</v>
      </c>
      <c r="L4" s="59" t="s">
        <v>33</v>
      </c>
      <c r="M4" s="59" t="s">
        <v>34</v>
      </c>
      <c r="N4" s="59" t="s">
        <v>35</v>
      </c>
      <c r="O4" s="60" t="s">
        <v>67</v>
      </c>
      <c r="P4" s="106" t="s">
        <v>64</v>
      </c>
      <c r="Q4" s="61" t="s">
        <v>23</v>
      </c>
      <c r="R4" s="58" t="s">
        <v>36</v>
      </c>
      <c r="S4" s="106" t="s">
        <v>63</v>
      </c>
      <c r="T4" s="106" t="s">
        <v>66</v>
      </c>
      <c r="U4" s="5"/>
      <c r="V4" s="5"/>
    </row>
    <row r="5" spans="2:26" ht="21" customHeight="1" x14ac:dyDescent="0.25">
      <c r="B5" s="67">
        <v>2000</v>
      </c>
      <c r="C5" s="131">
        <v>1859.4364599999999</v>
      </c>
      <c r="D5" s="131">
        <v>1927.7784200000001</v>
      </c>
      <c r="E5" s="131">
        <v>1878.7526399999999</v>
      </c>
      <c r="F5" s="131">
        <v>1876.8737799999999</v>
      </c>
      <c r="G5" s="131">
        <v>1746.4768200000001</v>
      </c>
      <c r="H5" s="131">
        <v>1747.2306000000001</v>
      </c>
      <c r="I5" s="131">
        <v>1637.0190600000001</v>
      </c>
      <c r="J5" s="131">
        <v>1607.41398</v>
      </c>
      <c r="K5" s="131">
        <v>1716.4604200000001</v>
      </c>
      <c r="L5" s="131">
        <v>1722.4584199999999</v>
      </c>
      <c r="M5" s="131">
        <v>1875.81493</v>
      </c>
      <c r="N5" s="131">
        <v>1865.7038010000001</v>
      </c>
      <c r="O5" s="190">
        <f>SUM(C5:E5)</f>
        <v>5665.9675200000001</v>
      </c>
      <c r="P5" s="110"/>
      <c r="Q5" s="113">
        <f>SUM(C5:N5)</f>
        <v>21461.419331000001</v>
      </c>
      <c r="R5" s="117"/>
      <c r="S5" s="62">
        <f>SUM(I5:N5,C6:H6)</f>
        <v>21813.455270000002</v>
      </c>
      <c r="T5" s="110"/>
      <c r="U5" s="5"/>
      <c r="V5" s="5"/>
    </row>
    <row r="6" spans="2:26" ht="21" customHeight="1" x14ac:dyDescent="0.25">
      <c r="B6" s="67">
        <v>2001</v>
      </c>
      <c r="C6" s="131">
        <v>1930.7594099999999</v>
      </c>
      <c r="D6" s="131">
        <v>2001.5438799999999</v>
      </c>
      <c r="E6" s="131">
        <v>1886.83278</v>
      </c>
      <c r="F6" s="131">
        <v>1940.17884</v>
      </c>
      <c r="G6" s="131">
        <v>1791.31663</v>
      </c>
      <c r="H6" s="131">
        <v>1837.953119</v>
      </c>
      <c r="I6" s="131">
        <v>1759.690454</v>
      </c>
      <c r="J6" s="131">
        <v>1585.9217369999999</v>
      </c>
      <c r="K6" s="131">
        <v>1814.67472</v>
      </c>
      <c r="L6" s="131">
        <v>1762.28955</v>
      </c>
      <c r="M6" s="131">
        <v>1938.5390649999999</v>
      </c>
      <c r="N6" s="131">
        <v>1882.50686</v>
      </c>
      <c r="O6" s="63">
        <f>SUM(C6:E6)</f>
        <v>5819.1360699999996</v>
      </c>
      <c r="P6" s="130">
        <f>((O6/O5)-1)*100</f>
        <v>2.7033079427183138</v>
      </c>
      <c r="Q6" s="113">
        <f t="shared" ref="Q6:Q19" si="0">SUM(C6:N6)</f>
        <v>22132.207045000003</v>
      </c>
      <c r="R6" s="124">
        <f t="shared" ref="R6:R19" si="1">((Q6/Q5)-1)*100</f>
        <v>3.1255515008323798</v>
      </c>
      <c r="S6" s="62">
        <f t="shared" ref="S6:S19" si="2">SUM(I6:N6,C7:H7)</f>
        <v>22301.905226999999</v>
      </c>
      <c r="T6" s="130">
        <f t="shared" ref="T6:T19" si="3">((S6/S5)-1)*100</f>
        <v>2.2392140582687015</v>
      </c>
      <c r="U6" s="5"/>
      <c r="V6" s="5"/>
    </row>
    <row r="7" spans="2:26" ht="21" customHeight="1" x14ac:dyDescent="0.25">
      <c r="B7" s="67">
        <v>2002</v>
      </c>
      <c r="C7" s="131">
        <v>1940.9</v>
      </c>
      <c r="D7" s="131">
        <v>2050.3000000000002</v>
      </c>
      <c r="E7" s="131">
        <v>1935.8</v>
      </c>
      <c r="F7" s="131">
        <v>1980.2</v>
      </c>
      <c r="G7" s="131">
        <v>1813.366405</v>
      </c>
      <c r="H7" s="131">
        <v>1837.7164359999999</v>
      </c>
      <c r="I7" s="131">
        <v>1801.7233140000001</v>
      </c>
      <c r="J7" s="131">
        <v>1617.5064789999999</v>
      </c>
      <c r="K7" s="131">
        <v>1817.876579</v>
      </c>
      <c r="L7" s="131">
        <v>1816.7987499999999</v>
      </c>
      <c r="M7" s="131">
        <v>1986.1045240000001</v>
      </c>
      <c r="N7" s="131">
        <v>1964.1176419999999</v>
      </c>
      <c r="O7" s="63">
        <f t="shared" ref="O7:O21" si="4">SUM(C7:E7)</f>
        <v>5927</v>
      </c>
      <c r="P7" s="130">
        <f t="shared" ref="P7:P21" si="5">((O7/O6)-1)*100</f>
        <v>1.8536072829793859</v>
      </c>
      <c r="Q7" s="113">
        <f t="shared" si="0"/>
        <v>22562.410129000004</v>
      </c>
      <c r="R7" s="124">
        <f t="shared" si="1"/>
        <v>1.9437875451160158</v>
      </c>
      <c r="S7" s="62">
        <f t="shared" si="2"/>
        <v>23175.641098999997</v>
      </c>
      <c r="T7" s="130">
        <f t="shared" si="3"/>
        <v>3.9177633619490004</v>
      </c>
      <c r="U7" s="5"/>
      <c r="V7" s="5"/>
    </row>
    <row r="8" spans="2:26" ht="21" customHeight="1" x14ac:dyDescent="0.25">
      <c r="B8" s="67">
        <v>2003</v>
      </c>
      <c r="C8" s="131">
        <v>2042.590148</v>
      </c>
      <c r="D8" s="131">
        <v>2113.2433129999999</v>
      </c>
      <c r="E8" s="131">
        <v>2030.077777</v>
      </c>
      <c r="F8" s="131">
        <v>2080.2967549999998</v>
      </c>
      <c r="G8" s="131">
        <v>1960.655818</v>
      </c>
      <c r="H8" s="131">
        <v>1944.65</v>
      </c>
      <c r="I8" s="131">
        <v>1887.3387</v>
      </c>
      <c r="J8" s="131">
        <v>1737.423</v>
      </c>
      <c r="K8" s="131">
        <v>1969.3920000000001</v>
      </c>
      <c r="L8" s="131">
        <v>1893.57</v>
      </c>
      <c r="M8" s="131">
        <v>2059.154</v>
      </c>
      <c r="N8" s="131">
        <v>1998.7950000000001</v>
      </c>
      <c r="O8" s="63">
        <f t="shared" si="4"/>
        <v>6185.9112380000006</v>
      </c>
      <c r="P8" s="130">
        <f t="shared" si="5"/>
        <v>4.3683353804623071</v>
      </c>
      <c r="Q8" s="113">
        <f t="shared" si="0"/>
        <v>23717.186511</v>
      </c>
      <c r="R8" s="124">
        <f t="shared" si="1"/>
        <v>5.1181428552960151</v>
      </c>
      <c r="S8" s="62">
        <f t="shared" si="2"/>
        <v>23937.277684000004</v>
      </c>
      <c r="T8" s="130">
        <f t="shared" si="3"/>
        <v>3.2863668441641236</v>
      </c>
      <c r="U8" s="5"/>
      <c r="V8" s="51"/>
      <c r="W8" s="51"/>
    </row>
    <row r="9" spans="2:26" ht="21" customHeight="1" x14ac:dyDescent="0.25">
      <c r="B9" s="67">
        <v>2004</v>
      </c>
      <c r="C9" s="131">
        <v>2080.823828</v>
      </c>
      <c r="D9" s="131">
        <v>2142.093484</v>
      </c>
      <c r="E9" s="131">
        <v>2117.9839240000001</v>
      </c>
      <c r="F9" s="131">
        <v>2155.4175799999998</v>
      </c>
      <c r="G9" s="131">
        <v>1921.0008519999999</v>
      </c>
      <c r="H9" s="131">
        <v>1974.285316</v>
      </c>
      <c r="I9" s="131">
        <v>1859.659772</v>
      </c>
      <c r="J9" s="131">
        <v>1803.597806</v>
      </c>
      <c r="K9" s="131">
        <v>1949.6019240000001</v>
      </c>
      <c r="L9" s="131">
        <v>1951.8664879999999</v>
      </c>
      <c r="M9" s="131">
        <v>2037.358156</v>
      </c>
      <c r="N9" s="131">
        <v>2106.4272839999999</v>
      </c>
      <c r="O9" s="63">
        <f t="shared" si="4"/>
        <v>6340.9012359999997</v>
      </c>
      <c r="P9" s="130">
        <f t="shared" si="5"/>
        <v>2.5055322011072079</v>
      </c>
      <c r="Q9" s="113">
        <f t="shared" si="0"/>
        <v>24100.116413999996</v>
      </c>
      <c r="R9" s="124">
        <f t="shared" si="1"/>
        <v>1.6145671529057326</v>
      </c>
      <c r="S9" s="62">
        <f t="shared" si="2"/>
        <v>24135.036317999999</v>
      </c>
      <c r="T9" s="130">
        <f t="shared" si="3"/>
        <v>0.82615340228173739</v>
      </c>
      <c r="U9" s="5"/>
      <c r="V9" s="5"/>
    </row>
    <row r="10" spans="2:26" ht="21" customHeight="1" x14ac:dyDescent="0.25">
      <c r="B10" s="67">
        <v>2005</v>
      </c>
      <c r="C10" s="131">
        <v>2122.2422999999999</v>
      </c>
      <c r="D10" s="131">
        <v>2236.3755160000001</v>
      </c>
      <c r="E10" s="131">
        <v>1927.046351</v>
      </c>
      <c r="F10" s="131">
        <v>2153.1007140000002</v>
      </c>
      <c r="G10" s="131">
        <v>1942.668046</v>
      </c>
      <c r="H10" s="131">
        <v>2045.0919610000001</v>
      </c>
      <c r="I10" s="131">
        <v>1867.6207710000001</v>
      </c>
      <c r="J10" s="131">
        <v>1699.78522</v>
      </c>
      <c r="K10" s="131">
        <v>2070.6350400000001</v>
      </c>
      <c r="L10" s="131">
        <v>2078.6803880000002</v>
      </c>
      <c r="M10" s="131">
        <v>2180.6270720000002</v>
      </c>
      <c r="N10" s="131">
        <v>2176.3031019999999</v>
      </c>
      <c r="O10" s="63">
        <f t="shared" si="4"/>
        <v>6285.6641669999999</v>
      </c>
      <c r="P10" s="130">
        <f t="shared" si="5"/>
        <v>-0.87112331424428202</v>
      </c>
      <c r="Q10" s="113">
        <f t="shared" si="0"/>
        <v>24500.176481000002</v>
      </c>
      <c r="R10" s="124">
        <f t="shared" si="1"/>
        <v>1.6599922594880301</v>
      </c>
      <c r="S10" s="62">
        <f t="shared" si="2"/>
        <v>24961.788013000005</v>
      </c>
      <c r="T10" s="130">
        <f t="shared" si="3"/>
        <v>3.4255249675485766</v>
      </c>
      <c r="U10" s="5"/>
      <c r="V10" s="5"/>
    </row>
    <row r="11" spans="2:26" ht="21" customHeight="1" x14ac:dyDescent="0.25">
      <c r="B11" s="67">
        <v>2006</v>
      </c>
      <c r="C11" s="131">
        <v>2196.5864080000001</v>
      </c>
      <c r="D11" s="131">
        <v>2266.511716</v>
      </c>
      <c r="E11" s="131">
        <v>2214.947948</v>
      </c>
      <c r="F11" s="131">
        <v>2144.713068</v>
      </c>
      <c r="G11" s="131">
        <v>2047.161464</v>
      </c>
      <c r="H11" s="131">
        <v>2018.2158159999999</v>
      </c>
      <c r="I11" s="131">
        <v>1909.6190300000001</v>
      </c>
      <c r="J11" s="131">
        <v>1788.2810959999999</v>
      </c>
      <c r="K11" s="131">
        <v>2019.6627309999999</v>
      </c>
      <c r="L11" s="131">
        <v>1964.526304</v>
      </c>
      <c r="M11" s="131">
        <v>2164.3161100000002</v>
      </c>
      <c r="N11" s="131">
        <v>2135.4396579999998</v>
      </c>
      <c r="O11" s="63">
        <f t="shared" si="4"/>
        <v>6678.0460720000001</v>
      </c>
      <c r="P11" s="130">
        <f t="shared" si="5"/>
        <v>6.2424891717890674</v>
      </c>
      <c r="Q11" s="113">
        <f t="shared" si="0"/>
        <v>24869.981348999998</v>
      </c>
      <c r="R11" s="124">
        <f t="shared" si="1"/>
        <v>1.5093967518429174</v>
      </c>
      <c r="S11" s="62">
        <f t="shared" si="2"/>
        <v>24946.445658999997</v>
      </c>
      <c r="T11" s="130">
        <f t="shared" si="3"/>
        <v>-6.1463361486835399E-2</v>
      </c>
      <c r="U11" s="5"/>
      <c r="V11" s="5"/>
    </row>
    <row r="12" spans="2:26" ht="21" customHeight="1" x14ac:dyDescent="0.25">
      <c r="B12" s="67">
        <v>2007</v>
      </c>
      <c r="C12" s="131">
        <v>2146.2701179999999</v>
      </c>
      <c r="D12" s="131">
        <v>2251.1493460000002</v>
      </c>
      <c r="E12" s="131">
        <v>2183.868234</v>
      </c>
      <c r="F12" s="131">
        <v>2225.2149760000002</v>
      </c>
      <c r="G12" s="131">
        <v>2094.3410960000001</v>
      </c>
      <c r="H12" s="131">
        <v>2063.7569600000002</v>
      </c>
      <c r="I12" s="131">
        <v>1944.408864</v>
      </c>
      <c r="J12" s="131">
        <v>1829.0024599999999</v>
      </c>
      <c r="K12" s="131">
        <v>2033.852556</v>
      </c>
      <c r="L12" s="131">
        <v>1971.3170720000001</v>
      </c>
      <c r="M12" s="131">
        <v>2200.0638520000002</v>
      </c>
      <c r="N12" s="131">
        <v>2138.9719260000002</v>
      </c>
      <c r="O12" s="63">
        <f t="shared" si="4"/>
        <v>6581.2876980000001</v>
      </c>
      <c r="P12" s="130">
        <f t="shared" si="5"/>
        <v>-1.4489024627382108</v>
      </c>
      <c r="Q12" s="113">
        <f t="shared" si="0"/>
        <v>25082.21746</v>
      </c>
      <c r="R12" s="124">
        <f t="shared" si="1"/>
        <v>0.85338267054444472</v>
      </c>
      <c r="S12" s="62">
        <f t="shared" si="2"/>
        <v>24636.234037999999</v>
      </c>
      <c r="T12" s="130">
        <f t="shared" si="3"/>
        <v>-1.2435102989835412</v>
      </c>
      <c r="U12" s="5"/>
      <c r="V12" s="5"/>
    </row>
    <row r="13" spans="2:26" ht="21" customHeight="1" x14ac:dyDescent="0.25">
      <c r="B13" s="67">
        <v>2008</v>
      </c>
      <c r="C13" s="131">
        <v>2164.9554199999998</v>
      </c>
      <c r="D13" s="131">
        <v>2213.5117919999998</v>
      </c>
      <c r="E13" s="131">
        <v>2103.0779120000002</v>
      </c>
      <c r="F13" s="131">
        <v>2133.5881479999998</v>
      </c>
      <c r="G13" s="131">
        <v>1965.9639560000001</v>
      </c>
      <c r="H13" s="131">
        <v>1937.52008</v>
      </c>
      <c r="I13" s="131">
        <v>1856.849612</v>
      </c>
      <c r="J13" s="131">
        <v>1758.425172</v>
      </c>
      <c r="K13" s="131">
        <v>1864.305304</v>
      </c>
      <c r="L13" s="131">
        <v>1889.65524</v>
      </c>
      <c r="M13" s="131">
        <v>2032.8425400000001</v>
      </c>
      <c r="N13" s="131">
        <v>2014.5361640000001</v>
      </c>
      <c r="O13" s="63">
        <f t="shared" si="4"/>
        <v>6481.5451240000002</v>
      </c>
      <c r="P13" s="130">
        <f t="shared" si="5"/>
        <v>-1.5155479987649101</v>
      </c>
      <c r="Q13" s="113">
        <f t="shared" si="0"/>
        <v>23935.231340000002</v>
      </c>
      <c r="R13" s="124">
        <f t="shared" si="1"/>
        <v>-4.5729055727595007</v>
      </c>
      <c r="S13" s="62">
        <f t="shared" si="2"/>
        <v>23213.644420000004</v>
      </c>
      <c r="T13" s="130">
        <f t="shared" si="3"/>
        <v>-5.7743793787870761</v>
      </c>
      <c r="U13" s="7"/>
      <c r="V13" s="22"/>
      <c r="X13" s="18"/>
      <c r="Z13" s="49"/>
    </row>
    <row r="14" spans="2:26" ht="21" customHeight="1" x14ac:dyDescent="0.25">
      <c r="B14" s="67">
        <v>2009</v>
      </c>
      <c r="C14" s="131">
        <v>2046.5606399999999</v>
      </c>
      <c r="D14" s="131">
        <v>2109.2299280000002</v>
      </c>
      <c r="E14" s="131">
        <v>1956.6650440000001</v>
      </c>
      <c r="F14" s="131">
        <v>2016.723516</v>
      </c>
      <c r="G14" s="131">
        <v>1849.5369599999999</v>
      </c>
      <c r="H14" s="131">
        <v>1818.3143</v>
      </c>
      <c r="I14" s="131">
        <v>1791.939703</v>
      </c>
      <c r="J14" s="131">
        <v>1629.0020979999999</v>
      </c>
      <c r="K14" s="131">
        <v>1760.2169919999999</v>
      </c>
      <c r="L14" s="131">
        <v>1814.2902919999999</v>
      </c>
      <c r="M14" s="131">
        <v>1897.3578600000001</v>
      </c>
      <c r="N14" s="131">
        <v>1961.0901879999999</v>
      </c>
      <c r="O14" s="63">
        <f t="shared" si="4"/>
        <v>6112.4556120000007</v>
      </c>
      <c r="P14" s="130">
        <f t="shared" si="5"/>
        <v>-5.6944679846990027</v>
      </c>
      <c r="Q14" s="113">
        <f t="shared" si="0"/>
        <v>22650.927521000001</v>
      </c>
      <c r="R14" s="124">
        <f t="shared" si="1"/>
        <v>-5.3657464210663424</v>
      </c>
      <c r="S14" s="62">
        <f t="shared" si="2"/>
        <v>22988.587390000001</v>
      </c>
      <c r="T14" s="130">
        <f t="shared" si="3"/>
        <v>-0.96950321943460871</v>
      </c>
      <c r="U14" s="5"/>
      <c r="V14" s="23"/>
    </row>
    <row r="15" spans="2:26" ht="21" customHeight="1" x14ac:dyDescent="0.25">
      <c r="B15" s="67">
        <v>2010</v>
      </c>
      <c r="C15" s="131">
        <v>2075.271792</v>
      </c>
      <c r="D15" s="131">
        <v>2097.7269820000001</v>
      </c>
      <c r="E15" s="131">
        <v>2021.037638</v>
      </c>
      <c r="F15" s="131">
        <v>2082.7678799999999</v>
      </c>
      <c r="G15" s="131">
        <v>1907.5416319999999</v>
      </c>
      <c r="H15" s="131">
        <v>1950.344333</v>
      </c>
      <c r="I15" s="131">
        <v>1817.849367</v>
      </c>
      <c r="J15" s="131">
        <v>1738.3403020000001</v>
      </c>
      <c r="K15" s="131">
        <v>1993.430032</v>
      </c>
      <c r="L15" s="131">
        <v>1895.828399</v>
      </c>
      <c r="M15" s="131">
        <v>2009.1068459999999</v>
      </c>
      <c r="N15" s="131">
        <v>1990.25596</v>
      </c>
      <c r="O15" s="63">
        <f t="shared" si="4"/>
        <v>6194.0364119999995</v>
      </c>
      <c r="P15" s="130">
        <f t="shared" si="5"/>
        <v>1.3346649068475713</v>
      </c>
      <c r="Q15" s="113">
        <f t="shared" si="0"/>
        <v>23579.501162999994</v>
      </c>
      <c r="R15" s="124">
        <f t="shared" si="1"/>
        <v>4.0994950036332911</v>
      </c>
      <c r="S15" s="62">
        <f t="shared" si="2"/>
        <v>23244.040144999999</v>
      </c>
      <c r="T15" s="130">
        <f t="shared" si="3"/>
        <v>1.1112155378069088</v>
      </c>
      <c r="U15" s="5"/>
      <c r="V15" s="23"/>
      <c r="Y15" s="18"/>
    </row>
    <row r="16" spans="2:26" ht="21" customHeight="1" x14ac:dyDescent="0.25">
      <c r="B16" s="67">
        <v>2011</v>
      </c>
      <c r="C16" s="131">
        <v>2032.2605880000001</v>
      </c>
      <c r="D16" s="131">
        <v>2104.116516</v>
      </c>
      <c r="E16" s="131">
        <v>2012.7609279999999</v>
      </c>
      <c r="F16" s="131">
        <v>2029.08602</v>
      </c>
      <c r="G16" s="131">
        <v>1825.984076</v>
      </c>
      <c r="H16" s="131">
        <v>1795.021111</v>
      </c>
      <c r="I16" s="131">
        <v>1762.263629</v>
      </c>
      <c r="J16" s="131">
        <v>1629.3533</v>
      </c>
      <c r="K16" s="131">
        <v>1814.471378</v>
      </c>
      <c r="L16" s="131">
        <v>1793.2821280000001</v>
      </c>
      <c r="M16" s="131">
        <v>1890.7005999999999</v>
      </c>
      <c r="N16" s="131">
        <v>1938.3158599999999</v>
      </c>
      <c r="O16" s="63">
        <f t="shared" si="4"/>
        <v>6149.1380319999998</v>
      </c>
      <c r="P16" s="130">
        <f t="shared" si="5"/>
        <v>-0.72486464420867813</v>
      </c>
      <c r="Q16" s="113">
        <f t="shared" si="0"/>
        <v>22627.616134</v>
      </c>
      <c r="R16" s="124">
        <f t="shared" si="1"/>
        <v>-4.0369175854052974</v>
      </c>
      <c r="S16" s="62">
        <f t="shared" si="2"/>
        <v>22257.349809039999</v>
      </c>
      <c r="T16" s="130">
        <f t="shared" si="3"/>
        <v>-4.2449175350105612</v>
      </c>
      <c r="U16" s="7"/>
      <c r="V16" s="5"/>
    </row>
    <row r="17" spans="1:22" ht="21" customHeight="1" x14ac:dyDescent="0.25">
      <c r="B17" s="67">
        <v>2012</v>
      </c>
      <c r="C17" s="131">
        <v>1930.2900958800001</v>
      </c>
      <c r="D17" s="131">
        <v>1956.534492</v>
      </c>
      <c r="E17" s="132">
        <v>1949.8263976600001</v>
      </c>
      <c r="F17" s="132">
        <v>1979.2509768</v>
      </c>
      <c r="G17" s="132">
        <v>1827.3363234999999</v>
      </c>
      <c r="H17" s="132">
        <v>1785.7246282000001</v>
      </c>
      <c r="I17" s="132">
        <v>1720.9117825000001</v>
      </c>
      <c r="J17" s="132">
        <v>1638.116577</v>
      </c>
      <c r="K17" s="132">
        <v>1755.5838940000001</v>
      </c>
      <c r="L17" s="131">
        <v>1766.8307850000001</v>
      </c>
      <c r="M17" s="131">
        <v>1903.4163189999999</v>
      </c>
      <c r="N17" s="131">
        <v>1977.7079180000001</v>
      </c>
      <c r="O17" s="63">
        <f t="shared" si="4"/>
        <v>5836.65098554</v>
      </c>
      <c r="P17" s="130">
        <f t="shared" si="5"/>
        <v>-5.081802438550298</v>
      </c>
      <c r="Q17" s="113">
        <f t="shared" si="0"/>
        <v>22191.530189540001</v>
      </c>
      <c r="R17" s="124">
        <f t="shared" si="1"/>
        <v>-1.9272288423027528</v>
      </c>
      <c r="S17" s="62">
        <f t="shared" si="2"/>
        <v>22306.023138019998</v>
      </c>
      <c r="T17" s="130">
        <f t="shared" si="3"/>
        <v>0.21868429708657988</v>
      </c>
      <c r="U17" s="5"/>
      <c r="V17" s="5"/>
    </row>
    <row r="18" spans="1:22" ht="21" customHeight="1" x14ac:dyDescent="0.25">
      <c r="B18" s="67">
        <v>2013</v>
      </c>
      <c r="C18" s="131">
        <v>1953.892026</v>
      </c>
      <c r="D18" s="131">
        <v>1993.7341813999999</v>
      </c>
      <c r="E18" s="132">
        <v>1965.510556</v>
      </c>
      <c r="F18" s="132">
        <v>1990.4176806999999</v>
      </c>
      <c r="G18" s="132">
        <v>1860.6434634699999</v>
      </c>
      <c r="H18" s="132">
        <v>1779.2579549500001</v>
      </c>
      <c r="I18" s="132">
        <v>1714.1328580700001</v>
      </c>
      <c r="J18" s="132">
        <v>1562.6071022799999</v>
      </c>
      <c r="K18" s="132">
        <v>1745.49886096</v>
      </c>
      <c r="L18" s="131">
        <v>1747.2016111299999</v>
      </c>
      <c r="M18" s="131">
        <v>1844.5841400290001</v>
      </c>
      <c r="N18" s="131">
        <v>1797.30306105</v>
      </c>
      <c r="O18" s="63">
        <f t="shared" si="4"/>
        <v>5913.1367633999998</v>
      </c>
      <c r="P18" s="130">
        <f t="shared" si="5"/>
        <v>1.310439463478108</v>
      </c>
      <c r="Q18" s="113">
        <f t="shared" si="0"/>
        <v>21954.783496038999</v>
      </c>
      <c r="R18" s="124">
        <f t="shared" si="1"/>
        <v>-1.0668335688387653</v>
      </c>
      <c r="S18" s="62">
        <f t="shared" si="2"/>
        <v>21493.260696384998</v>
      </c>
      <c r="T18" s="130">
        <f t="shared" si="3"/>
        <v>-3.6436904803961667</v>
      </c>
      <c r="U18" s="5"/>
    </row>
    <row r="19" spans="1:22" ht="21" customHeight="1" x14ac:dyDescent="0.25">
      <c r="B19" s="67">
        <v>2014</v>
      </c>
      <c r="C19" s="131">
        <v>1874.2979239250001</v>
      </c>
      <c r="D19" s="131">
        <v>1948.8885302599999</v>
      </c>
      <c r="E19" s="132">
        <v>1895.6862807529999</v>
      </c>
      <c r="F19" s="132">
        <v>1925.8079786410001</v>
      </c>
      <c r="G19" s="132">
        <v>1741.7404420079999</v>
      </c>
      <c r="H19" s="132">
        <v>1695.5119072790001</v>
      </c>
      <c r="I19" s="132">
        <v>1678.172758405</v>
      </c>
      <c r="J19" s="132">
        <v>1528.036225135</v>
      </c>
      <c r="K19" s="132">
        <v>1745.742915476</v>
      </c>
      <c r="L19" s="131">
        <v>1712.856642</v>
      </c>
      <c r="M19" s="131">
        <v>1784.3829790760001</v>
      </c>
      <c r="N19" s="131">
        <v>1831.5886671620001</v>
      </c>
      <c r="O19" s="63">
        <f t="shared" si="4"/>
        <v>5718.8727349379997</v>
      </c>
      <c r="P19" s="130">
        <f t="shared" si="5"/>
        <v>-3.2852957108047698</v>
      </c>
      <c r="Q19" s="113">
        <f t="shared" si="0"/>
        <v>21362.713250119996</v>
      </c>
      <c r="R19" s="124">
        <f t="shared" si="1"/>
        <v>-2.6967710523122301</v>
      </c>
      <c r="S19" s="62">
        <f t="shared" si="2"/>
        <v>21066.760258719001</v>
      </c>
      <c r="T19" s="130">
        <f t="shared" si="3"/>
        <v>-1.9843449706899552</v>
      </c>
      <c r="U19" s="7"/>
      <c r="V19" s="5"/>
    </row>
    <row r="20" spans="1:22" ht="21" customHeight="1" x14ac:dyDescent="0.25">
      <c r="B20" s="67">
        <v>2015</v>
      </c>
      <c r="C20" s="131">
        <v>1869.912582747</v>
      </c>
      <c r="D20" s="131">
        <v>1869.4910523670001</v>
      </c>
      <c r="E20" s="132">
        <v>1795.152084804</v>
      </c>
      <c r="F20" s="132">
        <v>1895.9085451020001</v>
      </c>
      <c r="G20" s="132">
        <v>1684.7319498029999</v>
      </c>
      <c r="H20" s="132">
        <v>1670.783856642</v>
      </c>
      <c r="I20" s="132">
        <v>1636.2610086090001</v>
      </c>
      <c r="J20" s="132">
        <v>1521.8901949159999</v>
      </c>
      <c r="K20" s="132">
        <v>1665.4791827490001</v>
      </c>
      <c r="L20" s="131">
        <v>1690.7311855180001</v>
      </c>
      <c r="M20" s="131">
        <v>1804.321615627</v>
      </c>
      <c r="N20" s="131">
        <v>1799.2410320020001</v>
      </c>
      <c r="O20" s="63">
        <f t="shared" si="4"/>
        <v>5534.5557199180002</v>
      </c>
      <c r="P20" s="130">
        <f t="shared" si="5"/>
        <v>-3.2229606001539679</v>
      </c>
      <c r="Q20" s="113">
        <f t="shared" ref="Q20" si="6">SUM(C20:N20)</f>
        <v>20903.904290885999</v>
      </c>
      <c r="R20" s="124">
        <f>((Q20/Q18)-1)*100</f>
        <v>-4.7865614586570455</v>
      </c>
      <c r="U20" s="7"/>
      <c r="V20" s="5"/>
    </row>
    <row r="21" spans="1:22" ht="21" customHeight="1" x14ac:dyDescent="0.25">
      <c r="B21" s="82">
        <v>2016</v>
      </c>
      <c r="C21" s="133">
        <v>1859.6224689999999</v>
      </c>
      <c r="D21" s="134">
        <v>1864.730233</v>
      </c>
      <c r="E21" s="135">
        <v>1812.7295570000001</v>
      </c>
      <c r="F21" s="135"/>
      <c r="G21" s="135"/>
      <c r="H21" s="135"/>
      <c r="I21" s="135"/>
      <c r="J21" s="135"/>
      <c r="K21" s="136"/>
      <c r="L21" s="134"/>
      <c r="M21" s="134"/>
      <c r="N21" s="134"/>
      <c r="O21" s="65">
        <f t="shared" si="4"/>
        <v>5537.0822590000007</v>
      </c>
      <c r="P21" s="137">
        <f t="shared" si="5"/>
        <v>4.5650260108653917E-2</v>
      </c>
      <c r="Q21" s="114"/>
      <c r="R21" s="118"/>
      <c r="S21" s="64"/>
      <c r="T21" s="112"/>
      <c r="U21" s="5"/>
      <c r="V21" s="5"/>
    </row>
    <row r="22" spans="1:22" ht="21" customHeight="1" x14ac:dyDescent="0.25">
      <c r="C22" s="62"/>
      <c r="D22" s="62"/>
      <c r="E22" s="62"/>
      <c r="F22" s="62"/>
      <c r="G22" s="62"/>
      <c r="H22" s="62"/>
      <c r="I22" s="62"/>
      <c r="J22" s="62"/>
      <c r="K22" s="62"/>
      <c r="L22" s="62"/>
      <c r="M22" s="62"/>
      <c r="N22" s="62"/>
      <c r="O22" s="62"/>
      <c r="Q22" s="62"/>
      <c r="S22" s="62"/>
      <c r="U22" s="5"/>
      <c r="V22" s="5"/>
    </row>
    <row r="23" spans="1:22" s="11" customFormat="1" ht="33" customHeight="1" x14ac:dyDescent="0.4">
      <c r="A23" s="55"/>
      <c r="B23" s="57" t="s">
        <v>37</v>
      </c>
      <c r="C23" s="54"/>
      <c r="D23" s="54"/>
      <c r="E23" s="54"/>
      <c r="F23" s="104"/>
      <c r="G23" s="54"/>
      <c r="H23" s="54"/>
      <c r="I23" s="54"/>
      <c r="J23" s="54"/>
      <c r="K23" s="54"/>
      <c r="L23" s="54"/>
      <c r="M23" s="54"/>
      <c r="N23" s="54"/>
      <c r="O23" s="54"/>
      <c r="P23" s="54"/>
      <c r="Q23" s="54"/>
      <c r="R23" s="54"/>
      <c r="S23" s="54"/>
      <c r="T23" s="54"/>
      <c r="U23" s="12"/>
      <c r="V23" s="12"/>
    </row>
    <row r="24" spans="1:22" ht="50.25" customHeight="1" x14ac:dyDescent="0.25">
      <c r="B24" s="106" t="s">
        <v>23</v>
      </c>
      <c r="C24" s="59" t="s">
        <v>24</v>
      </c>
      <c r="D24" s="59" t="s">
        <v>25</v>
      </c>
      <c r="E24" s="59" t="s">
        <v>26</v>
      </c>
      <c r="F24" s="59" t="s">
        <v>27</v>
      </c>
      <c r="G24" s="59" t="s">
        <v>28</v>
      </c>
      <c r="H24" s="59" t="s">
        <v>29</v>
      </c>
      <c r="I24" s="59" t="s">
        <v>30</v>
      </c>
      <c r="J24" s="59" t="s">
        <v>31</v>
      </c>
      <c r="K24" s="59" t="s">
        <v>32</v>
      </c>
      <c r="L24" s="59" t="s">
        <v>33</v>
      </c>
      <c r="M24" s="59" t="s">
        <v>34</v>
      </c>
      <c r="N24" s="59" t="s">
        <v>35</v>
      </c>
      <c r="O24" s="60" t="s">
        <v>67</v>
      </c>
      <c r="P24" s="106" t="s">
        <v>64</v>
      </c>
      <c r="Q24" s="61" t="s">
        <v>23</v>
      </c>
      <c r="R24" s="58" t="s">
        <v>36</v>
      </c>
      <c r="S24" s="106" t="s">
        <v>63</v>
      </c>
      <c r="T24" s="106" t="s">
        <v>66</v>
      </c>
      <c r="U24" s="5"/>
      <c r="V24" s="5"/>
    </row>
    <row r="25" spans="1:22" s="13" customFormat="1" ht="21" customHeight="1" x14ac:dyDescent="0.25">
      <c r="A25" s="55"/>
      <c r="B25" s="67">
        <v>2000</v>
      </c>
      <c r="C25" s="131">
        <v>1765.2831799999999</v>
      </c>
      <c r="D25" s="131">
        <v>1835.6409000000001</v>
      </c>
      <c r="E25" s="131">
        <v>1787.8795299999999</v>
      </c>
      <c r="F25" s="131">
        <v>1780.8232399999999</v>
      </c>
      <c r="G25" s="131">
        <v>1652.95784</v>
      </c>
      <c r="H25" s="131">
        <v>1651.16832</v>
      </c>
      <c r="I25" s="131">
        <v>1551.7012199999999</v>
      </c>
      <c r="J25" s="131">
        <v>1528.19679</v>
      </c>
      <c r="K25" s="131">
        <v>1632.4583700000001</v>
      </c>
      <c r="L25" s="131">
        <v>1644.44922</v>
      </c>
      <c r="M25" s="131">
        <v>1792.0466200000001</v>
      </c>
      <c r="N25" s="131">
        <v>1774.360811</v>
      </c>
      <c r="O25" s="190">
        <f>SUM(C25:E25)</f>
        <v>5388.8036099999999</v>
      </c>
      <c r="P25" s="110"/>
      <c r="Q25" s="113">
        <f>SUM(C25:N25)</f>
        <v>20396.966041</v>
      </c>
      <c r="R25" s="117"/>
      <c r="S25" s="62">
        <f t="shared" ref="S25:S39" si="7">SUM(I25:N25,C26:H26)</f>
        <v>20728.937379999999</v>
      </c>
      <c r="T25" s="110"/>
      <c r="U25" s="14"/>
      <c r="V25" s="14"/>
    </row>
    <row r="26" spans="1:22" ht="21" customHeight="1" x14ac:dyDescent="0.25">
      <c r="B26" s="67">
        <v>2001</v>
      </c>
      <c r="C26" s="131">
        <v>1831.61078</v>
      </c>
      <c r="D26" s="131">
        <v>1907.4438399999999</v>
      </c>
      <c r="E26" s="131">
        <v>1795.2538500000001</v>
      </c>
      <c r="F26" s="131">
        <v>1834.9219499999999</v>
      </c>
      <c r="G26" s="131">
        <v>1698.1837</v>
      </c>
      <c r="H26" s="131">
        <v>1738.3102289999999</v>
      </c>
      <c r="I26" s="131">
        <v>1665.318094</v>
      </c>
      <c r="J26" s="131">
        <v>1501.94859</v>
      </c>
      <c r="K26" s="131">
        <v>1727.09493</v>
      </c>
      <c r="L26" s="131">
        <v>1673.93489</v>
      </c>
      <c r="M26" s="131">
        <v>1841.437852</v>
      </c>
      <c r="N26" s="131">
        <v>1793.3190030000001</v>
      </c>
      <c r="O26" s="63">
        <f>SUM(C26:E26)</f>
        <v>5534.3084699999999</v>
      </c>
      <c r="P26" s="130">
        <f>((O26/O25)-1)*100</f>
        <v>2.700132915031217</v>
      </c>
      <c r="Q26" s="113">
        <f t="shared" ref="Q26:Q40" si="8">SUM(C26:N26)</f>
        <v>21008.777707999998</v>
      </c>
      <c r="R26" s="124">
        <f t="shared" ref="R26:R39" si="9">((Q26/Q25)-1)*100</f>
        <v>2.9995228985045808</v>
      </c>
      <c r="S26" s="62">
        <f t="shared" si="7"/>
        <v>21203.187083000004</v>
      </c>
      <c r="T26" s="130">
        <f t="shared" ref="T26:T39" si="10">((S26/S25)-1)*100</f>
        <v>2.2878630694189717</v>
      </c>
      <c r="U26" s="5"/>
      <c r="V26" s="5"/>
    </row>
    <row r="27" spans="1:22" ht="21" customHeight="1" x14ac:dyDescent="0.25">
      <c r="B27" s="67">
        <v>2002</v>
      </c>
      <c r="C27" s="131">
        <v>1848.0631169999999</v>
      </c>
      <c r="D27" s="131">
        <v>1947.77207</v>
      </c>
      <c r="E27" s="131">
        <v>1835.8366269999999</v>
      </c>
      <c r="F27" s="131">
        <v>1889.0602690000001</v>
      </c>
      <c r="G27" s="131">
        <v>1730.7228150000001</v>
      </c>
      <c r="H27" s="131">
        <v>1748.6788260000001</v>
      </c>
      <c r="I27" s="131">
        <v>1716.185624</v>
      </c>
      <c r="J27" s="131">
        <v>1541.181388</v>
      </c>
      <c r="K27" s="131">
        <v>1730.5821390000001</v>
      </c>
      <c r="L27" s="131">
        <v>1730.528186</v>
      </c>
      <c r="M27" s="131">
        <v>1892.2433739999999</v>
      </c>
      <c r="N27" s="131">
        <v>1874.8611840000001</v>
      </c>
      <c r="O27" s="63">
        <f t="shared" ref="O27:O41" si="11">SUM(C27:E27)</f>
        <v>5631.6718139999994</v>
      </c>
      <c r="P27" s="130">
        <f t="shared" ref="P27:P41" si="12">((O27/O26)-1)*100</f>
        <v>1.7592684709892836</v>
      </c>
      <c r="Q27" s="113">
        <f t="shared" si="8"/>
        <v>21485.715619000002</v>
      </c>
      <c r="R27" s="124">
        <f t="shared" si="9"/>
        <v>2.2701840041764454</v>
      </c>
      <c r="S27" s="62">
        <f t="shared" si="7"/>
        <v>22086.076162999998</v>
      </c>
      <c r="T27" s="130">
        <f t="shared" si="10"/>
        <v>4.1639451491132906</v>
      </c>
      <c r="U27" s="5"/>
      <c r="V27" s="5"/>
    </row>
    <row r="28" spans="1:22" ht="21" customHeight="1" x14ac:dyDescent="0.25">
      <c r="B28" s="67">
        <v>2003</v>
      </c>
      <c r="C28" s="131">
        <v>1945.1442790000001</v>
      </c>
      <c r="D28" s="131">
        <v>2009.9707980000001</v>
      </c>
      <c r="E28" s="131">
        <v>1930.4998479999999</v>
      </c>
      <c r="F28" s="131">
        <v>1981.4742209999999</v>
      </c>
      <c r="G28" s="131">
        <v>1869.2046029999999</v>
      </c>
      <c r="H28" s="131">
        <v>1864.200519</v>
      </c>
      <c r="I28" s="131">
        <v>1794.631948</v>
      </c>
      <c r="J28" s="131">
        <v>1659.0822900000001</v>
      </c>
      <c r="K28" s="131">
        <v>1885.8262589999999</v>
      </c>
      <c r="L28" s="131">
        <v>1816.7775770000001</v>
      </c>
      <c r="M28" s="131">
        <v>1966.747312</v>
      </c>
      <c r="N28" s="131">
        <v>1917.869929</v>
      </c>
      <c r="O28" s="63">
        <f t="shared" si="11"/>
        <v>5885.6149249999999</v>
      </c>
      <c r="P28" s="130">
        <f t="shared" si="12"/>
        <v>4.5091958371706431</v>
      </c>
      <c r="Q28" s="113">
        <f t="shared" si="8"/>
        <v>22641.429583000001</v>
      </c>
      <c r="R28" s="124">
        <f t="shared" si="9"/>
        <v>5.3789875305711998</v>
      </c>
      <c r="S28" s="62">
        <f t="shared" si="7"/>
        <v>22884.405937</v>
      </c>
      <c r="T28" s="130">
        <f t="shared" si="10"/>
        <v>3.6146292718912898</v>
      </c>
      <c r="U28" s="5"/>
      <c r="V28" s="5"/>
    </row>
    <row r="29" spans="1:22" ht="21" customHeight="1" x14ac:dyDescent="0.25">
      <c r="B29" s="67">
        <v>2004</v>
      </c>
      <c r="C29" s="131">
        <v>1991.9642409999999</v>
      </c>
      <c r="D29" s="131">
        <v>2045.4791009999999</v>
      </c>
      <c r="E29" s="131">
        <v>2028.0887600000001</v>
      </c>
      <c r="F29" s="131">
        <v>2059.451994</v>
      </c>
      <c r="G29" s="131">
        <v>1832.5193300000001</v>
      </c>
      <c r="H29" s="131">
        <v>1885.9671960000001</v>
      </c>
      <c r="I29" s="131">
        <v>1772.7802099999999</v>
      </c>
      <c r="J29" s="131">
        <v>1717.496038</v>
      </c>
      <c r="K29" s="131">
        <v>1854.282324</v>
      </c>
      <c r="L29" s="131">
        <v>1861.592075</v>
      </c>
      <c r="M29" s="131">
        <v>1947.0714190000001</v>
      </c>
      <c r="N29" s="131">
        <v>2018.417706</v>
      </c>
      <c r="O29" s="63">
        <f t="shared" si="11"/>
        <v>6065.5321019999992</v>
      </c>
      <c r="P29" s="130">
        <f t="shared" si="12"/>
        <v>3.0568968458295709</v>
      </c>
      <c r="Q29" s="113">
        <f t="shared" si="8"/>
        <v>23015.110393999999</v>
      </c>
      <c r="R29" s="124">
        <f t="shared" si="9"/>
        <v>1.6504294025699195</v>
      </c>
      <c r="S29" s="62">
        <f t="shared" si="7"/>
        <v>23004.874300000003</v>
      </c>
      <c r="T29" s="130">
        <f t="shared" si="10"/>
        <v>0.52642119411641097</v>
      </c>
      <c r="U29" s="5"/>
      <c r="V29" s="15"/>
    </row>
    <row r="30" spans="1:22" ht="21" customHeight="1" x14ac:dyDescent="0.25">
      <c r="B30" s="67">
        <v>2005</v>
      </c>
      <c r="C30" s="131">
        <v>2025.159214</v>
      </c>
      <c r="D30" s="131">
        <v>2135.2759150000002</v>
      </c>
      <c r="E30" s="131">
        <v>1834.8112369999999</v>
      </c>
      <c r="F30" s="131">
        <v>2048.3619560000002</v>
      </c>
      <c r="G30" s="131">
        <v>1847.60005</v>
      </c>
      <c r="H30" s="131">
        <v>1942.0261559999999</v>
      </c>
      <c r="I30" s="131">
        <v>1783.808356</v>
      </c>
      <c r="J30" s="131">
        <v>1623.538078</v>
      </c>
      <c r="K30" s="131">
        <v>1985.4179590000001</v>
      </c>
      <c r="L30" s="131">
        <v>1993.326127</v>
      </c>
      <c r="M30" s="131">
        <v>2078.6604739999998</v>
      </c>
      <c r="N30" s="131">
        <v>2077.6476419999999</v>
      </c>
      <c r="O30" s="63">
        <f t="shared" si="11"/>
        <v>5995.2463660000003</v>
      </c>
      <c r="P30" s="130">
        <f t="shared" si="12"/>
        <v>-1.15877279714377</v>
      </c>
      <c r="Q30" s="113">
        <f t="shared" si="8"/>
        <v>23375.633163999999</v>
      </c>
      <c r="R30" s="124">
        <f t="shared" si="9"/>
        <v>1.5664611806250006</v>
      </c>
      <c r="S30" s="62">
        <f t="shared" si="7"/>
        <v>23846.595811000003</v>
      </c>
      <c r="T30" s="130">
        <f t="shared" si="10"/>
        <v>3.6588833306513635</v>
      </c>
      <c r="U30" s="5"/>
      <c r="V30" s="16"/>
    </row>
    <row r="31" spans="1:22" ht="21" customHeight="1" x14ac:dyDescent="0.25">
      <c r="B31" s="67">
        <v>2006</v>
      </c>
      <c r="C31" s="131">
        <v>2093.3239960000001</v>
      </c>
      <c r="D31" s="131">
        <v>2166.702491</v>
      </c>
      <c r="E31" s="131">
        <v>2116.6970350000001</v>
      </c>
      <c r="F31" s="131">
        <v>2046.5106949999999</v>
      </c>
      <c r="G31" s="131">
        <v>1955.6652979999999</v>
      </c>
      <c r="H31" s="131">
        <v>1925.29766</v>
      </c>
      <c r="I31" s="131">
        <v>1821.780135</v>
      </c>
      <c r="J31" s="131">
        <v>1708.059978</v>
      </c>
      <c r="K31" s="131">
        <v>1923.691611</v>
      </c>
      <c r="L31" s="131">
        <v>1878.2904370000001</v>
      </c>
      <c r="M31" s="131">
        <v>2072.1106410000002</v>
      </c>
      <c r="N31" s="131">
        <v>2045.757734</v>
      </c>
      <c r="O31" s="63">
        <f t="shared" si="11"/>
        <v>6376.7235220000002</v>
      </c>
      <c r="P31" s="130">
        <f t="shared" si="12"/>
        <v>6.3629938239639028</v>
      </c>
      <c r="Q31" s="113">
        <f t="shared" si="8"/>
        <v>23753.887710999999</v>
      </c>
      <c r="R31" s="124">
        <f t="shared" si="9"/>
        <v>1.6181574391855857</v>
      </c>
      <c r="S31" s="62">
        <f t="shared" si="7"/>
        <v>23839.775911999997</v>
      </c>
      <c r="T31" s="130">
        <f t="shared" si="10"/>
        <v>-2.8599046396637906E-2</v>
      </c>
      <c r="U31" s="5"/>
      <c r="V31" s="16"/>
    </row>
    <row r="32" spans="1:22" ht="21" customHeight="1" x14ac:dyDescent="0.25">
      <c r="B32" s="67">
        <v>2007</v>
      </c>
      <c r="C32" s="131">
        <v>2050.317724</v>
      </c>
      <c r="D32" s="131">
        <v>2155.2131890000001</v>
      </c>
      <c r="E32" s="131">
        <v>2085.6469609999999</v>
      </c>
      <c r="F32" s="131">
        <v>2129.697764</v>
      </c>
      <c r="G32" s="131">
        <v>1999.8208569999999</v>
      </c>
      <c r="H32" s="131">
        <v>1969.3888810000001</v>
      </c>
      <c r="I32" s="131">
        <v>1868.0325290000001</v>
      </c>
      <c r="J32" s="131">
        <v>1759.0321039999999</v>
      </c>
      <c r="K32" s="131">
        <v>1961.7756959999999</v>
      </c>
      <c r="L32" s="131">
        <v>1903.4512090000001</v>
      </c>
      <c r="M32" s="131">
        <v>2120.0326300000002</v>
      </c>
      <c r="N32" s="131">
        <v>2060.001612</v>
      </c>
      <c r="O32" s="63">
        <f t="shared" si="11"/>
        <v>6291.1778740000009</v>
      </c>
      <c r="P32" s="130">
        <f t="shared" si="12"/>
        <v>-1.3415298264831899</v>
      </c>
      <c r="Q32" s="113">
        <f t="shared" si="8"/>
        <v>24062.411156000002</v>
      </c>
      <c r="R32" s="124">
        <f t="shared" si="9"/>
        <v>1.2988334741396157</v>
      </c>
      <c r="S32" s="62">
        <f t="shared" si="7"/>
        <v>23720.211750000002</v>
      </c>
      <c r="T32" s="130">
        <f t="shared" si="10"/>
        <v>-0.50153223940251346</v>
      </c>
      <c r="U32" s="5"/>
      <c r="V32" s="16"/>
    </row>
    <row r="33" spans="2:24" ht="21" customHeight="1" x14ac:dyDescent="0.25">
      <c r="B33" s="67">
        <v>2008</v>
      </c>
      <c r="C33" s="131">
        <v>2085.0721130000002</v>
      </c>
      <c r="D33" s="131">
        <v>2132.6509139999998</v>
      </c>
      <c r="E33" s="131">
        <v>2024.516214</v>
      </c>
      <c r="F33" s="131">
        <v>2058.0661890000001</v>
      </c>
      <c r="G33" s="131">
        <v>1889.3985150000001</v>
      </c>
      <c r="H33" s="131">
        <v>1858.1820250000001</v>
      </c>
      <c r="I33" s="131">
        <v>1780.9314959999999</v>
      </c>
      <c r="J33" s="131">
        <v>1682.5347300000001</v>
      </c>
      <c r="K33" s="131">
        <v>1788.347507</v>
      </c>
      <c r="L33" s="131">
        <v>1813.9047909999999</v>
      </c>
      <c r="M33" s="131">
        <v>1961.4056189999999</v>
      </c>
      <c r="N33" s="131">
        <v>1939.67932</v>
      </c>
      <c r="O33" s="63">
        <f t="shared" si="11"/>
        <v>6242.2392410000002</v>
      </c>
      <c r="P33" s="130">
        <f t="shared" si="12"/>
        <v>-0.77789301113632137</v>
      </c>
      <c r="Q33" s="113">
        <f t="shared" si="8"/>
        <v>23014.689433</v>
      </c>
      <c r="R33" s="124">
        <f t="shared" si="9"/>
        <v>-4.3541842760788763</v>
      </c>
      <c r="S33" s="62">
        <f t="shared" si="7"/>
        <v>22337.224743999999</v>
      </c>
      <c r="T33" s="130">
        <f t="shared" si="10"/>
        <v>-5.8304159363164354</v>
      </c>
      <c r="U33" s="5"/>
      <c r="V33" s="16"/>
      <c r="W33" s="8"/>
    </row>
    <row r="34" spans="2:24" ht="21" customHeight="1" x14ac:dyDescent="0.25">
      <c r="B34" s="67">
        <v>2009</v>
      </c>
      <c r="C34" s="131">
        <v>1977.4260320000001</v>
      </c>
      <c r="D34" s="131">
        <v>2033.7668940000001</v>
      </c>
      <c r="E34" s="131">
        <v>1883.03819</v>
      </c>
      <c r="F34" s="131">
        <v>1941.6464209999999</v>
      </c>
      <c r="G34" s="131">
        <v>1782.061508</v>
      </c>
      <c r="H34" s="131">
        <v>1752.4822360000001</v>
      </c>
      <c r="I34" s="131">
        <v>1721.302363</v>
      </c>
      <c r="J34" s="131">
        <v>1557.5870359999999</v>
      </c>
      <c r="K34" s="131">
        <v>1686.4354330000001</v>
      </c>
      <c r="L34" s="131">
        <v>1736.8298809999999</v>
      </c>
      <c r="M34" s="131">
        <v>1816.8751589999999</v>
      </c>
      <c r="N34" s="131">
        <v>1873.7394919999999</v>
      </c>
      <c r="O34" s="63">
        <f t="shared" si="11"/>
        <v>5894.2311159999999</v>
      </c>
      <c r="P34" s="130">
        <f t="shared" si="12"/>
        <v>-5.5750526624200658</v>
      </c>
      <c r="Q34" s="113">
        <f t="shared" si="8"/>
        <v>21763.190645000002</v>
      </c>
      <c r="R34" s="124">
        <f t="shared" si="9"/>
        <v>-5.4378260964300207</v>
      </c>
      <c r="S34" s="62">
        <f t="shared" si="7"/>
        <v>22022.374417999999</v>
      </c>
      <c r="T34" s="130">
        <f t="shared" si="10"/>
        <v>-1.4095319790547012</v>
      </c>
      <c r="U34" s="5"/>
      <c r="V34" s="16"/>
      <c r="W34" s="8"/>
    </row>
    <row r="35" spans="2:24" ht="21" customHeight="1" x14ac:dyDescent="0.25">
      <c r="B35" s="67">
        <v>2010</v>
      </c>
      <c r="C35" s="131">
        <v>1992.5432559999999</v>
      </c>
      <c r="D35" s="131">
        <v>2018.8184309999999</v>
      </c>
      <c r="E35" s="131">
        <v>1939.5808469999999</v>
      </c>
      <c r="F35" s="131">
        <v>1997.918165</v>
      </c>
      <c r="G35" s="131">
        <v>1819.3973590000001</v>
      </c>
      <c r="H35" s="131">
        <v>1861.346996</v>
      </c>
      <c r="I35" s="131">
        <v>1732.1459179999999</v>
      </c>
      <c r="J35" s="131">
        <v>1659.859314</v>
      </c>
      <c r="K35" s="131">
        <v>1900.9656299999999</v>
      </c>
      <c r="L35" s="131">
        <v>1812.9494870000001</v>
      </c>
      <c r="M35" s="131">
        <v>1922.542103</v>
      </c>
      <c r="N35" s="131">
        <v>1903.4912280000001</v>
      </c>
      <c r="O35" s="63">
        <f t="shared" si="11"/>
        <v>5950.9425339999998</v>
      </c>
      <c r="P35" s="130">
        <f t="shared" si="12"/>
        <v>0.96215124388414619</v>
      </c>
      <c r="Q35" s="113">
        <f t="shared" si="8"/>
        <v>22561.558733999998</v>
      </c>
      <c r="R35" s="124">
        <f t="shared" si="9"/>
        <v>3.6684330989096736</v>
      </c>
      <c r="S35" s="62">
        <f t="shared" si="7"/>
        <v>22216.121940999998</v>
      </c>
      <c r="T35" s="130">
        <f t="shared" si="10"/>
        <v>0.8797758103760156</v>
      </c>
      <c r="U35" s="5"/>
      <c r="V35" s="41"/>
      <c r="W35" s="42"/>
      <c r="X35" s="43"/>
    </row>
    <row r="36" spans="2:24" ht="21" customHeight="1" x14ac:dyDescent="0.25">
      <c r="B36" s="67">
        <v>2011</v>
      </c>
      <c r="C36" s="131">
        <v>1942.413172</v>
      </c>
      <c r="D36" s="131">
        <v>2014.4386710000001</v>
      </c>
      <c r="E36" s="131">
        <v>1924.0494880000001</v>
      </c>
      <c r="F36" s="131">
        <v>1944.802696</v>
      </c>
      <c r="G36" s="131">
        <v>1750.232215</v>
      </c>
      <c r="H36" s="131">
        <v>1708.232019</v>
      </c>
      <c r="I36" s="131">
        <v>1688.1405380000001</v>
      </c>
      <c r="J36" s="131">
        <v>1554.7721670000001</v>
      </c>
      <c r="K36" s="131">
        <v>1732.784138</v>
      </c>
      <c r="L36" s="131">
        <v>1711.0875940000001</v>
      </c>
      <c r="M36" s="131">
        <v>1809.4138370000001</v>
      </c>
      <c r="N36" s="131">
        <v>1856.067599</v>
      </c>
      <c r="O36" s="63">
        <f t="shared" si="11"/>
        <v>5880.9013310000009</v>
      </c>
      <c r="P36" s="130">
        <f t="shared" si="12"/>
        <v>-1.1769766318499464</v>
      </c>
      <c r="Q36" s="113">
        <f t="shared" si="8"/>
        <v>21636.434133999996</v>
      </c>
      <c r="R36" s="124">
        <f t="shared" si="9"/>
        <v>-4.1004462985345551</v>
      </c>
      <c r="S36" s="62">
        <f t="shared" si="7"/>
        <v>21283.637266040001</v>
      </c>
      <c r="T36" s="130">
        <f t="shared" si="10"/>
        <v>-4.1973332584166689</v>
      </c>
      <c r="U36" s="5"/>
      <c r="V36" s="41"/>
      <c r="W36" s="40"/>
      <c r="X36" s="43"/>
    </row>
    <row r="37" spans="2:24" ht="21" customHeight="1" x14ac:dyDescent="0.25">
      <c r="B37" s="67">
        <v>2012</v>
      </c>
      <c r="C37" s="131">
        <v>1848.4997538800001</v>
      </c>
      <c r="D37" s="131">
        <v>1870.720239</v>
      </c>
      <c r="E37" s="132">
        <v>1863.5106436599999</v>
      </c>
      <c r="F37" s="132">
        <v>1892.5232828000001</v>
      </c>
      <c r="G37" s="132">
        <v>1748.3194105</v>
      </c>
      <c r="H37" s="132">
        <v>1707.7980631999999</v>
      </c>
      <c r="I37" s="132">
        <v>1636.0869255</v>
      </c>
      <c r="J37" s="132">
        <v>1563.750659</v>
      </c>
      <c r="K37" s="132">
        <v>1676.683047</v>
      </c>
      <c r="L37" s="131">
        <v>1689.117285</v>
      </c>
      <c r="M37" s="131">
        <v>1819.484293</v>
      </c>
      <c r="N37" s="131">
        <v>1887.0584019999999</v>
      </c>
      <c r="O37" s="63">
        <f t="shared" si="11"/>
        <v>5582.73063654</v>
      </c>
      <c r="P37" s="130">
        <f t="shared" si="12"/>
        <v>-5.0701529863841355</v>
      </c>
      <c r="Q37" s="113">
        <f t="shared" si="8"/>
        <v>21203.552004539997</v>
      </c>
      <c r="R37" s="124">
        <f t="shared" si="9"/>
        <v>-2.0007092054959208</v>
      </c>
      <c r="S37" s="62">
        <f t="shared" si="7"/>
        <v>21296.327262019997</v>
      </c>
      <c r="T37" s="130">
        <f t="shared" si="10"/>
        <v>5.9623248702145304E-2</v>
      </c>
      <c r="U37" s="5"/>
      <c r="V37" s="44"/>
      <c r="W37" s="45"/>
      <c r="X37" s="43"/>
    </row>
    <row r="38" spans="2:24" ht="21" customHeight="1" x14ac:dyDescent="0.25">
      <c r="B38" s="67">
        <v>2013</v>
      </c>
      <c r="C38" s="131">
        <v>1864.778311</v>
      </c>
      <c r="D38" s="131">
        <v>1906.1522144</v>
      </c>
      <c r="E38" s="132">
        <v>1879.808239</v>
      </c>
      <c r="F38" s="132">
        <v>1898.1552247</v>
      </c>
      <c r="G38" s="132">
        <v>1774.17526847</v>
      </c>
      <c r="H38" s="132">
        <v>1701.0773929500001</v>
      </c>
      <c r="I38" s="132">
        <v>1636.80474207</v>
      </c>
      <c r="J38" s="132">
        <v>1490.05508528</v>
      </c>
      <c r="K38" s="132">
        <v>1670.56772796</v>
      </c>
      <c r="L38" s="131">
        <v>1681.06929913</v>
      </c>
      <c r="M38" s="131">
        <v>1773.582536029</v>
      </c>
      <c r="N38" s="131">
        <v>1732.7453710499999</v>
      </c>
      <c r="O38" s="63">
        <f t="shared" si="11"/>
        <v>5650.7387644</v>
      </c>
      <c r="P38" s="130">
        <f t="shared" si="12"/>
        <v>1.218187519470737</v>
      </c>
      <c r="Q38" s="113">
        <f t="shared" si="8"/>
        <v>21008.971412039002</v>
      </c>
      <c r="R38" s="124">
        <f t="shared" si="9"/>
        <v>-0.91767922874116392</v>
      </c>
      <c r="S38" s="62">
        <f t="shared" si="7"/>
        <v>20620.872281384996</v>
      </c>
      <c r="T38" s="130">
        <f t="shared" si="10"/>
        <v>-3.1716970364162766</v>
      </c>
      <c r="U38" s="5"/>
      <c r="V38" s="44"/>
      <c r="W38" s="45"/>
      <c r="X38" s="43"/>
    </row>
    <row r="39" spans="2:24" ht="21" customHeight="1" x14ac:dyDescent="0.25">
      <c r="B39" s="67">
        <v>2014</v>
      </c>
      <c r="C39" s="131">
        <v>1799.076180925</v>
      </c>
      <c r="D39" s="131">
        <v>1868.7081932599999</v>
      </c>
      <c r="E39" s="132">
        <v>1818.091885753</v>
      </c>
      <c r="F39" s="132">
        <v>1844.3928266410001</v>
      </c>
      <c r="G39" s="132">
        <v>1676.022048008</v>
      </c>
      <c r="H39" s="132">
        <v>1629.7563852789999</v>
      </c>
      <c r="I39" s="132">
        <v>1609.7465404049999</v>
      </c>
      <c r="J39" s="132">
        <v>1467.162143135</v>
      </c>
      <c r="K39" s="132">
        <v>1674.936400476</v>
      </c>
      <c r="L39" s="131">
        <v>1649.255083</v>
      </c>
      <c r="M39" s="131">
        <v>1715.2714950760001</v>
      </c>
      <c r="N39" s="131">
        <v>1755.8038871619999</v>
      </c>
      <c r="O39" s="63">
        <f t="shared" si="11"/>
        <v>5485.8762599380007</v>
      </c>
      <c r="P39" s="130">
        <f t="shared" si="12"/>
        <v>-2.9175389508473315</v>
      </c>
      <c r="Q39" s="113">
        <f t="shared" si="8"/>
        <v>20508.223069120002</v>
      </c>
      <c r="R39" s="124">
        <f t="shared" si="9"/>
        <v>-2.3834976643932748</v>
      </c>
      <c r="S39" s="62">
        <f t="shared" si="7"/>
        <v>20272.198873719004</v>
      </c>
      <c r="T39" s="130">
        <f t="shared" si="10"/>
        <v>-1.6908761322417476</v>
      </c>
      <c r="U39" s="17"/>
      <c r="V39" s="44"/>
      <c r="W39" s="45"/>
      <c r="X39" s="43"/>
    </row>
    <row r="40" spans="2:24" ht="21" customHeight="1" x14ac:dyDescent="0.25">
      <c r="B40" s="67">
        <v>2015</v>
      </c>
      <c r="C40" s="131">
        <v>1803.1885257470001</v>
      </c>
      <c r="D40" s="131">
        <v>1807.4058563670001</v>
      </c>
      <c r="E40" s="132">
        <v>1732.3232058040001</v>
      </c>
      <c r="F40" s="132">
        <v>1823.4685131020001</v>
      </c>
      <c r="G40" s="132">
        <v>1623.733617803</v>
      </c>
      <c r="H40" s="132">
        <v>1609.903605642</v>
      </c>
      <c r="I40" s="132">
        <v>1568.1859276089999</v>
      </c>
      <c r="J40" s="132">
        <v>1456.0227179159999</v>
      </c>
      <c r="K40" s="132">
        <v>1591.2481867490001</v>
      </c>
      <c r="L40" s="131">
        <v>1620.9889095179999</v>
      </c>
      <c r="M40" s="131">
        <v>1736.161182627</v>
      </c>
      <c r="N40" s="131">
        <v>1734.633319002</v>
      </c>
      <c r="O40" s="63">
        <f t="shared" si="11"/>
        <v>5342.9175879180002</v>
      </c>
      <c r="P40" s="130">
        <f t="shared" si="12"/>
        <v>-2.6059405142619063</v>
      </c>
      <c r="Q40" s="113">
        <f t="shared" si="8"/>
        <v>20107.263567886002</v>
      </c>
      <c r="R40" s="124">
        <f>((Q40/Q38)-1)*100</f>
        <v>-4.2920132855066129</v>
      </c>
      <c r="U40" s="17"/>
      <c r="V40" s="44"/>
      <c r="W40" s="45"/>
      <c r="X40" s="43"/>
    </row>
    <row r="41" spans="2:24" ht="21" customHeight="1" x14ac:dyDescent="0.25">
      <c r="B41" s="82">
        <v>2016</v>
      </c>
      <c r="C41" s="133">
        <v>1790.299399511</v>
      </c>
      <c r="D41" s="134">
        <v>1786.7351799999999</v>
      </c>
      <c r="E41" s="135">
        <v>1749.537167</v>
      </c>
      <c r="F41" s="135"/>
      <c r="G41" s="135"/>
      <c r="H41" s="135"/>
      <c r="I41" s="135"/>
      <c r="J41" s="135"/>
      <c r="K41" s="136"/>
      <c r="L41" s="134"/>
      <c r="M41" s="134"/>
      <c r="N41" s="134"/>
      <c r="O41" s="65">
        <f t="shared" si="11"/>
        <v>5326.5717465109992</v>
      </c>
      <c r="P41" s="137">
        <f t="shared" si="12"/>
        <v>-0.30593474703716206</v>
      </c>
      <c r="Q41" s="114"/>
      <c r="R41" s="118"/>
      <c r="S41" s="64"/>
      <c r="T41" s="112"/>
      <c r="U41" s="6"/>
      <c r="V41" s="44"/>
      <c r="W41" s="45"/>
      <c r="X41" s="43"/>
    </row>
    <row r="42" spans="2:24" ht="21" customHeight="1" x14ac:dyDescent="0.25">
      <c r="U42" s="5"/>
      <c r="V42" s="44"/>
      <c r="W42" s="45"/>
      <c r="X42" s="43"/>
    </row>
    <row r="43" spans="2:24" ht="26.25" customHeight="1" x14ac:dyDescent="0.4">
      <c r="B43" s="57" t="s">
        <v>14</v>
      </c>
      <c r="C43" s="54"/>
      <c r="D43" s="54"/>
      <c r="E43" s="54"/>
      <c r="F43" s="54"/>
      <c r="G43" s="54"/>
      <c r="H43" s="54"/>
      <c r="I43" s="54"/>
      <c r="J43" s="54"/>
      <c r="K43" s="54"/>
      <c r="L43" s="54"/>
      <c r="M43" s="54"/>
      <c r="N43" s="54"/>
      <c r="O43" s="54"/>
      <c r="P43" s="54"/>
      <c r="Q43" s="54"/>
      <c r="R43" s="54"/>
      <c r="S43" s="54"/>
      <c r="U43" s="5"/>
      <c r="V43" s="46"/>
      <c r="W43" s="45"/>
      <c r="X43" s="43"/>
    </row>
    <row r="44" spans="2:24" ht="55.5" customHeight="1" x14ac:dyDescent="0.25">
      <c r="B44" s="106" t="s">
        <v>23</v>
      </c>
      <c r="C44" s="59" t="s">
        <v>24</v>
      </c>
      <c r="D44" s="59" t="s">
        <v>25</v>
      </c>
      <c r="E44" s="59" t="s">
        <v>26</v>
      </c>
      <c r="F44" s="59" t="s">
        <v>27</v>
      </c>
      <c r="G44" s="59" t="s">
        <v>28</v>
      </c>
      <c r="H44" s="59" t="s">
        <v>29</v>
      </c>
      <c r="I44" s="59" t="s">
        <v>30</v>
      </c>
      <c r="J44" s="59" t="s">
        <v>31</v>
      </c>
      <c r="K44" s="59" t="s">
        <v>32</v>
      </c>
      <c r="L44" s="59" t="s">
        <v>33</v>
      </c>
      <c r="M44" s="59" t="s">
        <v>34</v>
      </c>
      <c r="N44" s="116" t="s">
        <v>35</v>
      </c>
      <c r="O44" s="106" t="s">
        <v>38</v>
      </c>
      <c r="P44" s="58" t="s">
        <v>36</v>
      </c>
      <c r="Q44" s="106" t="s">
        <v>39</v>
      </c>
      <c r="R44" s="106" t="s">
        <v>65</v>
      </c>
      <c r="S44" s="4"/>
      <c r="U44" s="5"/>
      <c r="V44" s="46"/>
      <c r="W44" s="45"/>
      <c r="X44" s="43"/>
    </row>
    <row r="45" spans="2:24" ht="21" customHeight="1" x14ac:dyDescent="0.25">
      <c r="B45" s="67">
        <v>2000</v>
      </c>
      <c r="C45" s="143">
        <v>3019</v>
      </c>
      <c r="D45" s="143">
        <v>3073</v>
      </c>
      <c r="E45" s="144">
        <v>3133</v>
      </c>
      <c r="F45" s="143">
        <v>3031</v>
      </c>
      <c r="G45" s="143">
        <v>2964</v>
      </c>
      <c r="H45" s="143">
        <v>2930</v>
      </c>
      <c r="I45" s="143">
        <v>2813</v>
      </c>
      <c r="J45" s="143">
        <v>2806</v>
      </c>
      <c r="K45" s="143">
        <v>2847</v>
      </c>
      <c r="L45" s="143">
        <v>2971</v>
      </c>
      <c r="M45" s="143">
        <v>3046</v>
      </c>
      <c r="N45" s="145">
        <v>3042</v>
      </c>
      <c r="O45" s="83">
        <f t="shared" ref="O45:O61" si="13">MAX(C45:N45)</f>
        <v>3133</v>
      </c>
      <c r="P45" s="138"/>
      <c r="Q45" s="70">
        <f t="shared" ref="Q45:Q60" si="14">MAX(I45:N45,C46:H46)</f>
        <v>3202</v>
      </c>
      <c r="R45" s="110"/>
      <c r="S45" s="4"/>
      <c r="U45" s="5"/>
      <c r="V45" s="46"/>
      <c r="W45" s="45"/>
      <c r="X45" s="43"/>
    </row>
    <row r="46" spans="2:24" ht="21" customHeight="1" x14ac:dyDescent="0.25">
      <c r="B46" s="67">
        <v>2001</v>
      </c>
      <c r="C46" s="143">
        <v>3084</v>
      </c>
      <c r="D46" s="143">
        <v>3171</v>
      </c>
      <c r="E46" s="144">
        <v>3202</v>
      </c>
      <c r="F46" s="143">
        <v>3119</v>
      </c>
      <c r="G46" s="143">
        <v>3107</v>
      </c>
      <c r="H46" s="143">
        <v>3153</v>
      </c>
      <c r="I46" s="143">
        <v>2925</v>
      </c>
      <c r="J46" s="143">
        <v>2882</v>
      </c>
      <c r="K46" s="143">
        <v>2970</v>
      </c>
      <c r="L46" s="143">
        <v>3046</v>
      </c>
      <c r="M46" s="143">
        <v>3105</v>
      </c>
      <c r="N46" s="145">
        <v>3115</v>
      </c>
      <c r="O46" s="83">
        <f t="shared" si="13"/>
        <v>3202</v>
      </c>
      <c r="P46" s="124">
        <f t="shared" ref="P46:P59" si="15">((O46/O45)-1)*100</f>
        <v>2.20236195339929</v>
      </c>
      <c r="Q46" s="70">
        <f t="shared" si="14"/>
        <v>3297</v>
      </c>
      <c r="R46" s="130">
        <f t="shared" ref="R46:R60" si="16">((Q46/Q45)-1)*100</f>
        <v>2.9668956901936383</v>
      </c>
      <c r="S46" s="4"/>
      <c r="U46" s="5"/>
      <c r="V46" s="46"/>
      <c r="W46" s="45"/>
      <c r="X46" s="43"/>
    </row>
    <row r="47" spans="2:24" ht="21" customHeight="1" x14ac:dyDescent="0.25">
      <c r="B47" s="67">
        <v>2002</v>
      </c>
      <c r="C47" s="143">
        <v>3100</v>
      </c>
      <c r="D47" s="143">
        <v>3260</v>
      </c>
      <c r="E47" s="143">
        <v>3217</v>
      </c>
      <c r="F47" s="144">
        <v>3297</v>
      </c>
      <c r="G47" s="143">
        <v>3178</v>
      </c>
      <c r="H47" s="143">
        <v>3155</v>
      </c>
      <c r="I47" s="143">
        <v>2966</v>
      </c>
      <c r="J47" s="143">
        <v>2936</v>
      </c>
      <c r="K47" s="143">
        <v>2983</v>
      </c>
      <c r="L47" s="143">
        <v>3059</v>
      </c>
      <c r="M47" s="143">
        <v>3214</v>
      </c>
      <c r="N47" s="145">
        <v>3210</v>
      </c>
      <c r="O47" s="83">
        <f t="shared" si="13"/>
        <v>3297</v>
      </c>
      <c r="P47" s="124">
        <f t="shared" si="15"/>
        <v>2.9668956901936383</v>
      </c>
      <c r="Q47" s="70">
        <f t="shared" si="14"/>
        <v>3376</v>
      </c>
      <c r="R47" s="130">
        <f t="shared" si="16"/>
        <v>2.3961176827418829</v>
      </c>
      <c r="S47" s="4"/>
      <c r="U47" s="5"/>
      <c r="V47" s="46"/>
      <c r="W47" s="45"/>
      <c r="X47" s="43"/>
    </row>
    <row r="48" spans="2:24" ht="21" customHeight="1" x14ac:dyDescent="0.25">
      <c r="B48" s="67">
        <v>2003</v>
      </c>
      <c r="C48" s="143">
        <v>3270</v>
      </c>
      <c r="D48" s="143">
        <v>3361</v>
      </c>
      <c r="E48" s="144">
        <v>3376</v>
      </c>
      <c r="F48" s="143">
        <v>3282</v>
      </c>
      <c r="G48" s="143">
        <v>3251</v>
      </c>
      <c r="H48" s="143">
        <v>3311</v>
      </c>
      <c r="I48" s="143">
        <v>3093</v>
      </c>
      <c r="J48" s="143">
        <v>3101</v>
      </c>
      <c r="K48" s="143">
        <v>3150</v>
      </c>
      <c r="L48" s="143">
        <v>3285</v>
      </c>
      <c r="M48" s="143">
        <v>3243</v>
      </c>
      <c r="N48" s="145">
        <v>3261</v>
      </c>
      <c r="O48" s="83">
        <f t="shared" si="13"/>
        <v>3376</v>
      </c>
      <c r="P48" s="124">
        <f t="shared" si="15"/>
        <v>2.3961176827418829</v>
      </c>
      <c r="Q48" s="70">
        <f t="shared" si="14"/>
        <v>3499</v>
      </c>
      <c r="R48" s="130">
        <f t="shared" si="16"/>
        <v>3.6433649289099534</v>
      </c>
      <c r="S48" s="4"/>
      <c r="U48" s="5"/>
      <c r="V48" s="46"/>
      <c r="W48" s="45"/>
      <c r="X48" s="43"/>
    </row>
    <row r="49" spans="2:24" ht="21" customHeight="1" x14ac:dyDescent="0.25">
      <c r="B49" s="67">
        <v>2004</v>
      </c>
      <c r="C49" s="143">
        <v>3260</v>
      </c>
      <c r="D49" s="143">
        <v>3493</v>
      </c>
      <c r="E49" s="144">
        <v>3499</v>
      </c>
      <c r="F49" s="143">
        <v>3459</v>
      </c>
      <c r="G49" s="143">
        <v>3317</v>
      </c>
      <c r="H49" s="143">
        <v>3409</v>
      </c>
      <c r="I49" s="143">
        <v>3105</v>
      </c>
      <c r="J49" s="143">
        <v>3139</v>
      </c>
      <c r="K49" s="143">
        <v>3200</v>
      </c>
      <c r="L49" s="143">
        <v>3213</v>
      </c>
      <c r="M49" s="143">
        <v>3284</v>
      </c>
      <c r="N49" s="145">
        <v>3418</v>
      </c>
      <c r="O49" s="83">
        <f t="shared" si="13"/>
        <v>3499</v>
      </c>
      <c r="P49" s="124">
        <f t="shared" si="15"/>
        <v>3.6433649289099534</v>
      </c>
      <c r="Q49" s="70">
        <f t="shared" si="14"/>
        <v>3560</v>
      </c>
      <c r="R49" s="130">
        <f t="shared" si="16"/>
        <v>1.7433552443555378</v>
      </c>
      <c r="S49" s="4"/>
      <c r="U49" s="5"/>
      <c r="V49" s="46"/>
      <c r="W49" s="45"/>
      <c r="X49" s="43"/>
    </row>
    <row r="50" spans="2:24" ht="21" customHeight="1" x14ac:dyDescent="0.25">
      <c r="B50" s="67">
        <v>2005</v>
      </c>
      <c r="C50" s="143">
        <v>3384</v>
      </c>
      <c r="D50" s="146">
        <v>3560</v>
      </c>
      <c r="E50" s="143">
        <v>3468</v>
      </c>
      <c r="F50" s="143">
        <v>3428</v>
      </c>
      <c r="G50" s="143">
        <v>3273</v>
      </c>
      <c r="H50" s="143">
        <v>3497</v>
      </c>
      <c r="I50" s="143">
        <v>3111</v>
      </c>
      <c r="J50" s="143">
        <v>3227</v>
      </c>
      <c r="K50" s="143">
        <v>3324</v>
      </c>
      <c r="L50" s="143">
        <v>3444</v>
      </c>
      <c r="M50" s="143">
        <v>3577</v>
      </c>
      <c r="N50" s="147">
        <v>3603</v>
      </c>
      <c r="O50" s="83">
        <f t="shared" si="13"/>
        <v>3603</v>
      </c>
      <c r="P50" s="124">
        <f t="shared" si="15"/>
        <v>2.9722777936553202</v>
      </c>
      <c r="Q50" s="70">
        <f t="shared" si="14"/>
        <v>3685</v>
      </c>
      <c r="R50" s="130">
        <f t="shared" si="16"/>
        <v>3.51123595505618</v>
      </c>
      <c r="S50" s="4"/>
      <c r="V50" s="46"/>
      <c r="W50" s="45"/>
      <c r="X50" s="43"/>
    </row>
    <row r="51" spans="2:24" ht="21" customHeight="1" x14ac:dyDescent="0.25">
      <c r="B51" s="67">
        <v>2006</v>
      </c>
      <c r="C51" s="143">
        <v>3496</v>
      </c>
      <c r="D51" s="143">
        <v>3617</v>
      </c>
      <c r="E51" s="144">
        <v>3685</v>
      </c>
      <c r="F51" s="143">
        <v>3488</v>
      </c>
      <c r="G51" s="143">
        <v>3463</v>
      </c>
      <c r="H51" s="143">
        <v>3414</v>
      </c>
      <c r="I51" s="143">
        <v>3131</v>
      </c>
      <c r="J51" s="143">
        <v>3186</v>
      </c>
      <c r="K51" s="143">
        <v>3225</v>
      </c>
      <c r="L51" s="143">
        <v>3355</v>
      </c>
      <c r="M51" s="143">
        <v>3526</v>
      </c>
      <c r="N51" s="145">
        <v>3452</v>
      </c>
      <c r="O51" s="83">
        <f t="shared" si="13"/>
        <v>3685</v>
      </c>
      <c r="P51" s="124">
        <f t="shared" si="15"/>
        <v>2.2758812101026926</v>
      </c>
      <c r="Q51" s="70">
        <f t="shared" si="14"/>
        <v>3604</v>
      </c>
      <c r="R51" s="130">
        <f t="shared" si="16"/>
        <v>-2.1981004070556365</v>
      </c>
      <c r="S51" s="4"/>
      <c r="V51" s="46"/>
      <c r="W51" s="45"/>
      <c r="X51" s="43"/>
    </row>
    <row r="52" spans="2:24" ht="21" customHeight="1" x14ac:dyDescent="0.25">
      <c r="B52" s="67">
        <v>2007</v>
      </c>
      <c r="C52" s="143">
        <v>3401</v>
      </c>
      <c r="D52" s="144">
        <v>3604</v>
      </c>
      <c r="E52" s="143">
        <v>3552</v>
      </c>
      <c r="F52" s="143">
        <v>3521</v>
      </c>
      <c r="G52" s="143">
        <v>3456</v>
      </c>
      <c r="H52" s="143">
        <v>3474</v>
      </c>
      <c r="I52" s="143">
        <v>3160</v>
      </c>
      <c r="J52" s="143">
        <v>3278</v>
      </c>
      <c r="K52" s="143">
        <v>3211</v>
      </c>
      <c r="L52" s="143">
        <v>3347</v>
      </c>
      <c r="M52" s="143">
        <v>3532</v>
      </c>
      <c r="N52" s="145">
        <v>3478</v>
      </c>
      <c r="O52" s="83">
        <f t="shared" si="13"/>
        <v>3604</v>
      </c>
      <c r="P52" s="124">
        <f t="shared" si="15"/>
        <v>-2.1981004070556365</v>
      </c>
      <c r="Q52" s="70">
        <f t="shared" si="14"/>
        <v>3546</v>
      </c>
      <c r="R52" s="130">
        <f t="shared" si="16"/>
        <v>-1.6093229744728044</v>
      </c>
      <c r="S52" s="4"/>
      <c r="V52" s="46"/>
      <c r="W52" s="45"/>
      <c r="X52" s="43"/>
    </row>
    <row r="53" spans="2:24" ht="21" customHeight="1" x14ac:dyDescent="0.25">
      <c r="B53" s="67">
        <v>2008</v>
      </c>
      <c r="C53" s="143">
        <v>3444</v>
      </c>
      <c r="D53" s="144">
        <v>3546</v>
      </c>
      <c r="E53" s="143">
        <v>3511</v>
      </c>
      <c r="F53" s="143">
        <v>3494</v>
      </c>
      <c r="G53" s="143">
        <v>3280</v>
      </c>
      <c r="H53" s="143">
        <v>3233</v>
      </c>
      <c r="I53" s="143">
        <v>3016</v>
      </c>
      <c r="J53" s="143">
        <v>3016</v>
      </c>
      <c r="K53" s="143">
        <v>3035</v>
      </c>
      <c r="L53" s="143">
        <v>3203</v>
      </c>
      <c r="M53" s="143">
        <v>3296</v>
      </c>
      <c r="N53" s="145">
        <v>3302</v>
      </c>
      <c r="O53" s="83">
        <f t="shared" si="13"/>
        <v>3546</v>
      </c>
      <c r="P53" s="124">
        <f t="shared" si="15"/>
        <v>-1.6093229744728044</v>
      </c>
      <c r="Q53" s="70">
        <f t="shared" si="14"/>
        <v>3351</v>
      </c>
      <c r="R53" s="130">
        <f t="shared" si="16"/>
        <v>-5.4991539763113328</v>
      </c>
      <c r="S53" s="4"/>
      <c r="V53" s="46"/>
      <c r="W53" s="45"/>
      <c r="X53" s="43"/>
    </row>
    <row r="54" spans="2:24" ht="21" customHeight="1" x14ac:dyDescent="0.25">
      <c r="B54" s="67">
        <v>2009</v>
      </c>
      <c r="C54" s="143">
        <v>3195</v>
      </c>
      <c r="D54" s="144">
        <v>3351</v>
      </c>
      <c r="E54" s="143">
        <v>3258</v>
      </c>
      <c r="F54" s="143">
        <v>3260</v>
      </c>
      <c r="G54" s="143">
        <v>3160</v>
      </c>
      <c r="H54" s="143">
        <v>3028</v>
      </c>
      <c r="I54" s="143">
        <v>2953</v>
      </c>
      <c r="J54" s="143">
        <v>2979</v>
      </c>
      <c r="K54" s="143">
        <v>2915</v>
      </c>
      <c r="L54" s="143">
        <v>3073</v>
      </c>
      <c r="M54" s="143">
        <v>3162</v>
      </c>
      <c r="N54" s="145">
        <v>3203</v>
      </c>
      <c r="O54" s="83">
        <f t="shared" si="13"/>
        <v>3351</v>
      </c>
      <c r="P54" s="124">
        <f t="shared" si="15"/>
        <v>-5.4991539763113328</v>
      </c>
      <c r="Q54" s="70">
        <f t="shared" si="14"/>
        <v>3404</v>
      </c>
      <c r="R54" s="130">
        <f t="shared" si="16"/>
        <v>1.5816174276335415</v>
      </c>
      <c r="S54" s="4"/>
      <c r="V54" s="46"/>
      <c r="W54" s="45"/>
      <c r="X54" s="43"/>
    </row>
    <row r="55" spans="2:24" ht="21" customHeight="1" x14ac:dyDescent="0.25">
      <c r="B55" s="67">
        <v>2010</v>
      </c>
      <c r="C55" s="143">
        <v>3252</v>
      </c>
      <c r="D55" s="144">
        <v>3404</v>
      </c>
      <c r="E55" s="143">
        <v>3375</v>
      </c>
      <c r="F55" s="143">
        <v>3324</v>
      </c>
      <c r="G55" s="143">
        <v>3140</v>
      </c>
      <c r="H55" s="143">
        <v>3193</v>
      </c>
      <c r="I55" s="143">
        <v>3007</v>
      </c>
      <c r="J55" s="143">
        <v>3119</v>
      </c>
      <c r="K55" s="143">
        <v>3220</v>
      </c>
      <c r="L55" s="143">
        <v>3357</v>
      </c>
      <c r="M55" s="143">
        <v>3150</v>
      </c>
      <c r="N55" s="145">
        <v>3249</v>
      </c>
      <c r="O55" s="83">
        <f t="shared" si="13"/>
        <v>3404</v>
      </c>
      <c r="P55" s="124">
        <f t="shared" si="15"/>
        <v>1.5816174276335415</v>
      </c>
      <c r="Q55" s="70">
        <f t="shared" si="14"/>
        <v>3406</v>
      </c>
      <c r="R55" s="130">
        <f t="shared" si="16"/>
        <v>5.8754406580496799E-2</v>
      </c>
      <c r="S55" s="4"/>
      <c r="V55" s="46"/>
      <c r="W55" s="45"/>
      <c r="X55" s="43"/>
    </row>
    <row r="56" spans="2:24" ht="21" customHeight="1" x14ac:dyDescent="0.25">
      <c r="B56" s="67">
        <v>2011</v>
      </c>
      <c r="C56" s="143">
        <v>3225</v>
      </c>
      <c r="D56" s="144">
        <v>3406</v>
      </c>
      <c r="E56" s="143">
        <v>3300</v>
      </c>
      <c r="F56" s="143">
        <v>3234</v>
      </c>
      <c r="G56" s="143">
        <v>3103</v>
      </c>
      <c r="H56" s="143">
        <v>3125</v>
      </c>
      <c r="I56" s="143">
        <v>2896</v>
      </c>
      <c r="J56" s="143">
        <v>2929</v>
      </c>
      <c r="K56" s="143">
        <v>3007</v>
      </c>
      <c r="L56" s="143">
        <v>2981</v>
      </c>
      <c r="M56" s="143">
        <v>3025</v>
      </c>
      <c r="N56" s="145">
        <v>3268</v>
      </c>
      <c r="O56" s="83">
        <f t="shared" si="13"/>
        <v>3406</v>
      </c>
      <c r="P56" s="124">
        <f t="shared" si="15"/>
        <v>5.8754406580496799E-2</v>
      </c>
      <c r="Q56" s="70">
        <f t="shared" si="14"/>
        <v>3303</v>
      </c>
      <c r="R56" s="130">
        <f t="shared" si="16"/>
        <v>-3.0240751614797445</v>
      </c>
      <c r="S56" s="4"/>
      <c r="V56" s="46"/>
      <c r="W56" s="45"/>
      <c r="X56" s="43"/>
    </row>
    <row r="57" spans="2:24" ht="21" customHeight="1" x14ac:dyDescent="0.25">
      <c r="B57" s="67">
        <v>2012</v>
      </c>
      <c r="C57" s="143">
        <v>3132</v>
      </c>
      <c r="D57" s="144">
        <v>3303</v>
      </c>
      <c r="E57" s="143">
        <v>3244</v>
      </c>
      <c r="F57" s="143">
        <v>3134</v>
      </c>
      <c r="G57" s="143">
        <v>3023</v>
      </c>
      <c r="H57" s="143">
        <v>2974</v>
      </c>
      <c r="I57" s="143">
        <v>2781</v>
      </c>
      <c r="J57" s="143">
        <v>2805</v>
      </c>
      <c r="K57" s="143">
        <v>2809</v>
      </c>
      <c r="L57" s="143">
        <v>3059</v>
      </c>
      <c r="M57" s="143">
        <v>3037</v>
      </c>
      <c r="N57" s="145">
        <v>3177</v>
      </c>
      <c r="O57" s="83">
        <f t="shared" si="13"/>
        <v>3303</v>
      </c>
      <c r="P57" s="124">
        <f t="shared" si="15"/>
        <v>-3.0240751614797445</v>
      </c>
      <c r="Q57" s="70">
        <f t="shared" si="14"/>
        <v>3265</v>
      </c>
      <c r="R57" s="130">
        <f t="shared" si="16"/>
        <v>-1.150469270360277</v>
      </c>
      <c r="S57" s="4"/>
      <c r="V57" s="46"/>
      <c r="W57" s="45"/>
      <c r="X57" s="43"/>
    </row>
    <row r="58" spans="2:24" ht="21" customHeight="1" x14ac:dyDescent="0.25">
      <c r="B58" s="67">
        <v>2013</v>
      </c>
      <c r="C58" s="143">
        <v>3082</v>
      </c>
      <c r="D58" s="143">
        <v>3178</v>
      </c>
      <c r="E58" s="144">
        <v>3265</v>
      </c>
      <c r="F58" s="143">
        <v>3117</v>
      </c>
      <c r="G58" s="143">
        <v>3073</v>
      </c>
      <c r="H58" s="143">
        <v>2973</v>
      </c>
      <c r="I58" s="143">
        <v>2787</v>
      </c>
      <c r="J58" s="143">
        <v>2786</v>
      </c>
      <c r="K58" s="143">
        <v>2890</v>
      </c>
      <c r="L58" s="143">
        <v>2909</v>
      </c>
      <c r="M58" s="143">
        <v>2918</v>
      </c>
      <c r="N58" s="145">
        <v>2943</v>
      </c>
      <c r="O58" s="83">
        <f t="shared" si="13"/>
        <v>3265</v>
      </c>
      <c r="P58" s="124">
        <f t="shared" si="15"/>
        <v>-1.150469270360277</v>
      </c>
      <c r="Q58" s="70">
        <f t="shared" si="14"/>
        <v>3159</v>
      </c>
      <c r="R58" s="130">
        <f t="shared" si="16"/>
        <v>-3.2465543644716655</v>
      </c>
      <c r="S58" s="4"/>
      <c r="V58" s="46"/>
      <c r="W58" s="45"/>
      <c r="X58" s="43"/>
    </row>
    <row r="59" spans="2:24" ht="21" customHeight="1" x14ac:dyDescent="0.25">
      <c r="B59" s="67">
        <v>2014</v>
      </c>
      <c r="C59" s="143">
        <v>2970</v>
      </c>
      <c r="D59" s="143">
        <v>3122</v>
      </c>
      <c r="E59" s="144">
        <v>3159</v>
      </c>
      <c r="F59" s="143">
        <v>3057</v>
      </c>
      <c r="G59" s="143">
        <v>2946</v>
      </c>
      <c r="H59" s="143">
        <v>2822</v>
      </c>
      <c r="I59" s="143">
        <v>2739</v>
      </c>
      <c r="J59" s="143">
        <v>2707</v>
      </c>
      <c r="K59" s="143">
        <v>2852</v>
      </c>
      <c r="L59" s="143">
        <v>2878</v>
      </c>
      <c r="M59" s="143">
        <v>2826</v>
      </c>
      <c r="N59" s="145">
        <v>2964</v>
      </c>
      <c r="O59" s="83">
        <f t="shared" si="13"/>
        <v>3159</v>
      </c>
      <c r="P59" s="124">
        <f t="shared" si="15"/>
        <v>-3.2465543644716655</v>
      </c>
      <c r="Q59" s="70">
        <f t="shared" si="14"/>
        <v>3030</v>
      </c>
      <c r="R59" s="130">
        <f t="shared" si="16"/>
        <v>-4.0835707502374197</v>
      </c>
      <c r="S59" s="4"/>
      <c r="V59" s="46"/>
      <c r="W59" s="45"/>
      <c r="X59" s="43"/>
    </row>
    <row r="60" spans="2:24" ht="21" customHeight="1" x14ac:dyDescent="0.25">
      <c r="B60" s="67">
        <v>2015</v>
      </c>
      <c r="C60" s="143">
        <v>2911</v>
      </c>
      <c r="D60" s="143">
        <v>3008</v>
      </c>
      <c r="E60" s="144">
        <v>3007</v>
      </c>
      <c r="F60" s="143">
        <v>3030</v>
      </c>
      <c r="G60" s="143">
        <v>2811</v>
      </c>
      <c r="H60" s="143">
        <v>2741</v>
      </c>
      <c r="I60" s="143">
        <v>2667</v>
      </c>
      <c r="J60" s="143">
        <v>2744</v>
      </c>
      <c r="K60" s="143">
        <v>2690</v>
      </c>
      <c r="L60" s="143">
        <v>2960</v>
      </c>
      <c r="M60" s="143">
        <v>2898</v>
      </c>
      <c r="N60" s="145">
        <v>2897</v>
      </c>
      <c r="O60" s="83">
        <f t="shared" si="13"/>
        <v>3030</v>
      </c>
      <c r="P60" s="124">
        <f>((O60/O58)-1)*100</f>
        <v>-7.1975497702909674</v>
      </c>
      <c r="Q60" s="70">
        <f t="shared" si="14"/>
        <v>3036</v>
      </c>
      <c r="R60" s="111">
        <f t="shared" si="16"/>
        <v>0.1980198019801982</v>
      </c>
      <c r="S60" s="4"/>
      <c r="V60" s="46"/>
      <c r="W60" s="45"/>
      <c r="X60" s="43"/>
    </row>
    <row r="61" spans="2:24" ht="21" customHeight="1" x14ac:dyDescent="0.25">
      <c r="B61" s="82">
        <v>2016</v>
      </c>
      <c r="C61" s="148">
        <v>2899</v>
      </c>
      <c r="D61" s="148">
        <v>3023</v>
      </c>
      <c r="E61" s="148">
        <v>3036</v>
      </c>
      <c r="F61" s="149"/>
      <c r="G61" s="148"/>
      <c r="H61" s="148"/>
      <c r="I61" s="148"/>
      <c r="J61" s="148"/>
      <c r="K61" s="148"/>
      <c r="L61" s="148"/>
      <c r="M61" s="148"/>
      <c r="N61" s="150"/>
      <c r="O61" s="108">
        <f t="shared" si="13"/>
        <v>3036</v>
      </c>
      <c r="P61" s="125">
        <f>((O61/O59)-1)*100</f>
        <v>-3.8936372269705588</v>
      </c>
      <c r="Q61" s="71"/>
      <c r="R61" s="112"/>
      <c r="S61" s="4"/>
      <c r="V61" s="46"/>
      <c r="W61" s="47"/>
      <c r="X61" s="43"/>
    </row>
    <row r="62" spans="2:24" ht="21" customHeight="1" x14ac:dyDescent="0.25">
      <c r="B62" s="67"/>
      <c r="C62" s="62"/>
      <c r="D62" s="62"/>
      <c r="E62" s="62"/>
      <c r="F62" s="62"/>
      <c r="G62" s="62"/>
      <c r="H62" s="62"/>
      <c r="Q62" s="66"/>
      <c r="S62" s="62"/>
      <c r="V62" s="46"/>
      <c r="W62" s="47"/>
      <c r="X62" s="43"/>
    </row>
    <row r="63" spans="2:24" ht="21" customHeight="1" x14ac:dyDescent="0.25">
      <c r="C63" s="73"/>
      <c r="D63" s="55" t="s">
        <v>39</v>
      </c>
      <c r="V63" s="46"/>
      <c r="W63" s="47"/>
      <c r="X63" s="43"/>
    </row>
    <row r="64" spans="2:24" ht="21" customHeight="1" x14ac:dyDescent="0.25">
      <c r="C64" s="72"/>
      <c r="D64" s="55" t="s">
        <v>38</v>
      </c>
      <c r="V64" s="46"/>
      <c r="W64" s="47"/>
      <c r="X64" s="43"/>
    </row>
    <row r="65" spans="3:24" ht="21" customHeight="1" x14ac:dyDescent="0.25">
      <c r="C65" s="74"/>
      <c r="D65" s="55" t="s">
        <v>40</v>
      </c>
      <c r="V65" s="46"/>
      <c r="W65" s="47"/>
      <c r="X65" s="43"/>
    </row>
    <row r="66" spans="3:24" ht="21" customHeight="1" x14ac:dyDescent="0.25">
      <c r="V66" s="46"/>
      <c r="W66" s="48"/>
      <c r="X66" s="43"/>
    </row>
    <row r="67" spans="3:24" ht="21" customHeight="1" x14ac:dyDescent="0.25">
      <c r="U67" s="5"/>
      <c r="V67" s="46"/>
      <c r="W67" s="47"/>
      <c r="X67" s="43"/>
    </row>
    <row r="68" spans="3:24" ht="21" customHeight="1" x14ac:dyDescent="0.25">
      <c r="U68" s="5"/>
      <c r="V68" s="46"/>
      <c r="W68" s="47"/>
      <c r="X68" s="43"/>
    </row>
    <row r="69" spans="3:24" ht="21" customHeight="1" x14ac:dyDescent="0.25">
      <c r="U69" s="5"/>
      <c r="V69" s="46"/>
      <c r="W69" s="48"/>
      <c r="X69" s="43"/>
    </row>
    <row r="70" spans="3:24" ht="21" customHeight="1" x14ac:dyDescent="0.25">
      <c r="U70" s="5"/>
      <c r="V70" s="46"/>
      <c r="W70" s="47"/>
      <c r="X70" s="43"/>
    </row>
    <row r="71" spans="3:24" ht="21" customHeight="1" x14ac:dyDescent="0.25">
      <c r="U71" s="5"/>
      <c r="V71" s="46"/>
      <c r="W71" s="47"/>
      <c r="X71" s="43"/>
    </row>
    <row r="72" spans="3:24" ht="21" customHeight="1" x14ac:dyDescent="0.25">
      <c r="U72" s="5"/>
      <c r="V72" s="46"/>
      <c r="W72" s="47"/>
      <c r="X72" s="43"/>
    </row>
    <row r="73" spans="3:24" ht="21" customHeight="1" x14ac:dyDescent="0.25">
      <c r="U73" s="5"/>
      <c r="V73" s="43"/>
      <c r="W73" s="43"/>
      <c r="X73" s="43"/>
    </row>
    <row r="74" spans="3:24" ht="21" customHeight="1" x14ac:dyDescent="0.25">
      <c r="U74" s="5"/>
      <c r="V74" s="43"/>
      <c r="W74" s="43"/>
      <c r="X74" s="43"/>
    </row>
    <row r="75" spans="3:24" ht="21" customHeight="1" x14ac:dyDescent="0.25">
      <c r="U75" s="5"/>
      <c r="V75" s="43"/>
      <c r="W75" s="43"/>
      <c r="X75" s="43"/>
    </row>
    <row r="76" spans="3:24" ht="21" customHeight="1" x14ac:dyDescent="0.25">
      <c r="U76" s="5"/>
      <c r="V76" s="43"/>
      <c r="W76" s="43"/>
      <c r="X76" s="43"/>
    </row>
    <row r="77" spans="3:24" ht="21" customHeight="1" x14ac:dyDescent="0.25">
      <c r="U77" s="5"/>
      <c r="V77" s="43"/>
      <c r="W77" s="43"/>
      <c r="X77" s="43"/>
    </row>
    <row r="78" spans="3:24" ht="21" customHeight="1" x14ac:dyDescent="0.25">
      <c r="U78" s="5"/>
      <c r="V78" s="43"/>
      <c r="W78" s="43"/>
      <c r="X78" s="43"/>
    </row>
    <row r="79" spans="3:24" ht="21" customHeight="1" x14ac:dyDescent="0.25">
      <c r="U79" s="5"/>
      <c r="V79" s="43"/>
      <c r="W79" s="43"/>
      <c r="X79" s="43"/>
    </row>
    <row r="80" spans="3:24" ht="21" customHeight="1" x14ac:dyDescent="0.25">
      <c r="U80" s="5"/>
      <c r="V80" s="43"/>
      <c r="W80" s="43"/>
      <c r="X80" s="43"/>
    </row>
    <row r="81" spans="21:21" ht="21" customHeight="1" x14ac:dyDescent="0.25">
      <c r="U81" s="5"/>
    </row>
    <row r="82" spans="21:21" ht="21" customHeight="1" x14ac:dyDescent="0.25">
      <c r="U82" s="5"/>
    </row>
    <row r="83" spans="21:21" ht="21" customHeight="1" x14ac:dyDescent="0.25">
      <c r="U83" s="5"/>
    </row>
    <row r="84" spans="21:21" ht="21" customHeight="1" x14ac:dyDescent="0.25">
      <c r="U84" s="5"/>
    </row>
    <row r="85" spans="21:21" ht="21" customHeight="1" x14ac:dyDescent="0.25">
      <c r="U85" s="5"/>
    </row>
    <row r="86" spans="21:21" ht="21" customHeight="1" x14ac:dyDescent="0.25">
      <c r="U86" s="5"/>
    </row>
    <row r="87" spans="21:21" ht="21" customHeight="1" x14ac:dyDescent="0.25">
      <c r="U87" s="5"/>
    </row>
    <row r="88" spans="21:21" ht="21" customHeight="1" x14ac:dyDescent="0.25">
      <c r="U88" s="5"/>
    </row>
    <row r="89" spans="21:21" ht="21" customHeight="1" x14ac:dyDescent="0.25">
      <c r="U89" s="5"/>
    </row>
    <row r="90" spans="21:21" ht="21" customHeight="1" x14ac:dyDescent="0.25">
      <c r="U90" s="5"/>
    </row>
    <row r="91" spans="21:21" ht="21" customHeight="1" x14ac:dyDescent="0.25">
      <c r="U91" s="5"/>
    </row>
    <row r="92" spans="21:21" ht="21" customHeight="1" x14ac:dyDescent="0.25">
      <c r="U92" s="5"/>
    </row>
    <row r="93" spans="21:21" ht="21" customHeight="1" x14ac:dyDescent="0.25">
      <c r="U93" s="5"/>
    </row>
    <row r="94" spans="21:21" ht="21" customHeight="1" x14ac:dyDescent="0.25">
      <c r="U94" s="5"/>
    </row>
    <row r="95" spans="21:21" ht="21" customHeight="1" x14ac:dyDescent="0.25">
      <c r="U95" s="5"/>
    </row>
    <row r="96" spans="21:21" ht="21" customHeight="1" x14ac:dyDescent="0.25">
      <c r="U96" s="5"/>
    </row>
    <row r="97" spans="21:21" ht="21" customHeight="1" x14ac:dyDescent="0.25">
      <c r="U97" s="5"/>
    </row>
    <row r="98" spans="21:21" ht="21" customHeight="1" x14ac:dyDescent="0.25">
      <c r="U98" s="5"/>
    </row>
    <row r="99" spans="21:21" ht="21" customHeight="1" x14ac:dyDescent="0.25">
      <c r="U99" s="5"/>
    </row>
    <row r="100" spans="21:21" ht="21" customHeight="1" x14ac:dyDescent="0.25">
      <c r="U100" s="5"/>
    </row>
    <row r="101" spans="21:21" ht="21" customHeight="1" x14ac:dyDescent="0.25">
      <c r="U101" s="5"/>
    </row>
    <row r="102" spans="21:21" ht="21" customHeight="1" x14ac:dyDescent="0.25">
      <c r="U102" s="5"/>
    </row>
    <row r="103" spans="21:21" ht="21" customHeight="1" x14ac:dyDescent="0.25">
      <c r="U103" s="5"/>
    </row>
    <row r="104" spans="21:21" ht="21" customHeight="1" x14ac:dyDescent="0.25">
      <c r="U104" s="5"/>
    </row>
    <row r="105" spans="21:21" ht="21" customHeight="1" x14ac:dyDescent="0.25">
      <c r="U105" s="5"/>
    </row>
    <row r="106" spans="21:21" ht="21" customHeight="1" x14ac:dyDescent="0.25">
      <c r="U106" s="5"/>
    </row>
    <row r="107" spans="21:21" ht="21" customHeight="1" x14ac:dyDescent="0.25">
      <c r="U107" s="5"/>
    </row>
    <row r="108" spans="21:21" ht="21" customHeight="1" x14ac:dyDescent="0.25">
      <c r="U108" s="5"/>
    </row>
    <row r="109" spans="21:21" ht="21" customHeight="1" x14ac:dyDescent="0.25">
      <c r="U109" s="5"/>
    </row>
    <row r="110" spans="21:21" ht="21" customHeight="1" x14ac:dyDescent="0.25">
      <c r="U110" s="5"/>
    </row>
    <row r="111" spans="21:21" ht="21" customHeight="1" x14ac:dyDescent="0.25">
      <c r="U111" s="5"/>
    </row>
    <row r="112" spans="21:21" ht="21" customHeight="1" x14ac:dyDescent="0.25">
      <c r="U112" s="5"/>
    </row>
    <row r="113" spans="21:21" ht="21" customHeight="1" x14ac:dyDescent="0.25">
      <c r="U113" s="5"/>
    </row>
    <row r="114" spans="21:21" ht="21" customHeight="1" x14ac:dyDescent="0.25">
      <c r="U114" s="5"/>
    </row>
    <row r="115" spans="21:21" ht="21" customHeight="1" x14ac:dyDescent="0.25">
      <c r="U115" s="5"/>
    </row>
    <row r="116" spans="21:21" ht="21" customHeight="1" x14ac:dyDescent="0.25">
      <c r="U116" s="5"/>
    </row>
    <row r="117" spans="21:21" ht="21" customHeight="1" x14ac:dyDescent="0.25">
      <c r="U117" s="5"/>
    </row>
    <row r="118" spans="21:21" ht="21" customHeight="1" x14ac:dyDescent="0.25">
      <c r="U118" s="5"/>
    </row>
    <row r="119" spans="21:21" ht="21" customHeight="1" x14ac:dyDescent="0.25">
      <c r="U119" s="5"/>
    </row>
    <row r="120" spans="21:21" ht="21" customHeight="1" x14ac:dyDescent="0.25">
      <c r="U120" s="5"/>
    </row>
    <row r="121" spans="21:21" ht="21" customHeight="1" x14ac:dyDescent="0.25">
      <c r="U121" s="5"/>
    </row>
    <row r="122" spans="21:21" ht="21" customHeight="1" x14ac:dyDescent="0.25">
      <c r="U122" s="5"/>
    </row>
    <row r="123" spans="21:21" ht="21" customHeight="1" x14ac:dyDescent="0.25">
      <c r="U123" s="5"/>
    </row>
    <row r="124" spans="21:21" ht="21" customHeight="1" x14ac:dyDescent="0.25">
      <c r="U124" s="5"/>
    </row>
    <row r="125" spans="21:21" ht="21" customHeight="1" x14ac:dyDescent="0.25">
      <c r="U125" s="5"/>
    </row>
    <row r="126" spans="21:21" ht="21" customHeight="1" x14ac:dyDescent="0.25">
      <c r="U126" s="5"/>
    </row>
    <row r="127" spans="21:21" ht="21" customHeight="1" x14ac:dyDescent="0.25">
      <c r="U127" s="5"/>
    </row>
    <row r="128" spans="21:21" ht="21" customHeight="1" x14ac:dyDescent="0.25">
      <c r="U128" s="5"/>
    </row>
    <row r="129" spans="21:21" ht="21" customHeight="1" x14ac:dyDescent="0.25">
      <c r="U129" s="5"/>
    </row>
    <row r="130" spans="21:21" ht="21" customHeight="1" x14ac:dyDescent="0.25">
      <c r="U130" s="5"/>
    </row>
    <row r="131" spans="21:21" ht="21" customHeight="1" x14ac:dyDescent="0.25"/>
    <row r="132" spans="21:21" ht="21" customHeight="1" x14ac:dyDescent="0.25"/>
    <row r="133" spans="21:21" ht="21" customHeight="1" x14ac:dyDescent="0.25"/>
    <row r="134" spans="21:21" ht="21" customHeight="1" x14ac:dyDescent="0.25"/>
    <row r="135" spans="21:21" ht="21" customHeight="1" x14ac:dyDescent="0.25"/>
    <row r="136" spans="21:21" ht="21" customHeight="1" x14ac:dyDescent="0.25"/>
    <row r="137" spans="21:21" ht="21" customHeight="1" x14ac:dyDescent="0.25"/>
    <row r="138" spans="21:21" ht="21" customHeight="1" x14ac:dyDescent="0.25"/>
    <row r="139" spans="21:21" ht="21" customHeight="1" x14ac:dyDescent="0.25"/>
    <row r="140" spans="21:21" ht="21" customHeight="1" x14ac:dyDescent="0.25"/>
    <row r="141" spans="21:21" ht="21" customHeight="1" x14ac:dyDescent="0.25"/>
    <row r="142" spans="21:21" ht="21" customHeight="1" x14ac:dyDescent="0.25"/>
    <row r="143" spans="21:21" ht="21" customHeight="1" x14ac:dyDescent="0.25"/>
    <row r="144" spans="21:21" ht="21" customHeight="1" x14ac:dyDescent="0.25"/>
    <row r="145" ht="21" customHeight="1" x14ac:dyDescent="0.25"/>
    <row r="146" ht="21" customHeight="1" x14ac:dyDescent="0.25"/>
    <row r="147" ht="21" customHeight="1" x14ac:dyDescent="0.25"/>
    <row r="148" ht="21" customHeight="1" x14ac:dyDescent="0.25"/>
    <row r="149" ht="21" customHeight="1" x14ac:dyDescent="0.25"/>
    <row r="150" ht="21" customHeight="1" x14ac:dyDescent="0.25"/>
    <row r="151" ht="21" customHeight="1" x14ac:dyDescent="0.25"/>
    <row r="152" ht="21" customHeight="1" x14ac:dyDescent="0.25"/>
    <row r="153" ht="21" customHeight="1" x14ac:dyDescent="0.25"/>
    <row r="154" ht="21" customHeight="1" x14ac:dyDescent="0.25"/>
    <row r="155" ht="21" customHeight="1" x14ac:dyDescent="0.25"/>
    <row r="156" ht="21" customHeight="1" x14ac:dyDescent="0.25"/>
    <row r="157" ht="21" customHeight="1" x14ac:dyDescent="0.25"/>
    <row r="158" ht="21" customHeight="1" x14ac:dyDescent="0.25"/>
    <row r="159" ht="21" customHeight="1" x14ac:dyDescent="0.25"/>
    <row r="160" ht="21" customHeight="1" x14ac:dyDescent="0.25"/>
    <row r="161" ht="21" customHeight="1" x14ac:dyDescent="0.25"/>
    <row r="162" ht="21" customHeight="1" x14ac:dyDescent="0.25"/>
    <row r="163" ht="21" customHeight="1" x14ac:dyDescent="0.25"/>
    <row r="164" ht="21" customHeight="1" x14ac:dyDescent="0.25"/>
    <row r="165" ht="21" customHeight="1" x14ac:dyDescent="0.25"/>
    <row r="166" ht="21" customHeight="1" x14ac:dyDescent="0.25"/>
    <row r="167" ht="21" customHeight="1" x14ac:dyDescent="0.25"/>
    <row r="168" ht="21" customHeight="1" x14ac:dyDescent="0.25"/>
    <row r="169" ht="21" customHeight="1" x14ac:dyDescent="0.25"/>
    <row r="170" ht="21" customHeight="1" x14ac:dyDescent="0.25"/>
    <row r="171" ht="21" customHeight="1" x14ac:dyDescent="0.25"/>
    <row r="172" ht="21" customHeight="1" x14ac:dyDescent="0.25"/>
    <row r="173" ht="21" customHeight="1" x14ac:dyDescent="0.25"/>
    <row r="174" ht="21" customHeight="1" x14ac:dyDescent="0.25"/>
    <row r="175" ht="21" customHeight="1" x14ac:dyDescent="0.25"/>
    <row r="176" ht="21" customHeight="1" x14ac:dyDescent="0.25"/>
    <row r="177" ht="21" customHeight="1" x14ac:dyDescent="0.25"/>
    <row r="178" ht="21" customHeight="1" x14ac:dyDescent="0.25"/>
    <row r="179" ht="21" customHeight="1" x14ac:dyDescent="0.25"/>
    <row r="180" ht="21" customHeight="1" x14ac:dyDescent="0.25"/>
    <row r="181" ht="21" customHeight="1" x14ac:dyDescent="0.25"/>
    <row r="182" ht="21" customHeight="1" x14ac:dyDescent="0.25"/>
    <row r="183" ht="21" customHeight="1" x14ac:dyDescent="0.25"/>
    <row r="184" ht="21" customHeight="1" x14ac:dyDescent="0.25"/>
    <row r="185" ht="21" customHeight="1" x14ac:dyDescent="0.25"/>
    <row r="186" ht="21" customHeight="1" x14ac:dyDescent="0.25"/>
    <row r="187" ht="21" customHeight="1" x14ac:dyDescent="0.25"/>
    <row r="188" ht="21" customHeight="1" x14ac:dyDescent="0.25"/>
    <row r="189" ht="21" customHeight="1" x14ac:dyDescent="0.25"/>
    <row r="190" ht="21" customHeight="1" x14ac:dyDescent="0.25"/>
    <row r="191" ht="21" customHeight="1" x14ac:dyDescent="0.25"/>
  </sheetData>
  <pageMargins left="0.7" right="0.7"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7"/>
  <sheetViews>
    <sheetView zoomScale="70" zoomScaleNormal="70" workbookViewId="0">
      <selection activeCell="O25" sqref="O25"/>
    </sheetView>
  </sheetViews>
  <sheetFormatPr defaultRowHeight="15.75" x14ac:dyDescent="0.25"/>
  <cols>
    <col min="1" max="1" width="5.85546875" style="55" customWidth="1"/>
    <col min="2" max="2" width="12.7109375" style="55" customWidth="1"/>
    <col min="3" max="4" width="12.85546875" style="55" customWidth="1"/>
    <col min="5" max="5" width="16.140625" style="55" customWidth="1"/>
    <col min="6" max="6" width="12.85546875" style="55" customWidth="1"/>
    <col min="7" max="8" width="14.140625" style="55" customWidth="1"/>
    <col min="9" max="14" width="12.85546875" style="55" customWidth="1"/>
    <col min="15" max="15" width="16.85546875" style="55" customWidth="1"/>
    <col min="16" max="16" width="14.5703125" style="55" customWidth="1"/>
    <col min="17" max="17" width="14.7109375" style="55" customWidth="1"/>
    <col min="18" max="18" width="13.7109375" style="55" customWidth="1"/>
    <col min="19" max="19" width="14.140625" style="4" customWidth="1"/>
    <col min="20" max="20" width="13.28515625" style="4" customWidth="1"/>
    <col min="21" max="21" width="20" style="4" bestFit="1" customWidth="1"/>
    <col min="22" max="22" width="11.85546875" style="4" bestFit="1" customWidth="1"/>
    <col min="23" max="23" width="10.85546875" style="4" bestFit="1" customWidth="1"/>
    <col min="24" max="25" width="9.85546875" style="4" bestFit="1" customWidth="1"/>
    <col min="26" max="26" width="13.5703125" style="4" bestFit="1" customWidth="1"/>
    <col min="27" max="16384" width="9.140625" style="4"/>
  </cols>
  <sheetData>
    <row r="1" spans="2:26" ht="37.5" x14ac:dyDescent="0.5">
      <c r="B1" s="52" t="s">
        <v>41</v>
      </c>
      <c r="C1" s="53"/>
      <c r="D1" s="53"/>
      <c r="E1" s="53"/>
      <c r="F1" s="53"/>
      <c r="G1" s="53"/>
      <c r="H1" s="53"/>
      <c r="I1" s="53"/>
      <c r="J1" s="53"/>
      <c r="K1" s="53"/>
      <c r="L1" s="53"/>
      <c r="M1" s="53"/>
      <c r="N1" s="53"/>
      <c r="O1" s="53"/>
      <c r="P1" s="53"/>
      <c r="Q1" s="53"/>
      <c r="R1" s="54"/>
      <c r="S1" s="122"/>
      <c r="T1" s="122"/>
    </row>
    <row r="2" spans="2:26" ht="26.25" x14ac:dyDescent="0.4">
      <c r="B2" s="75" t="s">
        <v>42</v>
      </c>
      <c r="C2" s="54"/>
      <c r="D2" s="54"/>
      <c r="E2" s="54"/>
      <c r="F2" s="54"/>
      <c r="G2" s="54"/>
      <c r="H2" s="54"/>
      <c r="I2" s="54"/>
      <c r="J2" s="54"/>
      <c r="K2" s="54"/>
      <c r="L2" s="54"/>
      <c r="M2" s="54"/>
      <c r="N2" s="54"/>
      <c r="O2" s="54"/>
      <c r="P2" s="54"/>
      <c r="Q2" s="54"/>
      <c r="R2" s="54"/>
      <c r="S2" s="123"/>
      <c r="T2" s="123"/>
    </row>
    <row r="3" spans="2:26" ht="38.25" customHeight="1" x14ac:dyDescent="0.4">
      <c r="B3" s="57" t="s">
        <v>43</v>
      </c>
      <c r="C3" s="76"/>
      <c r="D3" s="76"/>
      <c r="E3" s="76"/>
      <c r="F3" s="76"/>
      <c r="G3" s="76"/>
      <c r="H3" s="76"/>
      <c r="I3" s="76"/>
      <c r="J3" s="76"/>
      <c r="K3" s="76"/>
      <c r="L3" s="76"/>
      <c r="M3" s="76"/>
      <c r="N3" s="76"/>
      <c r="O3" s="76"/>
      <c r="P3" s="76"/>
      <c r="Q3" s="77"/>
      <c r="R3" s="54"/>
      <c r="S3" s="122"/>
      <c r="T3" s="122"/>
    </row>
    <row r="4" spans="2:26" ht="51.75" customHeight="1" x14ac:dyDescent="0.25">
      <c r="B4" s="119" t="s">
        <v>23</v>
      </c>
      <c r="C4" s="105" t="s">
        <v>24</v>
      </c>
      <c r="D4" s="105" t="s">
        <v>25</v>
      </c>
      <c r="E4" s="105" t="s">
        <v>26</v>
      </c>
      <c r="F4" s="105" t="s">
        <v>27</v>
      </c>
      <c r="G4" s="105" t="s">
        <v>28</v>
      </c>
      <c r="H4" s="105" t="s">
        <v>29</v>
      </c>
      <c r="I4" s="105" t="s">
        <v>30</v>
      </c>
      <c r="J4" s="105" t="s">
        <v>31</v>
      </c>
      <c r="K4" s="105" t="s">
        <v>32</v>
      </c>
      <c r="L4" s="105" t="s">
        <v>33</v>
      </c>
      <c r="M4" s="105" t="s">
        <v>34</v>
      </c>
      <c r="N4" s="120" t="s">
        <v>35</v>
      </c>
      <c r="O4" s="109" t="s">
        <v>67</v>
      </c>
      <c r="P4" s="121" t="s">
        <v>64</v>
      </c>
      <c r="Q4" s="109" t="s">
        <v>23</v>
      </c>
      <c r="R4" s="121" t="s">
        <v>36</v>
      </c>
      <c r="S4" s="109" t="s">
        <v>63</v>
      </c>
      <c r="T4" s="109" t="s">
        <v>66</v>
      </c>
    </row>
    <row r="5" spans="2:26" ht="21" customHeight="1" x14ac:dyDescent="0.25">
      <c r="B5" s="67">
        <v>2000</v>
      </c>
      <c r="C5" s="126">
        <v>565.92686800000001</v>
      </c>
      <c r="D5" s="126">
        <v>580.64230199999997</v>
      </c>
      <c r="E5" s="126">
        <v>589.90223900000001</v>
      </c>
      <c r="F5" s="126">
        <v>555.29532200000006</v>
      </c>
      <c r="G5" s="126">
        <v>552.39052600000002</v>
      </c>
      <c r="H5" s="126">
        <v>533.22960699999999</v>
      </c>
      <c r="I5" s="126">
        <v>520.49735799999996</v>
      </c>
      <c r="J5" s="126">
        <v>445.94801699999999</v>
      </c>
      <c r="K5" s="126">
        <v>462.182481</v>
      </c>
      <c r="L5" s="126">
        <v>477.07028600000001</v>
      </c>
      <c r="M5" s="126">
        <v>548.78282799999999</v>
      </c>
      <c r="N5" s="127">
        <v>553.20229600000005</v>
      </c>
      <c r="O5" s="190">
        <f>SUM(C5:E5)</f>
        <v>1736.471409</v>
      </c>
      <c r="P5" s="117"/>
      <c r="Q5" s="66">
        <f>SUM(C5:N5)</f>
        <v>6385.070130000001</v>
      </c>
      <c r="R5" s="117"/>
      <c r="S5" s="62">
        <f>SUM(I5:N5,C6:H6)</f>
        <v>6482.3784049999995</v>
      </c>
      <c r="T5" s="110"/>
    </row>
    <row r="6" spans="2:26" ht="21" customHeight="1" x14ac:dyDescent="0.25">
      <c r="B6" s="67">
        <v>2001</v>
      </c>
      <c r="C6" s="126">
        <v>593.46686999999997</v>
      </c>
      <c r="D6" s="126">
        <v>601.66970600000002</v>
      </c>
      <c r="E6" s="126">
        <v>610.64300000000003</v>
      </c>
      <c r="F6" s="126">
        <v>578.136393</v>
      </c>
      <c r="G6" s="126">
        <v>550.06659400000001</v>
      </c>
      <c r="H6" s="126">
        <v>540.71257600000001</v>
      </c>
      <c r="I6" s="126">
        <v>540.79039299999999</v>
      </c>
      <c r="J6" s="126">
        <v>460.60366099999999</v>
      </c>
      <c r="K6" s="126">
        <v>491.97091499999999</v>
      </c>
      <c r="L6" s="126">
        <v>515.39361799999995</v>
      </c>
      <c r="M6" s="126">
        <v>566.74242500000003</v>
      </c>
      <c r="N6" s="127">
        <v>581.46</v>
      </c>
      <c r="O6" s="63">
        <f t="shared" ref="O6:O20" si="0">SUM(C6:E6)</f>
        <v>1805.7795759999999</v>
      </c>
      <c r="P6" s="124">
        <f>((O6/O5)-1)*100</f>
        <v>3.9913220938036176</v>
      </c>
      <c r="Q6" s="66">
        <f t="shared" ref="Q6:Q20" si="1">SUM(C6:N6)</f>
        <v>6631.6561510000001</v>
      </c>
      <c r="R6" s="124">
        <f t="shared" ref="R6:R19" si="2">((Q6/Q5)-1)*100</f>
        <v>3.8619156247231334</v>
      </c>
      <c r="S6" s="62">
        <f t="shared" ref="S6:S19" si="3">SUM(I6:N6,C7:H7)</f>
        <v>6741.5751710000004</v>
      </c>
      <c r="T6" s="130">
        <f t="shared" ref="T6:T19" si="4">((S6/S5)-1)*100</f>
        <v>3.9984824983385181</v>
      </c>
    </row>
    <row r="7" spans="2:26" ht="21" customHeight="1" x14ac:dyDescent="0.25">
      <c r="B7" s="67">
        <v>2002</v>
      </c>
      <c r="C7" s="126">
        <v>616.98699999999997</v>
      </c>
      <c r="D7" s="126">
        <v>613.99800000000005</v>
      </c>
      <c r="E7" s="126">
        <v>621.08481800000004</v>
      </c>
      <c r="F7" s="126">
        <v>603.99</v>
      </c>
      <c r="G7" s="126">
        <v>595.52349500000003</v>
      </c>
      <c r="H7" s="126">
        <v>533.030846</v>
      </c>
      <c r="I7" s="126">
        <v>589.88900000000001</v>
      </c>
      <c r="J7" s="126">
        <v>502.32900000000001</v>
      </c>
      <c r="K7" s="126">
        <v>507.20299999999997</v>
      </c>
      <c r="L7" s="126">
        <v>520.14161899999999</v>
      </c>
      <c r="M7" s="126">
        <v>590.38250900000003</v>
      </c>
      <c r="N7" s="127">
        <v>614.96600000000001</v>
      </c>
      <c r="O7" s="63">
        <f t="shared" si="0"/>
        <v>1852.0698180000002</v>
      </c>
      <c r="P7" s="124">
        <f t="shared" ref="P7:P21" si="5">((O7/O6)-1)*100</f>
        <v>2.5634491947537752</v>
      </c>
      <c r="Q7" s="66">
        <f t="shared" si="1"/>
        <v>6909.5252869999995</v>
      </c>
      <c r="R7" s="124">
        <f t="shared" si="2"/>
        <v>4.1900413663350067</v>
      </c>
      <c r="S7" s="62">
        <f t="shared" si="3"/>
        <v>7119.7145629999995</v>
      </c>
      <c r="T7" s="130">
        <f t="shared" si="4"/>
        <v>5.6090658697484752</v>
      </c>
      <c r="U7" s="34"/>
      <c r="V7" s="34"/>
      <c r="W7" s="34"/>
      <c r="X7" s="34"/>
      <c r="Y7" s="34"/>
      <c r="Z7" s="34"/>
    </row>
    <row r="8" spans="2:26" ht="21" customHeight="1" x14ac:dyDescent="0.25">
      <c r="B8" s="67">
        <v>2003</v>
      </c>
      <c r="C8" s="126">
        <v>643.00512700000002</v>
      </c>
      <c r="D8" s="126">
        <v>648.27247</v>
      </c>
      <c r="E8" s="126">
        <v>651.70289400000001</v>
      </c>
      <c r="F8" s="126">
        <v>629.94588299999998</v>
      </c>
      <c r="G8" s="126">
        <v>589.19048599999996</v>
      </c>
      <c r="H8" s="126">
        <v>632.68657499999995</v>
      </c>
      <c r="I8" s="126">
        <v>598.31973700000003</v>
      </c>
      <c r="J8" s="126">
        <v>521.28386</v>
      </c>
      <c r="K8" s="126">
        <v>573.32357500000001</v>
      </c>
      <c r="L8" s="126">
        <v>562.68800499999998</v>
      </c>
      <c r="M8" s="126">
        <v>624.38557500000002</v>
      </c>
      <c r="N8" s="127">
        <v>605.68553399999996</v>
      </c>
      <c r="O8" s="63">
        <f t="shared" si="0"/>
        <v>1942.980491</v>
      </c>
      <c r="P8" s="124">
        <f t="shared" si="5"/>
        <v>4.9085985915029884</v>
      </c>
      <c r="Q8" s="66">
        <f t="shared" si="1"/>
        <v>7280.4897209999999</v>
      </c>
      <c r="R8" s="124">
        <f t="shared" si="2"/>
        <v>5.368884526668638</v>
      </c>
      <c r="S8" s="62">
        <f t="shared" si="3"/>
        <v>7358.8723090000003</v>
      </c>
      <c r="T8" s="130">
        <f t="shared" si="4"/>
        <v>3.3590917709379164</v>
      </c>
      <c r="U8" s="34"/>
      <c r="V8" s="25"/>
      <c r="W8" s="25"/>
      <c r="X8" s="25"/>
      <c r="Y8" s="25"/>
    </row>
    <row r="9" spans="2:26" ht="21" customHeight="1" x14ac:dyDescent="0.25">
      <c r="B9" s="67">
        <v>2004</v>
      </c>
      <c r="C9" s="126">
        <v>720.12281099999996</v>
      </c>
      <c r="D9" s="126">
        <v>611.82746599999996</v>
      </c>
      <c r="E9" s="126">
        <v>622.64560700000004</v>
      </c>
      <c r="F9" s="126">
        <v>710.09255700000006</v>
      </c>
      <c r="G9" s="126">
        <v>614.45545400000003</v>
      </c>
      <c r="H9" s="126">
        <v>594.04212800000005</v>
      </c>
      <c r="I9" s="126">
        <v>584.73276499999997</v>
      </c>
      <c r="J9" s="126">
        <v>530.98310100000003</v>
      </c>
      <c r="K9" s="126">
        <v>545.32683599999996</v>
      </c>
      <c r="L9" s="126">
        <v>577.50727099999995</v>
      </c>
      <c r="M9" s="126">
        <v>594.278143</v>
      </c>
      <c r="N9" s="127">
        <v>632.20724700000005</v>
      </c>
      <c r="O9" s="63">
        <f t="shared" si="0"/>
        <v>1954.5958839999998</v>
      </c>
      <c r="P9" s="124">
        <f t="shared" si="5"/>
        <v>0.59781315632365661</v>
      </c>
      <c r="Q9" s="66">
        <f t="shared" si="1"/>
        <v>7338.2213859999993</v>
      </c>
      <c r="R9" s="124">
        <f t="shared" si="2"/>
        <v>0.792964034184096</v>
      </c>
      <c r="S9" s="62">
        <f t="shared" si="3"/>
        <v>7297.9205169999987</v>
      </c>
      <c r="T9" s="130">
        <f t="shared" si="4"/>
        <v>-0.82827625539115823</v>
      </c>
      <c r="V9" s="38"/>
    </row>
    <row r="10" spans="2:26" ht="21" customHeight="1" x14ac:dyDescent="0.25">
      <c r="B10" s="67">
        <v>2005</v>
      </c>
      <c r="C10" s="126">
        <v>693.36643100000003</v>
      </c>
      <c r="D10" s="126">
        <v>681.22352799999999</v>
      </c>
      <c r="E10" s="126">
        <v>639.49611700000003</v>
      </c>
      <c r="F10" s="126">
        <v>632.09231699999998</v>
      </c>
      <c r="G10" s="126">
        <v>576.64618299999995</v>
      </c>
      <c r="H10" s="126">
        <v>610.06057799999996</v>
      </c>
      <c r="I10" s="126">
        <v>592.69561899999997</v>
      </c>
      <c r="J10" s="126">
        <v>462.99712699999998</v>
      </c>
      <c r="K10" s="126">
        <v>569.56777699999998</v>
      </c>
      <c r="L10" s="126">
        <v>660.39700000000005</v>
      </c>
      <c r="M10" s="126">
        <v>634.91279299999997</v>
      </c>
      <c r="N10" s="127">
        <v>684.37733500000002</v>
      </c>
      <c r="O10" s="63">
        <f t="shared" si="0"/>
        <v>2014.086076</v>
      </c>
      <c r="P10" s="124">
        <f t="shared" si="5"/>
        <v>3.0436057134355599</v>
      </c>
      <c r="Q10" s="66">
        <f t="shared" si="1"/>
        <v>7437.8328049999991</v>
      </c>
      <c r="R10" s="124">
        <f t="shared" si="2"/>
        <v>1.357432731452346</v>
      </c>
      <c r="S10" s="62">
        <f t="shared" si="3"/>
        <v>7459.8260909999999</v>
      </c>
      <c r="T10" s="130">
        <f t="shared" si="4"/>
        <v>2.2185165434845944</v>
      </c>
    </row>
    <row r="11" spans="2:26" ht="21" customHeight="1" x14ac:dyDescent="0.25">
      <c r="B11" s="67">
        <v>2006</v>
      </c>
      <c r="C11" s="126">
        <v>681.30899299999999</v>
      </c>
      <c r="D11" s="126">
        <v>682.42813200000001</v>
      </c>
      <c r="E11" s="126">
        <v>668.08588799999995</v>
      </c>
      <c r="F11" s="126">
        <v>660.50294799999995</v>
      </c>
      <c r="G11" s="126">
        <v>579.13404800000001</v>
      </c>
      <c r="H11" s="126">
        <v>583.41843100000006</v>
      </c>
      <c r="I11" s="126">
        <v>572.76511200000004</v>
      </c>
      <c r="J11" s="126">
        <v>471.84216600000002</v>
      </c>
      <c r="K11" s="126">
        <v>535.650171</v>
      </c>
      <c r="L11" s="126">
        <v>559.22339299999999</v>
      </c>
      <c r="M11" s="126">
        <v>600.62700299999995</v>
      </c>
      <c r="N11" s="127">
        <v>655.41344800000002</v>
      </c>
      <c r="O11" s="63">
        <f t="shared" si="0"/>
        <v>2031.8230130000002</v>
      </c>
      <c r="P11" s="124">
        <f t="shared" si="5"/>
        <v>0.88064443776036949</v>
      </c>
      <c r="Q11" s="66">
        <f t="shared" si="1"/>
        <v>7250.3997330000002</v>
      </c>
      <c r="R11" s="124">
        <f t="shared" si="2"/>
        <v>-2.5199957691170338</v>
      </c>
      <c r="S11" s="62">
        <f t="shared" si="3"/>
        <v>7214.5325779999994</v>
      </c>
      <c r="T11" s="130">
        <f t="shared" si="4"/>
        <v>-3.2881934512647426</v>
      </c>
    </row>
    <row r="12" spans="2:26" ht="21" customHeight="1" x14ac:dyDescent="0.25">
      <c r="B12" s="67">
        <v>2007</v>
      </c>
      <c r="C12" s="126">
        <v>640.84896800000001</v>
      </c>
      <c r="D12" s="126">
        <v>666.93363399999998</v>
      </c>
      <c r="E12" s="126">
        <v>637.63799800000004</v>
      </c>
      <c r="F12" s="126">
        <v>667.51353099999994</v>
      </c>
      <c r="G12" s="126">
        <v>607.11512400000004</v>
      </c>
      <c r="H12" s="126">
        <v>598.96203000000003</v>
      </c>
      <c r="I12" s="126">
        <v>568.62573899999995</v>
      </c>
      <c r="J12" s="126">
        <v>485.00470799999999</v>
      </c>
      <c r="K12" s="126">
        <v>557.13891999999998</v>
      </c>
      <c r="L12" s="126">
        <v>546.85542299999997</v>
      </c>
      <c r="M12" s="126">
        <v>615.94093299999997</v>
      </c>
      <c r="N12" s="127">
        <v>651.19508399999995</v>
      </c>
      <c r="O12" s="63">
        <f t="shared" si="0"/>
        <v>1945.4205999999999</v>
      </c>
      <c r="P12" s="124">
        <f t="shared" si="5"/>
        <v>-4.2524576425791434</v>
      </c>
      <c r="Q12" s="66">
        <f t="shared" si="1"/>
        <v>7243.7720920000002</v>
      </c>
      <c r="R12" s="124">
        <f t="shared" si="2"/>
        <v>-9.1410697948612896E-2</v>
      </c>
      <c r="S12" s="62">
        <f t="shared" si="3"/>
        <v>7057.693569</v>
      </c>
      <c r="T12" s="130">
        <f t="shared" si="4"/>
        <v>-2.1739316761596461</v>
      </c>
    </row>
    <row r="13" spans="2:26" ht="21" customHeight="1" x14ac:dyDescent="0.25">
      <c r="B13" s="67">
        <v>2008</v>
      </c>
      <c r="C13" s="126">
        <v>644.11364700000001</v>
      </c>
      <c r="D13" s="126">
        <v>652.64644999999996</v>
      </c>
      <c r="E13" s="126">
        <v>615.32277699999997</v>
      </c>
      <c r="F13" s="126">
        <v>633.61191899999994</v>
      </c>
      <c r="G13" s="126">
        <v>542.94565</v>
      </c>
      <c r="H13" s="126">
        <v>544.29231900000002</v>
      </c>
      <c r="I13" s="126">
        <v>531.06983500000001</v>
      </c>
      <c r="J13" s="126">
        <v>452.02516700000001</v>
      </c>
      <c r="K13" s="126">
        <v>500.515984</v>
      </c>
      <c r="L13" s="126">
        <v>496.40428200000002</v>
      </c>
      <c r="M13" s="126">
        <v>565.25480100000004</v>
      </c>
      <c r="N13" s="127">
        <v>579.002251</v>
      </c>
      <c r="O13" s="63">
        <f t="shared" si="0"/>
        <v>1912.0828739999997</v>
      </c>
      <c r="P13" s="124">
        <f t="shared" si="5"/>
        <v>-1.7136513307199563</v>
      </c>
      <c r="Q13" s="66">
        <f t="shared" si="1"/>
        <v>6757.2050819999995</v>
      </c>
      <c r="R13" s="124">
        <f t="shared" si="2"/>
        <v>-6.7170391864946115</v>
      </c>
      <c r="S13" s="62">
        <f t="shared" si="3"/>
        <v>6473.0080710000002</v>
      </c>
      <c r="T13" s="130">
        <f t="shared" si="4"/>
        <v>-8.2843706982144276</v>
      </c>
    </row>
    <row r="14" spans="2:26" ht="21" customHeight="1" x14ac:dyDescent="0.25">
      <c r="B14" s="67">
        <v>2009</v>
      </c>
      <c r="C14" s="126">
        <v>588.41589499999998</v>
      </c>
      <c r="D14" s="126">
        <v>604.41447300000004</v>
      </c>
      <c r="E14" s="126">
        <v>562.75965499999995</v>
      </c>
      <c r="F14" s="126">
        <v>561.514231</v>
      </c>
      <c r="G14" s="126">
        <v>525.61097199999995</v>
      </c>
      <c r="H14" s="126">
        <v>506.02052500000002</v>
      </c>
      <c r="I14" s="126">
        <v>502.35008099999999</v>
      </c>
      <c r="J14" s="126">
        <v>446.910504</v>
      </c>
      <c r="K14" s="126">
        <v>471.29042399999997</v>
      </c>
      <c r="L14" s="126">
        <v>511.32065399999999</v>
      </c>
      <c r="M14" s="126">
        <v>517.23516400000005</v>
      </c>
      <c r="N14" s="127">
        <v>569.71831599999996</v>
      </c>
      <c r="O14" s="63">
        <f t="shared" si="0"/>
        <v>1755.5900229999997</v>
      </c>
      <c r="P14" s="124">
        <f t="shared" si="5"/>
        <v>-8.18441779527177</v>
      </c>
      <c r="Q14" s="66">
        <f t="shared" si="1"/>
        <v>6367.5608940000002</v>
      </c>
      <c r="R14" s="124">
        <f t="shared" si="2"/>
        <v>-5.7663513726694866</v>
      </c>
      <c r="S14" s="62">
        <f t="shared" si="3"/>
        <v>6673.1855560000004</v>
      </c>
      <c r="T14" s="130">
        <f t="shared" si="4"/>
        <v>3.0924955261036002</v>
      </c>
    </row>
    <row r="15" spans="2:26" ht="21" customHeight="1" x14ac:dyDescent="0.25">
      <c r="B15" s="67">
        <v>2010</v>
      </c>
      <c r="C15" s="126">
        <v>632.41703800000005</v>
      </c>
      <c r="D15" s="126">
        <v>650.85400000000004</v>
      </c>
      <c r="E15" s="126">
        <v>607.57406200000003</v>
      </c>
      <c r="F15" s="126">
        <v>621.40587700000003</v>
      </c>
      <c r="G15" s="126">
        <v>573.37143600000002</v>
      </c>
      <c r="H15" s="126">
        <v>568.73800000000006</v>
      </c>
      <c r="I15" s="126">
        <v>568.36287800000002</v>
      </c>
      <c r="J15" s="126">
        <v>441.79041799999999</v>
      </c>
      <c r="K15" s="126">
        <v>596.45879000000002</v>
      </c>
      <c r="L15" s="126">
        <v>566.67956400000003</v>
      </c>
      <c r="M15" s="126">
        <v>571.15656999999999</v>
      </c>
      <c r="N15" s="127">
        <v>657.75033900000005</v>
      </c>
      <c r="O15" s="63">
        <f t="shared" si="0"/>
        <v>1890.8451</v>
      </c>
      <c r="P15" s="124">
        <f t="shared" si="5"/>
        <v>7.7042518599457877</v>
      </c>
      <c r="Q15" s="66">
        <f t="shared" si="1"/>
        <v>7056.5589719999998</v>
      </c>
      <c r="R15" s="124">
        <f t="shared" si="2"/>
        <v>10.820439560291062</v>
      </c>
      <c r="S15" s="62">
        <f t="shared" si="3"/>
        <v>6975.1492550000003</v>
      </c>
      <c r="T15" s="130">
        <f t="shared" si="4"/>
        <v>4.525030758788029</v>
      </c>
    </row>
    <row r="16" spans="2:26" ht="21" customHeight="1" x14ac:dyDescent="0.25">
      <c r="B16" s="67">
        <v>2011</v>
      </c>
      <c r="C16" s="126">
        <v>612.67838099999994</v>
      </c>
      <c r="D16" s="126">
        <v>642.02481699999998</v>
      </c>
      <c r="E16" s="126">
        <v>629.87251500000002</v>
      </c>
      <c r="F16" s="126">
        <v>595.78999699999997</v>
      </c>
      <c r="G16" s="126">
        <v>570.80508599999996</v>
      </c>
      <c r="H16" s="126">
        <v>521.7799</v>
      </c>
      <c r="I16" s="126">
        <v>501.00275900000003</v>
      </c>
      <c r="J16" s="126">
        <v>478.22346800000003</v>
      </c>
      <c r="K16" s="126">
        <v>506.90369800000002</v>
      </c>
      <c r="L16" s="126">
        <v>515.19864199999995</v>
      </c>
      <c r="M16" s="126">
        <v>558.64690700000006</v>
      </c>
      <c r="N16" s="127">
        <v>574.55999999999995</v>
      </c>
      <c r="O16" s="63">
        <f t="shared" si="0"/>
        <v>1884.575713</v>
      </c>
      <c r="P16" s="124">
        <f t="shared" si="5"/>
        <v>-0.33156534080978073</v>
      </c>
      <c r="Q16" s="66">
        <f t="shared" si="1"/>
        <v>6707.4861700000001</v>
      </c>
      <c r="R16" s="124">
        <f t="shared" si="2"/>
        <v>-4.9467850178124939</v>
      </c>
      <c r="S16" s="62">
        <f t="shared" si="3"/>
        <v>6586.8778329999996</v>
      </c>
      <c r="T16" s="130">
        <f t="shared" si="4"/>
        <v>-5.5664962541364442</v>
      </c>
    </row>
    <row r="17" spans="1:21" ht="21" customHeight="1" x14ac:dyDescent="0.25">
      <c r="B17" s="67">
        <v>2012</v>
      </c>
      <c r="C17" s="126">
        <v>621.65716199999997</v>
      </c>
      <c r="D17" s="126">
        <v>603.42115899999999</v>
      </c>
      <c r="E17" s="126">
        <v>583.95225300000004</v>
      </c>
      <c r="F17" s="126">
        <v>581.40919799999995</v>
      </c>
      <c r="G17" s="126">
        <v>531.78892699999994</v>
      </c>
      <c r="H17" s="126">
        <v>530.11365999999998</v>
      </c>
      <c r="I17" s="126">
        <v>517.73253599999998</v>
      </c>
      <c r="J17" s="126">
        <v>437.050343</v>
      </c>
      <c r="K17" s="126">
        <v>509.90888100000001</v>
      </c>
      <c r="L17" s="126">
        <v>481.63793700000002</v>
      </c>
      <c r="M17" s="126">
        <v>646.47930599999995</v>
      </c>
      <c r="N17" s="127">
        <v>514.43995099999995</v>
      </c>
      <c r="O17" s="63">
        <f t="shared" si="0"/>
        <v>1809.0305739999999</v>
      </c>
      <c r="P17" s="124">
        <f t="shared" si="5"/>
        <v>-4.008601961644831</v>
      </c>
      <c r="Q17" s="66">
        <f t="shared" si="1"/>
        <v>6559.5913130000008</v>
      </c>
      <c r="R17" s="124">
        <f t="shared" si="2"/>
        <v>-2.2049222801453716</v>
      </c>
      <c r="S17" s="62">
        <f t="shared" si="3"/>
        <v>6770.8610020000006</v>
      </c>
      <c r="T17" s="130">
        <f t="shared" si="4"/>
        <v>2.7931771875022937</v>
      </c>
    </row>
    <row r="18" spans="1:21" ht="21" customHeight="1" x14ac:dyDescent="0.25">
      <c r="B18" s="67">
        <v>2013</v>
      </c>
      <c r="C18" s="126">
        <v>649.42108900000005</v>
      </c>
      <c r="D18" s="126">
        <v>602.58413800000005</v>
      </c>
      <c r="E18" s="126">
        <v>676.68836899999997</v>
      </c>
      <c r="F18" s="126">
        <v>559.58799099999999</v>
      </c>
      <c r="G18" s="126">
        <v>555.35373900000002</v>
      </c>
      <c r="H18" s="126">
        <v>619.976722</v>
      </c>
      <c r="I18" s="126">
        <v>501.81537800000001</v>
      </c>
      <c r="J18" s="126">
        <v>417.00061399999998</v>
      </c>
      <c r="K18" s="126">
        <v>488.32639499999999</v>
      </c>
      <c r="L18" s="126">
        <v>508.66250200000002</v>
      </c>
      <c r="M18" s="126">
        <v>530.91885400000001</v>
      </c>
      <c r="N18" s="127">
        <v>545.26013499999999</v>
      </c>
      <c r="O18" s="63">
        <f t="shared" si="0"/>
        <v>1928.6935960000001</v>
      </c>
      <c r="P18" s="124">
        <f t="shared" si="5"/>
        <v>6.6147595137328041</v>
      </c>
      <c r="Q18" s="66">
        <f t="shared" si="1"/>
        <v>6655.595926</v>
      </c>
      <c r="R18" s="124">
        <f t="shared" si="2"/>
        <v>1.4635761348383847</v>
      </c>
      <c r="S18" s="62">
        <f t="shared" si="3"/>
        <v>6319.74683</v>
      </c>
      <c r="T18" s="130">
        <f t="shared" si="4"/>
        <v>-6.6625820832350353</v>
      </c>
    </row>
    <row r="19" spans="1:21" ht="21" customHeight="1" x14ac:dyDescent="0.25">
      <c r="B19" s="67">
        <v>2014</v>
      </c>
      <c r="C19" s="126">
        <v>562.76656300000002</v>
      </c>
      <c r="D19" s="126">
        <v>591.25185299999998</v>
      </c>
      <c r="E19" s="126">
        <v>569.54332999999997</v>
      </c>
      <c r="F19" s="126">
        <v>598.60151499999995</v>
      </c>
      <c r="G19" s="126">
        <v>516.25199499999997</v>
      </c>
      <c r="H19" s="126">
        <v>489.34769599999998</v>
      </c>
      <c r="I19" s="126">
        <v>488.21416199999999</v>
      </c>
      <c r="J19" s="126">
        <v>422.00228099999998</v>
      </c>
      <c r="K19" s="126">
        <v>485.39206300000001</v>
      </c>
      <c r="L19" s="126">
        <v>494.834496</v>
      </c>
      <c r="M19" s="126">
        <v>534.18381499999998</v>
      </c>
      <c r="N19" s="127">
        <v>518.44763999999998</v>
      </c>
      <c r="O19" s="63">
        <f t="shared" si="0"/>
        <v>1723.5617459999999</v>
      </c>
      <c r="P19" s="124">
        <f t="shared" si="5"/>
        <v>-10.635792560592927</v>
      </c>
      <c r="Q19" s="66">
        <f t="shared" si="1"/>
        <v>6270.8374090000007</v>
      </c>
      <c r="R19" s="124">
        <f t="shared" si="2"/>
        <v>-5.7809777107553195</v>
      </c>
      <c r="S19" s="62">
        <f t="shared" si="3"/>
        <v>6217.9657319999997</v>
      </c>
      <c r="T19" s="130">
        <f t="shared" si="4"/>
        <v>-1.6105249266765376</v>
      </c>
    </row>
    <row r="20" spans="1:21" ht="21" customHeight="1" x14ac:dyDescent="0.25">
      <c r="B20" s="67">
        <v>2015</v>
      </c>
      <c r="C20" s="126">
        <v>591.49250099999995</v>
      </c>
      <c r="D20" s="126">
        <v>574.78391999999997</v>
      </c>
      <c r="E20" s="126">
        <v>536.78413499999999</v>
      </c>
      <c r="F20" s="126">
        <v>560.25070000000005</v>
      </c>
      <c r="G20" s="126">
        <v>526.86211100000003</v>
      </c>
      <c r="H20" s="126">
        <v>484.71790800000002</v>
      </c>
      <c r="I20" s="126">
        <v>483.930656</v>
      </c>
      <c r="J20" s="126">
        <v>426.69025599999998</v>
      </c>
      <c r="K20" s="126">
        <v>478.73400900000001</v>
      </c>
      <c r="L20" s="126">
        <v>473.85517099999998</v>
      </c>
      <c r="M20" s="126">
        <v>568.66457300000002</v>
      </c>
      <c r="N20" s="127">
        <v>542.82171600000004</v>
      </c>
      <c r="O20" s="63">
        <f t="shared" si="0"/>
        <v>1703.0605559999999</v>
      </c>
      <c r="P20" s="124">
        <f t="shared" si="5"/>
        <v>-1.1894665246300895</v>
      </c>
      <c r="Q20" s="66">
        <f t="shared" si="1"/>
        <v>6249.5876560000006</v>
      </c>
      <c r="R20" s="124">
        <f>((Q20/Q18)-1)*100</f>
        <v>-6.100254199837063</v>
      </c>
      <c r="S20" s="62"/>
      <c r="T20" s="55"/>
    </row>
    <row r="21" spans="1:21" ht="21" customHeight="1" x14ac:dyDescent="0.25">
      <c r="B21" s="82">
        <v>2016</v>
      </c>
      <c r="C21" s="128">
        <v>583.87990300000001</v>
      </c>
      <c r="D21" s="128">
        <v>590.03015700000003</v>
      </c>
      <c r="E21" s="128">
        <v>547.658773</v>
      </c>
      <c r="F21" s="128"/>
      <c r="G21" s="128"/>
      <c r="H21" s="128"/>
      <c r="I21" s="128"/>
      <c r="J21" s="128"/>
      <c r="K21" s="128"/>
      <c r="L21" s="128"/>
      <c r="M21" s="128"/>
      <c r="N21" s="129"/>
      <c r="O21" s="65">
        <f>SUM(C21:E21)</f>
        <v>1721.5688330000003</v>
      </c>
      <c r="P21" s="125">
        <f t="shared" si="5"/>
        <v>1.08676564287713</v>
      </c>
      <c r="Q21" s="107"/>
      <c r="R21" s="118"/>
      <c r="S21" s="64"/>
      <c r="T21" s="112"/>
    </row>
    <row r="22" spans="1:21" ht="21" customHeight="1" x14ac:dyDescent="0.25">
      <c r="C22" s="62"/>
      <c r="D22" s="62"/>
      <c r="E22" s="62"/>
      <c r="F22" s="62"/>
      <c r="G22" s="62"/>
      <c r="H22" s="62"/>
      <c r="I22" s="62"/>
      <c r="J22" s="62"/>
      <c r="K22" s="62"/>
      <c r="L22" s="62"/>
      <c r="M22" s="62"/>
      <c r="N22" s="62"/>
      <c r="O22" s="62"/>
      <c r="P22" s="62"/>
      <c r="S22" s="7"/>
    </row>
    <row r="23" spans="1:21" s="20" customFormat="1" ht="31.5" customHeight="1" x14ac:dyDescent="0.4">
      <c r="A23" s="55"/>
      <c r="B23" s="57" t="s">
        <v>44</v>
      </c>
      <c r="C23" s="76"/>
      <c r="D23" s="76"/>
      <c r="E23" s="76"/>
      <c r="F23" s="76"/>
      <c r="G23" s="76"/>
      <c r="H23" s="76"/>
      <c r="I23" s="76"/>
      <c r="J23" s="76"/>
      <c r="K23" s="76"/>
      <c r="L23" s="76"/>
      <c r="M23" s="76"/>
      <c r="N23" s="76"/>
      <c r="O23" s="76"/>
      <c r="P23" s="76"/>
      <c r="Q23" s="77"/>
      <c r="R23" s="54"/>
      <c r="S23" s="122"/>
      <c r="T23" s="122"/>
    </row>
    <row r="24" spans="1:21" ht="47.25" x14ac:dyDescent="0.25">
      <c r="B24" s="119" t="s">
        <v>23</v>
      </c>
      <c r="C24" s="105" t="s">
        <v>24</v>
      </c>
      <c r="D24" s="105" t="s">
        <v>25</v>
      </c>
      <c r="E24" s="105" t="s">
        <v>26</v>
      </c>
      <c r="F24" s="105" t="s">
        <v>27</v>
      </c>
      <c r="G24" s="105" t="s">
        <v>28</v>
      </c>
      <c r="H24" s="105" t="s">
        <v>29</v>
      </c>
      <c r="I24" s="105" t="s">
        <v>30</v>
      </c>
      <c r="J24" s="105" t="s">
        <v>31</v>
      </c>
      <c r="K24" s="105" t="s">
        <v>32</v>
      </c>
      <c r="L24" s="105" t="s">
        <v>33</v>
      </c>
      <c r="M24" s="105" t="s">
        <v>34</v>
      </c>
      <c r="N24" s="120" t="s">
        <v>35</v>
      </c>
      <c r="O24" s="109" t="s">
        <v>67</v>
      </c>
      <c r="P24" s="121" t="s">
        <v>64</v>
      </c>
      <c r="Q24" s="109" t="s">
        <v>23</v>
      </c>
      <c r="R24" s="121" t="s">
        <v>36</v>
      </c>
      <c r="S24" s="109" t="s">
        <v>63</v>
      </c>
      <c r="T24" s="109" t="s">
        <v>66</v>
      </c>
      <c r="U24" s="9"/>
    </row>
    <row r="25" spans="1:21" s="13" customFormat="1" ht="21" customHeight="1" x14ac:dyDescent="0.25">
      <c r="A25" s="55"/>
      <c r="B25" s="67">
        <v>2000</v>
      </c>
      <c r="C25" s="126">
        <v>612.83030699999995</v>
      </c>
      <c r="D25" s="126">
        <v>622.24047499999995</v>
      </c>
      <c r="E25" s="126">
        <v>627.60665700000004</v>
      </c>
      <c r="F25" s="126">
        <v>626.00413400000002</v>
      </c>
      <c r="G25" s="126">
        <v>592.57556099999999</v>
      </c>
      <c r="H25" s="126">
        <v>581.70918700000004</v>
      </c>
      <c r="I25" s="126">
        <v>546.21041700000001</v>
      </c>
      <c r="J25" s="126">
        <v>548.09892500000001</v>
      </c>
      <c r="K25" s="126">
        <v>598.88473799999997</v>
      </c>
      <c r="L25" s="126">
        <v>580.24354900000003</v>
      </c>
      <c r="M25" s="126">
        <v>631.46149000000003</v>
      </c>
      <c r="N25" s="127">
        <v>638.56687499999998</v>
      </c>
      <c r="O25" s="190">
        <f>SUM(C25:E25)</f>
        <v>1862.6774389999998</v>
      </c>
      <c r="P25" s="117"/>
      <c r="Q25" s="66">
        <f>SUM(C25:N25)</f>
        <v>7206.432315</v>
      </c>
      <c r="R25" s="117"/>
      <c r="S25" s="62">
        <f>SUM(I25:N25,C26:H26)</f>
        <v>7497.962211</v>
      </c>
      <c r="T25" s="110"/>
      <c r="U25" s="38"/>
    </row>
    <row r="26" spans="1:21" ht="21" customHeight="1" x14ac:dyDescent="0.25">
      <c r="B26" s="67">
        <v>2001</v>
      </c>
      <c r="C26" s="126">
        <v>672.17423699999995</v>
      </c>
      <c r="D26" s="126">
        <v>648.47602500000005</v>
      </c>
      <c r="E26" s="126">
        <v>663.02</v>
      </c>
      <c r="F26" s="126">
        <v>652.84278500000005</v>
      </c>
      <c r="G26" s="126">
        <v>647.18446400000005</v>
      </c>
      <c r="H26" s="126">
        <v>670.79870600000004</v>
      </c>
      <c r="I26" s="126">
        <v>569.35574299999996</v>
      </c>
      <c r="J26" s="126">
        <v>548.49659799999995</v>
      </c>
      <c r="K26" s="126">
        <v>587.23338899999999</v>
      </c>
      <c r="L26" s="126">
        <v>604.72916599999996</v>
      </c>
      <c r="M26" s="126">
        <v>663.03628900000001</v>
      </c>
      <c r="N26" s="127">
        <v>655.73</v>
      </c>
      <c r="O26" s="63">
        <f t="shared" ref="O26:O40" si="6">SUM(C26:E26)</f>
        <v>1983.6702620000001</v>
      </c>
      <c r="P26" s="124">
        <f>((O26/O25)-1)*100</f>
        <v>6.4956401181815338</v>
      </c>
      <c r="Q26" s="66">
        <f t="shared" ref="Q26:Q40" si="7">SUM(C26:N26)</f>
        <v>7583.077401999999</v>
      </c>
      <c r="R26" s="124">
        <f t="shared" ref="R26:R39" si="8">((Q26/Q25)-1)*100</f>
        <v>5.2265125173800886</v>
      </c>
      <c r="S26" s="62">
        <f t="shared" ref="S26:S39" si="9">SUM(I26:N26,C27:H27)</f>
        <v>7631.8732889999992</v>
      </c>
      <c r="T26" s="130">
        <f t="shared" ref="T26:T39" si="10">((S26/S25)-1)*100</f>
        <v>1.7859662963297218</v>
      </c>
      <c r="U26" s="10"/>
    </row>
    <row r="27" spans="1:21" s="11" customFormat="1" ht="21" customHeight="1" x14ac:dyDescent="0.25">
      <c r="A27" s="55"/>
      <c r="B27" s="67">
        <v>2002</v>
      </c>
      <c r="C27" s="126">
        <v>670.48500000000001</v>
      </c>
      <c r="D27" s="126">
        <v>680.37199999999996</v>
      </c>
      <c r="E27" s="126">
        <v>678.32435199999998</v>
      </c>
      <c r="F27" s="126">
        <v>678.673</v>
      </c>
      <c r="G27" s="126">
        <v>671.24799299999995</v>
      </c>
      <c r="H27" s="126">
        <v>624.18975899999998</v>
      </c>
      <c r="I27" s="126">
        <v>612.65800000000002</v>
      </c>
      <c r="J27" s="126">
        <v>577.846</v>
      </c>
      <c r="K27" s="126">
        <v>658.87900000000002</v>
      </c>
      <c r="L27" s="126">
        <v>612.69855900000005</v>
      </c>
      <c r="M27" s="126">
        <v>699.98608000000002</v>
      </c>
      <c r="N27" s="127">
        <v>699.96699999999998</v>
      </c>
      <c r="O27" s="63">
        <f t="shared" si="6"/>
        <v>2029.1813520000001</v>
      </c>
      <c r="P27" s="124">
        <f t="shared" ref="P27:P41" si="11">((O27/O26)-1)*100</f>
        <v>2.2942870532380866</v>
      </c>
      <c r="Q27" s="66">
        <f t="shared" si="7"/>
        <v>7865.3267430000005</v>
      </c>
      <c r="R27" s="124">
        <f t="shared" si="8"/>
        <v>3.7220949495459399</v>
      </c>
      <c r="S27" s="62">
        <f t="shared" si="9"/>
        <v>8017.0814730000002</v>
      </c>
      <c r="T27" s="130">
        <f t="shared" si="10"/>
        <v>5.047360843309745</v>
      </c>
      <c r="U27" s="50"/>
    </row>
    <row r="28" spans="1:21" ht="21" customHeight="1" x14ac:dyDescent="0.25">
      <c r="B28" s="67">
        <v>2003</v>
      </c>
      <c r="C28" s="126">
        <v>660.87114499999996</v>
      </c>
      <c r="D28" s="126">
        <v>713.60282099999995</v>
      </c>
      <c r="E28" s="126">
        <v>691.97503400000005</v>
      </c>
      <c r="F28" s="126">
        <v>723.33303699999999</v>
      </c>
      <c r="G28" s="126">
        <v>666.08106499999997</v>
      </c>
      <c r="H28" s="126">
        <v>699.18373199999996</v>
      </c>
      <c r="I28" s="126">
        <v>617.14651700000002</v>
      </c>
      <c r="J28" s="126">
        <v>627.88317600000005</v>
      </c>
      <c r="K28" s="126">
        <v>691.36302999999998</v>
      </c>
      <c r="L28" s="126">
        <v>653.27285400000005</v>
      </c>
      <c r="M28" s="126">
        <v>735.34147800000005</v>
      </c>
      <c r="N28" s="127">
        <v>686.71302400000002</v>
      </c>
      <c r="O28" s="63">
        <f t="shared" si="6"/>
        <v>2066.4490000000001</v>
      </c>
      <c r="P28" s="124">
        <f t="shared" si="11"/>
        <v>1.8365853778060881</v>
      </c>
      <c r="Q28" s="66">
        <f t="shared" si="7"/>
        <v>8166.7669129999995</v>
      </c>
      <c r="R28" s="124">
        <f t="shared" si="8"/>
        <v>3.8325193580581507</v>
      </c>
      <c r="S28" s="62">
        <f t="shared" si="9"/>
        <v>8342.8135849999999</v>
      </c>
      <c r="T28" s="130">
        <f t="shared" si="10"/>
        <v>4.0629761977223566</v>
      </c>
    </row>
    <row r="29" spans="1:21" ht="21" customHeight="1" x14ac:dyDescent="0.25">
      <c r="B29" s="67">
        <v>2004</v>
      </c>
      <c r="C29" s="126">
        <v>739.14917200000002</v>
      </c>
      <c r="D29" s="126">
        <v>735.17236300000002</v>
      </c>
      <c r="E29" s="126">
        <v>707.74268400000005</v>
      </c>
      <c r="F29" s="126">
        <v>752.80977800000005</v>
      </c>
      <c r="G29" s="126">
        <v>750.40309999999999</v>
      </c>
      <c r="H29" s="126">
        <v>645.81640900000002</v>
      </c>
      <c r="I29" s="126">
        <v>627.63584700000001</v>
      </c>
      <c r="J29" s="126">
        <v>641.82295199999999</v>
      </c>
      <c r="K29" s="126">
        <v>696.05549799999994</v>
      </c>
      <c r="L29" s="126">
        <v>685.19483400000001</v>
      </c>
      <c r="M29" s="126">
        <v>708.05068500000004</v>
      </c>
      <c r="N29" s="127">
        <v>710.32553099999996</v>
      </c>
      <c r="O29" s="63">
        <f t="shared" si="6"/>
        <v>2182.0642189999999</v>
      </c>
      <c r="P29" s="124">
        <f t="shared" si="11"/>
        <v>5.594874056896626</v>
      </c>
      <c r="Q29" s="66">
        <f t="shared" si="7"/>
        <v>8400.1788529999994</v>
      </c>
      <c r="R29" s="124">
        <f t="shared" si="8"/>
        <v>2.8580703047671241</v>
      </c>
      <c r="S29" s="62">
        <f t="shared" si="9"/>
        <v>8370.6128239999998</v>
      </c>
      <c r="T29" s="130">
        <f t="shared" si="10"/>
        <v>0.33321179619765218</v>
      </c>
    </row>
    <row r="30" spans="1:21" ht="21" customHeight="1" x14ac:dyDescent="0.25">
      <c r="B30" s="67">
        <v>2005</v>
      </c>
      <c r="C30" s="126">
        <v>763.62422200000003</v>
      </c>
      <c r="D30" s="126">
        <v>721.08648800000003</v>
      </c>
      <c r="E30" s="126">
        <v>696.90216899999996</v>
      </c>
      <c r="F30" s="126">
        <v>738.40150000000006</v>
      </c>
      <c r="G30" s="126">
        <v>673.620859</v>
      </c>
      <c r="H30" s="126">
        <v>707.89223900000002</v>
      </c>
      <c r="I30" s="126">
        <v>644.82345099999998</v>
      </c>
      <c r="J30" s="126">
        <v>611.66227300000003</v>
      </c>
      <c r="K30" s="126">
        <v>718.61551499999996</v>
      </c>
      <c r="L30" s="126">
        <v>718.64495599999998</v>
      </c>
      <c r="M30" s="126">
        <v>751.457266</v>
      </c>
      <c r="N30" s="127">
        <v>751.87889700000005</v>
      </c>
      <c r="O30" s="63">
        <f t="shared" si="6"/>
        <v>2181.6128790000002</v>
      </c>
      <c r="P30" s="124">
        <f t="shared" si="11"/>
        <v>-2.0684084183664186E-2</v>
      </c>
      <c r="Q30" s="66">
        <f t="shared" si="7"/>
        <v>8498.6098350000011</v>
      </c>
      <c r="R30" s="124">
        <f t="shared" si="8"/>
        <v>1.1717724553549136</v>
      </c>
      <c r="S30" s="62">
        <f t="shared" si="9"/>
        <v>8693.2970729999997</v>
      </c>
      <c r="T30" s="130">
        <f t="shared" si="10"/>
        <v>3.8549656492868456</v>
      </c>
    </row>
    <row r="31" spans="1:21" ht="21" customHeight="1" x14ac:dyDescent="0.25">
      <c r="B31" s="67">
        <v>2006</v>
      </c>
      <c r="C31" s="126">
        <v>766.18865800000003</v>
      </c>
      <c r="D31" s="126">
        <v>758.61679700000002</v>
      </c>
      <c r="E31" s="126">
        <v>758.85320200000001</v>
      </c>
      <c r="F31" s="126">
        <v>765.72519699999998</v>
      </c>
      <c r="G31" s="126">
        <v>769.24027100000001</v>
      </c>
      <c r="H31" s="126">
        <v>677.59059000000002</v>
      </c>
      <c r="I31" s="126">
        <v>677.85849900000005</v>
      </c>
      <c r="J31" s="126">
        <v>644.15051700000004</v>
      </c>
      <c r="K31" s="126">
        <v>721.06584000000009</v>
      </c>
      <c r="L31" s="126">
        <v>700.67286999999988</v>
      </c>
      <c r="M31" s="126">
        <v>744.21304200000009</v>
      </c>
      <c r="N31" s="127">
        <v>750.29189399999996</v>
      </c>
      <c r="O31" s="63">
        <f t="shared" si="6"/>
        <v>2283.6586569999999</v>
      </c>
      <c r="P31" s="124">
        <f t="shared" si="11"/>
        <v>4.6775383012395366</v>
      </c>
      <c r="Q31" s="66">
        <f t="shared" si="7"/>
        <v>8734.4673770000009</v>
      </c>
      <c r="R31" s="124">
        <f t="shared" si="8"/>
        <v>2.7752485003919469</v>
      </c>
      <c r="S31" s="62">
        <f t="shared" si="9"/>
        <v>8807.7034560000011</v>
      </c>
      <c r="T31" s="130">
        <f t="shared" si="10"/>
        <v>1.3160298335522125</v>
      </c>
    </row>
    <row r="32" spans="1:21" ht="21" customHeight="1" x14ac:dyDescent="0.25">
      <c r="B32" s="67">
        <v>2007</v>
      </c>
      <c r="C32" s="126">
        <v>749.65096700000004</v>
      </c>
      <c r="D32" s="126">
        <v>758.33792099999994</v>
      </c>
      <c r="E32" s="126">
        <v>779.20129599999996</v>
      </c>
      <c r="F32" s="126">
        <v>796.67414799999995</v>
      </c>
      <c r="G32" s="126">
        <v>752.06693099999995</v>
      </c>
      <c r="H32" s="126">
        <v>733.51953100000003</v>
      </c>
      <c r="I32" s="126">
        <v>687.48368400000004</v>
      </c>
      <c r="J32" s="126">
        <v>644.420931</v>
      </c>
      <c r="K32" s="126">
        <v>751.82616599999994</v>
      </c>
      <c r="L32" s="126">
        <v>700.10110899999995</v>
      </c>
      <c r="M32" s="126">
        <v>783.42469999999992</v>
      </c>
      <c r="N32" s="127">
        <v>772.74379799999997</v>
      </c>
      <c r="O32" s="63">
        <f t="shared" si="6"/>
        <v>2287.190184</v>
      </c>
      <c r="P32" s="124">
        <f t="shared" si="11"/>
        <v>0.15464338285300361</v>
      </c>
      <c r="Q32" s="66">
        <f t="shared" si="7"/>
        <v>8909.4511819999989</v>
      </c>
      <c r="R32" s="124">
        <f t="shared" si="8"/>
        <v>2.0033712125455239</v>
      </c>
      <c r="S32" s="62">
        <f t="shared" si="9"/>
        <v>8866.1212999999989</v>
      </c>
      <c r="T32" s="130">
        <f t="shared" si="10"/>
        <v>0.66325852467481461</v>
      </c>
    </row>
    <row r="33" spans="2:23" ht="21" customHeight="1" x14ac:dyDescent="0.25">
      <c r="B33" s="67">
        <v>2008</v>
      </c>
      <c r="C33" s="126">
        <v>762.93034</v>
      </c>
      <c r="D33" s="126">
        <v>772.38069299999984</v>
      </c>
      <c r="E33" s="126">
        <v>768.45602599999995</v>
      </c>
      <c r="F33" s="126">
        <v>789.06525999999997</v>
      </c>
      <c r="G33" s="126">
        <v>720.56142699999998</v>
      </c>
      <c r="H33" s="126">
        <v>712.72716600000001</v>
      </c>
      <c r="I33" s="126">
        <v>666.49354100000005</v>
      </c>
      <c r="J33" s="126">
        <v>654.69950300000005</v>
      </c>
      <c r="K33" s="126">
        <v>727.81119300000012</v>
      </c>
      <c r="L33" s="126">
        <v>690.43259399999999</v>
      </c>
      <c r="M33" s="126">
        <v>735.43085799999983</v>
      </c>
      <c r="N33" s="127">
        <v>742.53946699999995</v>
      </c>
      <c r="O33" s="63">
        <f t="shared" si="6"/>
        <v>2303.7670589999998</v>
      </c>
      <c r="P33" s="124">
        <f t="shared" si="11"/>
        <v>0.72477029308550822</v>
      </c>
      <c r="Q33" s="66">
        <f t="shared" si="7"/>
        <v>8743.5280679999996</v>
      </c>
      <c r="R33" s="124">
        <f t="shared" si="8"/>
        <v>-1.8623269897389161</v>
      </c>
      <c r="S33" s="62">
        <f t="shared" si="9"/>
        <v>8660.3582750000005</v>
      </c>
      <c r="T33" s="130">
        <f t="shared" si="10"/>
        <v>-2.3207783656196801</v>
      </c>
    </row>
    <row r="34" spans="2:23" ht="21" customHeight="1" x14ac:dyDescent="0.25">
      <c r="B34" s="67">
        <v>2009</v>
      </c>
      <c r="C34" s="126">
        <v>763.13731099999995</v>
      </c>
      <c r="D34" s="126">
        <v>756.32571199999995</v>
      </c>
      <c r="E34" s="126">
        <v>760.31901900000003</v>
      </c>
      <c r="F34" s="126">
        <v>751.10360899999989</v>
      </c>
      <c r="G34" s="126">
        <v>714.30481999999995</v>
      </c>
      <c r="H34" s="126">
        <v>697.76064799999995</v>
      </c>
      <c r="I34" s="126">
        <v>644.40662599999996</v>
      </c>
      <c r="J34" s="126">
        <v>635.80581700000005</v>
      </c>
      <c r="K34" s="126">
        <v>692.13648500000011</v>
      </c>
      <c r="L34" s="126">
        <v>654.98840800000016</v>
      </c>
      <c r="M34" s="126">
        <v>718.20838600000002</v>
      </c>
      <c r="N34" s="127">
        <v>709.62144600000011</v>
      </c>
      <c r="O34" s="63">
        <f t="shared" si="6"/>
        <v>2279.7820419999998</v>
      </c>
      <c r="P34" s="124">
        <f t="shared" si="11"/>
        <v>-1.0411216232257048</v>
      </c>
      <c r="Q34" s="66">
        <f t="shared" si="7"/>
        <v>8498.1182870000011</v>
      </c>
      <c r="R34" s="124">
        <f t="shared" si="8"/>
        <v>-2.8067592291281307</v>
      </c>
      <c r="S34" s="62">
        <f t="shared" si="9"/>
        <v>8567.9793389999995</v>
      </c>
      <c r="T34" s="130">
        <f t="shared" si="10"/>
        <v>-1.0666872324055277</v>
      </c>
    </row>
    <row r="35" spans="2:23" ht="21" customHeight="1" x14ac:dyDescent="0.25">
      <c r="B35" s="67">
        <v>2010</v>
      </c>
      <c r="C35" s="126">
        <v>766.40965900000003</v>
      </c>
      <c r="D35" s="126">
        <v>762.78899999999999</v>
      </c>
      <c r="E35" s="126">
        <v>758.37948100000006</v>
      </c>
      <c r="F35" s="126">
        <v>773.26198199999999</v>
      </c>
      <c r="G35" s="126">
        <v>728.02104899999995</v>
      </c>
      <c r="H35" s="126">
        <v>723.95100000000002</v>
      </c>
      <c r="I35" s="126">
        <v>661.47551299999998</v>
      </c>
      <c r="J35" s="126">
        <v>659.35355400000003</v>
      </c>
      <c r="K35" s="126">
        <v>738.75051600000018</v>
      </c>
      <c r="L35" s="126">
        <v>710.96532700000012</v>
      </c>
      <c r="M35" s="126">
        <v>741.54930400000001</v>
      </c>
      <c r="N35" s="127">
        <v>734.00533299999995</v>
      </c>
      <c r="O35" s="63">
        <f t="shared" si="6"/>
        <v>2287.5781400000001</v>
      </c>
      <c r="P35" s="124">
        <f t="shared" si="11"/>
        <v>0.34196681333453771</v>
      </c>
      <c r="Q35" s="66">
        <f t="shared" si="7"/>
        <v>8758.9117179999994</v>
      </c>
      <c r="R35" s="124">
        <f t="shared" si="8"/>
        <v>3.0688373848472672</v>
      </c>
      <c r="S35" s="62">
        <f t="shared" si="9"/>
        <v>8677.2352159999991</v>
      </c>
      <c r="T35" s="130">
        <f t="shared" si="10"/>
        <v>1.2751650380701252</v>
      </c>
      <c r="U35" s="9"/>
      <c r="V35" s="21"/>
      <c r="W35" s="21"/>
    </row>
    <row r="36" spans="2:23" ht="21" customHeight="1" x14ac:dyDescent="0.25">
      <c r="B36" s="67">
        <v>2011</v>
      </c>
      <c r="C36" s="126">
        <v>751.54526199999998</v>
      </c>
      <c r="D36" s="126">
        <v>752.31285700000001</v>
      </c>
      <c r="E36" s="126">
        <v>747.93949199999997</v>
      </c>
      <c r="F36" s="126">
        <v>766.03588400000001</v>
      </c>
      <c r="G36" s="126">
        <v>714.971901</v>
      </c>
      <c r="H36" s="126">
        <v>698.33027300000003</v>
      </c>
      <c r="I36" s="126">
        <v>638.24640100000011</v>
      </c>
      <c r="J36" s="126">
        <v>661.82197599999995</v>
      </c>
      <c r="K36" s="126">
        <v>693.97941600000001</v>
      </c>
      <c r="L36" s="126">
        <v>691.1341460000001</v>
      </c>
      <c r="M36" s="126">
        <v>727.58274200000005</v>
      </c>
      <c r="N36" s="127">
        <v>707.53399999999999</v>
      </c>
      <c r="O36" s="63">
        <f t="shared" si="6"/>
        <v>2251.797611</v>
      </c>
      <c r="P36" s="124">
        <f t="shared" si="11"/>
        <v>-1.5641227013998393</v>
      </c>
      <c r="Q36" s="66">
        <f t="shared" si="7"/>
        <v>8551.4343499999995</v>
      </c>
      <c r="R36" s="124">
        <f t="shared" si="8"/>
        <v>-2.3687573831075781</v>
      </c>
      <c r="S36" s="62">
        <f t="shared" si="9"/>
        <v>8472.8580270000002</v>
      </c>
      <c r="T36" s="130">
        <f t="shared" si="10"/>
        <v>-2.3553261368684186</v>
      </c>
    </row>
    <row r="37" spans="2:23" ht="21" customHeight="1" x14ac:dyDescent="0.25">
      <c r="B37" s="67">
        <v>2012</v>
      </c>
      <c r="C37" s="126">
        <v>758.24185299999999</v>
      </c>
      <c r="D37" s="126">
        <v>717.62640499999998</v>
      </c>
      <c r="E37" s="126">
        <v>719.68191599999989</v>
      </c>
      <c r="F37" s="126">
        <v>771.81741599999998</v>
      </c>
      <c r="G37" s="126">
        <v>740.80674099999999</v>
      </c>
      <c r="H37" s="126">
        <v>644.38501499999995</v>
      </c>
      <c r="I37" s="126">
        <v>689.806467</v>
      </c>
      <c r="J37" s="126">
        <v>610.29930899999999</v>
      </c>
      <c r="K37" s="126">
        <v>705.943398</v>
      </c>
      <c r="L37" s="126">
        <v>622.47981100000004</v>
      </c>
      <c r="M37" s="126">
        <v>749.63439800000003</v>
      </c>
      <c r="N37" s="127">
        <v>569.36422100000004</v>
      </c>
      <c r="O37" s="63">
        <f t="shared" si="6"/>
        <v>2195.550174</v>
      </c>
      <c r="P37" s="124">
        <f t="shared" si="11"/>
        <v>-2.4978904287504378</v>
      </c>
      <c r="Q37" s="66">
        <f t="shared" si="7"/>
        <v>8300.0869500000008</v>
      </c>
      <c r="R37" s="124">
        <f t="shared" si="8"/>
        <v>-2.9392425844910863</v>
      </c>
      <c r="S37" s="62">
        <f t="shared" si="9"/>
        <v>8389.7941709999996</v>
      </c>
      <c r="T37" s="130">
        <f t="shared" si="10"/>
        <v>-0.98035226998145486</v>
      </c>
    </row>
    <row r="38" spans="2:23" ht="21" customHeight="1" x14ac:dyDescent="0.25">
      <c r="B38" s="67">
        <v>2013</v>
      </c>
      <c r="C38" s="126">
        <v>836.25951499999996</v>
      </c>
      <c r="D38" s="126">
        <v>748.97238800000002</v>
      </c>
      <c r="E38" s="126">
        <v>746.87611800000002</v>
      </c>
      <c r="F38" s="126">
        <v>767.66948000000002</v>
      </c>
      <c r="G38" s="126">
        <v>858.91475300000002</v>
      </c>
      <c r="H38" s="126">
        <v>483.57431300000002</v>
      </c>
      <c r="I38" s="126">
        <v>628.78353900000002</v>
      </c>
      <c r="J38" s="126">
        <v>638.65791200000001</v>
      </c>
      <c r="K38" s="126">
        <v>778.64540799999997</v>
      </c>
      <c r="L38" s="126">
        <v>698.55399699999998</v>
      </c>
      <c r="M38" s="126">
        <v>747.06115499999999</v>
      </c>
      <c r="N38" s="127">
        <v>701.19637399999999</v>
      </c>
      <c r="O38" s="63">
        <f t="shared" si="6"/>
        <v>2332.108021</v>
      </c>
      <c r="P38" s="124">
        <f t="shared" si="11"/>
        <v>6.2197552402644352</v>
      </c>
      <c r="Q38" s="66">
        <f t="shared" si="7"/>
        <v>8635.1649519999992</v>
      </c>
      <c r="R38" s="124">
        <f t="shared" si="8"/>
        <v>4.0370420697821485</v>
      </c>
      <c r="S38" s="62">
        <f t="shared" si="9"/>
        <v>8620.6660449999999</v>
      </c>
      <c r="T38" s="130">
        <f t="shared" si="10"/>
        <v>2.7518180934405612</v>
      </c>
    </row>
    <row r="39" spans="2:23" ht="21" customHeight="1" x14ac:dyDescent="0.25">
      <c r="B39" s="67">
        <v>2014</v>
      </c>
      <c r="C39" s="126">
        <v>740.96635500000002</v>
      </c>
      <c r="D39" s="126">
        <v>740.67481499999997</v>
      </c>
      <c r="E39" s="126">
        <v>769.44400299999995</v>
      </c>
      <c r="F39" s="126">
        <v>781.88975300000004</v>
      </c>
      <c r="G39" s="126">
        <v>702.52295000000004</v>
      </c>
      <c r="H39" s="126">
        <v>692.26978399999996</v>
      </c>
      <c r="I39" s="126">
        <v>637.52021200000001</v>
      </c>
      <c r="J39" s="126">
        <v>616.50152400000002</v>
      </c>
      <c r="K39" s="126">
        <v>710.72955999999999</v>
      </c>
      <c r="L39" s="126">
        <v>697.13052599999992</v>
      </c>
      <c r="M39" s="126">
        <v>697.31401500000004</v>
      </c>
      <c r="N39" s="127">
        <v>710.39663700000006</v>
      </c>
      <c r="O39" s="63">
        <f t="shared" si="6"/>
        <v>2251.0851729999999</v>
      </c>
      <c r="P39" s="124">
        <f t="shared" si="11"/>
        <v>-3.4742322083887722</v>
      </c>
      <c r="Q39" s="66">
        <f t="shared" si="7"/>
        <v>8497.3601340000005</v>
      </c>
      <c r="R39" s="124">
        <f t="shared" si="8"/>
        <v>-1.5958562316528924</v>
      </c>
      <c r="S39" s="62">
        <f t="shared" si="9"/>
        <v>8395.4376300000004</v>
      </c>
      <c r="T39" s="130">
        <f t="shared" si="10"/>
        <v>-2.6126567694921055</v>
      </c>
    </row>
    <row r="40" spans="2:23" ht="21" customHeight="1" x14ac:dyDescent="0.25">
      <c r="B40" s="67">
        <v>2015</v>
      </c>
      <c r="C40" s="126">
        <v>727.52124800000001</v>
      </c>
      <c r="D40" s="126">
        <v>734.79838800000005</v>
      </c>
      <c r="E40" s="126">
        <v>730.54010200000005</v>
      </c>
      <c r="F40" s="126">
        <v>745.61115199999995</v>
      </c>
      <c r="G40" s="126">
        <v>722.34391700000003</v>
      </c>
      <c r="H40" s="126">
        <v>665.030349</v>
      </c>
      <c r="I40" s="126">
        <v>643.39792299999999</v>
      </c>
      <c r="J40" s="126">
        <v>604.19890599999997</v>
      </c>
      <c r="K40" s="126">
        <v>691.38093200000003</v>
      </c>
      <c r="L40" s="126">
        <v>653.16439300000002</v>
      </c>
      <c r="M40" s="126">
        <v>719.91853200000003</v>
      </c>
      <c r="N40" s="127">
        <v>693.28001900000004</v>
      </c>
      <c r="O40" s="63">
        <f t="shared" si="6"/>
        <v>2192.8597380000001</v>
      </c>
      <c r="P40" s="124">
        <f t="shared" si="11"/>
        <v>-2.5865496205282779</v>
      </c>
      <c r="Q40" s="66">
        <f t="shared" si="7"/>
        <v>8331.1858609999999</v>
      </c>
      <c r="R40" s="124">
        <f>((Q40/Q38)-1)*100</f>
        <v>-3.5202464885120022</v>
      </c>
      <c r="S40" s="62"/>
      <c r="T40" s="55"/>
    </row>
    <row r="41" spans="2:23" ht="21" customHeight="1" x14ac:dyDescent="0.25">
      <c r="B41" s="82">
        <v>2016</v>
      </c>
      <c r="C41" s="128">
        <v>727.67574999999999</v>
      </c>
      <c r="D41" s="128">
        <v>720.22850800000003</v>
      </c>
      <c r="E41" s="128">
        <v>640.23287900000003</v>
      </c>
      <c r="F41" s="128"/>
      <c r="G41" s="128"/>
      <c r="H41" s="128"/>
      <c r="I41" s="128"/>
      <c r="J41" s="128"/>
      <c r="K41" s="128"/>
      <c r="L41" s="128"/>
      <c r="M41" s="128"/>
      <c r="N41" s="129"/>
      <c r="O41" s="65">
        <f>SUM(C41:E41)</f>
        <v>2088.1371370000002</v>
      </c>
      <c r="P41" s="125">
        <f t="shared" si="11"/>
        <v>-4.7756178466531685</v>
      </c>
      <c r="Q41" s="107"/>
      <c r="R41" s="118"/>
      <c r="S41" s="64"/>
      <c r="T41" s="112"/>
    </row>
    <row r="42" spans="2:23" ht="21" customHeight="1" x14ac:dyDescent="0.25">
      <c r="C42" s="62"/>
      <c r="D42" s="62"/>
      <c r="E42" s="62"/>
      <c r="F42" s="62"/>
      <c r="G42" s="62"/>
      <c r="H42" s="62"/>
      <c r="I42" s="62"/>
      <c r="J42" s="62"/>
      <c r="K42" s="62"/>
      <c r="L42" s="62"/>
      <c r="M42" s="62"/>
      <c r="N42" s="62"/>
      <c r="O42" s="62"/>
      <c r="P42" s="62"/>
      <c r="S42" s="5"/>
      <c r="T42" s="5"/>
    </row>
    <row r="43" spans="2:23" ht="29.25" customHeight="1" x14ac:dyDescent="0.4">
      <c r="B43" s="57" t="s">
        <v>45</v>
      </c>
      <c r="C43" s="76"/>
      <c r="D43" s="76"/>
      <c r="E43" s="76"/>
      <c r="F43" s="76"/>
      <c r="G43" s="76"/>
      <c r="H43" s="76"/>
      <c r="I43" s="76"/>
      <c r="J43" s="76"/>
      <c r="K43" s="76"/>
      <c r="L43" s="76"/>
      <c r="M43" s="76"/>
      <c r="N43" s="76"/>
      <c r="O43" s="76"/>
      <c r="P43" s="76"/>
      <c r="Q43" s="77"/>
      <c r="R43" s="54"/>
      <c r="S43" s="122"/>
      <c r="T43" s="122"/>
    </row>
    <row r="44" spans="2:23" ht="47.25" x14ac:dyDescent="0.25">
      <c r="B44" s="119" t="s">
        <v>23</v>
      </c>
      <c r="C44" s="105" t="s">
        <v>24</v>
      </c>
      <c r="D44" s="105" t="s">
        <v>25</v>
      </c>
      <c r="E44" s="105" t="s">
        <v>26</v>
      </c>
      <c r="F44" s="105" t="s">
        <v>27</v>
      </c>
      <c r="G44" s="105" t="s">
        <v>28</v>
      </c>
      <c r="H44" s="105" t="s">
        <v>29</v>
      </c>
      <c r="I44" s="105" t="s">
        <v>30</v>
      </c>
      <c r="J44" s="105" t="s">
        <v>31</v>
      </c>
      <c r="K44" s="105" t="s">
        <v>32</v>
      </c>
      <c r="L44" s="105" t="s">
        <v>33</v>
      </c>
      <c r="M44" s="105" t="s">
        <v>34</v>
      </c>
      <c r="N44" s="120" t="s">
        <v>35</v>
      </c>
      <c r="O44" s="109" t="s">
        <v>67</v>
      </c>
      <c r="P44" s="121" t="s">
        <v>64</v>
      </c>
      <c r="Q44" s="109" t="s">
        <v>23</v>
      </c>
      <c r="R44" s="121" t="s">
        <v>36</v>
      </c>
      <c r="S44" s="109" t="s">
        <v>63</v>
      </c>
      <c r="T44" s="109" t="s">
        <v>66</v>
      </c>
    </row>
    <row r="45" spans="2:23" ht="21" customHeight="1" x14ac:dyDescent="0.25">
      <c r="B45" s="67">
        <v>2000</v>
      </c>
      <c r="C45" s="126">
        <v>347.892425</v>
      </c>
      <c r="D45" s="126">
        <v>350.32455199999998</v>
      </c>
      <c r="E45" s="126">
        <v>346.005696</v>
      </c>
      <c r="F45" s="126">
        <v>360.45735200000001</v>
      </c>
      <c r="G45" s="126">
        <v>333.38821899999999</v>
      </c>
      <c r="H45" s="126">
        <v>331.35425500000002</v>
      </c>
      <c r="I45" s="126">
        <v>286.03542900000002</v>
      </c>
      <c r="J45" s="126">
        <v>327.806421</v>
      </c>
      <c r="K45" s="126">
        <v>355.54181899999998</v>
      </c>
      <c r="L45" s="126">
        <v>332.48804200000001</v>
      </c>
      <c r="M45" s="126">
        <v>368.80586099999999</v>
      </c>
      <c r="N45" s="127">
        <v>350.48273499999999</v>
      </c>
      <c r="O45" s="190">
        <f>SUM(C45:E45)</f>
        <v>1044.222673</v>
      </c>
      <c r="P45" s="117"/>
      <c r="Q45" s="66">
        <f>SUM(C45:N45)</f>
        <v>4090.5828059999999</v>
      </c>
      <c r="R45" s="117"/>
      <c r="S45" s="62">
        <f>SUM(I45:N45,C46:H46)</f>
        <v>4101.3006539999997</v>
      </c>
      <c r="T45" s="110"/>
    </row>
    <row r="46" spans="2:23" ht="21" customHeight="1" x14ac:dyDescent="0.25">
      <c r="B46" s="67">
        <v>2001</v>
      </c>
      <c r="C46" s="126">
        <v>342.16057999999998</v>
      </c>
      <c r="D46" s="126">
        <v>367.93048399999998</v>
      </c>
      <c r="E46" s="126">
        <v>336.39</v>
      </c>
      <c r="F46" s="126">
        <v>353.61630300000002</v>
      </c>
      <c r="G46" s="126">
        <v>338.591069</v>
      </c>
      <c r="H46" s="126">
        <v>341.451911</v>
      </c>
      <c r="I46" s="126">
        <v>292.43090100000001</v>
      </c>
      <c r="J46" s="126">
        <v>328.40321999999998</v>
      </c>
      <c r="K46" s="126">
        <v>339.53747800000002</v>
      </c>
      <c r="L46" s="126">
        <v>319.72785299999998</v>
      </c>
      <c r="M46" s="126">
        <v>343.698916</v>
      </c>
      <c r="N46" s="127">
        <v>314.76</v>
      </c>
      <c r="O46" s="63">
        <f t="shared" ref="O46:O60" si="12">SUM(C46:E46)</f>
        <v>1046.4810640000001</v>
      </c>
      <c r="P46" s="124">
        <f>((O46/O45)-1)*100</f>
        <v>0.21627484811375108</v>
      </c>
      <c r="Q46" s="66">
        <f t="shared" ref="Q46:Q60" si="13">SUM(C46:N46)</f>
        <v>4018.6987150000004</v>
      </c>
      <c r="R46" s="124">
        <f t="shared" ref="R46:R59" si="14">((Q46/Q45)-1)*100</f>
        <v>-1.7573068291041771</v>
      </c>
      <c r="S46" s="62">
        <f t="shared" ref="S46:S59" si="15">SUM(I46:N46,C47:H47)</f>
        <v>3934.3463720000004</v>
      </c>
      <c r="T46" s="130">
        <f t="shared" ref="T46:T59" si="16">((S46/S45)-1)*100</f>
        <v>-4.0707642790627556</v>
      </c>
      <c r="U46" s="9"/>
      <c r="V46" s="19"/>
      <c r="W46" s="19"/>
    </row>
    <row r="47" spans="2:23" ht="21" customHeight="1" x14ac:dyDescent="0.25">
      <c r="B47" s="67">
        <v>2002</v>
      </c>
      <c r="C47" s="126">
        <v>329.53500000000003</v>
      </c>
      <c r="D47" s="126">
        <v>351.46300000000002</v>
      </c>
      <c r="E47" s="126">
        <v>327.43722500000001</v>
      </c>
      <c r="F47" s="126">
        <v>334.89400000000001</v>
      </c>
      <c r="G47" s="126">
        <v>338.39306299999998</v>
      </c>
      <c r="H47" s="126">
        <v>314.06571600000001</v>
      </c>
      <c r="I47" s="126">
        <v>265.452</v>
      </c>
      <c r="J47" s="126">
        <v>278.76799999999997</v>
      </c>
      <c r="K47" s="126">
        <v>341.37299999999999</v>
      </c>
      <c r="L47" s="126">
        <v>309.99824699999999</v>
      </c>
      <c r="M47" s="126">
        <v>331.33178600000002</v>
      </c>
      <c r="N47" s="127">
        <v>353.61</v>
      </c>
      <c r="O47" s="63">
        <f t="shared" si="12"/>
        <v>1008.4352250000001</v>
      </c>
      <c r="P47" s="124">
        <f t="shared" ref="P47:P61" si="17">((O47/O46)-1)*100</f>
        <v>-3.6355974617042874</v>
      </c>
      <c r="Q47" s="66">
        <f t="shared" si="13"/>
        <v>3876.3210370000006</v>
      </c>
      <c r="R47" s="124">
        <f t="shared" si="14"/>
        <v>-3.5428801235725338</v>
      </c>
      <c r="S47" s="62">
        <f t="shared" si="15"/>
        <v>3931.3724910000001</v>
      </c>
      <c r="T47" s="130">
        <f t="shared" si="16"/>
        <v>-7.5587676295230111E-2</v>
      </c>
    </row>
    <row r="48" spans="2:23" ht="21" customHeight="1" x14ac:dyDescent="0.25">
      <c r="B48" s="67">
        <v>2003</v>
      </c>
      <c r="C48" s="126">
        <v>342.61357199999998</v>
      </c>
      <c r="D48" s="126">
        <v>328.06946199999999</v>
      </c>
      <c r="E48" s="126">
        <v>348.18868199999997</v>
      </c>
      <c r="F48" s="126">
        <v>357.30381599999998</v>
      </c>
      <c r="G48" s="126">
        <v>328.38097800000003</v>
      </c>
      <c r="H48" s="126">
        <v>346.28294799999998</v>
      </c>
      <c r="I48" s="126">
        <v>281.61105199999997</v>
      </c>
      <c r="J48" s="126">
        <v>322.40078699999998</v>
      </c>
      <c r="K48" s="126">
        <v>331.06780400000002</v>
      </c>
      <c r="L48" s="126">
        <v>317.12883099999999</v>
      </c>
      <c r="M48" s="126">
        <v>342.36773699999998</v>
      </c>
      <c r="N48" s="127">
        <v>317.946324</v>
      </c>
      <c r="O48" s="63">
        <f t="shared" si="12"/>
        <v>1018.8717159999999</v>
      </c>
      <c r="P48" s="124">
        <f t="shared" si="17"/>
        <v>1.0349193226565356</v>
      </c>
      <c r="Q48" s="66">
        <f t="shared" si="13"/>
        <v>3963.3619929999995</v>
      </c>
      <c r="R48" s="124">
        <f t="shared" si="14"/>
        <v>2.2454527158401349</v>
      </c>
      <c r="S48" s="62">
        <f t="shared" si="15"/>
        <v>4004.7569500000004</v>
      </c>
      <c r="T48" s="130">
        <f t="shared" si="16"/>
        <v>1.8666371392687342</v>
      </c>
    </row>
    <row r="49" spans="2:20" ht="21" customHeight="1" x14ac:dyDescent="0.25">
      <c r="B49" s="67">
        <v>2004</v>
      </c>
      <c r="C49" s="126">
        <v>333.33906100000002</v>
      </c>
      <c r="D49" s="126">
        <v>352.51829199999997</v>
      </c>
      <c r="E49" s="126">
        <v>338.84261199999997</v>
      </c>
      <c r="F49" s="126">
        <v>409.40927399999998</v>
      </c>
      <c r="G49" s="126">
        <v>323.88800800000001</v>
      </c>
      <c r="H49" s="126">
        <v>334.237168</v>
      </c>
      <c r="I49" s="126">
        <v>262.22366699999998</v>
      </c>
      <c r="J49" s="126">
        <v>338.95948399999997</v>
      </c>
      <c r="K49" s="126">
        <v>343.57161500000001</v>
      </c>
      <c r="L49" s="126">
        <v>339.40297399999997</v>
      </c>
      <c r="M49" s="126">
        <v>363.95014700000002</v>
      </c>
      <c r="N49" s="127">
        <v>351.75448799999998</v>
      </c>
      <c r="O49" s="63">
        <f t="shared" si="12"/>
        <v>1024.699965</v>
      </c>
      <c r="P49" s="124">
        <f t="shared" si="17"/>
        <v>0.57202971762542187</v>
      </c>
      <c r="Q49" s="66">
        <f t="shared" si="13"/>
        <v>4092.0967900000001</v>
      </c>
      <c r="R49" s="124">
        <f t="shared" si="14"/>
        <v>3.2481210958617668</v>
      </c>
      <c r="S49" s="62">
        <f t="shared" si="15"/>
        <v>4104.4492330000003</v>
      </c>
      <c r="T49" s="130">
        <f t="shared" si="16"/>
        <v>2.4893466506125783</v>
      </c>
    </row>
    <row r="50" spans="2:20" ht="21" customHeight="1" x14ac:dyDescent="0.25">
      <c r="B50" s="67">
        <v>2005</v>
      </c>
      <c r="C50" s="126">
        <v>373.04865899999999</v>
      </c>
      <c r="D50" s="126">
        <v>379.45432799999998</v>
      </c>
      <c r="E50" s="126">
        <v>291.53216700000002</v>
      </c>
      <c r="F50" s="126">
        <v>356.39454999999998</v>
      </c>
      <c r="G50" s="126">
        <v>340.99712299999999</v>
      </c>
      <c r="H50" s="126">
        <v>363.160031</v>
      </c>
      <c r="I50" s="126">
        <v>313.163746</v>
      </c>
      <c r="J50" s="126">
        <v>313.83741199999997</v>
      </c>
      <c r="K50" s="126">
        <v>357.66109599999999</v>
      </c>
      <c r="L50" s="126">
        <v>362.36153999999999</v>
      </c>
      <c r="M50" s="126">
        <v>364.64007199999998</v>
      </c>
      <c r="N50" s="127">
        <v>361.12710800000002</v>
      </c>
      <c r="O50" s="63">
        <f t="shared" si="12"/>
        <v>1044.0351539999999</v>
      </c>
      <c r="P50" s="124">
        <f t="shared" si="17"/>
        <v>1.8869122338654343</v>
      </c>
      <c r="Q50" s="66">
        <f t="shared" si="13"/>
        <v>4177.3778319999992</v>
      </c>
      <c r="R50" s="124">
        <f t="shared" si="14"/>
        <v>2.084042640643391</v>
      </c>
      <c r="S50" s="62">
        <f t="shared" si="15"/>
        <v>4257.6210630000005</v>
      </c>
      <c r="T50" s="130">
        <f t="shared" si="16"/>
        <v>3.731848569802998</v>
      </c>
    </row>
    <row r="51" spans="2:20" ht="21" customHeight="1" x14ac:dyDescent="0.25">
      <c r="B51" s="67">
        <v>2006</v>
      </c>
      <c r="C51" s="126">
        <v>353.11409300000003</v>
      </c>
      <c r="D51" s="126">
        <v>361.46493500000003</v>
      </c>
      <c r="E51" s="126">
        <v>360.88915200000002</v>
      </c>
      <c r="F51" s="126">
        <v>378.72356600000001</v>
      </c>
      <c r="G51" s="126">
        <v>391.739103</v>
      </c>
      <c r="H51" s="126">
        <v>338.89924000000002</v>
      </c>
      <c r="I51" s="126">
        <v>306.06254499999994</v>
      </c>
      <c r="J51" s="126">
        <v>325.01120200000003</v>
      </c>
      <c r="K51" s="126">
        <v>352.86789899999997</v>
      </c>
      <c r="L51" s="126">
        <v>354.39374800000002</v>
      </c>
      <c r="M51" s="126">
        <v>366.11513200000002</v>
      </c>
      <c r="N51" s="127">
        <v>352.51559300000002</v>
      </c>
      <c r="O51" s="63">
        <f t="shared" si="12"/>
        <v>1075.4681800000001</v>
      </c>
      <c r="P51" s="124">
        <f t="shared" si="17"/>
        <v>3.0107248668372</v>
      </c>
      <c r="Q51" s="66">
        <f t="shared" si="13"/>
        <v>4241.7962079999998</v>
      </c>
      <c r="R51" s="124">
        <f t="shared" si="14"/>
        <v>1.5420768384065253</v>
      </c>
      <c r="S51" s="62">
        <f t="shared" si="15"/>
        <v>4212.8851809999996</v>
      </c>
      <c r="T51" s="130">
        <f t="shared" si="16"/>
        <v>-1.0507248376040113</v>
      </c>
    </row>
    <row r="52" spans="2:20" ht="21" customHeight="1" x14ac:dyDescent="0.25">
      <c r="B52" s="67">
        <v>2007</v>
      </c>
      <c r="C52" s="126">
        <v>360.81811599999986</v>
      </c>
      <c r="D52" s="126">
        <v>359.795705</v>
      </c>
      <c r="E52" s="126">
        <v>344.79148900000001</v>
      </c>
      <c r="F52" s="126">
        <v>382.01713599999999</v>
      </c>
      <c r="G52" s="126">
        <v>367.16586999999998</v>
      </c>
      <c r="H52" s="126">
        <v>341.33074599999998</v>
      </c>
      <c r="I52" s="126">
        <v>302.50098700000001</v>
      </c>
      <c r="J52" s="126">
        <v>314.155169</v>
      </c>
      <c r="K52" s="126">
        <v>352.32367399999998</v>
      </c>
      <c r="L52" s="126">
        <v>319.55730599999998</v>
      </c>
      <c r="M52" s="126">
        <v>349.83203999999995</v>
      </c>
      <c r="N52" s="127">
        <v>341.96844100000004</v>
      </c>
      <c r="O52" s="63">
        <f t="shared" si="12"/>
        <v>1065.4053099999999</v>
      </c>
      <c r="P52" s="124">
        <f t="shared" si="17"/>
        <v>-0.93567342922226127</v>
      </c>
      <c r="Q52" s="66">
        <f t="shared" si="13"/>
        <v>4136.2566790000001</v>
      </c>
      <c r="R52" s="124">
        <f t="shared" si="14"/>
        <v>-2.4880857972609083</v>
      </c>
      <c r="S52" s="62">
        <f t="shared" si="15"/>
        <v>3937.6123939999998</v>
      </c>
      <c r="T52" s="130">
        <f t="shared" si="16"/>
        <v>-6.5340681070890083</v>
      </c>
    </row>
    <row r="53" spans="2:20" ht="21" customHeight="1" x14ac:dyDescent="0.25">
      <c r="B53" s="67">
        <v>2008</v>
      </c>
      <c r="C53" s="126">
        <v>347.73219399999994</v>
      </c>
      <c r="D53" s="126">
        <v>333.26470899999998</v>
      </c>
      <c r="E53" s="126">
        <v>315.59483899999998</v>
      </c>
      <c r="F53" s="126">
        <v>339.19653599999998</v>
      </c>
      <c r="G53" s="126">
        <v>312.81841100000003</v>
      </c>
      <c r="H53" s="126">
        <v>308.66808800000001</v>
      </c>
      <c r="I53" s="126">
        <v>269.618154</v>
      </c>
      <c r="J53" s="126">
        <v>299.06908500000009</v>
      </c>
      <c r="K53" s="126">
        <v>308.12010199999992</v>
      </c>
      <c r="L53" s="126">
        <v>290.67927199999991</v>
      </c>
      <c r="M53" s="126">
        <v>317.96919799999995</v>
      </c>
      <c r="N53" s="127">
        <v>299.80272899999994</v>
      </c>
      <c r="O53" s="63">
        <f t="shared" si="12"/>
        <v>996.59174199999995</v>
      </c>
      <c r="P53" s="124">
        <f t="shared" si="17"/>
        <v>-6.4589098021296643</v>
      </c>
      <c r="Q53" s="66">
        <f t="shared" si="13"/>
        <v>3742.5333169999999</v>
      </c>
      <c r="R53" s="124">
        <f t="shared" si="14"/>
        <v>-9.5188329099341278</v>
      </c>
      <c r="S53" s="62">
        <f t="shared" si="15"/>
        <v>3543.7027689999995</v>
      </c>
      <c r="T53" s="130">
        <f t="shared" si="16"/>
        <v>-10.003768415607039</v>
      </c>
    </row>
    <row r="54" spans="2:20" ht="21" customHeight="1" x14ac:dyDescent="0.25">
      <c r="B54" s="67">
        <v>2009</v>
      </c>
      <c r="C54" s="126">
        <v>313.29564199999999</v>
      </c>
      <c r="D54" s="126">
        <v>307.84881899999999</v>
      </c>
      <c r="E54" s="126">
        <v>274.89807300000001</v>
      </c>
      <c r="F54" s="126">
        <v>303.21668199999999</v>
      </c>
      <c r="G54" s="126">
        <v>276.61985800000008</v>
      </c>
      <c r="H54" s="126">
        <v>282.565155</v>
      </c>
      <c r="I54" s="126">
        <v>236.24030200000001</v>
      </c>
      <c r="J54" s="126">
        <v>253.62316699999997</v>
      </c>
      <c r="K54" s="126">
        <v>258.54416900000001</v>
      </c>
      <c r="L54" s="126">
        <v>251.42832899999996</v>
      </c>
      <c r="M54" s="126">
        <v>268.52077000000003</v>
      </c>
      <c r="N54" s="127">
        <v>261.79650900000001</v>
      </c>
      <c r="O54" s="63">
        <f t="shared" si="12"/>
        <v>896.04253399999993</v>
      </c>
      <c r="P54" s="124">
        <f t="shared" si="17"/>
        <v>-10.089307763900779</v>
      </c>
      <c r="Q54" s="66">
        <f t="shared" si="13"/>
        <v>3288.5974749999996</v>
      </c>
      <c r="R54" s="124">
        <f t="shared" si="14"/>
        <v>-12.129106237693389</v>
      </c>
      <c r="S54" s="62">
        <f t="shared" si="15"/>
        <v>3094.1879690000001</v>
      </c>
      <c r="T54" s="130">
        <f t="shared" si="16"/>
        <v>-12.684890051510965</v>
      </c>
    </row>
    <row r="55" spans="2:20" ht="21" customHeight="1" x14ac:dyDescent="0.25">
      <c r="B55" s="67">
        <v>2010</v>
      </c>
      <c r="C55" s="126">
        <v>271.505109</v>
      </c>
      <c r="D55" s="126">
        <v>258.10199999999998</v>
      </c>
      <c r="E55" s="126">
        <v>272.26421299999998</v>
      </c>
      <c r="F55" s="126">
        <v>257.55920099999997</v>
      </c>
      <c r="G55" s="126">
        <v>262.16820000000007</v>
      </c>
      <c r="H55" s="126">
        <v>242.43600000000001</v>
      </c>
      <c r="I55" s="126">
        <v>219.857451</v>
      </c>
      <c r="J55" s="126">
        <v>234.59684899999999</v>
      </c>
      <c r="K55" s="126">
        <v>254.35279899999998</v>
      </c>
      <c r="L55" s="126">
        <v>245.44373200000001</v>
      </c>
      <c r="M55" s="126">
        <v>269.39273400000002</v>
      </c>
      <c r="N55" s="127">
        <v>259.40803299999999</v>
      </c>
      <c r="O55" s="63">
        <f t="shared" si="12"/>
        <v>801.87132199999996</v>
      </c>
      <c r="P55" s="124">
        <f t="shared" si="17"/>
        <v>-10.509681005834926</v>
      </c>
      <c r="Q55" s="66">
        <f t="shared" si="13"/>
        <v>3047.0863210000002</v>
      </c>
      <c r="R55" s="124">
        <f t="shared" si="14"/>
        <v>-7.3438952573543386</v>
      </c>
      <c r="S55" s="62">
        <f t="shared" si="15"/>
        <v>2967.8173470000002</v>
      </c>
      <c r="T55" s="130">
        <f t="shared" si="16"/>
        <v>-4.0841288010321275</v>
      </c>
    </row>
    <row r="56" spans="2:20" ht="21" customHeight="1" x14ac:dyDescent="0.25">
      <c r="B56" s="67">
        <v>2011</v>
      </c>
      <c r="C56" s="126">
        <v>234.32165800000001</v>
      </c>
      <c r="D56" s="126">
        <v>266.66710500000005</v>
      </c>
      <c r="E56" s="126">
        <v>240.39695200000003</v>
      </c>
      <c r="F56" s="126">
        <v>275.51190800000001</v>
      </c>
      <c r="G56" s="126">
        <v>244.23666699999998</v>
      </c>
      <c r="H56" s="126">
        <v>223.63145900000001</v>
      </c>
      <c r="I56" s="126">
        <v>211.241951</v>
      </c>
      <c r="J56" s="126">
        <v>222.43518400000002</v>
      </c>
      <c r="K56" s="126">
        <v>245.98288999999997</v>
      </c>
      <c r="L56" s="126">
        <v>228.05344500000001</v>
      </c>
      <c r="M56" s="126">
        <v>246.66253800000001</v>
      </c>
      <c r="N56" s="127">
        <v>242.017</v>
      </c>
      <c r="O56" s="63">
        <f t="shared" si="12"/>
        <v>741.38571500000012</v>
      </c>
      <c r="P56" s="124">
        <f t="shared" si="17"/>
        <v>-7.5430565154941176</v>
      </c>
      <c r="Q56" s="66">
        <f t="shared" si="13"/>
        <v>2881.1587569999997</v>
      </c>
      <c r="R56" s="124">
        <f t="shared" si="14"/>
        <v>-5.4454500634411263</v>
      </c>
      <c r="S56" s="62">
        <f t="shared" si="15"/>
        <v>2832.1264329999999</v>
      </c>
      <c r="T56" s="130">
        <f t="shared" si="16"/>
        <v>-4.5720776629721733</v>
      </c>
    </row>
    <row r="57" spans="2:20" ht="21" customHeight="1" x14ac:dyDescent="0.25">
      <c r="B57" s="67">
        <v>2012</v>
      </c>
      <c r="C57" s="126">
        <v>245.05821700000001</v>
      </c>
      <c r="D57" s="126">
        <v>225.10466299999996</v>
      </c>
      <c r="E57" s="126">
        <v>233.92068199999997</v>
      </c>
      <c r="F57" s="126">
        <v>258.08506999999997</v>
      </c>
      <c r="G57" s="126">
        <v>229.95117099999999</v>
      </c>
      <c r="H57" s="126">
        <v>243.61362199999999</v>
      </c>
      <c r="I57" s="126">
        <v>170.30914899999999</v>
      </c>
      <c r="J57" s="126">
        <v>221.652309</v>
      </c>
      <c r="K57" s="126">
        <v>220.06868399999999</v>
      </c>
      <c r="L57" s="126">
        <v>200.303359</v>
      </c>
      <c r="M57" s="126">
        <v>343.69909200000001</v>
      </c>
      <c r="N57" s="127">
        <v>186.74602100000001</v>
      </c>
      <c r="O57" s="63">
        <f t="shared" si="12"/>
        <v>704.08356199999992</v>
      </c>
      <c r="P57" s="124">
        <f t="shared" si="17"/>
        <v>-5.0314097298192699</v>
      </c>
      <c r="Q57" s="66">
        <f t="shared" si="13"/>
        <v>2778.5120389999997</v>
      </c>
      <c r="R57" s="124">
        <f t="shared" si="14"/>
        <v>-3.5626887185793432</v>
      </c>
      <c r="S57" s="62">
        <f t="shared" si="15"/>
        <v>2683.0904439999999</v>
      </c>
      <c r="T57" s="130">
        <f t="shared" si="16"/>
        <v>-5.2623352991388099</v>
      </c>
    </row>
    <row r="58" spans="2:20" ht="21" customHeight="1" x14ac:dyDescent="0.25">
      <c r="B58" s="67">
        <v>2013</v>
      </c>
      <c r="C58" s="126">
        <v>224.877623</v>
      </c>
      <c r="D58" s="126">
        <v>229.84311700000001</v>
      </c>
      <c r="E58" s="126">
        <v>232.535898</v>
      </c>
      <c r="F58" s="126">
        <v>219.823015</v>
      </c>
      <c r="G58" s="126">
        <v>199.30706599999999</v>
      </c>
      <c r="H58" s="126">
        <v>233.92511099999999</v>
      </c>
      <c r="I58" s="126">
        <v>175.00603000000001</v>
      </c>
      <c r="J58" s="126">
        <v>194.71172899999999</v>
      </c>
      <c r="K58" s="126">
        <v>212.713076</v>
      </c>
      <c r="L58" s="126">
        <v>217.723782</v>
      </c>
      <c r="M58" s="126">
        <v>215.841872</v>
      </c>
      <c r="N58" s="127">
        <v>222.07786999999999</v>
      </c>
      <c r="O58" s="63">
        <f t="shared" si="12"/>
        <v>687.25663799999995</v>
      </c>
      <c r="P58" s="124">
        <f t="shared" si="17"/>
        <v>-2.3899043960353028</v>
      </c>
      <c r="Q58" s="66">
        <f t="shared" si="13"/>
        <v>2578.3861890000003</v>
      </c>
      <c r="R58" s="124">
        <f t="shared" si="14"/>
        <v>-7.2026267005856015</v>
      </c>
      <c r="S58" s="62">
        <f t="shared" si="15"/>
        <v>2504.1815430000001</v>
      </c>
      <c r="T58" s="130">
        <f t="shared" si="16"/>
        <v>-6.668016033528823</v>
      </c>
    </row>
    <row r="59" spans="2:20" ht="21" customHeight="1" x14ac:dyDescent="0.25">
      <c r="B59" s="67">
        <v>2014</v>
      </c>
      <c r="C59" s="126">
        <v>214.531599</v>
      </c>
      <c r="D59" s="126">
        <v>208.95947100000001</v>
      </c>
      <c r="E59" s="126">
        <v>211.69709700000001</v>
      </c>
      <c r="F59" s="126">
        <v>207.930093</v>
      </c>
      <c r="G59" s="126">
        <v>214.50907799999999</v>
      </c>
      <c r="H59" s="126">
        <v>208.47984600000001</v>
      </c>
      <c r="I59" s="126">
        <v>170.80417</v>
      </c>
      <c r="J59" s="126">
        <v>189.588144</v>
      </c>
      <c r="K59" s="126">
        <v>207.01795899999999</v>
      </c>
      <c r="L59" s="126">
        <v>199.02738899999997</v>
      </c>
      <c r="M59" s="126">
        <v>200.445885</v>
      </c>
      <c r="N59" s="127">
        <v>201.41941600000001</v>
      </c>
      <c r="O59" s="63">
        <f t="shared" si="12"/>
        <v>635.18816700000002</v>
      </c>
      <c r="P59" s="124">
        <f t="shared" si="17"/>
        <v>-7.5762776408425108</v>
      </c>
      <c r="Q59" s="66">
        <f t="shared" si="13"/>
        <v>2434.4101470000001</v>
      </c>
      <c r="R59" s="124">
        <f t="shared" si="14"/>
        <v>-5.58395955633938</v>
      </c>
      <c r="S59" s="62">
        <f t="shared" si="15"/>
        <v>2376.0220509999999</v>
      </c>
      <c r="T59" s="130">
        <f t="shared" si="16"/>
        <v>-5.1178195270325961</v>
      </c>
    </row>
    <row r="60" spans="2:20" ht="21" customHeight="1" x14ac:dyDescent="0.25">
      <c r="B60" s="67">
        <v>2015</v>
      </c>
      <c r="C60" s="126">
        <v>208.6472</v>
      </c>
      <c r="D60" s="126">
        <v>198.95078599999999</v>
      </c>
      <c r="E60" s="126">
        <v>209.62088299999999</v>
      </c>
      <c r="F60" s="126">
        <v>203.25821500000001</v>
      </c>
      <c r="G60" s="126">
        <v>188.59266400000001</v>
      </c>
      <c r="H60" s="126">
        <v>198.64934</v>
      </c>
      <c r="I60" s="126">
        <v>161.46893499999999</v>
      </c>
      <c r="J60" s="126">
        <v>168.000451</v>
      </c>
      <c r="K60" s="126">
        <v>203.924803</v>
      </c>
      <c r="L60" s="126">
        <v>177.38234800000001</v>
      </c>
      <c r="M60" s="126">
        <v>209.37693300000001</v>
      </c>
      <c r="N60" s="127">
        <v>207.775823</v>
      </c>
      <c r="O60" s="63">
        <f t="shared" si="12"/>
        <v>617.21886900000004</v>
      </c>
      <c r="P60" s="124">
        <f t="shared" si="17"/>
        <v>-2.8289724106274172</v>
      </c>
      <c r="Q60" s="66">
        <f t="shared" si="13"/>
        <v>2335.648381</v>
      </c>
      <c r="R60" s="124">
        <f>((Q60/Q58)-1)*100</f>
        <v>-9.4143309111558544</v>
      </c>
      <c r="S60" s="62"/>
      <c r="T60" s="55"/>
    </row>
    <row r="61" spans="2:20" ht="21" customHeight="1" x14ac:dyDescent="0.25">
      <c r="B61" s="82">
        <v>2016</v>
      </c>
      <c r="C61" s="128">
        <v>205.806512</v>
      </c>
      <c r="D61" s="128">
        <v>203.06971899999999</v>
      </c>
      <c r="E61" s="128">
        <v>203.54064399999999</v>
      </c>
      <c r="F61" s="128"/>
      <c r="G61" s="128"/>
      <c r="H61" s="128"/>
      <c r="I61" s="128"/>
      <c r="J61" s="128"/>
      <c r="K61" s="128"/>
      <c r="L61" s="128"/>
      <c r="M61" s="128"/>
      <c r="N61" s="129"/>
      <c r="O61" s="65">
        <f>SUM(C61:E61)</f>
        <v>612.41687499999989</v>
      </c>
      <c r="P61" s="125">
        <f t="shared" si="17"/>
        <v>-0.77800505480012383</v>
      </c>
      <c r="Q61" s="107"/>
      <c r="R61" s="118"/>
      <c r="S61" s="64"/>
      <c r="T61" s="112"/>
    </row>
    <row r="62" spans="2:20" ht="21" customHeight="1" x14ac:dyDescent="0.25">
      <c r="C62" s="62"/>
      <c r="D62" s="62"/>
      <c r="E62" s="62"/>
      <c r="F62" s="62"/>
      <c r="G62" s="62"/>
      <c r="H62" s="62"/>
      <c r="I62" s="62"/>
      <c r="J62" s="62"/>
      <c r="K62" s="62"/>
      <c r="L62" s="62"/>
      <c r="M62" s="62"/>
      <c r="N62" s="62"/>
      <c r="O62" s="62"/>
      <c r="P62" s="62"/>
    </row>
    <row r="63" spans="2:20" ht="25.5" customHeight="1" x14ac:dyDescent="0.4">
      <c r="B63" s="57" t="s">
        <v>46</v>
      </c>
      <c r="C63" s="76"/>
      <c r="D63" s="76"/>
      <c r="E63" s="76"/>
      <c r="F63" s="76"/>
      <c r="G63" s="76"/>
      <c r="H63" s="76"/>
      <c r="I63" s="76"/>
      <c r="J63" s="76"/>
      <c r="K63" s="76"/>
      <c r="L63" s="76"/>
      <c r="M63" s="76"/>
      <c r="N63" s="76"/>
      <c r="O63" s="76"/>
      <c r="P63" s="76"/>
      <c r="Q63" s="77"/>
      <c r="R63" s="54"/>
      <c r="S63" s="122"/>
      <c r="T63" s="122"/>
    </row>
    <row r="64" spans="2:20" ht="47.25" x14ac:dyDescent="0.25">
      <c r="B64" s="119" t="s">
        <v>23</v>
      </c>
      <c r="C64" s="105" t="s">
        <v>24</v>
      </c>
      <c r="D64" s="105" t="s">
        <v>25</v>
      </c>
      <c r="E64" s="105" t="s">
        <v>26</v>
      </c>
      <c r="F64" s="105" t="s">
        <v>27</v>
      </c>
      <c r="G64" s="105" t="s">
        <v>28</v>
      </c>
      <c r="H64" s="105" t="s">
        <v>29</v>
      </c>
      <c r="I64" s="105" t="s">
        <v>30</v>
      </c>
      <c r="J64" s="105" t="s">
        <v>31</v>
      </c>
      <c r="K64" s="105" t="s">
        <v>32</v>
      </c>
      <c r="L64" s="105" t="s">
        <v>33</v>
      </c>
      <c r="M64" s="105" t="s">
        <v>34</v>
      </c>
      <c r="N64" s="120" t="s">
        <v>35</v>
      </c>
      <c r="O64" s="109" t="s">
        <v>67</v>
      </c>
      <c r="P64" s="121" t="s">
        <v>64</v>
      </c>
      <c r="Q64" s="109" t="s">
        <v>23</v>
      </c>
      <c r="R64" s="121" t="s">
        <v>36</v>
      </c>
      <c r="S64" s="109" t="s">
        <v>63</v>
      </c>
      <c r="T64" s="109" t="s">
        <v>66</v>
      </c>
    </row>
    <row r="65" spans="2:20" ht="21" customHeight="1" x14ac:dyDescent="0.25">
      <c r="B65" s="67">
        <v>2000</v>
      </c>
      <c r="C65" s="126">
        <v>24.923431999999998</v>
      </c>
      <c r="D65" s="126">
        <v>19.553066000000001</v>
      </c>
      <c r="E65" s="126">
        <v>21.902636999999999</v>
      </c>
      <c r="F65" s="126">
        <v>22.628423000000002</v>
      </c>
      <c r="G65" s="126">
        <v>21.055178999999999</v>
      </c>
      <c r="H65" s="126">
        <v>17.887581999999998</v>
      </c>
      <c r="I65" s="126">
        <v>27.509001999999999</v>
      </c>
      <c r="J65" s="126">
        <v>21.031704000000001</v>
      </c>
      <c r="K65" s="126">
        <v>21.334416999999998</v>
      </c>
      <c r="L65" s="126">
        <v>21.900442999999999</v>
      </c>
      <c r="M65" s="126">
        <v>21.278524000000001</v>
      </c>
      <c r="N65" s="127">
        <v>19.808128</v>
      </c>
      <c r="O65" s="190">
        <f>SUM(C65:E65)</f>
        <v>66.379134999999991</v>
      </c>
      <c r="P65" s="117"/>
      <c r="Q65" s="66">
        <f>SUM(C65:N65)</f>
        <v>260.81253699999996</v>
      </c>
      <c r="R65" s="117"/>
      <c r="S65" s="62">
        <f>SUM(I65:N65,C66:H66)</f>
        <v>281.18444599999998</v>
      </c>
      <c r="T65" s="110"/>
    </row>
    <row r="66" spans="2:20" ht="21" customHeight="1" x14ac:dyDescent="0.25">
      <c r="B66" s="67">
        <v>2001</v>
      </c>
      <c r="C66" s="126">
        <v>22.950551000000001</v>
      </c>
      <c r="D66" s="126">
        <v>51.07696</v>
      </c>
      <c r="E66" s="126">
        <v>10.312828</v>
      </c>
      <c r="F66" s="126">
        <v>21.216498000000001</v>
      </c>
      <c r="G66" s="126">
        <v>21.007021999999999</v>
      </c>
      <c r="H66" s="126">
        <v>21.758368999999998</v>
      </c>
      <c r="I66" s="126">
        <v>21.278582</v>
      </c>
      <c r="J66" s="126">
        <v>19.177365000000002</v>
      </c>
      <c r="K66" s="126">
        <v>21.163808</v>
      </c>
      <c r="L66" s="126">
        <v>29.352432</v>
      </c>
      <c r="M66" s="126">
        <v>11.196872000000001</v>
      </c>
      <c r="N66" s="127">
        <v>20.514676000000001</v>
      </c>
      <c r="O66" s="63">
        <f t="shared" ref="O66:O80" si="18">SUM(C66:E66)</f>
        <v>84.340339</v>
      </c>
      <c r="P66" s="124">
        <f>((O66/O65)-1)*100</f>
        <v>27.05850867143722</v>
      </c>
      <c r="Q66" s="66">
        <f t="shared" ref="Q66:Q80" si="19">SUM(C66:N66)</f>
        <v>271.00596300000001</v>
      </c>
      <c r="R66" s="124">
        <f t="shared" ref="R66:R79" si="20">((Q66/Q65)-1)*100</f>
        <v>3.9083343604759513</v>
      </c>
      <c r="S66" s="62">
        <f t="shared" ref="S66:S79" si="21">SUM(I66:N66,C67:H67)</f>
        <v>253.43860599999999</v>
      </c>
      <c r="T66" s="130">
        <f t="shared" ref="T66:T79" si="22">((S66/S65)-1)*100</f>
        <v>-9.8674874783080906</v>
      </c>
    </row>
    <row r="67" spans="2:20" ht="21" customHeight="1" x14ac:dyDescent="0.25">
      <c r="B67" s="67">
        <v>2002</v>
      </c>
      <c r="C67" s="126">
        <v>26.152000000000001</v>
      </c>
      <c r="D67" s="126">
        <v>19.998000000000001</v>
      </c>
      <c r="E67" s="126">
        <v>20.990424999999998</v>
      </c>
      <c r="F67" s="126">
        <v>32.203000000000003</v>
      </c>
      <c r="G67" s="126">
        <v>10.885446</v>
      </c>
      <c r="H67" s="126">
        <v>20.526</v>
      </c>
      <c r="I67" s="126">
        <v>23.312999999999999</v>
      </c>
      <c r="J67" s="126">
        <v>20.178000000000001</v>
      </c>
      <c r="K67" s="126">
        <v>22.344000000000001</v>
      </c>
      <c r="L67" s="126">
        <v>21.062000000000001</v>
      </c>
      <c r="M67" s="126">
        <v>21.782</v>
      </c>
      <c r="N67" s="127">
        <v>21.943000000000001</v>
      </c>
      <c r="O67" s="63">
        <f t="shared" si="18"/>
        <v>67.140425000000008</v>
      </c>
      <c r="P67" s="124">
        <f t="shared" ref="P67:P81" si="23">((O67/O66)-1)*100</f>
        <v>-20.393460832544186</v>
      </c>
      <c r="Q67" s="66">
        <f t="shared" si="19"/>
        <v>261.37687099999999</v>
      </c>
      <c r="R67" s="124">
        <f t="shared" si="20"/>
        <v>-3.5530922985631874</v>
      </c>
      <c r="S67" s="62">
        <f t="shared" si="21"/>
        <v>264.91829899999999</v>
      </c>
      <c r="T67" s="130">
        <f t="shared" si="22"/>
        <v>4.5295754980596792</v>
      </c>
    </row>
    <row r="68" spans="2:20" ht="21" customHeight="1" x14ac:dyDescent="0.25">
      <c r="B68" s="67">
        <v>2003</v>
      </c>
      <c r="C68" s="126">
        <v>22.021374000000002</v>
      </c>
      <c r="D68" s="126">
        <v>22.046181000000001</v>
      </c>
      <c r="E68" s="126">
        <v>22.360288000000001</v>
      </c>
      <c r="F68" s="126">
        <v>21.965813000000001</v>
      </c>
      <c r="G68" s="126">
        <v>21.500695</v>
      </c>
      <c r="H68" s="126">
        <v>24.401948000000001</v>
      </c>
      <c r="I68" s="126">
        <v>21.115445999999999</v>
      </c>
      <c r="J68" s="126">
        <v>20.602</v>
      </c>
      <c r="K68" s="126">
        <v>21.733000000000001</v>
      </c>
      <c r="L68" s="126">
        <v>21.56</v>
      </c>
      <c r="M68" s="126">
        <v>21.978000000000002</v>
      </c>
      <c r="N68" s="127">
        <v>21.617000000000001</v>
      </c>
      <c r="O68" s="63">
        <f t="shared" si="18"/>
        <v>66.427842999999996</v>
      </c>
      <c r="P68" s="124">
        <f t="shared" si="23"/>
        <v>-1.0613307854396403</v>
      </c>
      <c r="Q68" s="66">
        <f t="shared" si="19"/>
        <v>262.90174500000001</v>
      </c>
      <c r="R68" s="124">
        <f t="shared" si="20"/>
        <v>0.58340051059835307</v>
      </c>
      <c r="S68" s="62">
        <f t="shared" si="21"/>
        <v>258.59908899999999</v>
      </c>
      <c r="T68" s="130">
        <f t="shared" si="22"/>
        <v>-2.3853429619069111</v>
      </c>
    </row>
    <row r="69" spans="2:20" ht="21" customHeight="1" x14ac:dyDescent="0.25">
      <c r="B69" s="67">
        <v>2004</v>
      </c>
      <c r="C69" s="126">
        <v>19.033201999999999</v>
      </c>
      <c r="D69" s="126">
        <v>22.653691999999999</v>
      </c>
      <c r="E69" s="126">
        <v>21.128931000000001</v>
      </c>
      <c r="F69" s="126">
        <v>23.134308000000001</v>
      </c>
      <c r="G69" s="126">
        <v>21.925039000000002</v>
      </c>
      <c r="H69" s="126">
        <v>22.118471</v>
      </c>
      <c r="I69" s="126">
        <v>21.506841999999999</v>
      </c>
      <c r="J69" s="126">
        <v>20.541318</v>
      </c>
      <c r="K69" s="126">
        <v>21.034599</v>
      </c>
      <c r="L69" s="126">
        <v>21.618680000000001</v>
      </c>
      <c r="M69" s="126">
        <v>22.111101000000001</v>
      </c>
      <c r="N69" s="127">
        <v>20.718904999999999</v>
      </c>
      <c r="O69" s="63">
        <f t="shared" si="18"/>
        <v>62.815824999999997</v>
      </c>
      <c r="P69" s="124">
        <f t="shared" si="23"/>
        <v>-5.4375060770827659</v>
      </c>
      <c r="Q69" s="66">
        <f t="shared" si="19"/>
        <v>257.52508799999998</v>
      </c>
      <c r="R69" s="124">
        <f t="shared" si="20"/>
        <v>-2.0451203167175747</v>
      </c>
      <c r="S69" s="62">
        <f t="shared" si="21"/>
        <v>256.00932299999999</v>
      </c>
      <c r="T69" s="130">
        <f t="shared" si="22"/>
        <v>-1.0014598311287926</v>
      </c>
    </row>
    <row r="70" spans="2:20" ht="21" customHeight="1" x14ac:dyDescent="0.25">
      <c r="B70" s="67">
        <v>2005</v>
      </c>
      <c r="C70" s="126">
        <v>19.283946</v>
      </c>
      <c r="D70" s="126">
        <v>23.974162</v>
      </c>
      <c r="E70" s="126">
        <v>20.908535000000001</v>
      </c>
      <c r="F70" s="126">
        <v>21.895510000000002</v>
      </c>
      <c r="G70" s="126">
        <v>20.594391999999999</v>
      </c>
      <c r="H70" s="126">
        <v>21.821332999999999</v>
      </c>
      <c r="I70" s="126">
        <v>22.938281</v>
      </c>
      <c r="J70" s="126">
        <v>18.888670999999999</v>
      </c>
      <c r="K70" s="126">
        <v>22.639139</v>
      </c>
      <c r="L70" s="126">
        <v>22.021369</v>
      </c>
      <c r="M70" s="126">
        <v>22.212973999999999</v>
      </c>
      <c r="N70" s="127">
        <v>20.964549000000002</v>
      </c>
      <c r="O70" s="63">
        <f t="shared" si="18"/>
        <v>64.166642999999993</v>
      </c>
      <c r="P70" s="124">
        <f t="shared" si="23"/>
        <v>2.1504421855479849</v>
      </c>
      <c r="Q70" s="66">
        <f t="shared" si="19"/>
        <v>258.14286099999998</v>
      </c>
      <c r="R70" s="124">
        <f t="shared" si="20"/>
        <v>0.23988847253593182</v>
      </c>
      <c r="S70" s="62">
        <f t="shared" si="21"/>
        <v>262.52584600000006</v>
      </c>
      <c r="T70" s="130">
        <f t="shared" si="22"/>
        <v>2.5454240976997777</v>
      </c>
    </row>
    <row r="71" spans="2:20" ht="21" customHeight="1" x14ac:dyDescent="0.25">
      <c r="B71" s="67">
        <v>2006</v>
      </c>
      <c r="C71" s="126">
        <v>23.629071</v>
      </c>
      <c r="D71" s="126">
        <v>20.016776</v>
      </c>
      <c r="E71" s="126">
        <v>21.348058000000002</v>
      </c>
      <c r="F71" s="126">
        <v>23.857783000000001</v>
      </c>
      <c r="G71" s="126">
        <v>20.887416000000002</v>
      </c>
      <c r="H71" s="126">
        <v>23.121759000000001</v>
      </c>
      <c r="I71" s="126">
        <v>22.653680999999999</v>
      </c>
      <c r="J71" s="126">
        <v>19.048859</v>
      </c>
      <c r="K71" s="126">
        <v>22.219436000000002</v>
      </c>
      <c r="L71" s="126">
        <v>22.465102999999999</v>
      </c>
      <c r="M71" s="126">
        <v>22.753792000000001</v>
      </c>
      <c r="N71" s="127">
        <v>21.119748000000001</v>
      </c>
      <c r="O71" s="63">
        <f t="shared" si="18"/>
        <v>64.993905000000012</v>
      </c>
      <c r="P71" s="124">
        <f t="shared" si="23"/>
        <v>1.289239956031385</v>
      </c>
      <c r="Q71" s="66">
        <f t="shared" si="19"/>
        <v>263.12148200000001</v>
      </c>
      <c r="R71" s="124">
        <f t="shared" si="20"/>
        <v>1.9286301316696175</v>
      </c>
      <c r="S71" s="62">
        <f t="shared" si="21"/>
        <v>265.89597100000003</v>
      </c>
      <c r="T71" s="130">
        <f t="shared" si="22"/>
        <v>1.2837307455053182</v>
      </c>
    </row>
    <row r="72" spans="2:20" ht="21" customHeight="1" x14ac:dyDescent="0.25">
      <c r="B72" s="67">
        <v>2007</v>
      </c>
      <c r="C72" s="126">
        <v>22.621511000000002</v>
      </c>
      <c r="D72" s="126">
        <v>22.700139</v>
      </c>
      <c r="E72" s="126">
        <v>21.886071000000001</v>
      </c>
      <c r="F72" s="126">
        <v>22.960995</v>
      </c>
      <c r="G72" s="126">
        <v>22.039567999999999</v>
      </c>
      <c r="H72" s="126">
        <v>23.427067999999998</v>
      </c>
      <c r="I72" s="126">
        <v>21.784863000000001</v>
      </c>
      <c r="J72" s="126">
        <v>22.867943</v>
      </c>
      <c r="K72" s="126">
        <v>23.380365999999999</v>
      </c>
      <c r="L72" s="126">
        <v>20.969871999999999</v>
      </c>
      <c r="M72" s="126">
        <v>23.231579</v>
      </c>
      <c r="N72" s="127">
        <v>22.317057999999999</v>
      </c>
      <c r="O72" s="63">
        <f t="shared" si="18"/>
        <v>67.207721000000006</v>
      </c>
      <c r="P72" s="124">
        <f t="shared" si="23"/>
        <v>3.4061901650623838</v>
      </c>
      <c r="Q72" s="66">
        <f t="shared" si="19"/>
        <v>270.18703300000004</v>
      </c>
      <c r="R72" s="124">
        <f t="shared" si="20"/>
        <v>2.6852809380269571</v>
      </c>
      <c r="S72" s="62">
        <f t="shared" si="21"/>
        <v>269.60348599999998</v>
      </c>
      <c r="T72" s="130">
        <f t="shared" si="22"/>
        <v>1.3943479421882454</v>
      </c>
    </row>
    <row r="73" spans="2:20" ht="21" customHeight="1" x14ac:dyDescent="0.25">
      <c r="B73" s="67">
        <v>2008</v>
      </c>
      <c r="C73" s="126">
        <v>22.369427999999999</v>
      </c>
      <c r="D73" s="126">
        <v>22.670762</v>
      </c>
      <c r="E73" s="126">
        <v>20.797156000000001</v>
      </c>
      <c r="F73" s="126">
        <v>25.136102999999999</v>
      </c>
      <c r="G73" s="126">
        <v>21.085628</v>
      </c>
      <c r="H73" s="126">
        <v>22.992728</v>
      </c>
      <c r="I73" s="126">
        <v>21.51932</v>
      </c>
      <c r="J73" s="126">
        <v>21.934284999999999</v>
      </c>
      <c r="K73" s="126">
        <v>22.211953999999999</v>
      </c>
      <c r="L73" s="126">
        <v>22.320848999999999</v>
      </c>
      <c r="M73" s="126">
        <v>23.757746999999998</v>
      </c>
      <c r="N73" s="127">
        <v>22.747125</v>
      </c>
      <c r="O73" s="63">
        <f t="shared" si="18"/>
        <v>65.837345999999997</v>
      </c>
      <c r="P73" s="124">
        <f t="shared" si="23"/>
        <v>-2.0390142376647602</v>
      </c>
      <c r="Q73" s="66">
        <f t="shared" si="19"/>
        <v>269.54308499999996</v>
      </c>
      <c r="R73" s="124">
        <f t="shared" si="20"/>
        <v>-0.23833416165462973</v>
      </c>
      <c r="S73" s="62">
        <f t="shared" si="21"/>
        <v>272.63711999999998</v>
      </c>
      <c r="T73" s="130">
        <f t="shared" si="22"/>
        <v>1.125220613801714</v>
      </c>
    </row>
    <row r="74" spans="2:20" ht="21" customHeight="1" x14ac:dyDescent="0.25">
      <c r="B74" s="67">
        <v>2009</v>
      </c>
      <c r="C74" s="126">
        <v>22.593741000000001</v>
      </c>
      <c r="D74" s="126">
        <v>23.170686</v>
      </c>
      <c r="E74" s="126">
        <v>23.094895000000001</v>
      </c>
      <c r="F74" s="126">
        <v>22.970334000000001</v>
      </c>
      <c r="G74" s="126">
        <v>23.516183999999999</v>
      </c>
      <c r="H74" s="126">
        <v>22.8</v>
      </c>
      <c r="I74" s="126">
        <v>23.623999999999999</v>
      </c>
      <c r="J74" s="126">
        <v>21.116</v>
      </c>
      <c r="K74" s="126">
        <v>23.789833999999999</v>
      </c>
      <c r="L74" s="126">
        <v>21.303999999999998</v>
      </c>
      <c r="M74" s="126">
        <v>34.170636000000002</v>
      </c>
      <c r="N74" s="127">
        <v>11.540445999999999</v>
      </c>
      <c r="O74" s="63">
        <f t="shared" si="18"/>
        <v>68.859321999999992</v>
      </c>
      <c r="P74" s="124">
        <f t="shared" si="23"/>
        <v>4.5900635180524896</v>
      </c>
      <c r="Q74" s="66">
        <f t="shared" si="19"/>
        <v>273.69075599999996</v>
      </c>
      <c r="R74" s="124">
        <f t="shared" si="20"/>
        <v>1.5387784850796615</v>
      </c>
      <c r="S74" s="62">
        <f t="shared" si="21"/>
        <v>281.02567399999998</v>
      </c>
      <c r="T74" s="130">
        <f t="shared" si="22"/>
        <v>3.0768202070209583</v>
      </c>
    </row>
    <row r="75" spans="2:20" ht="21" customHeight="1" x14ac:dyDescent="0.25">
      <c r="B75" s="67">
        <v>2010</v>
      </c>
      <c r="C75" s="126">
        <v>26.843937</v>
      </c>
      <c r="D75" s="126">
        <v>23.581</v>
      </c>
      <c r="E75" s="126">
        <v>23.520173</v>
      </c>
      <c r="F75" s="126">
        <v>24.241116000000002</v>
      </c>
      <c r="G75" s="126">
        <v>23.087531999999999</v>
      </c>
      <c r="H75" s="126">
        <v>24.207000000000001</v>
      </c>
      <c r="I75" s="126">
        <v>23.925587</v>
      </c>
      <c r="J75" s="126">
        <v>21.845441000000001</v>
      </c>
      <c r="K75" s="126">
        <v>23.827479</v>
      </c>
      <c r="L75" s="126">
        <v>22.893063000000001</v>
      </c>
      <c r="M75" s="126">
        <v>23.535938000000002</v>
      </c>
      <c r="N75" s="127">
        <v>23.224858999999999</v>
      </c>
      <c r="O75" s="63">
        <f t="shared" si="18"/>
        <v>73.94511</v>
      </c>
      <c r="P75" s="124">
        <f t="shared" si="23"/>
        <v>7.3857654305687248</v>
      </c>
      <c r="Q75" s="66">
        <f t="shared" si="19"/>
        <v>284.73312500000003</v>
      </c>
      <c r="R75" s="124">
        <f t="shared" si="20"/>
        <v>4.0346152575208238</v>
      </c>
      <c r="S75" s="62">
        <f t="shared" si="21"/>
        <v>280.20620099999996</v>
      </c>
      <c r="T75" s="130">
        <f t="shared" si="22"/>
        <v>-0.29160075958042375</v>
      </c>
    </row>
    <row r="76" spans="2:20" ht="21" customHeight="1" x14ac:dyDescent="0.25">
      <c r="B76" s="67">
        <v>2011</v>
      </c>
      <c r="C76" s="126">
        <v>23.81784</v>
      </c>
      <c r="D76" s="126">
        <v>23.680250999999998</v>
      </c>
      <c r="E76" s="126">
        <v>22.990798999999999</v>
      </c>
      <c r="F76" s="126">
        <v>23.730003999999997</v>
      </c>
      <c r="G76" s="126">
        <v>23.881817999999992</v>
      </c>
      <c r="H76" s="126">
        <v>22.853121999999999</v>
      </c>
      <c r="I76" s="126">
        <v>23.587226000000001</v>
      </c>
      <c r="J76" s="126">
        <v>22.601188</v>
      </c>
      <c r="K76" s="126">
        <v>25.042874000000001</v>
      </c>
      <c r="L76" s="126">
        <v>21.593118</v>
      </c>
      <c r="M76" s="126">
        <v>23.80378</v>
      </c>
      <c r="N76" s="127">
        <v>23.390999999999998</v>
      </c>
      <c r="O76" s="63">
        <f t="shared" si="18"/>
        <v>70.488889999999998</v>
      </c>
      <c r="P76" s="124">
        <f t="shared" si="23"/>
        <v>-4.6740345642869441</v>
      </c>
      <c r="Q76" s="66">
        <f t="shared" si="19"/>
        <v>280.97302000000002</v>
      </c>
      <c r="R76" s="124">
        <f t="shared" si="20"/>
        <v>-1.3205716756699792</v>
      </c>
      <c r="S76" s="62">
        <f t="shared" si="21"/>
        <v>281.55689900000004</v>
      </c>
      <c r="T76" s="130">
        <f t="shared" si="22"/>
        <v>0.48203715520203083</v>
      </c>
    </row>
    <row r="77" spans="2:20" ht="21" customHeight="1" x14ac:dyDescent="0.25">
      <c r="B77" s="67">
        <v>2012</v>
      </c>
      <c r="C77" s="126">
        <v>24.142589000000005</v>
      </c>
      <c r="D77" s="126">
        <v>28.662464</v>
      </c>
      <c r="E77" s="126">
        <v>14.355017999999998</v>
      </c>
      <c r="F77" s="126">
        <v>25.488482000000005</v>
      </c>
      <c r="G77" s="126">
        <v>24.857244000000001</v>
      </c>
      <c r="H77" s="126">
        <v>24.031915999999999</v>
      </c>
      <c r="I77" s="126">
        <v>23.138894000000001</v>
      </c>
      <c r="J77" s="126">
        <v>21.941787000000001</v>
      </c>
      <c r="K77" s="126">
        <v>23.61598</v>
      </c>
      <c r="L77" s="126">
        <v>20.278061999999998</v>
      </c>
      <c r="M77" s="126">
        <v>216.45751799999999</v>
      </c>
      <c r="N77" s="127">
        <v>-49.368060999999997</v>
      </c>
      <c r="O77" s="63">
        <f t="shared" si="18"/>
        <v>67.160071000000002</v>
      </c>
      <c r="P77" s="124">
        <f t="shared" si="23"/>
        <v>-4.7224732862157337</v>
      </c>
      <c r="Q77" s="66">
        <f t="shared" si="19"/>
        <v>397.60189300000002</v>
      </c>
      <c r="R77" s="124">
        <f t="shared" si="20"/>
        <v>41.508922458106468</v>
      </c>
      <c r="S77" s="62">
        <f t="shared" si="21"/>
        <v>386.57852099999991</v>
      </c>
      <c r="T77" s="130">
        <f t="shared" si="22"/>
        <v>37.300319179889762</v>
      </c>
    </row>
    <row r="78" spans="2:20" ht="21" customHeight="1" x14ac:dyDescent="0.25">
      <c r="B78" s="67">
        <v>2013</v>
      </c>
      <c r="C78" s="126">
        <v>16.356525000000001</v>
      </c>
      <c r="D78" s="126">
        <v>21.995543000000001</v>
      </c>
      <c r="E78" s="126">
        <v>21.761434999999999</v>
      </c>
      <c r="F78" s="126">
        <v>24.825229</v>
      </c>
      <c r="G78" s="126">
        <v>15.839684</v>
      </c>
      <c r="H78" s="126">
        <v>29.735925000000002</v>
      </c>
      <c r="I78" s="126">
        <v>19.581496000000001</v>
      </c>
      <c r="J78" s="126">
        <v>19.050007000000001</v>
      </c>
      <c r="K78" s="126">
        <v>28.761903</v>
      </c>
      <c r="L78" s="126">
        <v>23.343067999999999</v>
      </c>
      <c r="M78" s="126">
        <v>23.284761</v>
      </c>
      <c r="N78" s="127">
        <v>23.786415000000002</v>
      </c>
      <c r="O78" s="63">
        <f t="shared" si="18"/>
        <v>60.113503000000001</v>
      </c>
      <c r="P78" s="124">
        <f t="shared" si="23"/>
        <v>-10.492198556490507</v>
      </c>
      <c r="Q78" s="66">
        <f t="shared" si="19"/>
        <v>268.32199099999997</v>
      </c>
      <c r="R78" s="124">
        <f t="shared" si="20"/>
        <v>-32.514911089721608</v>
      </c>
      <c r="S78" s="62">
        <f t="shared" si="21"/>
        <v>285.15340899999995</v>
      </c>
      <c r="T78" s="130">
        <f t="shared" si="22"/>
        <v>-26.236613389081686</v>
      </c>
    </row>
    <row r="79" spans="2:20" ht="21" customHeight="1" x14ac:dyDescent="0.25">
      <c r="B79" s="67">
        <v>2014</v>
      </c>
      <c r="C79" s="126">
        <v>26.374586999999998</v>
      </c>
      <c r="D79" s="126">
        <v>24.507639999999999</v>
      </c>
      <c r="E79" s="126">
        <v>26.267024999999997</v>
      </c>
      <c r="F79" s="126">
        <v>21.56203</v>
      </c>
      <c r="G79" s="126">
        <v>22.905322999999999</v>
      </c>
      <c r="H79" s="126">
        <v>25.729154000000001</v>
      </c>
      <c r="I79" s="126">
        <v>28.597494000000001</v>
      </c>
      <c r="J79" s="126">
        <v>19.275100999999999</v>
      </c>
      <c r="K79" s="126">
        <v>29.119062</v>
      </c>
      <c r="L79" s="126">
        <v>22.726548999999999</v>
      </c>
      <c r="M79" s="126">
        <v>28.279081000000001</v>
      </c>
      <c r="N79" s="127">
        <v>23.833172999999999</v>
      </c>
      <c r="O79" s="63">
        <f t="shared" si="18"/>
        <v>77.14925199999999</v>
      </c>
      <c r="P79" s="124">
        <f t="shared" si="23"/>
        <v>28.339305064288123</v>
      </c>
      <c r="Q79" s="66">
        <f t="shared" si="19"/>
        <v>299.176219</v>
      </c>
      <c r="R79" s="124">
        <f t="shared" si="20"/>
        <v>11.498956117987369</v>
      </c>
      <c r="S79" s="62">
        <f t="shared" si="21"/>
        <v>298.17254500000007</v>
      </c>
      <c r="T79" s="130">
        <f t="shared" si="22"/>
        <v>4.5656603039243793</v>
      </c>
    </row>
    <row r="80" spans="2:20" ht="21" customHeight="1" x14ac:dyDescent="0.25">
      <c r="B80" s="67">
        <v>2015</v>
      </c>
      <c r="C80" s="126">
        <v>25.464779</v>
      </c>
      <c r="D80" s="126">
        <v>24.010131000000001</v>
      </c>
      <c r="E80" s="126">
        <v>23.523513000000001</v>
      </c>
      <c r="F80" s="126">
        <v>22.132000000000001</v>
      </c>
      <c r="G80" s="126">
        <v>25.481574999999999</v>
      </c>
      <c r="H80" s="126">
        <v>25.730087000000001</v>
      </c>
      <c r="I80" s="126">
        <v>25.007763000000001</v>
      </c>
      <c r="J80" s="126">
        <v>21.579376</v>
      </c>
      <c r="K80" s="126">
        <v>28.007968000000002</v>
      </c>
      <c r="L80" s="126">
        <v>27.007231000000001</v>
      </c>
      <c r="M80" s="126">
        <v>28.241568999999998</v>
      </c>
      <c r="N80" s="127">
        <v>25.868161000000001</v>
      </c>
      <c r="O80" s="63">
        <f t="shared" si="18"/>
        <v>72.998423000000003</v>
      </c>
      <c r="P80" s="124">
        <f t="shared" si="23"/>
        <v>-5.3802582557767265</v>
      </c>
      <c r="Q80" s="66">
        <f t="shared" si="19"/>
        <v>302.05415299999999</v>
      </c>
      <c r="R80" s="124">
        <f>((Q80/Q78)-1)*100</f>
        <v>12.571523442519483</v>
      </c>
      <c r="S80" s="62"/>
      <c r="T80" s="55"/>
    </row>
    <row r="81" spans="2:20" ht="21" customHeight="1" x14ac:dyDescent="0.25">
      <c r="B81" s="82">
        <v>2016</v>
      </c>
      <c r="C81" s="128">
        <v>25.354657</v>
      </c>
      <c r="D81" s="128">
        <v>26.244308</v>
      </c>
      <c r="E81" s="128">
        <v>25.090744999999998</v>
      </c>
      <c r="F81" s="128"/>
      <c r="G81" s="128"/>
      <c r="H81" s="128"/>
      <c r="I81" s="128"/>
      <c r="J81" s="128"/>
      <c r="K81" s="128"/>
      <c r="L81" s="128"/>
      <c r="M81" s="128"/>
      <c r="N81" s="129"/>
      <c r="O81" s="65">
        <f>SUM(C81:E81)</f>
        <v>76.689709999999991</v>
      </c>
      <c r="P81" s="125">
        <f t="shared" si="23"/>
        <v>5.0566667721027247</v>
      </c>
      <c r="Q81" s="107"/>
      <c r="R81" s="118"/>
      <c r="S81" s="64"/>
      <c r="T81" s="112"/>
    </row>
    <row r="82" spans="2:20" ht="21" customHeight="1" x14ac:dyDescent="0.25">
      <c r="B82" s="67"/>
      <c r="C82" s="62"/>
      <c r="D82" s="62"/>
      <c r="E82" s="62"/>
      <c r="F82" s="62"/>
      <c r="G82" s="62"/>
      <c r="H82" s="62"/>
      <c r="I82" s="62"/>
      <c r="J82" s="62"/>
      <c r="K82" s="62"/>
      <c r="L82" s="62"/>
      <c r="M82" s="62"/>
      <c r="N82" s="62"/>
      <c r="O82" s="66"/>
      <c r="P82" s="62"/>
    </row>
    <row r="83" spans="2:20" ht="28.5" customHeight="1" x14ac:dyDescent="0.4">
      <c r="B83" s="57" t="s">
        <v>47</v>
      </c>
      <c r="C83" s="76"/>
      <c r="D83" s="76"/>
      <c r="E83" s="76"/>
      <c r="F83" s="76"/>
      <c r="G83" s="76"/>
      <c r="H83" s="76"/>
      <c r="I83" s="76"/>
      <c r="J83" s="76"/>
      <c r="K83" s="76"/>
      <c r="L83" s="76"/>
      <c r="M83" s="76"/>
      <c r="N83" s="76"/>
      <c r="O83" s="76"/>
      <c r="P83" s="76"/>
      <c r="Q83" s="77"/>
      <c r="R83" s="54"/>
      <c r="S83" s="122"/>
      <c r="T83" s="122"/>
    </row>
    <row r="84" spans="2:20" ht="47.25" x14ac:dyDescent="0.25">
      <c r="B84" s="119" t="s">
        <v>23</v>
      </c>
      <c r="C84" s="105" t="s">
        <v>24</v>
      </c>
      <c r="D84" s="105" t="s">
        <v>25</v>
      </c>
      <c r="E84" s="105" t="s">
        <v>26</v>
      </c>
      <c r="F84" s="105" t="s">
        <v>27</v>
      </c>
      <c r="G84" s="105" t="s">
        <v>28</v>
      </c>
      <c r="H84" s="105" t="s">
        <v>29</v>
      </c>
      <c r="I84" s="105" t="s">
        <v>30</v>
      </c>
      <c r="J84" s="105" t="s">
        <v>31</v>
      </c>
      <c r="K84" s="105" t="s">
        <v>32</v>
      </c>
      <c r="L84" s="105" t="s">
        <v>33</v>
      </c>
      <c r="M84" s="105" t="s">
        <v>34</v>
      </c>
      <c r="N84" s="120" t="s">
        <v>35</v>
      </c>
      <c r="O84" s="109" t="s">
        <v>67</v>
      </c>
      <c r="P84" s="121" t="s">
        <v>64</v>
      </c>
      <c r="Q84" s="109" t="s">
        <v>23</v>
      </c>
      <c r="R84" s="121" t="s">
        <v>36</v>
      </c>
      <c r="S84" s="109" t="s">
        <v>63</v>
      </c>
      <c r="T84" s="109" t="s">
        <v>66</v>
      </c>
    </row>
    <row r="85" spans="2:20" ht="21" customHeight="1" x14ac:dyDescent="0.25">
      <c r="B85" s="67">
        <v>2000</v>
      </c>
      <c r="C85" s="126">
        <v>3.600047</v>
      </c>
      <c r="D85" s="126">
        <v>3.1462240000000001</v>
      </c>
      <c r="E85" s="126">
        <v>3.653025</v>
      </c>
      <c r="F85" s="126">
        <v>3.3449840000000002</v>
      </c>
      <c r="G85" s="126">
        <v>3.4619439999999999</v>
      </c>
      <c r="H85" s="126">
        <v>3.3245290000000001</v>
      </c>
      <c r="I85" s="126">
        <v>3.4346320000000001</v>
      </c>
      <c r="J85" s="126">
        <v>3.3221769999999999</v>
      </c>
      <c r="K85" s="126">
        <v>3.6861130000000002</v>
      </c>
      <c r="L85" s="126">
        <v>3.3169430000000002</v>
      </c>
      <c r="M85" s="126">
        <v>3.5126110000000001</v>
      </c>
      <c r="N85" s="127">
        <v>3.3660299999999999</v>
      </c>
      <c r="O85" s="190">
        <f>SUM(C85:E85)</f>
        <v>10.399296</v>
      </c>
      <c r="P85" s="117"/>
      <c r="Q85" s="66">
        <f>SUM(C85:N85)</f>
        <v>41.169258999999997</v>
      </c>
      <c r="R85" s="117"/>
      <c r="S85" s="62">
        <f>SUM(I85:N85,C86:H86)</f>
        <v>41.447271999999998</v>
      </c>
      <c r="T85" s="110"/>
    </row>
    <row r="86" spans="2:20" ht="21" customHeight="1" x14ac:dyDescent="0.25">
      <c r="B86" s="67">
        <v>2001</v>
      </c>
      <c r="C86" s="126">
        <v>4.1815119999999997</v>
      </c>
      <c r="D86" s="126">
        <v>3.351461</v>
      </c>
      <c r="E86" s="126">
        <v>3.496966</v>
      </c>
      <c r="F86" s="126">
        <v>3.4089580000000002</v>
      </c>
      <c r="G86" s="126">
        <v>2.7304409999999999</v>
      </c>
      <c r="H86" s="126">
        <v>3.6394280000000001</v>
      </c>
      <c r="I86" s="126">
        <v>3.4037109999999999</v>
      </c>
      <c r="J86" s="126">
        <v>3.656701</v>
      </c>
      <c r="K86" s="126">
        <v>4.029865</v>
      </c>
      <c r="L86" s="126">
        <v>3.3498250000000001</v>
      </c>
      <c r="M86" s="126">
        <v>3.522154</v>
      </c>
      <c r="N86" s="127">
        <v>3.2512490000000001</v>
      </c>
      <c r="O86" s="63">
        <f t="shared" ref="O86:O100" si="24">SUM(C86:E86)</f>
        <v>11.029939000000001</v>
      </c>
      <c r="P86" s="124">
        <f>((O86/O85)-1)*100</f>
        <v>6.0642855054803713</v>
      </c>
      <c r="Q86" s="66">
        <f t="shared" ref="Q86:Q100" si="25">SUM(C86:N86)</f>
        <v>42.022271000000003</v>
      </c>
      <c r="R86" s="124">
        <f t="shared" ref="R86:R99" si="26">((Q86/Q85)-1)*100</f>
        <v>2.0719634521476404</v>
      </c>
      <c r="S86" s="62">
        <f t="shared" ref="S86:S99" si="27">SUM(I86:N86,C87:H87)</f>
        <v>42.303817000000002</v>
      </c>
      <c r="T86" s="130">
        <f t="shared" ref="T86:T99" si="28">((S86/S85)-1)*100</f>
        <v>2.066589569513777</v>
      </c>
    </row>
    <row r="87" spans="2:20" ht="21" customHeight="1" x14ac:dyDescent="0.25">
      <c r="B87" s="67">
        <v>2002</v>
      </c>
      <c r="C87" s="126">
        <v>3.746</v>
      </c>
      <c r="D87" s="126">
        <v>3.423</v>
      </c>
      <c r="E87" s="126">
        <v>3.6851229999999999</v>
      </c>
      <c r="F87" s="126">
        <v>3.665</v>
      </c>
      <c r="G87" s="126">
        <v>3.776189</v>
      </c>
      <c r="H87" s="126">
        <v>2.7949999999999999</v>
      </c>
      <c r="I87" s="126">
        <v>3.1110000000000002</v>
      </c>
      <c r="J87" s="126">
        <v>3.4660000000000002</v>
      </c>
      <c r="K87" s="126">
        <v>4.8680000000000003</v>
      </c>
      <c r="L87" s="126">
        <v>2.4350000000000001</v>
      </c>
      <c r="M87" s="126">
        <v>4.1429999999999998</v>
      </c>
      <c r="N87" s="127">
        <v>3.2320000000000002</v>
      </c>
      <c r="O87" s="63">
        <f t="shared" si="24"/>
        <v>10.854123000000001</v>
      </c>
      <c r="P87" s="124">
        <f t="shared" ref="P87:P101" si="29">((O87/O86)-1)*100</f>
        <v>-1.5939888697480531</v>
      </c>
      <c r="Q87" s="66">
        <f t="shared" si="25"/>
        <v>42.345312</v>
      </c>
      <c r="R87" s="124">
        <f t="shared" si="26"/>
        <v>0.76873760582809592</v>
      </c>
      <c r="S87" s="62">
        <f t="shared" si="27"/>
        <v>43.037839999999996</v>
      </c>
      <c r="T87" s="130">
        <f t="shared" si="28"/>
        <v>1.7351223886014733</v>
      </c>
    </row>
    <row r="88" spans="2:20" ht="21" customHeight="1" x14ac:dyDescent="0.25">
      <c r="B88" s="67">
        <v>2003</v>
      </c>
      <c r="C88" s="126">
        <v>3.2021060000000001</v>
      </c>
      <c r="D88" s="126">
        <v>3.8774150000000001</v>
      </c>
      <c r="E88" s="126">
        <v>3.2787269999999999</v>
      </c>
      <c r="F88" s="126">
        <v>4.0922890000000001</v>
      </c>
      <c r="G88" s="126">
        <v>3.806279</v>
      </c>
      <c r="H88" s="126">
        <v>3.526024</v>
      </c>
      <c r="I88" s="126">
        <v>3.5415700000000001</v>
      </c>
      <c r="J88" s="126">
        <v>2.6440000000000001</v>
      </c>
      <c r="K88" s="126">
        <v>3.6659999999999999</v>
      </c>
      <c r="L88" s="126">
        <v>2.5089999999999999</v>
      </c>
      <c r="M88" s="126">
        <v>3.831</v>
      </c>
      <c r="N88" s="127">
        <v>3.2839999999999998</v>
      </c>
      <c r="O88" s="63">
        <f t="shared" si="24"/>
        <v>10.358248</v>
      </c>
      <c r="P88" s="124">
        <f t="shared" si="29"/>
        <v>-4.5685404523239885</v>
      </c>
      <c r="Q88" s="66">
        <f t="shared" si="25"/>
        <v>41.258409999999998</v>
      </c>
      <c r="R88" s="124">
        <f t="shared" si="26"/>
        <v>-2.5667587476979836</v>
      </c>
      <c r="S88" s="62">
        <f t="shared" si="27"/>
        <v>39.841159000000005</v>
      </c>
      <c r="T88" s="130">
        <f t="shared" si="28"/>
        <v>-7.4276055675656423</v>
      </c>
    </row>
    <row r="89" spans="2:20" ht="21" customHeight="1" x14ac:dyDescent="0.25">
      <c r="B89" s="67">
        <v>2004</v>
      </c>
      <c r="C89" s="126">
        <v>3.6769059999999998</v>
      </c>
      <c r="D89" s="126">
        <v>3.199395</v>
      </c>
      <c r="E89" s="126">
        <v>2.6154130000000002</v>
      </c>
      <c r="F89" s="126">
        <v>2.8201770000000002</v>
      </c>
      <c r="G89" s="126">
        <v>2.9500169999999999</v>
      </c>
      <c r="H89" s="126">
        <v>5.1036809999999999</v>
      </c>
      <c r="I89" s="126">
        <v>2.4460700000000002</v>
      </c>
      <c r="J89" s="126">
        <v>2.416674</v>
      </c>
      <c r="K89" s="126">
        <v>2.470669</v>
      </c>
      <c r="L89" s="126">
        <v>3.1783380000000001</v>
      </c>
      <c r="M89" s="126">
        <v>2.8423349999999998</v>
      </c>
      <c r="N89" s="127">
        <v>2.6135160000000002</v>
      </c>
      <c r="O89" s="63">
        <f t="shared" si="24"/>
        <v>9.491714</v>
      </c>
      <c r="P89" s="124">
        <f t="shared" si="29"/>
        <v>-8.3656425295088432</v>
      </c>
      <c r="Q89" s="66">
        <f t="shared" si="25"/>
        <v>36.333190999999999</v>
      </c>
      <c r="R89" s="124">
        <f t="shared" si="26"/>
        <v>-11.937491047279813</v>
      </c>
      <c r="S89" s="62">
        <f t="shared" si="27"/>
        <v>32.949960000000004</v>
      </c>
      <c r="T89" s="130">
        <f t="shared" si="28"/>
        <v>-17.296683060851713</v>
      </c>
    </row>
    <row r="90" spans="2:20" ht="21" customHeight="1" x14ac:dyDescent="0.25">
      <c r="B90" s="67">
        <v>2005</v>
      </c>
      <c r="C90" s="126">
        <v>3.1782840000000001</v>
      </c>
      <c r="D90" s="126">
        <v>3.084273</v>
      </c>
      <c r="E90" s="126">
        <v>3.0854349999999999</v>
      </c>
      <c r="F90" s="126">
        <v>2.1029</v>
      </c>
      <c r="G90" s="126">
        <v>2.7820200000000002</v>
      </c>
      <c r="H90" s="126">
        <v>2.7494459999999998</v>
      </c>
      <c r="I90" s="126">
        <v>2.6072280000000001</v>
      </c>
      <c r="J90" s="126">
        <v>2.6199050000000002</v>
      </c>
      <c r="K90" s="126">
        <v>3.1103429999999999</v>
      </c>
      <c r="L90" s="126">
        <v>3.0118520000000002</v>
      </c>
      <c r="M90" s="126">
        <v>3.1096550000000001</v>
      </c>
      <c r="N90" s="127">
        <v>3.0121349999999998</v>
      </c>
      <c r="O90" s="63">
        <f t="shared" si="24"/>
        <v>9.3479919999999996</v>
      </c>
      <c r="P90" s="124">
        <f t="shared" si="29"/>
        <v>-1.514183844983108</v>
      </c>
      <c r="Q90" s="66">
        <f t="shared" si="25"/>
        <v>34.453475999999995</v>
      </c>
      <c r="R90" s="124">
        <f t="shared" si="26"/>
        <v>-5.1735477899532807</v>
      </c>
      <c r="S90" s="62">
        <f t="shared" si="27"/>
        <v>34.017793999999995</v>
      </c>
      <c r="T90" s="130">
        <f t="shared" si="28"/>
        <v>3.2407747991196167</v>
      </c>
    </row>
    <row r="91" spans="2:20" ht="21" customHeight="1" x14ac:dyDescent="0.25">
      <c r="B91" s="67">
        <v>2006</v>
      </c>
      <c r="C91" s="126">
        <v>2.9992899999999998</v>
      </c>
      <c r="D91" s="126">
        <v>2.5312760000000001</v>
      </c>
      <c r="E91" s="126">
        <v>3.247322</v>
      </c>
      <c r="F91" s="126">
        <v>2.9001329999999998</v>
      </c>
      <c r="G91" s="126">
        <v>2.48441</v>
      </c>
      <c r="H91" s="126">
        <v>2.3842449999999999</v>
      </c>
      <c r="I91" s="126">
        <v>2.7912560000000002</v>
      </c>
      <c r="J91" s="126">
        <v>2.5742669999999999</v>
      </c>
      <c r="K91" s="126">
        <v>2.7468729999999999</v>
      </c>
      <c r="L91" s="126">
        <v>2.8157570000000001</v>
      </c>
      <c r="M91" s="126">
        <v>2.5471520000000001</v>
      </c>
      <c r="N91" s="127">
        <v>3.3327360000000001</v>
      </c>
      <c r="O91" s="63">
        <f t="shared" si="24"/>
        <v>8.7778880000000008</v>
      </c>
      <c r="P91" s="124">
        <f t="shared" si="29"/>
        <v>-6.0986787322881657</v>
      </c>
      <c r="Q91" s="66">
        <f t="shared" si="25"/>
        <v>33.354717000000001</v>
      </c>
      <c r="R91" s="124">
        <f t="shared" si="26"/>
        <v>-3.1891092788431386</v>
      </c>
      <c r="S91" s="62">
        <f t="shared" si="27"/>
        <v>32.567381999999995</v>
      </c>
      <c r="T91" s="130">
        <f t="shared" si="28"/>
        <v>-4.2636862343278352</v>
      </c>
    </row>
    <row r="92" spans="2:20" ht="21" customHeight="1" x14ac:dyDescent="0.25">
      <c r="B92" s="67">
        <v>2007</v>
      </c>
      <c r="C92" s="126">
        <v>2.6960389999999999</v>
      </c>
      <c r="D92" s="126">
        <v>2.4776509999999998</v>
      </c>
      <c r="E92" s="126">
        <v>2.7942680000000002</v>
      </c>
      <c r="F92" s="126">
        <v>2.643573</v>
      </c>
      <c r="G92" s="126">
        <v>2.5197400000000001</v>
      </c>
      <c r="H92" s="126">
        <v>2.6280700000000001</v>
      </c>
      <c r="I92" s="126">
        <v>2.852417</v>
      </c>
      <c r="J92" s="126">
        <v>2.7402869999999999</v>
      </c>
      <c r="K92" s="126">
        <v>2.5542099999999999</v>
      </c>
      <c r="L92" s="126">
        <v>2.6203120000000002</v>
      </c>
      <c r="M92" s="126">
        <v>4.238016</v>
      </c>
      <c r="N92" s="127">
        <v>3.2089259999999999</v>
      </c>
      <c r="O92" s="63">
        <f t="shared" si="24"/>
        <v>7.9679579999999994</v>
      </c>
      <c r="P92" s="124">
        <f t="shared" si="29"/>
        <v>-9.2269347706418809</v>
      </c>
      <c r="Q92" s="66">
        <f t="shared" si="25"/>
        <v>33.973509</v>
      </c>
      <c r="R92" s="124">
        <f t="shared" si="26"/>
        <v>1.8551858797063003</v>
      </c>
      <c r="S92" s="62">
        <f t="shared" si="27"/>
        <v>32.222011000000002</v>
      </c>
      <c r="T92" s="130">
        <f t="shared" si="28"/>
        <v>-1.0604813122528367</v>
      </c>
    </row>
    <row r="93" spans="2:20" ht="21" customHeight="1" x14ac:dyDescent="0.25">
      <c r="B93" s="67">
        <v>2008</v>
      </c>
      <c r="C93" s="126">
        <v>2.3425980000000002</v>
      </c>
      <c r="D93" s="126">
        <v>1.8644419999999999</v>
      </c>
      <c r="E93" s="126">
        <v>3.0321859999999998</v>
      </c>
      <c r="F93" s="126">
        <v>2.0287489999999999</v>
      </c>
      <c r="G93" s="126">
        <v>2.4582670000000002</v>
      </c>
      <c r="H93" s="126">
        <v>2.2816010000000002</v>
      </c>
      <c r="I93" s="126">
        <v>2.5681630000000002</v>
      </c>
      <c r="J93" s="126">
        <v>2.9983789999999999</v>
      </c>
      <c r="K93" s="126">
        <v>2.5016069999999999</v>
      </c>
      <c r="L93" s="126">
        <v>2.0304310000000001</v>
      </c>
      <c r="M93" s="126">
        <v>2.7223250000000001</v>
      </c>
      <c r="N93" s="127">
        <v>2.5113110000000001</v>
      </c>
      <c r="O93" s="63">
        <f t="shared" si="24"/>
        <v>7.2392260000000004</v>
      </c>
      <c r="P93" s="124">
        <f t="shared" si="29"/>
        <v>-9.1457811399106141</v>
      </c>
      <c r="Q93" s="66">
        <f t="shared" si="25"/>
        <v>29.340059</v>
      </c>
      <c r="R93" s="124">
        <f t="shared" si="26"/>
        <v>-13.63842045282988</v>
      </c>
      <c r="S93" s="62">
        <f t="shared" si="27"/>
        <v>29.929518999999999</v>
      </c>
      <c r="T93" s="130">
        <f t="shared" si="28"/>
        <v>-7.1146769827618801</v>
      </c>
    </row>
    <row r="94" spans="2:20" ht="21" customHeight="1" x14ac:dyDescent="0.25">
      <c r="B94" s="67">
        <v>2009</v>
      </c>
      <c r="C94" s="126">
        <v>2.428626</v>
      </c>
      <c r="D94" s="126">
        <v>2.4994610000000002</v>
      </c>
      <c r="E94" s="126">
        <v>2.4061699999999999</v>
      </c>
      <c r="F94" s="126">
        <v>2.552184</v>
      </c>
      <c r="G94" s="126">
        <v>2.4824069999999998</v>
      </c>
      <c r="H94" s="126">
        <v>2.2284549999999999</v>
      </c>
      <c r="I94" s="126">
        <v>2.1419999999999999</v>
      </c>
      <c r="J94" s="126">
        <v>2.8079999999999998</v>
      </c>
      <c r="K94" s="126">
        <v>2.6823549999999998</v>
      </c>
      <c r="L94" s="126">
        <v>2.371</v>
      </c>
      <c r="M94" s="126">
        <v>3.3609779999999998</v>
      </c>
      <c r="N94" s="127">
        <v>2.5613760000000001</v>
      </c>
      <c r="O94" s="63">
        <f t="shared" si="24"/>
        <v>7.3342569999999991</v>
      </c>
      <c r="P94" s="124">
        <f t="shared" si="29"/>
        <v>1.3127232110172971</v>
      </c>
      <c r="Q94" s="66">
        <f t="shared" si="25"/>
        <v>30.523011999999998</v>
      </c>
      <c r="R94" s="124">
        <f t="shared" si="26"/>
        <v>4.0318698745629655</v>
      </c>
      <c r="S94" s="62">
        <f t="shared" si="27"/>
        <v>31.035398999999998</v>
      </c>
      <c r="T94" s="130">
        <f t="shared" si="28"/>
        <v>3.6949474530479476</v>
      </c>
    </row>
    <row r="95" spans="2:20" ht="21" customHeight="1" x14ac:dyDescent="0.25">
      <c r="B95" s="67">
        <v>2010</v>
      </c>
      <c r="C95" s="126">
        <v>2.7120120000000001</v>
      </c>
      <c r="D95" s="126">
        <v>2.6589999999999998</v>
      </c>
      <c r="E95" s="126">
        <v>2.5603940000000001</v>
      </c>
      <c r="F95" s="126">
        <v>2.5195590000000001</v>
      </c>
      <c r="G95" s="126">
        <v>2.3357250000000001</v>
      </c>
      <c r="H95" s="126">
        <v>2.323</v>
      </c>
      <c r="I95" s="126">
        <v>2.2257660000000001</v>
      </c>
      <c r="J95" s="126">
        <v>2.0861230000000002</v>
      </c>
      <c r="K95" s="126">
        <v>2.8710270000000002</v>
      </c>
      <c r="L95" s="126">
        <v>2.80199</v>
      </c>
      <c r="M95" s="126">
        <v>2.4216129999999998</v>
      </c>
      <c r="N95" s="127">
        <v>2.5143949999999999</v>
      </c>
      <c r="O95" s="63">
        <f t="shared" si="24"/>
        <v>7.9314060000000008</v>
      </c>
      <c r="P95" s="124">
        <f t="shared" si="29"/>
        <v>8.1419153978378631</v>
      </c>
      <c r="Q95" s="66">
        <f t="shared" si="25"/>
        <v>30.030604000000004</v>
      </c>
      <c r="R95" s="124">
        <f t="shared" si="26"/>
        <v>-1.6132352862161636</v>
      </c>
      <c r="S95" s="62">
        <f t="shared" si="27"/>
        <v>28.988828999999999</v>
      </c>
      <c r="T95" s="130">
        <f t="shared" si="28"/>
        <v>-6.5943086473610357</v>
      </c>
    </row>
    <row r="96" spans="2:20" ht="21" customHeight="1" x14ac:dyDescent="0.25">
      <c r="B96" s="67">
        <v>2011</v>
      </c>
      <c r="C96" s="126">
        <v>2.6270920000000002</v>
      </c>
      <c r="D96" s="126">
        <v>2.262038</v>
      </c>
      <c r="E96" s="126">
        <v>2.194442</v>
      </c>
      <c r="F96" s="126">
        <v>2.3096410000000001</v>
      </c>
      <c r="G96" s="126">
        <v>2.4158379999999999</v>
      </c>
      <c r="H96" s="126">
        <v>2.258864</v>
      </c>
      <c r="I96" s="126">
        <v>2.8210250000000001</v>
      </c>
      <c r="J96" s="126">
        <v>2.370066</v>
      </c>
      <c r="K96" s="126">
        <v>2.7256200000000002</v>
      </c>
      <c r="L96" s="126">
        <v>2.3852410000000002</v>
      </c>
      <c r="M96" s="126">
        <v>2.6402239999999999</v>
      </c>
      <c r="N96" s="127">
        <v>2.206</v>
      </c>
      <c r="O96" s="63">
        <f t="shared" si="24"/>
        <v>7.0835720000000002</v>
      </c>
      <c r="P96" s="124">
        <f t="shared" si="29"/>
        <v>-10.689580132450672</v>
      </c>
      <c r="Q96" s="66">
        <f t="shared" si="25"/>
        <v>29.216090999999999</v>
      </c>
      <c r="R96" s="124">
        <f t="shared" si="26"/>
        <v>-2.7122764497177765</v>
      </c>
      <c r="S96" s="62">
        <f t="shared" si="27"/>
        <v>27.923411000000002</v>
      </c>
      <c r="T96" s="130">
        <f t="shared" si="28"/>
        <v>-3.6752709121158245</v>
      </c>
    </row>
    <row r="97" spans="2:21" ht="21" customHeight="1" x14ac:dyDescent="0.25">
      <c r="B97" s="67">
        <v>2012</v>
      </c>
      <c r="C97" s="126">
        <v>2.2398570000000002</v>
      </c>
      <c r="D97" s="126">
        <v>2.1738209999999998</v>
      </c>
      <c r="E97" s="126">
        <v>2.0936360000000001</v>
      </c>
      <c r="F97" s="126">
        <v>1.81114</v>
      </c>
      <c r="G97" s="126">
        <v>2.340735</v>
      </c>
      <c r="H97" s="126">
        <v>2.1160459999999999</v>
      </c>
      <c r="I97" s="126">
        <v>2.177718</v>
      </c>
      <c r="J97" s="126">
        <v>2.7216079999999998</v>
      </c>
      <c r="K97" s="126">
        <v>2.6871299999999998</v>
      </c>
      <c r="L97" s="126">
        <v>2.417135</v>
      </c>
      <c r="M97" s="126">
        <v>3.0225819999999999</v>
      </c>
      <c r="N97" s="127">
        <v>1.428334</v>
      </c>
      <c r="O97" s="63">
        <f t="shared" si="24"/>
        <v>6.507314</v>
      </c>
      <c r="P97" s="124">
        <f t="shared" si="29"/>
        <v>-8.1351329526967433</v>
      </c>
      <c r="Q97" s="66">
        <f t="shared" si="25"/>
        <v>27.229741999999995</v>
      </c>
      <c r="R97" s="124">
        <f t="shared" si="26"/>
        <v>-6.7988185003941997</v>
      </c>
      <c r="S97" s="62">
        <f t="shared" si="27"/>
        <v>28.036919999999999</v>
      </c>
      <c r="T97" s="130">
        <f t="shared" si="28"/>
        <v>0.406501197149578</v>
      </c>
    </row>
    <row r="98" spans="2:21" ht="21" customHeight="1" x14ac:dyDescent="0.25">
      <c r="B98" s="67">
        <v>2013</v>
      </c>
      <c r="C98" s="126">
        <v>2.289466</v>
      </c>
      <c r="D98" s="126">
        <v>2.2892960000000002</v>
      </c>
      <c r="E98" s="126">
        <v>2.4091360000000002</v>
      </c>
      <c r="F98" s="126">
        <v>2.0708299999999999</v>
      </c>
      <c r="G98" s="126">
        <v>1.868131</v>
      </c>
      <c r="H98" s="126">
        <v>2.655554</v>
      </c>
      <c r="I98" s="126">
        <v>2.1932529999999999</v>
      </c>
      <c r="J98" s="126">
        <v>2.0866929999999999</v>
      </c>
      <c r="K98" s="126">
        <v>2.5138210000000001</v>
      </c>
      <c r="L98" s="126">
        <v>2.1565530000000002</v>
      </c>
      <c r="M98" s="126">
        <v>2.22553</v>
      </c>
      <c r="N98" s="127">
        <v>2.518748</v>
      </c>
      <c r="O98" s="63">
        <f t="shared" si="24"/>
        <v>6.9878980000000004</v>
      </c>
      <c r="P98" s="124">
        <f t="shared" si="29"/>
        <v>7.3852898446271409</v>
      </c>
      <c r="Q98" s="66">
        <f t="shared" si="25"/>
        <v>27.277010999999998</v>
      </c>
      <c r="R98" s="124">
        <f t="shared" si="26"/>
        <v>0.17359327165127336</v>
      </c>
      <c r="S98" s="62">
        <f t="shared" si="27"/>
        <v>27.431692999999999</v>
      </c>
      <c r="T98" s="130">
        <f t="shared" si="28"/>
        <v>-2.1586786280376025</v>
      </c>
    </row>
    <row r="99" spans="2:21" ht="21" customHeight="1" x14ac:dyDescent="0.25">
      <c r="B99" s="67">
        <v>2014</v>
      </c>
      <c r="C99" s="126">
        <v>2.420293</v>
      </c>
      <c r="D99" s="126">
        <v>2.3054060000000001</v>
      </c>
      <c r="E99" s="126">
        <v>2.1199629999999998</v>
      </c>
      <c r="F99" s="126">
        <v>2.462046</v>
      </c>
      <c r="G99" s="126">
        <v>2.0563820000000002</v>
      </c>
      <c r="H99" s="126">
        <v>2.373005</v>
      </c>
      <c r="I99" s="126">
        <v>1.890083</v>
      </c>
      <c r="J99" s="126">
        <v>1.9190240000000001</v>
      </c>
      <c r="K99" s="126">
        <v>2.3803830000000001</v>
      </c>
      <c r="L99" s="126">
        <v>2.3620860000000001</v>
      </c>
      <c r="M99" s="126">
        <v>1.998586</v>
      </c>
      <c r="N99" s="127">
        <v>2.2605430000000002</v>
      </c>
      <c r="O99" s="63">
        <f t="shared" si="24"/>
        <v>6.8456620000000008</v>
      </c>
      <c r="P99" s="124">
        <f t="shared" si="29"/>
        <v>-2.0354618799530266</v>
      </c>
      <c r="Q99" s="66">
        <f t="shared" si="25"/>
        <v>26.547800000000002</v>
      </c>
      <c r="R99" s="124">
        <f t="shared" si="26"/>
        <v>-2.6733537629910931</v>
      </c>
      <c r="S99" s="62">
        <f t="shared" si="27"/>
        <v>25.738377000000007</v>
      </c>
      <c r="T99" s="130">
        <f t="shared" si="28"/>
        <v>-6.17284540184958</v>
      </c>
    </row>
    <row r="100" spans="2:21" ht="21" customHeight="1" x14ac:dyDescent="0.25">
      <c r="B100" s="67">
        <v>2015</v>
      </c>
      <c r="C100" s="126">
        <v>2.2702550000000001</v>
      </c>
      <c r="D100" s="126">
        <v>2.0774940000000002</v>
      </c>
      <c r="E100" s="126">
        <v>1.9226300000000001</v>
      </c>
      <c r="F100" s="126">
        <v>2.6538599999999999</v>
      </c>
      <c r="G100" s="126">
        <v>1.894898</v>
      </c>
      <c r="H100" s="126">
        <v>2.1085349999999998</v>
      </c>
      <c r="I100" s="126">
        <v>2.2799580000000002</v>
      </c>
      <c r="J100" s="126">
        <v>2.0809470000000001</v>
      </c>
      <c r="K100" s="126">
        <v>2.2092689999999999</v>
      </c>
      <c r="L100" s="126">
        <v>2.210331</v>
      </c>
      <c r="M100" s="126">
        <v>2.216736</v>
      </c>
      <c r="N100" s="127">
        <v>2.2457259999999999</v>
      </c>
      <c r="O100" s="63">
        <f t="shared" si="24"/>
        <v>6.2703790000000001</v>
      </c>
      <c r="P100" s="124">
        <f t="shared" si="29"/>
        <v>-8.4036138506400242</v>
      </c>
      <c r="Q100" s="66">
        <f t="shared" si="25"/>
        <v>26.170639000000001</v>
      </c>
      <c r="R100" s="124">
        <f>((Q100/Q98)-1)*100</f>
        <v>-4.0560602479501773</v>
      </c>
      <c r="S100" s="62"/>
      <c r="T100" s="55"/>
    </row>
    <row r="101" spans="2:21" ht="21" customHeight="1" x14ac:dyDescent="0.25">
      <c r="B101" s="82">
        <v>2016</v>
      </c>
      <c r="C101" s="128">
        <v>2.396156</v>
      </c>
      <c r="D101" s="128">
        <v>2.5366490000000002</v>
      </c>
      <c r="E101" s="128">
        <v>2.2159520000000001</v>
      </c>
      <c r="F101" s="128"/>
      <c r="G101" s="128"/>
      <c r="H101" s="128"/>
      <c r="I101" s="128"/>
      <c r="J101" s="128"/>
      <c r="K101" s="128"/>
      <c r="L101" s="128"/>
      <c r="M101" s="128"/>
      <c r="N101" s="129"/>
      <c r="O101" s="65">
        <f>SUM(C101:E101)</f>
        <v>7.1487569999999998</v>
      </c>
      <c r="P101" s="125">
        <f t="shared" si="29"/>
        <v>14.008371742760684</v>
      </c>
      <c r="Q101" s="107"/>
      <c r="R101" s="118"/>
      <c r="S101" s="64"/>
      <c r="T101" s="112"/>
    </row>
    <row r="102" spans="2:21" ht="21" customHeight="1" x14ac:dyDescent="0.25">
      <c r="B102" s="67"/>
      <c r="C102" s="62"/>
      <c r="D102" s="62"/>
      <c r="E102" s="62"/>
      <c r="F102" s="62"/>
      <c r="G102" s="62"/>
      <c r="H102" s="62"/>
      <c r="I102" s="62"/>
      <c r="J102" s="62"/>
      <c r="K102" s="62"/>
      <c r="L102" s="62"/>
      <c r="M102" s="62"/>
      <c r="N102" s="62"/>
      <c r="O102" s="66"/>
      <c r="P102" s="62"/>
    </row>
    <row r="103" spans="2:21" ht="29.25" customHeight="1" x14ac:dyDescent="0.4">
      <c r="B103" s="57" t="s">
        <v>61</v>
      </c>
      <c r="C103" s="76"/>
      <c r="D103" s="76"/>
      <c r="E103" s="76"/>
      <c r="F103" s="76"/>
      <c r="G103" s="76"/>
      <c r="H103" s="76"/>
      <c r="I103" s="76"/>
      <c r="J103" s="76"/>
      <c r="K103" s="76"/>
      <c r="L103" s="76"/>
      <c r="M103" s="76"/>
      <c r="N103" s="76"/>
      <c r="O103" s="76"/>
      <c r="P103" s="76"/>
      <c r="Q103" s="77"/>
      <c r="R103" s="54"/>
      <c r="S103" s="122"/>
      <c r="T103" s="122"/>
    </row>
    <row r="104" spans="2:21" ht="47.25" x14ac:dyDescent="0.25">
      <c r="B104" s="119" t="s">
        <v>23</v>
      </c>
      <c r="C104" s="105" t="s">
        <v>24</v>
      </c>
      <c r="D104" s="105" t="s">
        <v>25</v>
      </c>
      <c r="E104" s="105" t="s">
        <v>26</v>
      </c>
      <c r="F104" s="105" t="s">
        <v>27</v>
      </c>
      <c r="G104" s="105" t="s">
        <v>28</v>
      </c>
      <c r="H104" s="105" t="s">
        <v>29</v>
      </c>
      <c r="I104" s="105" t="s">
        <v>30</v>
      </c>
      <c r="J104" s="105" t="s">
        <v>31</v>
      </c>
      <c r="K104" s="105" t="s">
        <v>32</v>
      </c>
      <c r="L104" s="105" t="s">
        <v>33</v>
      </c>
      <c r="M104" s="105" t="s">
        <v>34</v>
      </c>
      <c r="N104" s="120" t="s">
        <v>35</v>
      </c>
      <c r="O104" s="109" t="s">
        <v>67</v>
      </c>
      <c r="P104" s="121" t="s">
        <v>64</v>
      </c>
      <c r="Q104" s="109" t="s">
        <v>23</v>
      </c>
      <c r="R104" s="121" t="s">
        <v>36</v>
      </c>
      <c r="S104" s="109" t="s">
        <v>63</v>
      </c>
      <c r="T104" s="109" t="s">
        <v>66</v>
      </c>
    </row>
    <row r="105" spans="2:21" ht="21" customHeight="1" x14ac:dyDescent="0.25">
      <c r="B105" s="67">
        <v>2000</v>
      </c>
      <c r="C105" s="126">
        <v>13.245922999999999</v>
      </c>
      <c r="D105" s="126">
        <v>18.055401</v>
      </c>
      <c r="E105" s="126">
        <v>13.321858000000001</v>
      </c>
      <c r="F105" s="126">
        <v>14.845734999999999</v>
      </c>
      <c r="G105" s="126">
        <v>13.509504</v>
      </c>
      <c r="H105" s="126">
        <v>14.140335</v>
      </c>
      <c r="I105" s="126">
        <v>10.641330999999999</v>
      </c>
      <c r="J105" s="126">
        <v>13.173719</v>
      </c>
      <c r="K105" s="126">
        <v>13.559400999999999</v>
      </c>
      <c r="L105" s="126">
        <v>11.629697</v>
      </c>
      <c r="M105" s="126">
        <v>16.665614000000001</v>
      </c>
      <c r="N105" s="127">
        <v>7.9213389999999997</v>
      </c>
      <c r="O105" s="190">
        <f>SUM(C105:E105)</f>
        <v>44.623182</v>
      </c>
      <c r="P105" s="117"/>
      <c r="Q105" s="66">
        <f>SUM(C105:N105)</f>
        <v>160.70985699999997</v>
      </c>
      <c r="R105" s="117"/>
      <c r="S105" s="62">
        <f>SUM(I105:N105,C106:H106)</f>
        <v>164.99015600000001</v>
      </c>
      <c r="T105" s="110"/>
    </row>
    <row r="106" spans="2:21" ht="21" customHeight="1" x14ac:dyDescent="0.25">
      <c r="B106" s="67">
        <v>2001</v>
      </c>
      <c r="C106" s="126">
        <v>10.129687000000001</v>
      </c>
      <c r="D106" s="126">
        <v>13.327346</v>
      </c>
      <c r="E106" s="126">
        <v>10.128829</v>
      </c>
      <c r="F106" s="126">
        <v>11.636566999999999</v>
      </c>
      <c r="G106" s="126">
        <v>14.185700000000001</v>
      </c>
      <c r="H106" s="126">
        <v>31.990926000000002</v>
      </c>
      <c r="I106" s="126">
        <v>15.134274</v>
      </c>
      <c r="J106" s="126">
        <v>12.953694</v>
      </c>
      <c r="K106" s="126">
        <v>13.191910999999999</v>
      </c>
      <c r="L106" s="126">
        <v>14.195154</v>
      </c>
      <c r="M106" s="126">
        <v>15.034378999999999</v>
      </c>
      <c r="N106" s="127">
        <v>14.967598000000001</v>
      </c>
      <c r="O106" s="63">
        <f t="shared" ref="O106:O120" si="30">SUM(C106:E106)</f>
        <v>33.585862000000006</v>
      </c>
      <c r="P106" s="124">
        <f>((O106/O105)-1)*100</f>
        <v>-24.734497867050344</v>
      </c>
      <c r="Q106" s="66">
        <f t="shared" ref="Q106:Q120" si="31">SUM(C106:N106)</f>
        <v>176.87606500000001</v>
      </c>
      <c r="R106" s="124">
        <f t="shared" ref="R106:R119" si="32">((Q106/Q105)-1)*100</f>
        <v>10.059251063859787</v>
      </c>
      <c r="S106" s="62">
        <f t="shared" ref="S106:S119" si="33">SUM(I106:N106,C107:H107)</f>
        <v>162.90253799999999</v>
      </c>
      <c r="T106" s="130">
        <f t="shared" ref="T106:T119" si="34">((S106/S105)-1)*100</f>
        <v>-1.2652985187795229</v>
      </c>
    </row>
    <row r="107" spans="2:21" ht="21" customHeight="1" x14ac:dyDescent="0.25">
      <c r="B107" s="67">
        <v>2002</v>
      </c>
      <c r="C107" s="126">
        <v>12.679</v>
      </c>
      <c r="D107" s="126">
        <v>17.39</v>
      </c>
      <c r="E107" s="126">
        <v>13.38212</v>
      </c>
      <c r="F107" s="126">
        <v>14.14</v>
      </c>
      <c r="G107" s="126">
        <v>0.82540800000000003</v>
      </c>
      <c r="H107" s="126">
        <v>19.009</v>
      </c>
      <c r="I107" s="126">
        <v>13.177</v>
      </c>
      <c r="J107" s="126">
        <v>12.784000000000001</v>
      </c>
      <c r="K107" s="126">
        <v>13.749000000000001</v>
      </c>
      <c r="L107" s="126">
        <v>15.13</v>
      </c>
      <c r="M107" s="126">
        <v>34.828000000000003</v>
      </c>
      <c r="N107" s="127">
        <v>7.798</v>
      </c>
      <c r="O107" s="63">
        <f t="shared" si="30"/>
        <v>43.451120000000003</v>
      </c>
      <c r="P107" s="124">
        <f t="shared" ref="P107:P121" si="35">((O107/O106)-1)*100</f>
        <v>29.373246397546659</v>
      </c>
      <c r="Q107" s="66">
        <f t="shared" si="31"/>
        <v>174.89152800000002</v>
      </c>
      <c r="R107" s="124">
        <f t="shared" si="32"/>
        <v>-1.121992961568874</v>
      </c>
      <c r="S107" s="62">
        <f t="shared" si="33"/>
        <v>188.67227000000003</v>
      </c>
      <c r="T107" s="130">
        <f t="shared" si="34"/>
        <v>15.819110197043118</v>
      </c>
    </row>
    <row r="108" spans="2:21" ht="21" customHeight="1" x14ac:dyDescent="0.25">
      <c r="B108" s="67">
        <v>2003</v>
      </c>
      <c r="C108" s="126">
        <v>14.834218999999999</v>
      </c>
      <c r="D108" s="126">
        <v>16.818898000000001</v>
      </c>
      <c r="E108" s="126">
        <v>14.383035</v>
      </c>
      <c r="F108" s="126">
        <v>16.591591000000001</v>
      </c>
      <c r="G108" s="126">
        <v>14.520237</v>
      </c>
      <c r="H108" s="126">
        <v>14.05829</v>
      </c>
      <c r="I108" s="126">
        <v>13.950296</v>
      </c>
      <c r="J108" s="126">
        <v>12.621</v>
      </c>
      <c r="K108" s="126">
        <v>13.935</v>
      </c>
      <c r="L108" s="126">
        <v>12.852</v>
      </c>
      <c r="M108" s="126">
        <v>15.064</v>
      </c>
      <c r="N108" s="127">
        <v>12.909000000000001</v>
      </c>
      <c r="O108" s="63">
        <f t="shared" si="30"/>
        <v>46.036152000000001</v>
      </c>
      <c r="P108" s="124">
        <f t="shared" si="35"/>
        <v>5.9492873831560544</v>
      </c>
      <c r="Q108" s="66">
        <f t="shared" si="31"/>
        <v>172.53756599999997</v>
      </c>
      <c r="R108" s="124">
        <f t="shared" si="32"/>
        <v>-1.3459554198646195</v>
      </c>
      <c r="S108" s="62">
        <f t="shared" si="33"/>
        <v>158.552719</v>
      </c>
      <c r="T108" s="130">
        <f t="shared" si="34"/>
        <v>-15.963952201348942</v>
      </c>
      <c r="U108" s="18"/>
    </row>
    <row r="109" spans="2:21" ht="21" customHeight="1" x14ac:dyDescent="0.25">
      <c r="B109" s="67">
        <v>2004</v>
      </c>
      <c r="C109" s="126">
        <v>13.451340999999999</v>
      </c>
      <c r="D109" s="126">
        <v>14.794403000000001</v>
      </c>
      <c r="E109" s="126">
        <v>11.079034</v>
      </c>
      <c r="F109" s="126">
        <v>13.587510999999999</v>
      </c>
      <c r="G109" s="126">
        <v>12.230924</v>
      </c>
      <c r="H109" s="126">
        <v>12.07821</v>
      </c>
      <c r="I109" s="126">
        <v>11.798999999999999</v>
      </c>
      <c r="J109" s="126">
        <v>11.763173999999999</v>
      </c>
      <c r="K109" s="126">
        <v>9.926463</v>
      </c>
      <c r="L109" s="126">
        <v>10.197331</v>
      </c>
      <c r="M109" s="126">
        <v>8.9370510000000003</v>
      </c>
      <c r="N109" s="127">
        <v>5.7620529999999999</v>
      </c>
      <c r="O109" s="63">
        <f t="shared" si="30"/>
        <v>39.324778000000002</v>
      </c>
      <c r="P109" s="124">
        <f t="shared" si="35"/>
        <v>-14.578486055915363</v>
      </c>
      <c r="Q109" s="66">
        <f t="shared" si="31"/>
        <v>135.606495</v>
      </c>
      <c r="R109" s="124">
        <f t="shared" si="32"/>
        <v>-21.404655146230578</v>
      </c>
      <c r="S109" s="62">
        <f t="shared" si="33"/>
        <v>114.55833500000001</v>
      </c>
      <c r="T109" s="130">
        <f t="shared" si="34"/>
        <v>-27.747480003796078</v>
      </c>
    </row>
    <row r="110" spans="2:21" ht="21" customHeight="1" x14ac:dyDescent="0.25">
      <c r="B110" s="67">
        <v>2005</v>
      </c>
      <c r="C110" s="126">
        <v>11.704313000000001</v>
      </c>
      <c r="D110" s="126">
        <v>9.6372119999999999</v>
      </c>
      <c r="E110" s="126">
        <v>9.7215009999999999</v>
      </c>
      <c r="F110" s="126">
        <v>7.2710900000000001</v>
      </c>
      <c r="G110" s="126">
        <v>7.8658700000000001</v>
      </c>
      <c r="H110" s="126">
        <v>9.9732769999999995</v>
      </c>
      <c r="I110" s="126">
        <v>4.6695039999999999</v>
      </c>
      <c r="J110" s="126">
        <v>7.732513</v>
      </c>
      <c r="K110" s="126">
        <v>6.298832</v>
      </c>
      <c r="L110" s="126">
        <v>8.4361270000000008</v>
      </c>
      <c r="M110" s="126">
        <v>8.8543869999999991</v>
      </c>
      <c r="N110" s="127">
        <v>8.8216579999999993</v>
      </c>
      <c r="O110" s="63">
        <f t="shared" si="30"/>
        <v>31.063026000000001</v>
      </c>
      <c r="P110" s="124">
        <f t="shared" si="35"/>
        <v>-21.00902387802418</v>
      </c>
      <c r="Q110" s="66">
        <f t="shared" si="31"/>
        <v>100.98628400000001</v>
      </c>
      <c r="R110" s="124">
        <f t="shared" si="32"/>
        <v>-25.529906218724985</v>
      </c>
      <c r="S110" s="62">
        <f t="shared" si="33"/>
        <v>98.568110000000004</v>
      </c>
      <c r="T110" s="130">
        <f t="shared" si="34"/>
        <v>-13.958150666208624</v>
      </c>
    </row>
    <row r="111" spans="2:21" ht="21" customHeight="1" x14ac:dyDescent="0.25">
      <c r="B111" s="67">
        <v>2006</v>
      </c>
      <c r="C111" s="126">
        <v>9.3236450000000008</v>
      </c>
      <c r="D111" s="126">
        <v>9.8229179999999996</v>
      </c>
      <c r="E111" s="126">
        <v>8.6299109999999999</v>
      </c>
      <c r="F111" s="126">
        <v>9.8196709999999996</v>
      </c>
      <c r="G111" s="126">
        <v>8.0219500000000004</v>
      </c>
      <c r="H111" s="126">
        <v>8.1369939999999996</v>
      </c>
      <c r="I111" s="126">
        <v>8.0247399999999995</v>
      </c>
      <c r="J111" s="126">
        <v>5.9454789999999997</v>
      </c>
      <c r="K111" s="126">
        <v>6.8172119999999996</v>
      </c>
      <c r="L111" s="126">
        <v>8.1935909999999996</v>
      </c>
      <c r="M111" s="126">
        <v>7.5851259999999998</v>
      </c>
      <c r="N111" s="127">
        <v>6.8120459999999996</v>
      </c>
      <c r="O111" s="63">
        <f t="shared" si="30"/>
        <v>27.776474</v>
      </c>
      <c r="P111" s="124">
        <f t="shared" si="35"/>
        <v>-10.580269932491449</v>
      </c>
      <c r="Q111" s="66">
        <f t="shared" si="31"/>
        <v>97.133282999999992</v>
      </c>
      <c r="R111" s="124">
        <f t="shared" si="32"/>
        <v>-3.8153706101315854</v>
      </c>
      <c r="S111" s="62">
        <f t="shared" si="33"/>
        <v>84.566221000000013</v>
      </c>
      <c r="T111" s="130">
        <f t="shared" si="34"/>
        <v>-14.205293172406364</v>
      </c>
    </row>
    <row r="112" spans="2:21" ht="21" customHeight="1" x14ac:dyDescent="0.25">
      <c r="B112" s="67">
        <v>2007</v>
      </c>
      <c r="C112" s="126">
        <v>7.1128429999999998</v>
      </c>
      <c r="D112" s="126">
        <v>7.3156949999999998</v>
      </c>
      <c r="E112" s="126">
        <v>4.9437490000000004</v>
      </c>
      <c r="F112" s="126">
        <v>8.8292710000000003</v>
      </c>
      <c r="G112" s="126">
        <v>6.8981700000000004</v>
      </c>
      <c r="H112" s="126">
        <v>6.0882990000000001</v>
      </c>
      <c r="I112" s="126">
        <v>6.6165969999999996</v>
      </c>
      <c r="J112" s="126">
        <v>5.5449440000000001</v>
      </c>
      <c r="K112" s="126">
        <v>6.6338290000000004</v>
      </c>
      <c r="L112" s="126">
        <v>5.576568</v>
      </c>
      <c r="M112" s="126">
        <v>5.664866</v>
      </c>
      <c r="N112" s="127">
        <v>6.7125380000000003</v>
      </c>
      <c r="O112" s="63">
        <f t="shared" si="30"/>
        <v>19.372287</v>
      </c>
      <c r="P112" s="124">
        <f t="shared" si="35"/>
        <v>-30.256493318770406</v>
      </c>
      <c r="Q112" s="66">
        <f t="shared" si="31"/>
        <v>77.93736899999999</v>
      </c>
      <c r="R112" s="124">
        <f t="shared" si="32"/>
        <v>-19.762447440389717</v>
      </c>
      <c r="S112" s="62">
        <f t="shared" si="33"/>
        <v>66.431137000000007</v>
      </c>
      <c r="T112" s="130">
        <f t="shared" si="34"/>
        <v>-21.444831973749899</v>
      </c>
    </row>
    <row r="113" spans="2:20" ht="21" customHeight="1" x14ac:dyDescent="0.25">
      <c r="B113" s="67">
        <v>2008</v>
      </c>
      <c r="C113" s="126">
        <v>1.748113</v>
      </c>
      <c r="D113" s="126">
        <v>7.3129869999999997</v>
      </c>
      <c r="E113" s="126">
        <v>5.4039970000000004</v>
      </c>
      <c r="F113" s="126">
        <v>5.8058100000000001</v>
      </c>
      <c r="G113" s="126">
        <v>4.5513459999999997</v>
      </c>
      <c r="H113" s="126">
        <v>4.8595420000000003</v>
      </c>
      <c r="I113" s="126">
        <v>4.9401830000000002</v>
      </c>
      <c r="J113" s="126">
        <v>5.4368350000000003</v>
      </c>
      <c r="K113" s="126">
        <v>4.7042760000000001</v>
      </c>
      <c r="L113" s="126">
        <v>4.8619950000000003</v>
      </c>
      <c r="M113" s="126">
        <v>3.8651990000000001</v>
      </c>
      <c r="N113" s="127">
        <v>5.9489780000000003</v>
      </c>
      <c r="O113" s="63">
        <f t="shared" si="30"/>
        <v>14.465097</v>
      </c>
      <c r="P113" s="124">
        <f t="shared" si="35"/>
        <v>-25.33097924886205</v>
      </c>
      <c r="Q113" s="66">
        <f t="shared" si="31"/>
        <v>59.439261000000002</v>
      </c>
      <c r="R113" s="124">
        <f t="shared" si="32"/>
        <v>-23.734581032623758</v>
      </c>
      <c r="S113" s="62">
        <f t="shared" si="33"/>
        <v>59.980401999999991</v>
      </c>
      <c r="T113" s="130">
        <f t="shared" si="34"/>
        <v>-9.7104088403605289</v>
      </c>
    </row>
    <row r="114" spans="2:20" ht="21" customHeight="1" x14ac:dyDescent="0.25">
      <c r="B114" s="67">
        <v>2009</v>
      </c>
      <c r="C114" s="126">
        <v>5.0182869999999999</v>
      </c>
      <c r="D114" s="126">
        <v>5.0413449999999997</v>
      </c>
      <c r="E114" s="126">
        <v>5.8239780000000003</v>
      </c>
      <c r="F114" s="126">
        <v>4.9572180000000001</v>
      </c>
      <c r="G114" s="126">
        <v>4.7561080000000002</v>
      </c>
      <c r="H114" s="126">
        <v>4.6260000000000003</v>
      </c>
      <c r="I114" s="126">
        <v>4.1630000000000003</v>
      </c>
      <c r="J114" s="126">
        <v>4.3890000000000002</v>
      </c>
      <c r="K114" s="126">
        <v>4.5008210000000002</v>
      </c>
      <c r="L114" s="126">
        <v>4.2430000000000003</v>
      </c>
      <c r="M114" s="126">
        <v>4.5965780000000001</v>
      </c>
      <c r="N114" s="127">
        <v>5.1696330000000001</v>
      </c>
      <c r="O114" s="63">
        <f t="shared" si="30"/>
        <v>15.883610000000001</v>
      </c>
      <c r="P114" s="124">
        <f t="shared" si="35"/>
        <v>9.8064534237136449</v>
      </c>
      <c r="Q114" s="66">
        <f t="shared" si="31"/>
        <v>57.284968000000006</v>
      </c>
      <c r="R114" s="124">
        <f t="shared" si="32"/>
        <v>-3.6243603365122556</v>
      </c>
      <c r="S114" s="62">
        <f t="shared" si="33"/>
        <v>56.536687999999998</v>
      </c>
      <c r="T114" s="130">
        <f t="shared" si="34"/>
        <v>-5.7413986655174387</v>
      </c>
    </row>
    <row r="115" spans="2:20" ht="21" customHeight="1" x14ac:dyDescent="0.25">
      <c r="B115" s="67">
        <v>2010</v>
      </c>
      <c r="C115" s="126">
        <v>5.1972959999999997</v>
      </c>
      <c r="D115" s="126">
        <v>5.0279999999999996</v>
      </c>
      <c r="E115" s="126">
        <v>5.4662230000000003</v>
      </c>
      <c r="F115" s="126">
        <v>4.8543909999999997</v>
      </c>
      <c r="G115" s="126">
        <v>4.5917459999999997</v>
      </c>
      <c r="H115" s="126">
        <v>4.3369999999999997</v>
      </c>
      <c r="I115" s="126">
        <v>4.1861959999999998</v>
      </c>
      <c r="J115" s="126">
        <v>4.7352290000000004</v>
      </c>
      <c r="K115" s="126">
        <v>4.7290070000000002</v>
      </c>
      <c r="L115" s="126">
        <v>4.6444999999999999</v>
      </c>
      <c r="M115" s="126">
        <v>5.1151580000000001</v>
      </c>
      <c r="N115" s="127">
        <v>4.694204</v>
      </c>
      <c r="O115" s="63">
        <f t="shared" si="30"/>
        <v>15.691519</v>
      </c>
      <c r="P115" s="124">
        <f t="shared" si="35"/>
        <v>-1.2093661327620242</v>
      </c>
      <c r="Q115" s="66">
        <f t="shared" si="31"/>
        <v>57.578949999999999</v>
      </c>
      <c r="R115" s="124">
        <f t="shared" si="32"/>
        <v>0.5131922217360696</v>
      </c>
      <c r="S115" s="62">
        <f t="shared" si="33"/>
        <v>54.993476000000008</v>
      </c>
      <c r="T115" s="130">
        <f t="shared" si="34"/>
        <v>-2.7295762355233677</v>
      </c>
    </row>
    <row r="116" spans="2:20" ht="21" customHeight="1" x14ac:dyDescent="0.25">
      <c r="B116" s="67">
        <v>2011</v>
      </c>
      <c r="C116" s="126">
        <v>4.708939</v>
      </c>
      <c r="D116" s="126">
        <v>5.2342510000000004</v>
      </c>
      <c r="E116" s="126">
        <v>4.4364379999999999</v>
      </c>
      <c r="F116" s="126">
        <v>4.4378140000000004</v>
      </c>
      <c r="G116" s="126">
        <v>4.4554850000000004</v>
      </c>
      <c r="H116" s="126">
        <v>3.6162550000000002</v>
      </c>
      <c r="I116" s="126">
        <v>4.0178399999999996</v>
      </c>
      <c r="J116" s="126">
        <v>3.6495060000000001</v>
      </c>
      <c r="K116" s="126">
        <v>4.0588559999999996</v>
      </c>
      <c r="L116" s="126">
        <v>4.4504760000000001</v>
      </c>
      <c r="M116" s="126">
        <v>4.0742690000000001</v>
      </c>
      <c r="N116" s="127">
        <v>4.0010000000000003</v>
      </c>
      <c r="O116" s="63">
        <f t="shared" si="30"/>
        <v>14.379628</v>
      </c>
      <c r="P116" s="124">
        <f t="shared" si="35"/>
        <v>-8.3605099034707813</v>
      </c>
      <c r="Q116" s="66">
        <f t="shared" si="31"/>
        <v>51.141128999999999</v>
      </c>
      <c r="R116" s="124">
        <f t="shared" si="32"/>
        <v>-11.18085862975966</v>
      </c>
      <c r="S116" s="62">
        <f t="shared" si="33"/>
        <v>50.016287000000005</v>
      </c>
      <c r="T116" s="130">
        <f t="shared" si="34"/>
        <v>-9.0505081002699388</v>
      </c>
    </row>
    <row r="117" spans="2:20" ht="21" customHeight="1" x14ac:dyDescent="0.25">
      <c r="B117" s="67">
        <v>2012</v>
      </c>
      <c r="C117" s="126">
        <v>4.3543810000000001</v>
      </c>
      <c r="D117" s="126">
        <v>5.0480280000000004</v>
      </c>
      <c r="E117" s="126">
        <v>3.94936</v>
      </c>
      <c r="F117" s="126">
        <v>4.733117</v>
      </c>
      <c r="G117" s="126">
        <v>3.8949729999999998</v>
      </c>
      <c r="H117" s="126">
        <v>3.784481</v>
      </c>
      <c r="I117" s="126">
        <v>3.6997360000000001</v>
      </c>
      <c r="J117" s="126">
        <v>3.6510120000000001</v>
      </c>
      <c r="K117" s="126">
        <v>3.9829500000000002</v>
      </c>
      <c r="L117" s="126">
        <v>-2.0559050000000001</v>
      </c>
      <c r="M117" s="126">
        <v>13.274957000000001</v>
      </c>
      <c r="N117" s="127">
        <v>1.1546540000000001</v>
      </c>
      <c r="O117" s="63">
        <f t="shared" si="30"/>
        <v>13.351769000000001</v>
      </c>
      <c r="P117" s="124">
        <f t="shared" si="35"/>
        <v>-7.1480221880566024</v>
      </c>
      <c r="Q117" s="66">
        <f t="shared" si="31"/>
        <v>49.471744000000001</v>
      </c>
      <c r="R117" s="124">
        <f t="shared" si="32"/>
        <v>-3.2642709158806404</v>
      </c>
      <c r="S117" s="62">
        <f t="shared" si="33"/>
        <v>61.049267</v>
      </c>
      <c r="T117" s="130">
        <f t="shared" si="34"/>
        <v>22.058774574770013</v>
      </c>
    </row>
    <row r="118" spans="2:20" ht="21" customHeight="1" x14ac:dyDescent="0.25">
      <c r="B118" s="67">
        <v>2013</v>
      </c>
      <c r="C118" s="126">
        <v>17.033935</v>
      </c>
      <c r="D118" s="126">
        <v>4.4029660000000002</v>
      </c>
      <c r="E118" s="126">
        <v>3.8502990000000001</v>
      </c>
      <c r="F118" s="126">
        <v>4.6453829999999998</v>
      </c>
      <c r="G118" s="126">
        <v>2.122433</v>
      </c>
      <c r="H118" s="126">
        <v>5.2868469999999999</v>
      </c>
      <c r="I118" s="126">
        <v>3.1829429999999999</v>
      </c>
      <c r="J118" s="126">
        <v>3.0674009999999998</v>
      </c>
      <c r="K118" s="126">
        <v>3.1171359999999999</v>
      </c>
      <c r="L118" s="126">
        <v>3.2468170000000001</v>
      </c>
      <c r="M118" s="126">
        <v>3.1854900000000002</v>
      </c>
      <c r="N118" s="127">
        <v>3.294187</v>
      </c>
      <c r="O118" s="63">
        <f t="shared" si="30"/>
        <v>25.287199999999999</v>
      </c>
      <c r="P118" s="124">
        <f t="shared" si="35"/>
        <v>89.392132233563927</v>
      </c>
      <c r="Q118" s="66">
        <f t="shared" si="31"/>
        <v>56.435836999999999</v>
      </c>
      <c r="R118" s="124">
        <f t="shared" si="32"/>
        <v>14.076910245977992</v>
      </c>
      <c r="S118" s="62">
        <f t="shared" si="33"/>
        <v>35.320693999999996</v>
      </c>
      <c r="T118" s="130">
        <f t="shared" si="34"/>
        <v>-42.143950720980818</v>
      </c>
    </row>
    <row r="119" spans="2:20" ht="21" customHeight="1" x14ac:dyDescent="0.25">
      <c r="B119" s="67">
        <v>2014</v>
      </c>
      <c r="C119" s="126">
        <v>2.299445</v>
      </c>
      <c r="D119" s="126">
        <v>3.8732150000000001</v>
      </c>
      <c r="E119" s="126">
        <v>1.2987759999999999</v>
      </c>
      <c r="F119" s="126">
        <v>3.0561850000000002</v>
      </c>
      <c r="G119" s="126">
        <v>3.062157</v>
      </c>
      <c r="H119" s="126">
        <v>2.6369419999999999</v>
      </c>
      <c r="I119" s="126">
        <v>2.3110580000000001</v>
      </c>
      <c r="J119" s="126">
        <v>2.4960580000000001</v>
      </c>
      <c r="K119" s="126">
        <v>2.7776700000000001</v>
      </c>
      <c r="L119" s="126">
        <v>2.7392530000000002</v>
      </c>
      <c r="M119" s="126">
        <v>3.1053099999999998</v>
      </c>
      <c r="N119" s="127">
        <v>2.9139680000000001</v>
      </c>
      <c r="O119" s="63">
        <f t="shared" si="30"/>
        <v>7.4714360000000006</v>
      </c>
      <c r="P119" s="124">
        <f t="shared" si="35"/>
        <v>-70.45368407731975</v>
      </c>
      <c r="Q119" s="66">
        <f t="shared" si="31"/>
        <v>32.570036999999999</v>
      </c>
      <c r="R119" s="124">
        <f t="shared" si="32"/>
        <v>-42.288377861747669</v>
      </c>
      <c r="S119" s="62">
        <f t="shared" si="33"/>
        <v>35.082026999999997</v>
      </c>
      <c r="T119" s="130">
        <f t="shared" si="34"/>
        <v>-0.67571435600897178</v>
      </c>
    </row>
    <row r="120" spans="2:20" ht="21" customHeight="1" x14ac:dyDescent="0.25">
      <c r="B120" s="67">
        <v>2015</v>
      </c>
      <c r="C120" s="126">
        <v>2.9472320000000001</v>
      </c>
      <c r="D120" s="126">
        <v>3.092098</v>
      </c>
      <c r="E120" s="126">
        <v>3.1026690000000001</v>
      </c>
      <c r="F120" s="126">
        <v>3.1237270000000001</v>
      </c>
      <c r="G120" s="126">
        <v>3.3776190000000001</v>
      </c>
      <c r="H120" s="126">
        <v>3.0953650000000001</v>
      </c>
      <c r="I120" s="126">
        <v>2.5573600000000001</v>
      </c>
      <c r="J120" s="126">
        <v>2.6983450000000002</v>
      </c>
      <c r="K120" s="126">
        <v>2.3935119999999999</v>
      </c>
      <c r="L120" s="126">
        <v>2.5446360000000001</v>
      </c>
      <c r="M120" s="126">
        <v>3.5126650000000001</v>
      </c>
      <c r="N120" s="127">
        <v>2.9849549999999998</v>
      </c>
      <c r="O120" s="63">
        <f t="shared" si="30"/>
        <v>9.1419990000000002</v>
      </c>
      <c r="P120" s="124">
        <f t="shared" si="35"/>
        <v>22.35932958537019</v>
      </c>
      <c r="Q120" s="66">
        <f t="shared" si="31"/>
        <v>35.430183</v>
      </c>
      <c r="R120" s="124">
        <f>((Q120/Q118)-1)*100</f>
        <v>-37.220417232404998</v>
      </c>
      <c r="S120" s="62"/>
      <c r="T120" s="55"/>
    </row>
    <row r="121" spans="2:20" ht="21" customHeight="1" x14ac:dyDescent="0.25">
      <c r="B121" s="82">
        <v>216</v>
      </c>
      <c r="C121" s="128">
        <v>3.3855490000000001</v>
      </c>
      <c r="D121" s="128">
        <v>3.1430989999999999</v>
      </c>
      <c r="E121" s="128">
        <v>3.4718079999999998</v>
      </c>
      <c r="F121" s="128"/>
      <c r="G121" s="128"/>
      <c r="H121" s="128"/>
      <c r="I121" s="128"/>
      <c r="J121" s="128"/>
      <c r="K121" s="128"/>
      <c r="L121" s="128"/>
      <c r="M121" s="128"/>
      <c r="N121" s="129"/>
      <c r="O121" s="65">
        <f>SUM(C121:E121)</f>
        <v>10.000456</v>
      </c>
      <c r="P121" s="125">
        <f t="shared" si="35"/>
        <v>9.3902548009467068</v>
      </c>
      <c r="Q121" s="107"/>
      <c r="R121" s="118"/>
      <c r="S121" s="64"/>
      <c r="T121" s="112"/>
    </row>
    <row r="122" spans="2:20" ht="21" customHeight="1" x14ac:dyDescent="0.25">
      <c r="B122" s="67"/>
      <c r="C122" s="62"/>
      <c r="D122" s="62"/>
      <c r="E122" s="62"/>
      <c r="F122" s="62"/>
      <c r="G122" s="62"/>
      <c r="H122" s="62"/>
      <c r="I122" s="62"/>
      <c r="J122" s="62"/>
      <c r="K122" s="62"/>
      <c r="L122" s="62"/>
      <c r="M122" s="62"/>
      <c r="N122" s="62"/>
      <c r="O122" s="66"/>
      <c r="P122" s="62"/>
      <c r="Q122" s="103"/>
    </row>
    <row r="123" spans="2:20" ht="35.25" customHeight="1" x14ac:dyDescent="0.4">
      <c r="B123" s="57" t="s">
        <v>48</v>
      </c>
      <c r="C123" s="76"/>
      <c r="D123" s="76"/>
      <c r="E123" s="76"/>
      <c r="F123" s="76"/>
      <c r="G123" s="76"/>
      <c r="H123" s="76"/>
      <c r="I123" s="76"/>
      <c r="J123" s="76"/>
      <c r="K123" s="76"/>
      <c r="L123" s="76"/>
      <c r="M123" s="76"/>
      <c r="N123" s="76"/>
      <c r="O123" s="76"/>
      <c r="P123" s="76"/>
      <c r="Q123" s="77"/>
      <c r="R123" s="54"/>
      <c r="S123" s="122"/>
      <c r="T123" s="122"/>
    </row>
    <row r="124" spans="2:20" ht="47.25" x14ac:dyDescent="0.25">
      <c r="B124" s="119" t="s">
        <v>23</v>
      </c>
      <c r="C124" s="105" t="s">
        <v>24</v>
      </c>
      <c r="D124" s="105" t="s">
        <v>25</v>
      </c>
      <c r="E124" s="105" t="s">
        <v>26</v>
      </c>
      <c r="F124" s="105" t="s">
        <v>27</v>
      </c>
      <c r="G124" s="105" t="s">
        <v>28</v>
      </c>
      <c r="H124" s="105" t="s">
        <v>29</v>
      </c>
      <c r="I124" s="105" t="s">
        <v>30</v>
      </c>
      <c r="J124" s="105" t="s">
        <v>31</v>
      </c>
      <c r="K124" s="105" t="s">
        <v>32</v>
      </c>
      <c r="L124" s="105" t="s">
        <v>33</v>
      </c>
      <c r="M124" s="105" t="s">
        <v>34</v>
      </c>
      <c r="N124" s="120" t="s">
        <v>35</v>
      </c>
      <c r="O124" s="109" t="s">
        <v>67</v>
      </c>
      <c r="P124" s="121" t="s">
        <v>64</v>
      </c>
      <c r="Q124" s="109" t="s">
        <v>23</v>
      </c>
      <c r="R124" s="121" t="s">
        <v>36</v>
      </c>
      <c r="S124" s="109" t="s">
        <v>63</v>
      </c>
      <c r="T124" s="109" t="s">
        <v>66</v>
      </c>
    </row>
    <row r="125" spans="2:20" ht="21" customHeight="1" x14ac:dyDescent="0.25">
      <c r="B125" s="67">
        <v>2000</v>
      </c>
      <c r="C125" s="126">
        <f t="shared" ref="C125:N125" si="36">+C5+C25+C45+C65+C85+C105</f>
        <v>1568.4190019999999</v>
      </c>
      <c r="D125" s="126">
        <f t="shared" si="36"/>
        <v>1593.9620199999999</v>
      </c>
      <c r="E125" s="126">
        <f t="shared" si="36"/>
        <v>1602.392112</v>
      </c>
      <c r="F125" s="126">
        <f t="shared" si="36"/>
        <v>1582.5759500000004</v>
      </c>
      <c r="G125" s="126">
        <f t="shared" si="36"/>
        <v>1516.3809329999999</v>
      </c>
      <c r="H125" s="126">
        <f t="shared" si="36"/>
        <v>1481.6454950000002</v>
      </c>
      <c r="I125" s="126">
        <f t="shared" si="36"/>
        <v>1394.3281689999999</v>
      </c>
      <c r="J125" s="126">
        <f t="shared" si="36"/>
        <v>1359.3809629999998</v>
      </c>
      <c r="K125" s="126">
        <f t="shared" si="36"/>
        <v>1455.188969</v>
      </c>
      <c r="L125" s="126">
        <f t="shared" si="36"/>
        <v>1426.64896</v>
      </c>
      <c r="M125" s="126">
        <f t="shared" si="36"/>
        <v>1590.5069280000002</v>
      </c>
      <c r="N125" s="127">
        <f t="shared" si="36"/>
        <v>1573.3474029999998</v>
      </c>
      <c r="O125" s="190">
        <f>SUM(C125:E125)</f>
        <v>4764.7731339999991</v>
      </c>
      <c r="P125" s="117"/>
      <c r="Q125" s="66">
        <f>SUM(C125:N125)</f>
        <v>18144.776904000002</v>
      </c>
      <c r="R125" s="117"/>
      <c r="S125" s="62">
        <f>SUM(I125:N125,C126:H126)</f>
        <v>18569.263144</v>
      </c>
      <c r="T125" s="110"/>
    </row>
    <row r="126" spans="2:20" ht="21" customHeight="1" x14ac:dyDescent="0.25">
      <c r="B126" s="67">
        <v>2001</v>
      </c>
      <c r="C126" s="126">
        <f t="shared" ref="C126:N126" si="37">+C6+C26+C46+C66+C86+C106</f>
        <v>1645.063437</v>
      </c>
      <c r="D126" s="126">
        <f t="shared" si="37"/>
        <v>1685.8319820000002</v>
      </c>
      <c r="E126" s="126">
        <f t="shared" si="37"/>
        <v>1633.9916229999999</v>
      </c>
      <c r="F126" s="126">
        <f t="shared" si="37"/>
        <v>1620.8575040000001</v>
      </c>
      <c r="G126" s="126">
        <f t="shared" si="37"/>
        <v>1573.76529</v>
      </c>
      <c r="H126" s="126">
        <f t="shared" si="37"/>
        <v>1610.3519159999998</v>
      </c>
      <c r="I126" s="126">
        <f t="shared" si="37"/>
        <v>1442.3936039999996</v>
      </c>
      <c r="J126" s="126">
        <f t="shared" si="37"/>
        <v>1373.2912390000001</v>
      </c>
      <c r="K126" s="126">
        <f t="shared" si="37"/>
        <v>1457.1273659999997</v>
      </c>
      <c r="L126" s="126">
        <f t="shared" si="37"/>
        <v>1486.7480479999999</v>
      </c>
      <c r="M126" s="126">
        <f t="shared" si="37"/>
        <v>1603.231035</v>
      </c>
      <c r="N126" s="127">
        <f t="shared" si="37"/>
        <v>1590.6835229999999</v>
      </c>
      <c r="O126" s="63">
        <f t="shared" ref="O126:O140" si="38">SUM(C126:E126)</f>
        <v>4964.8870420000003</v>
      </c>
      <c r="P126" s="124">
        <f>((O126/O125)-1)*100</f>
        <v>4.1998622467887881</v>
      </c>
      <c r="Q126" s="66">
        <f t="shared" ref="Q126:Q140" si="39">SUM(C126:N126)</f>
        <v>18723.336566999998</v>
      </c>
      <c r="R126" s="124">
        <f t="shared" ref="R126:R139" si="40">((Q126/Q125)-1)*100</f>
        <v>3.1885741338183893</v>
      </c>
      <c r="S126" s="62">
        <f t="shared" ref="S126:S139" si="41">SUM(I126:N126,C127:H127)</f>
        <v>18766.439793000001</v>
      </c>
      <c r="T126" s="130">
        <f t="shared" ref="T126:T139" si="42">((S126/S125)-1)*100</f>
        <v>1.0618442286640217</v>
      </c>
    </row>
    <row r="127" spans="2:20" ht="21" customHeight="1" x14ac:dyDescent="0.25">
      <c r="B127" s="67">
        <v>2002</v>
      </c>
      <c r="C127" s="126">
        <f t="shared" ref="C127:N127" si="43">+C7+C27+C47+C67+C87+C107</f>
        <v>1659.5840000000003</v>
      </c>
      <c r="D127" s="126">
        <f t="shared" si="43"/>
        <v>1686.644</v>
      </c>
      <c r="E127" s="126">
        <f t="shared" si="43"/>
        <v>1664.904063</v>
      </c>
      <c r="F127" s="126">
        <f t="shared" si="43"/>
        <v>1667.5650000000001</v>
      </c>
      <c r="G127" s="126">
        <f t="shared" si="43"/>
        <v>1620.6515939999997</v>
      </c>
      <c r="H127" s="126">
        <f t="shared" si="43"/>
        <v>1513.6163210000002</v>
      </c>
      <c r="I127" s="126">
        <f t="shared" si="43"/>
        <v>1507.6000000000001</v>
      </c>
      <c r="J127" s="126">
        <f t="shared" si="43"/>
        <v>1395.3710000000001</v>
      </c>
      <c r="K127" s="126">
        <f t="shared" si="43"/>
        <v>1548.4159999999999</v>
      </c>
      <c r="L127" s="126">
        <f t="shared" si="43"/>
        <v>1481.4654249999999</v>
      </c>
      <c r="M127" s="126">
        <f t="shared" si="43"/>
        <v>1682.4533750000001</v>
      </c>
      <c r="N127" s="127">
        <f t="shared" si="43"/>
        <v>1701.5160000000001</v>
      </c>
      <c r="O127" s="63">
        <f t="shared" si="38"/>
        <v>5011.132063</v>
      </c>
      <c r="P127" s="124">
        <f t="shared" ref="P127:P141" si="44">((O127/O126)-1)*100</f>
        <v>0.9314415536304077</v>
      </c>
      <c r="Q127" s="66">
        <f t="shared" si="39"/>
        <v>19129.786777999998</v>
      </c>
      <c r="R127" s="124">
        <f t="shared" si="40"/>
        <v>2.1708214748239474</v>
      </c>
      <c r="S127" s="62">
        <f t="shared" si="41"/>
        <v>19564.796936000002</v>
      </c>
      <c r="T127" s="130">
        <f t="shared" si="42"/>
        <v>4.254174749212658</v>
      </c>
    </row>
    <row r="128" spans="2:20" ht="21" customHeight="1" x14ac:dyDescent="0.25">
      <c r="B128" s="67">
        <v>2003</v>
      </c>
      <c r="C128" s="126">
        <f t="shared" ref="C128:N128" si="45">+C8+C28+C48+C68+C88+C108</f>
        <v>1686.5475429999999</v>
      </c>
      <c r="D128" s="126">
        <f t="shared" si="45"/>
        <v>1732.6872469999996</v>
      </c>
      <c r="E128" s="126">
        <f t="shared" si="45"/>
        <v>1731.8886600000001</v>
      </c>
      <c r="F128" s="126">
        <f t="shared" si="45"/>
        <v>1753.2324289999999</v>
      </c>
      <c r="G128" s="126">
        <f t="shared" si="45"/>
        <v>1623.4797399999998</v>
      </c>
      <c r="H128" s="126">
        <f t="shared" si="45"/>
        <v>1720.1395169999998</v>
      </c>
      <c r="I128" s="126">
        <f t="shared" si="45"/>
        <v>1535.684618</v>
      </c>
      <c r="J128" s="126">
        <f t="shared" si="45"/>
        <v>1507.4348230000003</v>
      </c>
      <c r="K128" s="126">
        <f t="shared" si="45"/>
        <v>1635.0884089999997</v>
      </c>
      <c r="L128" s="126">
        <f t="shared" si="45"/>
        <v>1570.0106900000001</v>
      </c>
      <c r="M128" s="126">
        <f t="shared" si="45"/>
        <v>1742.9677900000002</v>
      </c>
      <c r="N128" s="127">
        <f t="shared" si="45"/>
        <v>1648.154882</v>
      </c>
      <c r="O128" s="63">
        <f t="shared" si="38"/>
        <v>5151.1234499999991</v>
      </c>
      <c r="P128" s="124">
        <f t="shared" si="44"/>
        <v>2.7936080159138843</v>
      </c>
      <c r="Q128" s="66">
        <f t="shared" si="39"/>
        <v>19887.316347999993</v>
      </c>
      <c r="R128" s="124">
        <f t="shared" si="40"/>
        <v>3.9599477965493346</v>
      </c>
      <c r="S128" s="62">
        <f t="shared" si="41"/>
        <v>20163.435811000003</v>
      </c>
      <c r="T128" s="130">
        <f t="shared" si="42"/>
        <v>3.0597755599419463</v>
      </c>
    </row>
    <row r="129" spans="2:20" ht="21" customHeight="1" x14ac:dyDescent="0.25">
      <c r="B129" s="67">
        <v>2004</v>
      </c>
      <c r="C129" s="126">
        <f t="shared" ref="C129:N129" si="46">+C9+C29+C49+C69+C89+C109</f>
        <v>1828.7724930000002</v>
      </c>
      <c r="D129" s="126">
        <f t="shared" si="46"/>
        <v>1740.1656110000001</v>
      </c>
      <c r="E129" s="126">
        <f t="shared" si="46"/>
        <v>1704.0542810000002</v>
      </c>
      <c r="F129" s="126">
        <f t="shared" si="46"/>
        <v>1911.8536050000002</v>
      </c>
      <c r="G129" s="126">
        <f t="shared" si="46"/>
        <v>1725.8525419999996</v>
      </c>
      <c r="H129" s="126">
        <f t="shared" si="46"/>
        <v>1613.3960670000001</v>
      </c>
      <c r="I129" s="126">
        <f t="shared" si="46"/>
        <v>1510.3441909999999</v>
      </c>
      <c r="J129" s="126">
        <f t="shared" si="46"/>
        <v>1546.486703</v>
      </c>
      <c r="K129" s="126">
        <f t="shared" si="46"/>
        <v>1618.3856800000001</v>
      </c>
      <c r="L129" s="126">
        <f t="shared" si="46"/>
        <v>1637.099428</v>
      </c>
      <c r="M129" s="126">
        <f t="shared" si="46"/>
        <v>1700.1694620000003</v>
      </c>
      <c r="N129" s="127">
        <f t="shared" si="46"/>
        <v>1723.3817399999998</v>
      </c>
      <c r="O129" s="63">
        <f t="shared" si="38"/>
        <v>5272.9923850000005</v>
      </c>
      <c r="P129" s="124">
        <f t="shared" si="44"/>
        <v>2.365870982960061</v>
      </c>
      <c r="Q129" s="66">
        <f t="shared" si="39"/>
        <v>20259.961803000002</v>
      </c>
      <c r="R129" s="124">
        <f t="shared" si="40"/>
        <v>1.873784519133892</v>
      </c>
      <c r="S129" s="62">
        <f t="shared" si="41"/>
        <v>20176.500192</v>
      </c>
      <c r="T129" s="130">
        <f t="shared" si="42"/>
        <v>6.4792434793625731E-2</v>
      </c>
    </row>
    <row r="130" spans="2:20" ht="21" customHeight="1" x14ac:dyDescent="0.25">
      <c r="B130" s="67">
        <v>2005</v>
      </c>
      <c r="C130" s="126">
        <f t="shared" ref="C130:N130" si="47">+C10+C30+C50+C70+C90+C110</f>
        <v>1864.2058550000002</v>
      </c>
      <c r="D130" s="126">
        <f t="shared" si="47"/>
        <v>1818.4599909999999</v>
      </c>
      <c r="E130" s="126">
        <f t="shared" si="47"/>
        <v>1661.6459240000002</v>
      </c>
      <c r="F130" s="126">
        <f t="shared" si="47"/>
        <v>1758.1578670000001</v>
      </c>
      <c r="G130" s="126">
        <f t="shared" si="47"/>
        <v>1622.5064470000002</v>
      </c>
      <c r="H130" s="126">
        <f t="shared" si="47"/>
        <v>1715.6569039999999</v>
      </c>
      <c r="I130" s="126">
        <f t="shared" si="47"/>
        <v>1580.8978289999998</v>
      </c>
      <c r="J130" s="126">
        <f t="shared" si="47"/>
        <v>1417.7379009999997</v>
      </c>
      <c r="K130" s="126">
        <f t="shared" si="47"/>
        <v>1677.8927019999999</v>
      </c>
      <c r="L130" s="126">
        <f t="shared" si="47"/>
        <v>1774.872844</v>
      </c>
      <c r="M130" s="126">
        <f t="shared" si="47"/>
        <v>1785.1871469999999</v>
      </c>
      <c r="N130" s="127">
        <f t="shared" si="47"/>
        <v>1830.1816820000004</v>
      </c>
      <c r="O130" s="63">
        <f t="shared" si="38"/>
        <v>5344.3117700000003</v>
      </c>
      <c r="P130" s="124">
        <f t="shared" si="44"/>
        <v>1.3525410202161581</v>
      </c>
      <c r="Q130" s="66">
        <f t="shared" si="39"/>
        <v>20507.403093000001</v>
      </c>
      <c r="R130" s="124">
        <f t="shared" si="40"/>
        <v>1.2213314734056402</v>
      </c>
      <c r="S130" s="62">
        <f t="shared" si="41"/>
        <v>20805.855976999999</v>
      </c>
      <c r="T130" s="130">
        <f t="shared" si="42"/>
        <v>3.1192515005627142</v>
      </c>
    </row>
    <row r="131" spans="2:20" ht="21" customHeight="1" x14ac:dyDescent="0.25">
      <c r="B131" s="67">
        <v>2006</v>
      </c>
      <c r="C131" s="126">
        <f t="shared" ref="C131:N131" si="48">+C11+C31+C51+C71+C91+C111</f>
        <v>1836.5637500000003</v>
      </c>
      <c r="D131" s="126">
        <f t="shared" si="48"/>
        <v>1834.880834</v>
      </c>
      <c r="E131" s="126">
        <f t="shared" si="48"/>
        <v>1821.0535329999998</v>
      </c>
      <c r="F131" s="126">
        <f t="shared" si="48"/>
        <v>1841.5292980000002</v>
      </c>
      <c r="G131" s="126">
        <f t="shared" si="48"/>
        <v>1771.507198</v>
      </c>
      <c r="H131" s="126">
        <f t="shared" si="48"/>
        <v>1633.5512590000001</v>
      </c>
      <c r="I131" s="126">
        <f t="shared" si="48"/>
        <v>1590.155833</v>
      </c>
      <c r="J131" s="126">
        <f t="shared" si="48"/>
        <v>1468.57249</v>
      </c>
      <c r="K131" s="126">
        <f t="shared" si="48"/>
        <v>1641.3674309999999</v>
      </c>
      <c r="L131" s="126">
        <f t="shared" si="48"/>
        <v>1647.7644619999999</v>
      </c>
      <c r="M131" s="126">
        <f t="shared" si="48"/>
        <v>1743.8412469999998</v>
      </c>
      <c r="N131" s="127">
        <f t="shared" si="48"/>
        <v>1789.4854650000002</v>
      </c>
      <c r="O131" s="63">
        <f t="shared" si="38"/>
        <v>5492.4981170000001</v>
      </c>
      <c r="P131" s="124">
        <f t="shared" si="44"/>
        <v>2.7727863451349588</v>
      </c>
      <c r="Q131" s="66">
        <f t="shared" si="39"/>
        <v>20620.272800000002</v>
      </c>
      <c r="R131" s="124">
        <f t="shared" si="40"/>
        <v>0.55038517791912156</v>
      </c>
      <c r="S131" s="62">
        <f t="shared" si="41"/>
        <v>20618.150788999996</v>
      </c>
      <c r="T131" s="130">
        <f t="shared" si="42"/>
        <v>-0.90217479255602084</v>
      </c>
    </row>
    <row r="132" spans="2:20" ht="21" customHeight="1" x14ac:dyDescent="0.25">
      <c r="B132" s="67">
        <v>2007</v>
      </c>
      <c r="C132" s="126">
        <f t="shared" ref="C132:N132" si="49">+C12+C32+C52+C72+C92+C112</f>
        <v>1783.7484440000001</v>
      </c>
      <c r="D132" s="126">
        <f t="shared" si="49"/>
        <v>1817.5607449999998</v>
      </c>
      <c r="E132" s="126">
        <f t="shared" si="49"/>
        <v>1791.2548709999999</v>
      </c>
      <c r="F132" s="126">
        <f t="shared" si="49"/>
        <v>1880.6386539999999</v>
      </c>
      <c r="G132" s="126">
        <f t="shared" si="49"/>
        <v>1757.8054029999998</v>
      </c>
      <c r="H132" s="126">
        <f t="shared" si="49"/>
        <v>1705.9557440000001</v>
      </c>
      <c r="I132" s="126">
        <f t="shared" si="49"/>
        <v>1589.8642869999999</v>
      </c>
      <c r="J132" s="126">
        <f t="shared" si="49"/>
        <v>1474.7339820000002</v>
      </c>
      <c r="K132" s="126">
        <f t="shared" si="49"/>
        <v>1693.8571650000001</v>
      </c>
      <c r="L132" s="126">
        <f t="shared" si="49"/>
        <v>1595.6805899999997</v>
      </c>
      <c r="M132" s="126">
        <f t="shared" si="49"/>
        <v>1782.332134</v>
      </c>
      <c r="N132" s="127">
        <f t="shared" si="49"/>
        <v>1798.145845</v>
      </c>
      <c r="O132" s="63">
        <f t="shared" si="38"/>
        <v>5392.5640599999997</v>
      </c>
      <c r="P132" s="124">
        <f t="shared" si="44"/>
        <v>-1.8194645655078445</v>
      </c>
      <c r="Q132" s="66">
        <f t="shared" si="39"/>
        <v>20671.577863999999</v>
      </c>
      <c r="R132" s="124">
        <f t="shared" si="40"/>
        <v>0.24880885184019874</v>
      </c>
      <c r="S132" s="62">
        <f t="shared" si="41"/>
        <v>20229.683897000003</v>
      </c>
      <c r="T132" s="130">
        <f t="shared" si="42"/>
        <v>-1.884101518004444</v>
      </c>
    </row>
    <row r="133" spans="2:20" ht="21" customHeight="1" x14ac:dyDescent="0.25">
      <c r="B133" s="67">
        <v>2008</v>
      </c>
      <c r="C133" s="126">
        <f t="shared" ref="C133:N133" si="50">+C13+C33+C53+C73+C93+C113</f>
        <v>1781.23632</v>
      </c>
      <c r="D133" s="126">
        <f t="shared" si="50"/>
        <v>1790.1400429999999</v>
      </c>
      <c r="E133" s="126">
        <f t="shared" si="50"/>
        <v>1728.6069809999999</v>
      </c>
      <c r="F133" s="126">
        <f t="shared" si="50"/>
        <v>1794.8443769999999</v>
      </c>
      <c r="G133" s="126">
        <f t="shared" si="50"/>
        <v>1604.4207289999999</v>
      </c>
      <c r="H133" s="126">
        <f t="shared" si="50"/>
        <v>1595.8214439999999</v>
      </c>
      <c r="I133" s="126">
        <f t="shared" si="50"/>
        <v>1496.209196</v>
      </c>
      <c r="J133" s="126">
        <f t="shared" si="50"/>
        <v>1436.1632540000001</v>
      </c>
      <c r="K133" s="126">
        <f t="shared" si="50"/>
        <v>1565.8651159999999</v>
      </c>
      <c r="L133" s="126">
        <f t="shared" si="50"/>
        <v>1506.7294229999998</v>
      </c>
      <c r="M133" s="126">
        <f t="shared" si="50"/>
        <v>1649.0001279999999</v>
      </c>
      <c r="N133" s="127">
        <f t="shared" si="50"/>
        <v>1652.5518609999999</v>
      </c>
      <c r="O133" s="63">
        <f t="shared" si="38"/>
        <v>5299.9833440000002</v>
      </c>
      <c r="P133" s="124">
        <f t="shared" si="44"/>
        <v>-1.716821811848801</v>
      </c>
      <c r="Q133" s="66">
        <f t="shared" si="39"/>
        <v>19601.588872</v>
      </c>
      <c r="R133" s="124">
        <f t="shared" si="40"/>
        <v>-5.1761360407006407</v>
      </c>
      <c r="S133" s="62">
        <f t="shared" si="41"/>
        <v>19039.616156</v>
      </c>
      <c r="T133" s="130">
        <f t="shared" si="42"/>
        <v>-5.8827797164763718</v>
      </c>
    </row>
    <row r="134" spans="2:20" ht="21" customHeight="1" x14ac:dyDescent="0.25">
      <c r="B134" s="67">
        <v>2009</v>
      </c>
      <c r="C134" s="126">
        <f t="shared" ref="C134:N134" si="51">+C14+C34+C54+C74+C94+C114</f>
        <v>1694.889502</v>
      </c>
      <c r="D134" s="126">
        <f t="shared" si="51"/>
        <v>1699.3004960000003</v>
      </c>
      <c r="E134" s="126">
        <f t="shared" si="51"/>
        <v>1629.3017899999998</v>
      </c>
      <c r="F134" s="126">
        <f t="shared" si="51"/>
        <v>1646.3142579999999</v>
      </c>
      <c r="G134" s="126">
        <f t="shared" si="51"/>
        <v>1547.2903489999999</v>
      </c>
      <c r="H134" s="126">
        <f t="shared" si="51"/>
        <v>1516.0007829999997</v>
      </c>
      <c r="I134" s="126">
        <f t="shared" si="51"/>
        <v>1412.926009</v>
      </c>
      <c r="J134" s="126">
        <f t="shared" si="51"/>
        <v>1364.6524879999999</v>
      </c>
      <c r="K134" s="126">
        <f t="shared" si="51"/>
        <v>1452.944088</v>
      </c>
      <c r="L134" s="126">
        <f t="shared" si="51"/>
        <v>1445.6553910000002</v>
      </c>
      <c r="M134" s="126">
        <f t="shared" si="51"/>
        <v>1546.0925119999999</v>
      </c>
      <c r="N134" s="127">
        <f t="shared" si="51"/>
        <v>1560.4077260000001</v>
      </c>
      <c r="O134" s="63">
        <f t="shared" si="38"/>
        <v>5023.4917880000003</v>
      </c>
      <c r="P134" s="124">
        <f t="shared" si="44"/>
        <v>-5.2168382059730511</v>
      </c>
      <c r="Q134" s="66">
        <f t="shared" si="39"/>
        <v>18515.775392000003</v>
      </c>
      <c r="R134" s="124">
        <f t="shared" si="40"/>
        <v>-5.5394156417137852</v>
      </c>
      <c r="S134" s="62">
        <f t="shared" si="41"/>
        <v>18703.950624999998</v>
      </c>
      <c r="T134" s="130">
        <f t="shared" si="42"/>
        <v>-1.762984758987507</v>
      </c>
    </row>
    <row r="135" spans="2:20" ht="21" customHeight="1" x14ac:dyDescent="0.25">
      <c r="B135" s="67">
        <v>2010</v>
      </c>
      <c r="C135" s="126">
        <f t="shared" ref="C135:N135" si="52">+C15+C35+C55+C75+C95+C115</f>
        <v>1705.085051</v>
      </c>
      <c r="D135" s="126">
        <f t="shared" si="52"/>
        <v>1703.0129999999999</v>
      </c>
      <c r="E135" s="126">
        <f t="shared" si="52"/>
        <v>1669.7645459999999</v>
      </c>
      <c r="F135" s="126">
        <f t="shared" si="52"/>
        <v>1683.8421260000002</v>
      </c>
      <c r="G135" s="126">
        <f t="shared" si="52"/>
        <v>1593.5756879999999</v>
      </c>
      <c r="H135" s="126">
        <f t="shared" si="52"/>
        <v>1565.9920000000002</v>
      </c>
      <c r="I135" s="126">
        <f t="shared" si="52"/>
        <v>1480.0333910000002</v>
      </c>
      <c r="J135" s="126">
        <f t="shared" si="52"/>
        <v>1364.407614</v>
      </c>
      <c r="K135" s="126">
        <f t="shared" si="52"/>
        <v>1620.9896180000001</v>
      </c>
      <c r="L135" s="126">
        <f t="shared" si="52"/>
        <v>1553.4281760000001</v>
      </c>
      <c r="M135" s="126">
        <f t="shared" si="52"/>
        <v>1613.171317</v>
      </c>
      <c r="N135" s="127">
        <f t="shared" si="52"/>
        <v>1681.5971629999997</v>
      </c>
      <c r="O135" s="63">
        <f t="shared" si="38"/>
        <v>5077.8625969999994</v>
      </c>
      <c r="P135" s="124">
        <f t="shared" si="44"/>
        <v>1.0823310019114407</v>
      </c>
      <c r="Q135" s="66">
        <f t="shared" si="39"/>
        <v>19234.899689999998</v>
      </c>
      <c r="R135" s="124">
        <f t="shared" si="40"/>
        <v>3.8838465188484772</v>
      </c>
      <c r="S135" s="62">
        <f t="shared" si="41"/>
        <v>18984.390323999996</v>
      </c>
      <c r="T135" s="130">
        <f t="shared" si="42"/>
        <v>1.4993607747507465</v>
      </c>
    </row>
    <row r="136" spans="2:20" ht="21" customHeight="1" x14ac:dyDescent="0.25">
      <c r="B136" s="67">
        <v>2011</v>
      </c>
      <c r="C136" s="126">
        <f t="shared" ref="C136:N136" si="53">+C16+C36+C56+C76+C96+C116</f>
        <v>1629.6991719999999</v>
      </c>
      <c r="D136" s="126">
        <f t="shared" si="53"/>
        <v>1692.181319</v>
      </c>
      <c r="E136" s="126">
        <f t="shared" si="53"/>
        <v>1647.8306379999999</v>
      </c>
      <c r="F136" s="126">
        <f t="shared" si="53"/>
        <v>1667.8152479999999</v>
      </c>
      <c r="G136" s="126">
        <f t="shared" si="53"/>
        <v>1560.7667949999998</v>
      </c>
      <c r="H136" s="126">
        <f t="shared" si="53"/>
        <v>1472.4698729999998</v>
      </c>
      <c r="I136" s="126">
        <f t="shared" si="53"/>
        <v>1380.9172020000001</v>
      </c>
      <c r="J136" s="126">
        <f t="shared" si="53"/>
        <v>1391.1013879999998</v>
      </c>
      <c r="K136" s="126">
        <f t="shared" si="53"/>
        <v>1478.693354</v>
      </c>
      <c r="L136" s="126">
        <f t="shared" si="53"/>
        <v>1462.8150680000001</v>
      </c>
      <c r="M136" s="126">
        <f t="shared" si="53"/>
        <v>1563.4104600000001</v>
      </c>
      <c r="N136" s="127">
        <f t="shared" si="53"/>
        <v>1553.7090000000001</v>
      </c>
      <c r="O136" s="63">
        <f t="shared" si="38"/>
        <v>4969.7111289999993</v>
      </c>
      <c r="P136" s="124">
        <f t="shared" si="44"/>
        <v>-2.1298620420311498</v>
      </c>
      <c r="Q136" s="66">
        <f t="shared" si="39"/>
        <v>18501.409516999996</v>
      </c>
      <c r="R136" s="124">
        <f t="shared" si="40"/>
        <v>-3.8133298578174268</v>
      </c>
      <c r="S136" s="62">
        <f t="shared" si="41"/>
        <v>18251.35889</v>
      </c>
      <c r="T136" s="130">
        <f t="shared" si="42"/>
        <v>-3.8612324203706527</v>
      </c>
    </row>
    <row r="137" spans="2:20" ht="21" customHeight="1" x14ac:dyDescent="0.25">
      <c r="B137" s="67">
        <v>2012</v>
      </c>
      <c r="C137" s="126">
        <f t="shared" ref="C137:N137" si="54">+C17+C37+C57+C77+C97+C117</f>
        <v>1655.6940590000002</v>
      </c>
      <c r="D137" s="126">
        <f t="shared" si="54"/>
        <v>1582.0365400000001</v>
      </c>
      <c r="E137" s="126">
        <f t="shared" si="54"/>
        <v>1557.952865</v>
      </c>
      <c r="F137" s="126">
        <f t="shared" si="54"/>
        <v>1643.3444229999998</v>
      </c>
      <c r="G137" s="126">
        <f t="shared" si="54"/>
        <v>1533.6397909999998</v>
      </c>
      <c r="H137" s="126">
        <f t="shared" si="54"/>
        <v>1448.0447399999998</v>
      </c>
      <c r="I137" s="126">
        <f t="shared" si="54"/>
        <v>1406.8644999999997</v>
      </c>
      <c r="J137" s="126">
        <f t="shared" si="54"/>
        <v>1297.316368</v>
      </c>
      <c r="K137" s="126">
        <f t="shared" si="54"/>
        <v>1466.2070230000002</v>
      </c>
      <c r="L137" s="126">
        <f t="shared" si="54"/>
        <v>1325.0603990000002</v>
      </c>
      <c r="M137" s="126">
        <f t="shared" si="54"/>
        <v>1972.567853</v>
      </c>
      <c r="N137" s="127">
        <f t="shared" si="54"/>
        <v>1223.76512</v>
      </c>
      <c r="O137" s="63">
        <f t="shared" si="38"/>
        <v>4795.6834640000006</v>
      </c>
      <c r="P137" s="124">
        <f t="shared" si="44"/>
        <v>-3.5017662089952606</v>
      </c>
      <c r="Q137" s="66">
        <f t="shared" si="39"/>
        <v>18112.493681</v>
      </c>
      <c r="R137" s="124">
        <f t="shared" si="40"/>
        <v>-2.1020876038803538</v>
      </c>
      <c r="S137" s="62">
        <f t="shared" si="41"/>
        <v>18319.410324999997</v>
      </c>
      <c r="T137" s="130">
        <f t="shared" si="42"/>
        <v>0.37285681252634539</v>
      </c>
    </row>
    <row r="138" spans="2:20" ht="21" customHeight="1" x14ac:dyDescent="0.25">
      <c r="B138" s="67">
        <v>2013</v>
      </c>
      <c r="C138" s="126">
        <f t="shared" ref="C138:N138" si="55">+C18+C38+C58+C78+C98+C118</f>
        <v>1746.238153</v>
      </c>
      <c r="D138" s="126">
        <f t="shared" si="55"/>
        <v>1610.0874480000002</v>
      </c>
      <c r="E138" s="126">
        <f t="shared" si="55"/>
        <v>1684.121255</v>
      </c>
      <c r="F138" s="126">
        <f t="shared" si="55"/>
        <v>1578.6219279999998</v>
      </c>
      <c r="G138" s="126">
        <f t="shared" si="55"/>
        <v>1633.4058060000002</v>
      </c>
      <c r="H138" s="126">
        <f t="shared" si="55"/>
        <v>1375.1544719999999</v>
      </c>
      <c r="I138" s="126">
        <f t="shared" si="55"/>
        <v>1330.562639</v>
      </c>
      <c r="J138" s="126">
        <f t="shared" si="55"/>
        <v>1274.5743559999999</v>
      </c>
      <c r="K138" s="126">
        <f t="shared" si="55"/>
        <v>1514.0777390000001</v>
      </c>
      <c r="L138" s="126">
        <f t="shared" si="55"/>
        <v>1453.686719</v>
      </c>
      <c r="M138" s="126">
        <f t="shared" si="55"/>
        <v>1522.5176619999997</v>
      </c>
      <c r="N138" s="127">
        <f t="shared" si="55"/>
        <v>1498.1337290000001</v>
      </c>
      <c r="O138" s="63">
        <f t="shared" si="38"/>
        <v>5040.4468560000005</v>
      </c>
      <c r="P138" s="124">
        <f t="shared" si="44"/>
        <v>5.1038270944564479</v>
      </c>
      <c r="Q138" s="66">
        <f t="shared" si="39"/>
        <v>18221.181905999998</v>
      </c>
      <c r="R138" s="124">
        <f t="shared" si="40"/>
        <v>0.6000732252235963</v>
      </c>
      <c r="S138" s="62">
        <f t="shared" si="41"/>
        <v>17792.500214000003</v>
      </c>
      <c r="T138" s="130">
        <f t="shared" si="42"/>
        <v>-2.8762394730628138</v>
      </c>
    </row>
    <row r="139" spans="2:20" ht="21" customHeight="1" x14ac:dyDescent="0.25">
      <c r="B139" s="67">
        <v>2014</v>
      </c>
      <c r="C139" s="126">
        <f t="shared" ref="C139:N139" si="56">+C19+C39+C59+C79+C99+C119</f>
        <v>1549.3588420000001</v>
      </c>
      <c r="D139" s="126">
        <f t="shared" si="56"/>
        <v>1571.5724000000002</v>
      </c>
      <c r="E139" s="126">
        <f t="shared" si="56"/>
        <v>1580.3701940000003</v>
      </c>
      <c r="F139" s="126">
        <f t="shared" si="56"/>
        <v>1615.501622</v>
      </c>
      <c r="G139" s="126">
        <f t="shared" si="56"/>
        <v>1461.3078850000002</v>
      </c>
      <c r="H139" s="126">
        <f t="shared" si="56"/>
        <v>1420.836427</v>
      </c>
      <c r="I139" s="126">
        <f t="shared" si="56"/>
        <v>1329.3371790000001</v>
      </c>
      <c r="J139" s="126">
        <f t="shared" si="56"/>
        <v>1251.782132</v>
      </c>
      <c r="K139" s="126">
        <f t="shared" si="56"/>
        <v>1437.4166969999999</v>
      </c>
      <c r="L139" s="126">
        <f t="shared" si="56"/>
        <v>1418.8202989999997</v>
      </c>
      <c r="M139" s="126">
        <f t="shared" si="56"/>
        <v>1465.3266919999999</v>
      </c>
      <c r="N139" s="127">
        <f t="shared" si="56"/>
        <v>1459.2713770000003</v>
      </c>
      <c r="O139" s="63">
        <f t="shared" si="38"/>
        <v>4701.3014360000006</v>
      </c>
      <c r="P139" s="124">
        <f t="shared" si="44"/>
        <v>-6.7284792338657695</v>
      </c>
      <c r="Q139" s="66">
        <f t="shared" si="39"/>
        <v>17560.901746</v>
      </c>
      <c r="R139" s="124">
        <f t="shared" si="40"/>
        <v>-3.6236955616066657</v>
      </c>
      <c r="S139" s="62">
        <f t="shared" si="41"/>
        <v>17348.418362</v>
      </c>
      <c r="T139" s="130">
        <f t="shared" si="42"/>
        <v>-2.4958934756711626</v>
      </c>
    </row>
    <row r="140" spans="2:20" ht="21" customHeight="1" x14ac:dyDescent="0.25">
      <c r="B140" s="67">
        <v>2015</v>
      </c>
      <c r="C140" s="126">
        <f t="shared" ref="C140:N140" si="57">+C20+C40+C60+C80+C100+C120</f>
        <v>1558.3432149999999</v>
      </c>
      <c r="D140" s="126">
        <f t="shared" si="57"/>
        <v>1537.7128169999999</v>
      </c>
      <c r="E140" s="126">
        <f t="shared" si="57"/>
        <v>1505.4939320000003</v>
      </c>
      <c r="F140" s="126">
        <f t="shared" si="57"/>
        <v>1537.0296539999999</v>
      </c>
      <c r="G140" s="126">
        <f t="shared" si="57"/>
        <v>1468.5527840000002</v>
      </c>
      <c r="H140" s="126">
        <f t="shared" si="57"/>
        <v>1379.3315839999998</v>
      </c>
      <c r="I140" s="126">
        <f t="shared" si="57"/>
        <v>1318.642595</v>
      </c>
      <c r="J140" s="126">
        <f t="shared" si="57"/>
        <v>1225.2482809999997</v>
      </c>
      <c r="K140" s="126">
        <f t="shared" si="57"/>
        <v>1406.6504930000001</v>
      </c>
      <c r="L140" s="126">
        <f t="shared" si="57"/>
        <v>1336.1641100000002</v>
      </c>
      <c r="M140" s="126">
        <f t="shared" si="57"/>
        <v>1531.9310080000002</v>
      </c>
      <c r="N140" s="127">
        <f t="shared" si="57"/>
        <v>1474.9764000000002</v>
      </c>
      <c r="O140" s="63">
        <f t="shared" si="38"/>
        <v>4601.5499639999998</v>
      </c>
      <c r="P140" s="124">
        <f t="shared" si="44"/>
        <v>-2.1217842199217074</v>
      </c>
      <c r="Q140" s="66">
        <f t="shared" si="39"/>
        <v>17280.076873000002</v>
      </c>
      <c r="R140" s="124">
        <f>((Q140/Q138)-1)*100</f>
        <v>-5.1648956574551486</v>
      </c>
      <c r="S140" s="62"/>
      <c r="T140" s="55"/>
    </row>
    <row r="141" spans="2:20" ht="21" customHeight="1" x14ac:dyDescent="0.25">
      <c r="B141" s="82">
        <v>2016</v>
      </c>
      <c r="C141" s="128">
        <f>+C21+C41+C61+C81+C101+C121</f>
        <v>1548.4985270000002</v>
      </c>
      <c r="D141" s="128">
        <f>+D21+D41+D61+D81+D101+D121</f>
        <v>1545.25244</v>
      </c>
      <c r="E141" s="128">
        <f>+E21+E41+E61+E81+E101+E121</f>
        <v>1422.2108009999999</v>
      </c>
      <c r="F141" s="128"/>
      <c r="G141" s="128"/>
      <c r="H141" s="128"/>
      <c r="I141" s="128"/>
      <c r="J141" s="128"/>
      <c r="K141" s="128"/>
      <c r="L141" s="128"/>
      <c r="M141" s="128"/>
      <c r="N141" s="129"/>
      <c r="O141" s="65">
        <f>SUM(C141:E141)</f>
        <v>4515.9617680000001</v>
      </c>
      <c r="P141" s="125">
        <f t="shared" si="44"/>
        <v>-1.859986236585387</v>
      </c>
      <c r="Q141" s="107"/>
      <c r="R141" s="118"/>
      <c r="S141" s="64"/>
      <c r="T141" s="112"/>
    </row>
    <row r="142" spans="2:20" ht="21" customHeight="1" x14ac:dyDescent="0.25">
      <c r="B142" s="67"/>
      <c r="C142" s="68"/>
      <c r="D142" s="68"/>
      <c r="E142" s="68"/>
      <c r="F142" s="68"/>
      <c r="G142" s="68"/>
      <c r="H142" s="68"/>
      <c r="O142" s="69"/>
      <c r="P142" s="68"/>
    </row>
    <row r="143" spans="2:20" ht="21" customHeight="1" x14ac:dyDescent="0.25"/>
    <row r="144" spans="2:20" ht="21" customHeight="1" x14ac:dyDescent="0.25"/>
    <row r="145" ht="21" customHeight="1" x14ac:dyDescent="0.25"/>
    <row r="146" ht="21" customHeight="1" x14ac:dyDescent="0.25"/>
    <row r="147" ht="21" customHeight="1" x14ac:dyDescent="0.25"/>
    <row r="148" ht="21" customHeight="1" x14ac:dyDescent="0.25"/>
    <row r="149" ht="21" customHeight="1" x14ac:dyDescent="0.25"/>
    <row r="150" ht="21" customHeight="1" x14ac:dyDescent="0.25"/>
    <row r="151" ht="21" customHeight="1" x14ac:dyDescent="0.25"/>
    <row r="152" ht="21" customHeight="1" x14ac:dyDescent="0.25"/>
    <row r="153" ht="21" customHeight="1" x14ac:dyDescent="0.25"/>
    <row r="154" ht="21" customHeight="1" x14ac:dyDescent="0.25"/>
    <row r="155" ht="21" customHeight="1" x14ac:dyDescent="0.25"/>
    <row r="156" ht="21" customHeight="1" x14ac:dyDescent="0.25"/>
    <row r="157" ht="21" customHeight="1" x14ac:dyDescent="0.25"/>
    <row r="158" ht="21" customHeight="1" x14ac:dyDescent="0.25"/>
    <row r="159" ht="21" customHeight="1" x14ac:dyDescent="0.25"/>
    <row r="160" ht="21" customHeight="1" x14ac:dyDescent="0.25"/>
    <row r="161" ht="21" customHeight="1" x14ac:dyDescent="0.25"/>
    <row r="162" ht="21" customHeight="1" x14ac:dyDescent="0.25"/>
    <row r="163" ht="21" customHeight="1" x14ac:dyDescent="0.25"/>
    <row r="164" ht="21" customHeight="1" x14ac:dyDescent="0.25"/>
    <row r="165" ht="21" customHeight="1" x14ac:dyDescent="0.25"/>
    <row r="166" ht="21" customHeight="1" x14ac:dyDescent="0.25"/>
    <row r="167" ht="21" customHeight="1" x14ac:dyDescent="0.25"/>
    <row r="168" ht="21" customHeight="1" x14ac:dyDescent="0.25"/>
    <row r="169" ht="21" customHeight="1" x14ac:dyDescent="0.25"/>
    <row r="170" ht="21" customHeight="1" x14ac:dyDescent="0.25"/>
    <row r="171" ht="21" customHeight="1" x14ac:dyDescent="0.25"/>
    <row r="172" ht="21" customHeight="1" x14ac:dyDescent="0.25"/>
    <row r="173" ht="21" customHeight="1" x14ac:dyDescent="0.25"/>
    <row r="174" ht="21" customHeight="1" x14ac:dyDescent="0.25"/>
    <row r="175" ht="21" customHeight="1" x14ac:dyDescent="0.25"/>
    <row r="176" ht="21" customHeight="1" x14ac:dyDescent="0.25"/>
    <row r="177" ht="21" customHeight="1" x14ac:dyDescent="0.25"/>
    <row r="178" ht="21" customHeight="1" x14ac:dyDescent="0.25"/>
    <row r="179" ht="21" customHeight="1" x14ac:dyDescent="0.25"/>
    <row r="180" ht="21" customHeight="1" x14ac:dyDescent="0.25"/>
    <row r="181" ht="21" customHeight="1" x14ac:dyDescent="0.25"/>
    <row r="182" ht="21" customHeight="1" x14ac:dyDescent="0.25"/>
    <row r="183" ht="21" customHeight="1" x14ac:dyDescent="0.25"/>
    <row r="184" ht="21" customHeight="1" x14ac:dyDescent="0.25"/>
    <row r="185" ht="21" customHeight="1" x14ac:dyDescent="0.25"/>
    <row r="186" ht="21" customHeight="1" x14ac:dyDescent="0.25"/>
    <row r="187" ht="21" customHeight="1" x14ac:dyDescent="0.25"/>
  </sheetData>
  <sortState ref="B4:I6">
    <sortCondition descending="1" ref="B4:B6"/>
  </sortState>
  <pageMargins left="0.7" right="0.7" top="0.75" bottom="0.7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2"/>
  <sheetViews>
    <sheetView zoomScale="70" zoomScaleNormal="70" workbookViewId="0">
      <selection activeCell="D141" sqref="D141"/>
    </sheetView>
  </sheetViews>
  <sheetFormatPr defaultRowHeight="15.75" x14ac:dyDescent="0.25"/>
  <cols>
    <col min="1" max="1" width="13.85546875" style="55" customWidth="1"/>
    <col min="2" max="2" width="13.28515625" style="55" customWidth="1"/>
    <col min="3" max="4" width="12.85546875" style="55" customWidth="1"/>
    <col min="5" max="5" width="14.42578125" style="55" customWidth="1"/>
    <col min="6" max="6" width="12.85546875" style="55" customWidth="1"/>
    <col min="7" max="8" width="13.85546875" style="55" customWidth="1"/>
    <col min="9" max="14" width="12.85546875" style="55" customWidth="1"/>
    <col min="15" max="15" width="16.28515625" style="55" customWidth="1"/>
    <col min="16" max="16" width="15" style="55" customWidth="1"/>
    <col min="17" max="17" width="12.28515625" style="55" customWidth="1"/>
    <col min="18" max="18" width="12" style="55" customWidth="1"/>
    <col min="19" max="19" width="13" style="55" customWidth="1"/>
    <col min="20" max="20" width="12.7109375" style="4" customWidth="1"/>
    <col min="21" max="21" width="10.5703125" style="4" bestFit="1" customWidth="1"/>
    <col min="22" max="23" width="11.5703125" style="4" bestFit="1" customWidth="1"/>
    <col min="24" max="24" width="10.28515625" style="4" bestFit="1" customWidth="1"/>
    <col min="25" max="25" width="11.28515625" style="4" customWidth="1"/>
    <col min="26" max="16384" width="9.140625" style="4"/>
  </cols>
  <sheetData>
    <row r="1" spans="2:25" ht="37.5" x14ac:dyDescent="0.5">
      <c r="B1" s="52" t="s">
        <v>49</v>
      </c>
      <c r="C1" s="54"/>
      <c r="D1" s="54"/>
      <c r="E1" s="54"/>
      <c r="F1" s="54"/>
      <c r="G1" s="54"/>
      <c r="H1" s="54"/>
      <c r="I1" s="54"/>
      <c r="J1" s="54"/>
      <c r="K1" s="54"/>
      <c r="L1" s="54"/>
      <c r="M1" s="54"/>
      <c r="N1" s="54"/>
      <c r="O1" s="54"/>
      <c r="P1" s="54"/>
      <c r="Q1" s="54"/>
      <c r="R1" s="54"/>
      <c r="S1" s="54"/>
      <c r="T1" s="122"/>
    </row>
    <row r="2" spans="2:25" ht="48" customHeight="1" x14ac:dyDescent="0.4">
      <c r="B2" s="57" t="s">
        <v>43</v>
      </c>
      <c r="C2" s="54"/>
      <c r="D2" s="54"/>
      <c r="E2" s="54"/>
      <c r="F2" s="54"/>
      <c r="G2" s="54"/>
      <c r="H2" s="54"/>
      <c r="I2" s="54"/>
      <c r="J2" s="54"/>
      <c r="K2" s="54"/>
      <c r="L2" s="54"/>
      <c r="M2" s="54"/>
      <c r="N2" s="54"/>
      <c r="O2" s="54"/>
      <c r="P2" s="54"/>
      <c r="Q2" s="54"/>
      <c r="R2" s="54"/>
      <c r="S2" s="54"/>
      <c r="T2" s="122"/>
    </row>
    <row r="3" spans="2:25" ht="52.5" customHeight="1" x14ac:dyDescent="0.25">
      <c r="B3" s="151" t="s">
        <v>23</v>
      </c>
      <c r="C3" s="79" t="s">
        <v>24</v>
      </c>
      <c r="D3" s="79" t="s">
        <v>25</v>
      </c>
      <c r="E3" s="79" t="s">
        <v>26</v>
      </c>
      <c r="F3" s="79" t="s">
        <v>27</v>
      </c>
      <c r="G3" s="79" t="s">
        <v>28</v>
      </c>
      <c r="H3" s="79" t="s">
        <v>29</v>
      </c>
      <c r="I3" s="79" t="s">
        <v>30</v>
      </c>
      <c r="J3" s="79" t="s">
        <v>31</v>
      </c>
      <c r="K3" s="79" t="s">
        <v>32</v>
      </c>
      <c r="L3" s="79" t="s">
        <v>33</v>
      </c>
      <c r="M3" s="79" t="s">
        <v>34</v>
      </c>
      <c r="N3" s="153" t="s">
        <v>35</v>
      </c>
      <c r="O3" s="154" t="s">
        <v>68</v>
      </c>
      <c r="P3" s="78" t="s">
        <v>64</v>
      </c>
      <c r="Q3" s="80" t="s">
        <v>23</v>
      </c>
      <c r="R3" s="78" t="s">
        <v>36</v>
      </c>
      <c r="S3" s="80" t="s">
        <v>63</v>
      </c>
      <c r="T3" s="151" t="s">
        <v>65</v>
      </c>
    </row>
    <row r="4" spans="2:25" ht="21" customHeight="1" x14ac:dyDescent="0.25">
      <c r="B4" s="67">
        <v>2000</v>
      </c>
      <c r="C4" s="139">
        <v>1207819</v>
      </c>
      <c r="D4" s="139">
        <v>1209738</v>
      </c>
      <c r="E4" s="139">
        <v>1211908</v>
      </c>
      <c r="F4" s="139">
        <v>1213599</v>
      </c>
      <c r="G4" s="139">
        <v>1215380</v>
      </c>
      <c r="H4" s="139">
        <v>1217265</v>
      </c>
      <c r="I4" s="139">
        <v>1218670</v>
      </c>
      <c r="J4" s="139">
        <v>1219887</v>
      </c>
      <c r="K4" s="139">
        <v>1221729</v>
      </c>
      <c r="L4" s="139">
        <v>1223163</v>
      </c>
      <c r="M4" s="139">
        <v>1225040</v>
      </c>
      <c r="N4" s="140">
        <v>1226814</v>
      </c>
      <c r="O4" s="188">
        <f>AVERAGE(C4:E4)</f>
        <v>1209821.6666666667</v>
      </c>
      <c r="P4" s="110"/>
      <c r="Q4" s="157">
        <f>ROUND(AVERAGE(C4:N4),0)</f>
        <v>1217584</v>
      </c>
      <c r="R4" s="110"/>
      <c r="S4" s="81">
        <f>ROUND(AVERAGE(I4:N4,C5:H5),0)</f>
        <v>1227539</v>
      </c>
      <c r="T4" s="110"/>
    </row>
    <row r="5" spans="2:25" ht="21" customHeight="1" x14ac:dyDescent="0.25">
      <c r="B5" s="67">
        <v>2001</v>
      </c>
      <c r="C5" s="139">
        <v>1228329</v>
      </c>
      <c r="D5" s="139">
        <v>1229673</v>
      </c>
      <c r="E5" s="139">
        <v>1231376</v>
      </c>
      <c r="F5" s="139">
        <v>1233384</v>
      </c>
      <c r="G5" s="139">
        <v>1235087</v>
      </c>
      <c r="H5" s="139">
        <v>1237316</v>
      </c>
      <c r="I5" s="139">
        <v>1238778</v>
      </c>
      <c r="J5" s="139">
        <v>1239909</v>
      </c>
      <c r="K5" s="139">
        <v>1240879</v>
      </c>
      <c r="L5" s="139">
        <v>1242188</v>
      </c>
      <c r="M5" s="139">
        <v>1243131</v>
      </c>
      <c r="N5" s="140">
        <v>1244590</v>
      </c>
      <c r="O5" s="155">
        <f>AVERAGE(C5:E5)</f>
        <v>1229792.6666666667</v>
      </c>
      <c r="P5" s="130">
        <f>((O5/O4)-1)*100</f>
        <v>1.6507391585261155</v>
      </c>
      <c r="Q5" s="157">
        <f t="shared" ref="Q5:Q19" si="0">ROUND(AVERAGE(C5:N5),0)</f>
        <v>1237053</v>
      </c>
      <c r="R5" s="130">
        <f t="shared" ref="R5:R18" si="1">((Q5/Q4)-1)*100</f>
        <v>1.5989861890432167</v>
      </c>
      <c r="S5" s="81">
        <f t="shared" ref="S5:S18" si="2">ROUND(AVERAGE(I5:N5,C6:H6),0)</f>
        <v>1245568</v>
      </c>
      <c r="T5" s="130">
        <f t="shared" ref="T5:T18" si="3">((S5/S4)-1)*100</f>
        <v>1.4687109737450355</v>
      </c>
    </row>
    <row r="6" spans="2:25" ht="21" customHeight="1" x14ac:dyDescent="0.25">
      <c r="B6" s="67">
        <v>2002</v>
      </c>
      <c r="C6" s="139">
        <v>1246449</v>
      </c>
      <c r="D6" s="139">
        <v>1247607</v>
      </c>
      <c r="E6" s="139">
        <v>1248673</v>
      </c>
      <c r="F6" s="139">
        <v>1249780</v>
      </c>
      <c r="G6" s="139">
        <v>1251311</v>
      </c>
      <c r="H6" s="139">
        <v>1253518</v>
      </c>
      <c r="I6" s="139">
        <v>1255532</v>
      </c>
      <c r="J6" s="139">
        <v>1256689</v>
      </c>
      <c r="K6" s="139">
        <v>1257986</v>
      </c>
      <c r="L6" s="139">
        <v>1259343</v>
      </c>
      <c r="M6" s="139">
        <v>1260316</v>
      </c>
      <c r="N6" s="140">
        <v>1261313</v>
      </c>
      <c r="O6" s="155">
        <f t="shared" ref="O6:O19" si="4">AVERAGE(C6:E6)</f>
        <v>1247576.3333333333</v>
      </c>
      <c r="P6" s="130">
        <f t="shared" ref="P6:P20" si="5">((O6/O5)-1)*100</f>
        <v>1.4460703132072483</v>
      </c>
      <c r="Q6" s="157">
        <f t="shared" si="0"/>
        <v>1254043</v>
      </c>
      <c r="R6" s="130">
        <f t="shared" si="1"/>
        <v>1.3734253908280314</v>
      </c>
      <c r="S6" s="81">
        <f t="shared" si="2"/>
        <v>1262393</v>
      </c>
      <c r="T6" s="130">
        <f t="shared" si="3"/>
        <v>1.3507893587503927</v>
      </c>
      <c r="U6" s="26"/>
      <c r="V6" s="26"/>
      <c r="W6" s="26"/>
      <c r="X6" s="26"/>
      <c r="Y6" s="26"/>
    </row>
    <row r="7" spans="2:25" ht="21" customHeight="1" x14ac:dyDescent="0.25">
      <c r="B7" s="67">
        <v>2003</v>
      </c>
      <c r="C7" s="139">
        <v>1263372</v>
      </c>
      <c r="D7" s="139">
        <v>1264549</v>
      </c>
      <c r="E7" s="139">
        <v>1265385</v>
      </c>
      <c r="F7" s="139">
        <v>1266426</v>
      </c>
      <c r="G7" s="139">
        <v>1267759</v>
      </c>
      <c r="H7" s="139">
        <v>1270045</v>
      </c>
      <c r="I7" s="139">
        <v>1271776</v>
      </c>
      <c r="J7" s="139">
        <v>1272494</v>
      </c>
      <c r="K7" s="139">
        <v>1273727</v>
      </c>
      <c r="L7" s="139">
        <v>1275337</v>
      </c>
      <c r="M7" s="139">
        <v>1276179</v>
      </c>
      <c r="N7" s="140">
        <v>1277398</v>
      </c>
      <c r="O7" s="155">
        <f t="shared" si="4"/>
        <v>1264435.3333333333</v>
      </c>
      <c r="P7" s="130">
        <f t="shared" si="5"/>
        <v>1.3513401584779539</v>
      </c>
      <c r="Q7" s="157">
        <f t="shared" si="0"/>
        <v>1270371</v>
      </c>
      <c r="R7" s="130">
        <f t="shared" si="1"/>
        <v>1.302028718313486</v>
      </c>
      <c r="S7" s="81">
        <f t="shared" si="2"/>
        <v>1278580</v>
      </c>
      <c r="T7" s="130">
        <f t="shared" si="3"/>
        <v>1.2822472874928881</v>
      </c>
      <c r="U7" s="25"/>
      <c r="V7" s="25"/>
      <c r="W7" s="25"/>
      <c r="X7" s="25"/>
    </row>
    <row r="8" spans="2:25" ht="21" customHeight="1" x14ac:dyDescent="0.25">
      <c r="B8" s="67">
        <v>2004</v>
      </c>
      <c r="C8" s="139">
        <v>1279455</v>
      </c>
      <c r="D8" s="139">
        <v>1281104</v>
      </c>
      <c r="E8" s="139">
        <v>1281719</v>
      </c>
      <c r="F8" s="139">
        <v>1282744</v>
      </c>
      <c r="G8" s="139">
        <v>1284361</v>
      </c>
      <c r="H8" s="139">
        <v>1286662</v>
      </c>
      <c r="I8" s="139">
        <v>1287874</v>
      </c>
      <c r="J8" s="139">
        <v>1288921</v>
      </c>
      <c r="K8" s="139">
        <v>1290729</v>
      </c>
      <c r="L8" s="139">
        <v>1292176</v>
      </c>
      <c r="M8" s="139">
        <v>1293737</v>
      </c>
      <c r="N8" s="140">
        <v>1294635</v>
      </c>
      <c r="O8" s="155">
        <f t="shared" si="4"/>
        <v>1280759.3333333333</v>
      </c>
      <c r="P8" s="130">
        <f t="shared" si="5"/>
        <v>1.2910110600093949</v>
      </c>
      <c r="Q8" s="157">
        <f t="shared" si="0"/>
        <v>1287010</v>
      </c>
      <c r="R8" s="130">
        <f t="shared" si="1"/>
        <v>1.3097748610445326</v>
      </c>
      <c r="S8" s="81">
        <f t="shared" si="2"/>
        <v>1295718</v>
      </c>
      <c r="T8" s="130">
        <f t="shared" si="3"/>
        <v>1.3403932487603409</v>
      </c>
      <c r="U8" s="26"/>
      <c r="Y8" s="26"/>
    </row>
    <row r="9" spans="2:25" ht="21" customHeight="1" x14ac:dyDescent="0.25">
      <c r="B9" s="67">
        <v>2005</v>
      </c>
      <c r="C9" s="139">
        <v>1296197</v>
      </c>
      <c r="D9" s="139">
        <v>1297246</v>
      </c>
      <c r="E9" s="139">
        <v>1298299</v>
      </c>
      <c r="F9" s="139">
        <v>1300530</v>
      </c>
      <c r="G9" s="139">
        <v>1302989</v>
      </c>
      <c r="H9" s="139">
        <v>1305280</v>
      </c>
      <c r="I9" s="139">
        <v>1306775</v>
      </c>
      <c r="J9" s="139">
        <v>1307868</v>
      </c>
      <c r="K9" s="139">
        <v>1309066</v>
      </c>
      <c r="L9" s="139">
        <v>1309583</v>
      </c>
      <c r="M9" s="139">
        <v>1310614</v>
      </c>
      <c r="N9" s="140">
        <v>1311436</v>
      </c>
      <c r="O9" s="155">
        <f t="shared" si="4"/>
        <v>1297247.3333333333</v>
      </c>
      <c r="P9" s="130">
        <f t="shared" si="5"/>
        <v>1.287361299728973</v>
      </c>
      <c r="Q9" s="157">
        <f t="shared" si="0"/>
        <v>1304657</v>
      </c>
      <c r="R9" s="130">
        <f t="shared" si="1"/>
        <v>1.3711626172290714</v>
      </c>
      <c r="S9" s="81">
        <f t="shared" si="2"/>
        <v>1311546</v>
      </c>
      <c r="T9" s="130">
        <f t="shared" si="3"/>
        <v>1.221562099160467</v>
      </c>
    </row>
    <row r="10" spans="2:25" ht="21" customHeight="1" x14ac:dyDescent="0.25">
      <c r="B10" s="67">
        <v>2006</v>
      </c>
      <c r="C10" s="139">
        <v>1313117</v>
      </c>
      <c r="D10" s="139">
        <v>1313848</v>
      </c>
      <c r="E10" s="139">
        <v>1313294</v>
      </c>
      <c r="F10" s="139">
        <v>1312916</v>
      </c>
      <c r="G10" s="139">
        <v>1314331</v>
      </c>
      <c r="H10" s="139">
        <v>1315700</v>
      </c>
      <c r="I10" s="139">
        <v>1316792</v>
      </c>
      <c r="J10" s="139">
        <v>1316047</v>
      </c>
      <c r="K10" s="139">
        <v>1315966</v>
      </c>
      <c r="L10" s="139">
        <v>1316926</v>
      </c>
      <c r="M10" s="139">
        <v>1317325</v>
      </c>
      <c r="N10" s="140">
        <v>1317872</v>
      </c>
      <c r="O10" s="155">
        <f t="shared" si="4"/>
        <v>1313419.6666666667</v>
      </c>
      <c r="P10" s="130">
        <f t="shared" si="5"/>
        <v>1.2466653750428547</v>
      </c>
      <c r="Q10" s="157">
        <f t="shared" si="0"/>
        <v>1315345</v>
      </c>
      <c r="R10" s="130">
        <f t="shared" si="1"/>
        <v>0.81921915108722487</v>
      </c>
      <c r="S10" s="81">
        <f t="shared" si="2"/>
        <v>1318402</v>
      </c>
      <c r="T10" s="130">
        <f t="shared" si="3"/>
        <v>0.52274186341920714</v>
      </c>
    </row>
    <row r="11" spans="2:25" ht="21" customHeight="1" x14ac:dyDescent="0.25">
      <c r="B11" s="67">
        <v>2007</v>
      </c>
      <c r="C11" s="139">
        <v>1318394</v>
      </c>
      <c r="D11" s="139">
        <v>1319368</v>
      </c>
      <c r="E11" s="139">
        <v>1320298</v>
      </c>
      <c r="F11" s="139">
        <v>1320408</v>
      </c>
      <c r="G11" s="139">
        <v>1320271</v>
      </c>
      <c r="H11" s="139">
        <v>1321157</v>
      </c>
      <c r="I11" s="139">
        <v>1320443</v>
      </c>
      <c r="J11" s="139">
        <v>1317511</v>
      </c>
      <c r="K11" s="139">
        <v>1313844</v>
      </c>
      <c r="L11" s="139">
        <v>1313079</v>
      </c>
      <c r="M11" s="139">
        <v>1312398</v>
      </c>
      <c r="N11" s="140">
        <v>1312279</v>
      </c>
      <c r="O11" s="155">
        <f t="shared" si="4"/>
        <v>1319353.3333333333</v>
      </c>
      <c r="P11" s="130">
        <f t="shared" si="5"/>
        <v>0.45177233273243633</v>
      </c>
      <c r="Q11" s="157">
        <f t="shared" si="0"/>
        <v>1317454</v>
      </c>
      <c r="R11" s="130">
        <f t="shared" si="1"/>
        <v>0.16033816223119945</v>
      </c>
      <c r="S11" s="81">
        <f t="shared" si="2"/>
        <v>1314180</v>
      </c>
      <c r="T11" s="130">
        <f t="shared" si="3"/>
        <v>-0.3202361646902796</v>
      </c>
    </row>
    <row r="12" spans="2:25" ht="21" customHeight="1" x14ac:dyDescent="0.25">
      <c r="B12" s="67">
        <v>2008</v>
      </c>
      <c r="C12" s="139">
        <v>1313156</v>
      </c>
      <c r="D12" s="139">
        <v>1313214</v>
      </c>
      <c r="E12" s="139">
        <v>1312665</v>
      </c>
      <c r="F12" s="139">
        <v>1312980</v>
      </c>
      <c r="G12" s="139">
        <v>1313717</v>
      </c>
      <c r="H12" s="139">
        <v>1314872</v>
      </c>
      <c r="I12" s="139">
        <v>1314612</v>
      </c>
      <c r="J12" s="139">
        <v>1314297</v>
      </c>
      <c r="K12" s="139">
        <v>1314637</v>
      </c>
      <c r="L12" s="139">
        <v>1315378</v>
      </c>
      <c r="M12" s="139">
        <v>1316318</v>
      </c>
      <c r="N12" s="140">
        <v>1317597</v>
      </c>
      <c r="O12" s="155">
        <f t="shared" si="4"/>
        <v>1313011.6666666667</v>
      </c>
      <c r="P12" s="130">
        <f t="shared" si="5"/>
        <v>-0.48066477011463604</v>
      </c>
      <c r="Q12" s="157">
        <f t="shared" si="0"/>
        <v>1314454</v>
      </c>
      <c r="R12" s="130">
        <f t="shared" si="1"/>
        <v>-0.22771193529337319</v>
      </c>
      <c r="S12" s="81">
        <f t="shared" si="2"/>
        <v>1318498</v>
      </c>
      <c r="T12" s="130">
        <f t="shared" si="3"/>
        <v>0.32856990670988573</v>
      </c>
    </row>
    <row r="13" spans="2:25" ht="21" customHeight="1" x14ac:dyDescent="0.25">
      <c r="B13" s="67">
        <v>2009</v>
      </c>
      <c r="C13" s="139">
        <v>1319064</v>
      </c>
      <c r="D13" s="139">
        <v>1319448</v>
      </c>
      <c r="E13" s="139">
        <v>1320093</v>
      </c>
      <c r="F13" s="139">
        <v>1321039</v>
      </c>
      <c r="G13" s="139">
        <v>1323864</v>
      </c>
      <c r="H13" s="139">
        <v>1325631</v>
      </c>
      <c r="I13" s="139">
        <v>1326503</v>
      </c>
      <c r="J13" s="139">
        <v>1326730</v>
      </c>
      <c r="K13" s="139">
        <v>1327244</v>
      </c>
      <c r="L13" s="139">
        <v>1328153</v>
      </c>
      <c r="M13" s="139">
        <v>1329375</v>
      </c>
      <c r="N13" s="140">
        <v>1329884</v>
      </c>
      <c r="O13" s="155">
        <f t="shared" si="4"/>
        <v>1319535</v>
      </c>
      <c r="P13" s="130">
        <f t="shared" si="5"/>
        <v>0.49682219122195725</v>
      </c>
      <c r="Q13" s="157">
        <f t="shared" si="0"/>
        <v>1324752</v>
      </c>
      <c r="R13" s="130">
        <f t="shared" si="1"/>
        <v>0.78344316347320753</v>
      </c>
      <c r="S13" s="81">
        <f t="shared" si="2"/>
        <v>1330507</v>
      </c>
      <c r="T13" s="130">
        <f t="shared" si="3"/>
        <v>0.91080911764751527</v>
      </c>
    </row>
    <row r="14" spans="2:25" ht="21" customHeight="1" x14ac:dyDescent="0.25">
      <c r="B14" s="67">
        <v>2010</v>
      </c>
      <c r="C14" s="139">
        <v>1331437</v>
      </c>
      <c r="D14" s="139">
        <v>1331904</v>
      </c>
      <c r="E14" s="139">
        <v>1332368</v>
      </c>
      <c r="F14" s="139">
        <v>1333365</v>
      </c>
      <c r="G14" s="139">
        <v>1333653</v>
      </c>
      <c r="H14" s="139">
        <v>1335471</v>
      </c>
      <c r="I14" s="139">
        <v>1336566</v>
      </c>
      <c r="J14" s="139">
        <v>1338651</v>
      </c>
      <c r="K14" s="139">
        <v>1339102</v>
      </c>
      <c r="L14" s="139">
        <v>1339696</v>
      </c>
      <c r="M14" s="139">
        <v>1339670</v>
      </c>
      <c r="N14" s="140">
        <v>1339252</v>
      </c>
      <c r="O14" s="155">
        <f t="shared" si="4"/>
        <v>1331903</v>
      </c>
      <c r="P14" s="130">
        <f t="shared" si="5"/>
        <v>0.93729988215545124</v>
      </c>
      <c r="Q14" s="157">
        <f t="shared" si="0"/>
        <v>1335928</v>
      </c>
      <c r="R14" s="130">
        <f t="shared" si="1"/>
        <v>0.84362960010628818</v>
      </c>
      <c r="S14" s="81">
        <f t="shared" si="2"/>
        <v>1339703</v>
      </c>
      <c r="T14" s="130">
        <f t="shared" si="3"/>
        <v>0.69116509721482977</v>
      </c>
    </row>
    <row r="15" spans="2:25" ht="21" customHeight="1" x14ac:dyDescent="0.25">
      <c r="B15" s="67">
        <v>2011</v>
      </c>
      <c r="C15" s="139">
        <v>1339794</v>
      </c>
      <c r="D15" s="139">
        <v>1339894</v>
      </c>
      <c r="E15" s="139">
        <v>1340868</v>
      </c>
      <c r="F15" s="139">
        <v>1340061</v>
      </c>
      <c r="G15" s="139">
        <v>1341213</v>
      </c>
      <c r="H15" s="139">
        <v>1341674</v>
      </c>
      <c r="I15" s="139">
        <v>1341825</v>
      </c>
      <c r="J15" s="139">
        <v>1341041</v>
      </c>
      <c r="K15" s="139">
        <v>1341322</v>
      </c>
      <c r="L15" s="139">
        <v>1342038</v>
      </c>
      <c r="M15" s="139">
        <v>1343005</v>
      </c>
      <c r="N15" s="140">
        <v>1342752</v>
      </c>
      <c r="O15" s="155">
        <f t="shared" si="4"/>
        <v>1340185.3333333333</v>
      </c>
      <c r="P15" s="130">
        <f t="shared" si="5"/>
        <v>0.62184208109248296</v>
      </c>
      <c r="Q15" s="157">
        <f t="shared" si="0"/>
        <v>1341291</v>
      </c>
      <c r="R15" s="130">
        <f t="shared" si="1"/>
        <v>0.4014437903839152</v>
      </c>
      <c r="S15" s="81">
        <f t="shared" si="2"/>
        <v>1341708</v>
      </c>
      <c r="T15" s="130">
        <f t="shared" si="3"/>
        <v>0.14966003659020455</v>
      </c>
    </row>
    <row r="16" spans="2:25" ht="21" customHeight="1" x14ac:dyDescent="0.25">
      <c r="B16" s="67">
        <v>2012</v>
      </c>
      <c r="C16" s="139">
        <v>1343804</v>
      </c>
      <c r="D16" s="139">
        <v>1341565</v>
      </c>
      <c r="E16" s="139">
        <v>1342009</v>
      </c>
      <c r="F16" s="139">
        <v>1341087</v>
      </c>
      <c r="G16" s="139">
        <v>1339515</v>
      </c>
      <c r="H16" s="139">
        <v>1340536</v>
      </c>
      <c r="I16" s="139">
        <v>1340499</v>
      </c>
      <c r="J16" s="139">
        <v>1341099</v>
      </c>
      <c r="K16" s="139">
        <v>1335783</v>
      </c>
      <c r="L16" s="139">
        <v>1336912</v>
      </c>
      <c r="M16" s="139">
        <v>1339934</v>
      </c>
      <c r="N16" s="140">
        <v>1342112</v>
      </c>
      <c r="O16" s="155">
        <f t="shared" si="4"/>
        <v>1342459.3333333333</v>
      </c>
      <c r="P16" s="130">
        <f t="shared" si="5"/>
        <v>0.16967802463141446</v>
      </c>
      <c r="Q16" s="157">
        <f t="shared" si="0"/>
        <v>1340405</v>
      </c>
      <c r="R16" s="130">
        <f t="shared" si="1"/>
        <v>-6.6055762694294806E-2</v>
      </c>
      <c r="S16" s="81">
        <f t="shared" si="2"/>
        <v>1349750</v>
      </c>
      <c r="T16" s="130">
        <f t="shared" si="3"/>
        <v>0.59938526117455648</v>
      </c>
    </row>
    <row r="17" spans="1:24" ht="21" customHeight="1" x14ac:dyDescent="0.25">
      <c r="B17" s="67">
        <v>2013</v>
      </c>
      <c r="C17" s="139">
        <v>1331879</v>
      </c>
      <c r="D17" s="139">
        <v>1334124</v>
      </c>
      <c r="E17" s="139">
        <v>1387745</v>
      </c>
      <c r="F17" s="139">
        <v>1377773</v>
      </c>
      <c r="G17" s="139">
        <v>1368545</v>
      </c>
      <c r="H17" s="139">
        <v>1360599</v>
      </c>
      <c r="I17" s="139">
        <v>1380719</v>
      </c>
      <c r="J17" s="139">
        <v>1341364</v>
      </c>
      <c r="K17" s="139">
        <v>1341432</v>
      </c>
      <c r="L17" s="139">
        <v>1341225</v>
      </c>
      <c r="M17" s="139">
        <v>1339294</v>
      </c>
      <c r="N17" s="140">
        <v>1337898</v>
      </c>
      <c r="O17" s="155">
        <f t="shared" si="4"/>
        <v>1351249.3333333333</v>
      </c>
      <c r="P17" s="130">
        <f t="shared" si="5"/>
        <v>0.65476843743002</v>
      </c>
      <c r="Q17" s="157">
        <f t="shared" si="0"/>
        <v>1353550</v>
      </c>
      <c r="R17" s="130">
        <f t="shared" si="1"/>
        <v>0.98067375159001102</v>
      </c>
      <c r="S17" s="81">
        <f t="shared" si="2"/>
        <v>1340989</v>
      </c>
      <c r="T17" s="130">
        <f t="shared" si="3"/>
        <v>-0.64908316354880258</v>
      </c>
    </row>
    <row r="18" spans="1:24" ht="21" customHeight="1" x14ac:dyDescent="0.25">
      <c r="B18" s="67">
        <v>2014</v>
      </c>
      <c r="C18" s="139">
        <v>1336951</v>
      </c>
      <c r="D18" s="139">
        <v>1336263</v>
      </c>
      <c r="E18" s="139">
        <v>1335279</v>
      </c>
      <c r="F18" s="139">
        <v>1334948</v>
      </c>
      <c r="G18" s="139">
        <v>1333370</v>
      </c>
      <c r="H18" s="139">
        <v>1333122</v>
      </c>
      <c r="I18" s="139">
        <v>1333831</v>
      </c>
      <c r="J18" s="139">
        <v>1331853</v>
      </c>
      <c r="K18" s="139">
        <v>1319750</v>
      </c>
      <c r="L18" s="139">
        <v>1329636</v>
      </c>
      <c r="M18" s="139">
        <v>1329271</v>
      </c>
      <c r="N18" s="140">
        <v>1327995</v>
      </c>
      <c r="O18" s="155">
        <f t="shared" si="4"/>
        <v>1336164.3333333333</v>
      </c>
      <c r="P18" s="130">
        <f t="shared" si="5"/>
        <v>-1.1163742788155573</v>
      </c>
      <c r="Q18" s="157">
        <f t="shared" si="0"/>
        <v>1331856</v>
      </c>
      <c r="R18" s="130">
        <f t="shared" si="1"/>
        <v>-1.6027483284695832</v>
      </c>
      <c r="S18" s="81">
        <f t="shared" si="2"/>
        <v>1328546</v>
      </c>
      <c r="T18" s="130">
        <f t="shared" si="3"/>
        <v>-0.92789724598785206</v>
      </c>
    </row>
    <row r="19" spans="1:24" ht="21" customHeight="1" x14ac:dyDescent="0.25">
      <c r="B19" s="67">
        <v>2015</v>
      </c>
      <c r="C19" s="139">
        <v>1328249</v>
      </c>
      <c r="D19" s="139">
        <v>1327829</v>
      </c>
      <c r="E19" s="139">
        <v>1327201</v>
      </c>
      <c r="F19" s="139">
        <v>1329991</v>
      </c>
      <c r="G19" s="139">
        <v>1328467</v>
      </c>
      <c r="H19" s="139">
        <v>1328483</v>
      </c>
      <c r="I19" s="139">
        <v>1328896</v>
      </c>
      <c r="J19" s="139">
        <v>1327563</v>
      </c>
      <c r="K19" s="139">
        <v>1327022</v>
      </c>
      <c r="L19" s="139">
        <v>1326520</v>
      </c>
      <c r="M19" s="139">
        <v>1326554</v>
      </c>
      <c r="N19" s="140">
        <v>1326204</v>
      </c>
      <c r="O19" s="155">
        <f t="shared" si="4"/>
        <v>1327759.6666666667</v>
      </c>
      <c r="P19" s="130">
        <f t="shared" si="5"/>
        <v>-0.62901444507947879</v>
      </c>
      <c r="Q19" s="157">
        <f t="shared" si="0"/>
        <v>1327748</v>
      </c>
      <c r="R19" s="130">
        <f>((Q19/Q17)-1)*100</f>
        <v>-1.9062465368844927</v>
      </c>
      <c r="S19" s="88"/>
      <c r="T19" s="111"/>
    </row>
    <row r="20" spans="1:24" ht="21" customHeight="1" x14ac:dyDescent="0.25">
      <c r="B20" s="82">
        <v>2016</v>
      </c>
      <c r="C20" s="152">
        <v>1326832</v>
      </c>
      <c r="D20" s="141">
        <v>1326488</v>
      </c>
      <c r="E20" s="141">
        <v>1324602</v>
      </c>
      <c r="F20" s="141"/>
      <c r="G20" s="141"/>
      <c r="H20" s="141"/>
      <c r="I20" s="141"/>
      <c r="J20" s="141"/>
      <c r="K20" s="141"/>
      <c r="L20" s="141"/>
      <c r="M20" s="141"/>
      <c r="N20" s="142"/>
      <c r="O20" s="156">
        <f>AVERAGE(C20:E20)</f>
        <v>1325974</v>
      </c>
      <c r="P20" s="137">
        <f t="shared" si="5"/>
        <v>-0.1344871900763267</v>
      </c>
      <c r="Q20" s="114"/>
      <c r="R20" s="137"/>
      <c r="S20" s="89"/>
      <c r="T20" s="112"/>
    </row>
    <row r="21" spans="1:24" ht="21" customHeight="1" x14ac:dyDescent="0.25"/>
    <row r="22" spans="1:24" ht="30" x14ac:dyDescent="0.4">
      <c r="B22" s="57" t="s">
        <v>44</v>
      </c>
      <c r="C22" s="54"/>
      <c r="D22" s="54"/>
      <c r="E22" s="54"/>
      <c r="F22" s="54"/>
      <c r="G22" s="54"/>
      <c r="H22" s="54"/>
      <c r="I22" s="54"/>
      <c r="J22" s="54"/>
      <c r="K22" s="54"/>
      <c r="L22" s="54"/>
      <c r="M22" s="54"/>
      <c r="N22" s="54"/>
      <c r="O22" s="54"/>
      <c r="P22" s="54"/>
      <c r="Q22" s="54"/>
      <c r="R22" s="54"/>
      <c r="S22" s="54"/>
      <c r="T22" s="122"/>
    </row>
    <row r="23" spans="1:24" s="20" customFormat="1" ht="52.5" customHeight="1" x14ac:dyDescent="0.25">
      <c r="A23" s="55"/>
      <c r="B23" s="151" t="s">
        <v>23</v>
      </c>
      <c r="C23" s="79" t="s">
        <v>24</v>
      </c>
      <c r="D23" s="79" t="s">
        <v>25</v>
      </c>
      <c r="E23" s="79" t="s">
        <v>26</v>
      </c>
      <c r="F23" s="79" t="s">
        <v>27</v>
      </c>
      <c r="G23" s="79" t="s">
        <v>28</v>
      </c>
      <c r="H23" s="79" t="s">
        <v>29</v>
      </c>
      <c r="I23" s="79" t="s">
        <v>30</v>
      </c>
      <c r="J23" s="79" t="s">
        <v>31</v>
      </c>
      <c r="K23" s="79" t="s">
        <v>32</v>
      </c>
      <c r="L23" s="79" t="s">
        <v>33</v>
      </c>
      <c r="M23" s="79" t="s">
        <v>34</v>
      </c>
      <c r="N23" s="153" t="s">
        <v>35</v>
      </c>
      <c r="O23" s="154" t="s">
        <v>68</v>
      </c>
      <c r="P23" s="78" t="s">
        <v>64</v>
      </c>
      <c r="Q23" s="80" t="s">
        <v>23</v>
      </c>
      <c r="R23" s="78" t="s">
        <v>36</v>
      </c>
      <c r="S23" s="80" t="s">
        <v>63</v>
      </c>
      <c r="T23" s="151" t="s">
        <v>65</v>
      </c>
      <c r="X23" s="24"/>
    </row>
    <row r="24" spans="1:24" ht="21" customHeight="1" x14ac:dyDescent="0.25">
      <c r="B24" s="67">
        <v>2000</v>
      </c>
      <c r="C24" s="139">
        <v>121549</v>
      </c>
      <c r="D24" s="139">
        <v>121741</v>
      </c>
      <c r="E24" s="139">
        <v>121936</v>
      </c>
      <c r="F24" s="139">
        <v>122072</v>
      </c>
      <c r="G24" s="139">
        <v>122179</v>
      </c>
      <c r="H24" s="139">
        <v>122341</v>
      </c>
      <c r="I24" s="139">
        <v>122339</v>
      </c>
      <c r="J24" s="139">
        <v>122348</v>
      </c>
      <c r="K24" s="139">
        <v>122410</v>
      </c>
      <c r="L24" s="139">
        <v>122644</v>
      </c>
      <c r="M24" s="139">
        <v>122817</v>
      </c>
      <c r="N24" s="140">
        <v>122542</v>
      </c>
      <c r="O24" s="188">
        <f>AVERAGE(C24:E24)</f>
        <v>121742</v>
      </c>
      <c r="P24" s="110"/>
      <c r="Q24" s="157">
        <f>ROUND(AVERAGE(C24:N24),0)</f>
        <v>122243</v>
      </c>
      <c r="R24" s="110"/>
      <c r="S24" s="81">
        <f>ROUND(AVERAGE(I24:N24,C25:H25),0)</f>
        <v>122741</v>
      </c>
      <c r="T24" s="110"/>
      <c r="U24" s="25"/>
      <c r="V24" s="25"/>
      <c r="W24" s="25"/>
    </row>
    <row r="25" spans="1:24" s="13" customFormat="1" ht="21" customHeight="1" x14ac:dyDescent="0.25">
      <c r="A25" s="55"/>
      <c r="B25" s="67">
        <v>2001</v>
      </c>
      <c r="C25" s="139">
        <v>122506</v>
      </c>
      <c r="D25" s="139">
        <v>122622</v>
      </c>
      <c r="E25" s="139">
        <v>122828</v>
      </c>
      <c r="F25" s="139">
        <v>123061</v>
      </c>
      <c r="G25" s="139">
        <v>123281</v>
      </c>
      <c r="H25" s="139">
        <v>123488</v>
      </c>
      <c r="I25" s="139">
        <v>123512</v>
      </c>
      <c r="J25" s="139">
        <v>123579</v>
      </c>
      <c r="K25" s="139">
        <v>123763</v>
      </c>
      <c r="L25" s="139">
        <v>123933</v>
      </c>
      <c r="M25" s="139">
        <v>123960</v>
      </c>
      <c r="N25" s="140">
        <v>124029</v>
      </c>
      <c r="O25" s="155">
        <f>AVERAGE(C25:E25)</f>
        <v>122652</v>
      </c>
      <c r="P25" s="130">
        <f>((O25/O24)-1)*100</f>
        <v>0.74748238077244622</v>
      </c>
      <c r="Q25" s="157">
        <f t="shared" ref="Q25:Q39" si="6">ROUND(AVERAGE(C25:N25),0)</f>
        <v>123380</v>
      </c>
      <c r="R25" s="130">
        <f t="shared" ref="R25:R38" si="7">((Q25/Q24)-1)*100</f>
        <v>0.93011460778940069</v>
      </c>
      <c r="S25" s="81">
        <f t="shared" ref="S25:S38" si="8">ROUND(AVERAGE(I25:N25,C26:H26),0)</f>
        <v>124165</v>
      </c>
      <c r="T25" s="130">
        <f t="shared" ref="T25:T38" si="9">((S25/S24)-1)*100</f>
        <v>1.1601665295215113</v>
      </c>
    </row>
    <row r="26" spans="1:24" ht="21" customHeight="1" x14ac:dyDescent="0.25">
      <c r="B26" s="67">
        <v>2002</v>
      </c>
      <c r="C26" s="139">
        <v>124206</v>
      </c>
      <c r="D26" s="139">
        <v>124339</v>
      </c>
      <c r="E26" s="139">
        <v>124404</v>
      </c>
      <c r="F26" s="139">
        <v>124592</v>
      </c>
      <c r="G26" s="139">
        <v>124744</v>
      </c>
      <c r="H26" s="139">
        <v>124924</v>
      </c>
      <c r="I26" s="139">
        <v>124985</v>
      </c>
      <c r="J26" s="139">
        <v>124870</v>
      </c>
      <c r="K26" s="139">
        <v>124851</v>
      </c>
      <c r="L26" s="139">
        <v>124917</v>
      </c>
      <c r="M26" s="139">
        <v>125080</v>
      </c>
      <c r="N26" s="140">
        <v>125195</v>
      </c>
      <c r="O26" s="155">
        <f t="shared" ref="O26:O39" si="10">AVERAGE(C26:E26)</f>
        <v>124316.33333333333</v>
      </c>
      <c r="P26" s="130">
        <f t="shared" ref="P26:P40" si="11">((O26/O25)-1)*100</f>
        <v>1.3569557229668794</v>
      </c>
      <c r="Q26" s="157">
        <f t="shared" si="6"/>
        <v>124759</v>
      </c>
      <c r="R26" s="130">
        <f t="shared" si="7"/>
        <v>1.1176852001945292</v>
      </c>
      <c r="S26" s="81">
        <f t="shared" si="8"/>
        <v>125295</v>
      </c>
      <c r="T26" s="130">
        <f t="shared" si="9"/>
        <v>0.91007932992388518</v>
      </c>
    </row>
    <row r="27" spans="1:24" s="20" customFormat="1" ht="21" customHeight="1" x14ac:dyDescent="0.25">
      <c r="A27" s="55"/>
      <c r="B27" s="67">
        <v>2003</v>
      </c>
      <c r="C27" s="139">
        <v>125375</v>
      </c>
      <c r="D27" s="139">
        <v>125466</v>
      </c>
      <c r="E27" s="139">
        <v>125531</v>
      </c>
      <c r="F27" s="139">
        <v>125641</v>
      </c>
      <c r="G27" s="139">
        <v>125750</v>
      </c>
      <c r="H27" s="139">
        <v>125883</v>
      </c>
      <c r="I27" s="139">
        <v>125989</v>
      </c>
      <c r="J27" s="139">
        <v>126024</v>
      </c>
      <c r="K27" s="139">
        <v>126091</v>
      </c>
      <c r="L27" s="139">
        <v>126175</v>
      </c>
      <c r="M27" s="139">
        <v>126283</v>
      </c>
      <c r="N27" s="140">
        <v>126473</v>
      </c>
      <c r="O27" s="155">
        <f t="shared" si="10"/>
        <v>125457.33333333333</v>
      </c>
      <c r="P27" s="130">
        <f t="shared" si="11"/>
        <v>0.91781986276944227</v>
      </c>
      <c r="Q27" s="157">
        <f t="shared" si="6"/>
        <v>125890</v>
      </c>
      <c r="R27" s="130">
        <f t="shared" si="7"/>
        <v>0.90654782420507285</v>
      </c>
      <c r="S27" s="81">
        <f t="shared" si="8"/>
        <v>126725</v>
      </c>
      <c r="T27" s="130">
        <f t="shared" si="9"/>
        <v>1.1413065166207659</v>
      </c>
    </row>
    <row r="28" spans="1:24" ht="21" customHeight="1" x14ac:dyDescent="0.25">
      <c r="B28" s="67">
        <v>2004</v>
      </c>
      <c r="C28" s="139">
        <v>126765</v>
      </c>
      <c r="D28" s="139">
        <v>127049</v>
      </c>
      <c r="E28" s="139">
        <v>127202</v>
      </c>
      <c r="F28" s="139">
        <v>127365</v>
      </c>
      <c r="G28" s="139">
        <v>127559</v>
      </c>
      <c r="H28" s="139">
        <v>127728</v>
      </c>
      <c r="I28" s="139">
        <v>127751</v>
      </c>
      <c r="J28" s="139">
        <v>127812</v>
      </c>
      <c r="K28" s="139">
        <v>127973</v>
      </c>
      <c r="L28" s="139">
        <v>128290</v>
      </c>
      <c r="M28" s="139">
        <v>128425</v>
      </c>
      <c r="N28" s="140">
        <v>128535</v>
      </c>
      <c r="O28" s="155">
        <f t="shared" si="10"/>
        <v>127005.33333333333</v>
      </c>
      <c r="P28" s="130">
        <f t="shared" si="11"/>
        <v>1.2338856237977369</v>
      </c>
      <c r="Q28" s="157">
        <f t="shared" si="6"/>
        <v>127705</v>
      </c>
      <c r="R28" s="130">
        <f t="shared" si="7"/>
        <v>1.4417348478830805</v>
      </c>
      <c r="S28" s="81">
        <f t="shared" si="8"/>
        <v>128569</v>
      </c>
      <c r="T28" s="130">
        <f t="shared" si="9"/>
        <v>1.4551193529295681</v>
      </c>
      <c r="X28" s="26"/>
    </row>
    <row r="29" spans="1:24" ht="21" customHeight="1" x14ac:dyDescent="0.25">
      <c r="B29" s="67">
        <v>2005</v>
      </c>
      <c r="C29" s="139">
        <v>128670</v>
      </c>
      <c r="D29" s="139">
        <v>128827</v>
      </c>
      <c r="E29" s="139">
        <v>128933</v>
      </c>
      <c r="F29" s="139">
        <v>129094</v>
      </c>
      <c r="G29" s="139">
        <v>129251</v>
      </c>
      <c r="H29" s="139">
        <v>129263</v>
      </c>
      <c r="I29" s="139">
        <v>129132</v>
      </c>
      <c r="J29" s="139">
        <v>129218</v>
      </c>
      <c r="K29" s="139">
        <v>129378</v>
      </c>
      <c r="L29" s="139">
        <v>129328</v>
      </c>
      <c r="M29" s="139">
        <v>129445</v>
      </c>
      <c r="N29" s="140">
        <v>129502</v>
      </c>
      <c r="O29" s="155">
        <f t="shared" si="10"/>
        <v>128810</v>
      </c>
      <c r="P29" s="130">
        <f t="shared" si="11"/>
        <v>1.4209377034035464</v>
      </c>
      <c r="Q29" s="157">
        <f t="shared" si="6"/>
        <v>129170</v>
      </c>
      <c r="R29" s="130">
        <f t="shared" si="7"/>
        <v>1.1471751301828537</v>
      </c>
      <c r="S29" s="81">
        <f t="shared" si="8"/>
        <v>129573</v>
      </c>
      <c r="T29" s="130">
        <f t="shared" si="9"/>
        <v>0.78090363929097517</v>
      </c>
    </row>
    <row r="30" spans="1:24" ht="21" customHeight="1" x14ac:dyDescent="0.25">
      <c r="B30" s="67">
        <v>2006</v>
      </c>
      <c r="C30" s="139">
        <v>129618</v>
      </c>
      <c r="D30" s="139">
        <v>129603</v>
      </c>
      <c r="E30" s="139">
        <v>129688</v>
      </c>
      <c r="F30" s="139">
        <v>129660</v>
      </c>
      <c r="G30" s="139">
        <v>130005</v>
      </c>
      <c r="H30" s="139">
        <v>130295</v>
      </c>
      <c r="I30" s="139">
        <v>130341</v>
      </c>
      <c r="J30" s="139">
        <v>130196</v>
      </c>
      <c r="K30" s="139">
        <v>130286</v>
      </c>
      <c r="L30" s="139">
        <v>130407</v>
      </c>
      <c r="M30" s="139">
        <v>130479</v>
      </c>
      <c r="N30" s="140">
        <v>130403</v>
      </c>
      <c r="O30" s="155">
        <f t="shared" si="10"/>
        <v>129636.33333333333</v>
      </c>
      <c r="P30" s="130">
        <f t="shared" si="11"/>
        <v>0.64151334006159466</v>
      </c>
      <c r="Q30" s="157">
        <f t="shared" si="6"/>
        <v>130082</v>
      </c>
      <c r="R30" s="130">
        <f t="shared" si="7"/>
        <v>0.70604629557946552</v>
      </c>
      <c r="S30" s="81">
        <f t="shared" si="8"/>
        <v>130372</v>
      </c>
      <c r="T30" s="130">
        <f t="shared" si="9"/>
        <v>0.61664081251495695</v>
      </c>
    </row>
    <row r="31" spans="1:24" ht="21" customHeight="1" x14ac:dyDescent="0.25">
      <c r="B31" s="67">
        <v>2007</v>
      </c>
      <c r="C31" s="139">
        <v>130330</v>
      </c>
      <c r="D31" s="139">
        <v>130419</v>
      </c>
      <c r="E31" s="139">
        <v>130372</v>
      </c>
      <c r="F31" s="139">
        <v>130391</v>
      </c>
      <c r="G31" s="139">
        <v>130374</v>
      </c>
      <c r="H31" s="139">
        <v>130466</v>
      </c>
      <c r="I31" s="139">
        <v>130388</v>
      </c>
      <c r="J31" s="139">
        <v>130209</v>
      </c>
      <c r="K31" s="139">
        <v>130013</v>
      </c>
      <c r="L31" s="139">
        <v>130119</v>
      </c>
      <c r="M31" s="139">
        <v>130229</v>
      </c>
      <c r="N31" s="140">
        <v>130229</v>
      </c>
      <c r="O31" s="155">
        <f t="shared" si="10"/>
        <v>130373.66666666667</v>
      </c>
      <c r="P31" s="130">
        <f t="shared" si="11"/>
        <v>0.56877058643538536</v>
      </c>
      <c r="Q31" s="157">
        <f t="shared" si="6"/>
        <v>130295</v>
      </c>
      <c r="R31" s="130">
        <f t="shared" si="7"/>
        <v>0.16374286988207754</v>
      </c>
      <c r="S31" s="81">
        <f t="shared" si="8"/>
        <v>130200</v>
      </c>
      <c r="T31" s="130">
        <f t="shared" si="9"/>
        <v>-0.13193016905470589</v>
      </c>
    </row>
    <row r="32" spans="1:24" ht="21" customHeight="1" x14ac:dyDescent="0.25">
      <c r="B32" s="67">
        <v>2008</v>
      </c>
      <c r="C32" s="139">
        <v>130198</v>
      </c>
      <c r="D32" s="139">
        <v>130171</v>
      </c>
      <c r="E32" s="139">
        <v>130173</v>
      </c>
      <c r="F32" s="139">
        <v>130244</v>
      </c>
      <c r="G32" s="139">
        <v>130228</v>
      </c>
      <c r="H32" s="139">
        <v>130199</v>
      </c>
      <c r="I32" s="139">
        <v>130172</v>
      </c>
      <c r="J32" s="139">
        <v>130074</v>
      </c>
      <c r="K32" s="139">
        <v>129939</v>
      </c>
      <c r="L32" s="139">
        <v>129739</v>
      </c>
      <c r="M32" s="139">
        <v>129511</v>
      </c>
      <c r="N32" s="140">
        <v>129487</v>
      </c>
      <c r="O32" s="155">
        <f t="shared" si="10"/>
        <v>130180.66666666667</v>
      </c>
      <c r="P32" s="130">
        <f t="shared" si="11"/>
        <v>-0.14803602977083719</v>
      </c>
      <c r="Q32" s="157">
        <f t="shared" si="6"/>
        <v>130011</v>
      </c>
      <c r="R32" s="130">
        <f t="shared" si="7"/>
        <v>-0.2179669212172386</v>
      </c>
      <c r="S32" s="81">
        <f t="shared" si="8"/>
        <v>129840</v>
      </c>
      <c r="T32" s="130">
        <f t="shared" si="9"/>
        <v>-0.27649769585254003</v>
      </c>
    </row>
    <row r="33" spans="2:25" ht="21" customHeight="1" x14ac:dyDescent="0.25">
      <c r="B33" s="67">
        <v>2009</v>
      </c>
      <c r="C33" s="139">
        <v>129419</v>
      </c>
      <c r="D33" s="139">
        <v>129984</v>
      </c>
      <c r="E33" s="139">
        <v>129947</v>
      </c>
      <c r="F33" s="139">
        <v>129907</v>
      </c>
      <c r="G33" s="139">
        <v>130000</v>
      </c>
      <c r="H33" s="139">
        <v>129897</v>
      </c>
      <c r="I33" s="139">
        <v>129516</v>
      </c>
      <c r="J33" s="139">
        <v>129276</v>
      </c>
      <c r="K33" s="139">
        <v>129103</v>
      </c>
      <c r="L33" s="139">
        <v>129031</v>
      </c>
      <c r="M33" s="139">
        <v>128887</v>
      </c>
      <c r="N33" s="140">
        <v>128940</v>
      </c>
      <c r="O33" s="155">
        <f t="shared" si="10"/>
        <v>129783.33333333333</v>
      </c>
      <c r="P33" s="130">
        <f t="shared" si="11"/>
        <v>-0.30521685247681951</v>
      </c>
      <c r="Q33" s="157">
        <f t="shared" si="6"/>
        <v>129492</v>
      </c>
      <c r="R33" s="130">
        <f t="shared" si="7"/>
        <v>-0.39919699102383133</v>
      </c>
      <c r="S33" s="81">
        <f t="shared" si="8"/>
        <v>129085</v>
      </c>
      <c r="T33" s="130">
        <f t="shared" si="9"/>
        <v>-0.58148490449784207</v>
      </c>
      <c r="U33" s="26"/>
      <c r="V33" s="26"/>
      <c r="W33" s="26"/>
      <c r="X33" s="26"/>
    </row>
    <row r="34" spans="2:25" ht="21" customHeight="1" x14ac:dyDescent="0.25">
      <c r="B34" s="67">
        <v>2010</v>
      </c>
      <c r="C34" s="139">
        <v>128982</v>
      </c>
      <c r="D34" s="139">
        <v>128989</v>
      </c>
      <c r="E34" s="139">
        <v>128982</v>
      </c>
      <c r="F34" s="139">
        <v>129098</v>
      </c>
      <c r="G34" s="139">
        <v>129083</v>
      </c>
      <c r="H34" s="139">
        <v>129131</v>
      </c>
      <c r="I34" s="139">
        <v>129046</v>
      </c>
      <c r="J34" s="139">
        <v>129342</v>
      </c>
      <c r="K34" s="139">
        <v>129228</v>
      </c>
      <c r="L34" s="139">
        <v>129333</v>
      </c>
      <c r="M34" s="139">
        <v>129660</v>
      </c>
      <c r="N34" s="140">
        <v>129616</v>
      </c>
      <c r="O34" s="155">
        <f t="shared" si="10"/>
        <v>128984.33333333333</v>
      </c>
      <c r="P34" s="130">
        <f t="shared" si="11"/>
        <v>-0.61564145370489598</v>
      </c>
      <c r="Q34" s="157">
        <f t="shared" si="6"/>
        <v>129208</v>
      </c>
      <c r="R34" s="130">
        <f t="shared" si="7"/>
        <v>-0.219318567942417</v>
      </c>
      <c r="S34" s="81">
        <f t="shared" si="8"/>
        <v>129494</v>
      </c>
      <c r="T34" s="130">
        <f t="shared" si="9"/>
        <v>0.31684548940620338</v>
      </c>
    </row>
    <row r="35" spans="2:25" ht="21" customHeight="1" x14ac:dyDescent="0.25">
      <c r="B35" s="67">
        <v>2011</v>
      </c>
      <c r="C35" s="139">
        <v>129573</v>
      </c>
      <c r="D35" s="139">
        <v>129521</v>
      </c>
      <c r="E35" s="139">
        <v>129637</v>
      </c>
      <c r="F35" s="139">
        <v>129544</v>
      </c>
      <c r="G35" s="139">
        <v>129706</v>
      </c>
      <c r="H35" s="139">
        <v>129725</v>
      </c>
      <c r="I35" s="139">
        <v>129588</v>
      </c>
      <c r="J35" s="139">
        <v>129443</v>
      </c>
      <c r="K35" s="139">
        <v>129412</v>
      </c>
      <c r="L35" s="139">
        <v>129403</v>
      </c>
      <c r="M35" s="139">
        <v>129426</v>
      </c>
      <c r="N35" s="140">
        <v>129469</v>
      </c>
      <c r="O35" s="155">
        <f t="shared" si="10"/>
        <v>129577</v>
      </c>
      <c r="P35" s="130">
        <f t="shared" si="11"/>
        <v>0.4594873279183842</v>
      </c>
      <c r="Q35" s="157">
        <f t="shared" si="6"/>
        <v>129537</v>
      </c>
      <c r="R35" s="130">
        <f t="shared" si="7"/>
        <v>0.25462819639650025</v>
      </c>
      <c r="S35" s="81">
        <f t="shared" si="8"/>
        <v>129226</v>
      </c>
      <c r="T35" s="130">
        <f t="shared" si="9"/>
        <v>-0.20695939580211986</v>
      </c>
      <c r="U35" s="27"/>
      <c r="V35" s="27"/>
      <c r="W35" s="27"/>
      <c r="X35" s="27"/>
      <c r="Y35" s="27"/>
    </row>
    <row r="36" spans="2:25" ht="21" customHeight="1" x14ac:dyDescent="0.25">
      <c r="B36" s="67">
        <v>2012</v>
      </c>
      <c r="C36" s="139">
        <v>129402</v>
      </c>
      <c r="D36" s="139">
        <v>129126</v>
      </c>
      <c r="E36" s="139">
        <v>129076</v>
      </c>
      <c r="F36" s="139">
        <v>128880</v>
      </c>
      <c r="G36" s="139">
        <v>128746</v>
      </c>
      <c r="H36" s="139">
        <v>128742</v>
      </c>
      <c r="I36" s="139">
        <v>128583</v>
      </c>
      <c r="J36" s="139">
        <v>128488</v>
      </c>
      <c r="K36" s="139">
        <v>128060</v>
      </c>
      <c r="L36" s="139">
        <v>127905</v>
      </c>
      <c r="M36" s="139">
        <v>128030</v>
      </c>
      <c r="N36" s="140">
        <v>128042</v>
      </c>
      <c r="O36" s="155">
        <f t="shared" si="10"/>
        <v>129201.33333333333</v>
      </c>
      <c r="P36" s="130">
        <f t="shared" si="11"/>
        <v>-0.2899177065888825</v>
      </c>
      <c r="Q36" s="157">
        <f t="shared" si="6"/>
        <v>128590</v>
      </c>
      <c r="R36" s="130">
        <f t="shared" si="7"/>
        <v>-0.73106525548685131</v>
      </c>
      <c r="S36" s="81">
        <f t="shared" si="8"/>
        <v>127273</v>
      </c>
      <c r="T36" s="130">
        <f t="shared" si="9"/>
        <v>-1.5113057743797675</v>
      </c>
      <c r="U36" s="9"/>
      <c r="V36" s="9"/>
      <c r="W36" s="9"/>
      <c r="X36" s="9"/>
    </row>
    <row r="37" spans="2:25" ht="21" customHeight="1" x14ac:dyDescent="0.25">
      <c r="B37" s="67">
        <v>2013</v>
      </c>
      <c r="C37" s="139">
        <v>127065</v>
      </c>
      <c r="D37" s="139">
        <v>127052</v>
      </c>
      <c r="E37" s="139">
        <v>127107</v>
      </c>
      <c r="F37" s="139">
        <v>126292</v>
      </c>
      <c r="G37" s="139">
        <v>125595</v>
      </c>
      <c r="H37" s="139">
        <v>125052</v>
      </c>
      <c r="I37" s="139">
        <v>127310</v>
      </c>
      <c r="J37" s="139">
        <v>127190</v>
      </c>
      <c r="K37" s="139">
        <v>127153</v>
      </c>
      <c r="L37" s="139">
        <v>127060</v>
      </c>
      <c r="M37" s="139">
        <v>126975</v>
      </c>
      <c r="N37" s="140">
        <v>126974</v>
      </c>
      <c r="O37" s="155">
        <f t="shared" si="10"/>
        <v>127074.66666666667</v>
      </c>
      <c r="P37" s="130">
        <f t="shared" si="11"/>
        <v>-1.6460098450996274</v>
      </c>
      <c r="Q37" s="157">
        <f t="shared" si="6"/>
        <v>126735</v>
      </c>
      <c r="R37" s="130">
        <f t="shared" si="7"/>
        <v>-1.4425694066412587</v>
      </c>
      <c r="S37" s="81">
        <f t="shared" si="8"/>
        <v>126881</v>
      </c>
      <c r="T37" s="130">
        <f t="shared" si="9"/>
        <v>-0.30799934000141915</v>
      </c>
      <c r="U37" s="9"/>
      <c r="V37" s="9"/>
      <c r="W37" s="9"/>
      <c r="X37" s="9"/>
    </row>
    <row r="38" spans="2:25" ht="21" customHeight="1" x14ac:dyDescent="0.25">
      <c r="B38" s="67">
        <v>2014</v>
      </c>
      <c r="C38" s="139">
        <v>126961</v>
      </c>
      <c r="D38" s="139">
        <v>126782</v>
      </c>
      <c r="E38" s="139">
        <v>126645</v>
      </c>
      <c r="F38" s="139">
        <v>126566</v>
      </c>
      <c r="G38" s="139">
        <v>126536</v>
      </c>
      <c r="H38" s="139">
        <v>126420</v>
      </c>
      <c r="I38" s="139">
        <v>126356</v>
      </c>
      <c r="J38" s="139">
        <v>126105</v>
      </c>
      <c r="K38" s="139">
        <v>125089</v>
      </c>
      <c r="L38" s="139">
        <v>125659</v>
      </c>
      <c r="M38" s="139">
        <v>125411</v>
      </c>
      <c r="N38" s="140">
        <v>125065</v>
      </c>
      <c r="O38" s="155">
        <f t="shared" si="10"/>
        <v>126796</v>
      </c>
      <c r="P38" s="130">
        <f t="shared" si="11"/>
        <v>-0.21929364363209025</v>
      </c>
      <c r="Q38" s="157">
        <f t="shared" si="6"/>
        <v>126133</v>
      </c>
      <c r="R38" s="130">
        <f t="shared" si="7"/>
        <v>-0.4750069041701166</v>
      </c>
      <c r="S38" s="81">
        <f t="shared" si="8"/>
        <v>125182</v>
      </c>
      <c r="T38" s="130">
        <f t="shared" si="9"/>
        <v>-1.3390499759617258</v>
      </c>
      <c r="U38" s="9"/>
      <c r="V38" s="9"/>
      <c r="W38" s="9"/>
      <c r="X38" s="9"/>
    </row>
    <row r="39" spans="2:25" ht="21" customHeight="1" x14ac:dyDescent="0.25">
      <c r="B39" s="67">
        <v>2015</v>
      </c>
      <c r="C39" s="139">
        <v>124992</v>
      </c>
      <c r="D39" s="139">
        <v>124729</v>
      </c>
      <c r="E39" s="139">
        <v>124680</v>
      </c>
      <c r="F39" s="139">
        <v>124845</v>
      </c>
      <c r="G39" s="139">
        <v>124678</v>
      </c>
      <c r="H39" s="139">
        <v>124579</v>
      </c>
      <c r="I39" s="139">
        <v>124449</v>
      </c>
      <c r="J39" s="139">
        <v>124304</v>
      </c>
      <c r="K39" s="139">
        <v>124195</v>
      </c>
      <c r="L39" s="139">
        <v>124020</v>
      </c>
      <c r="M39" s="139">
        <v>123993</v>
      </c>
      <c r="N39" s="140">
        <v>123889</v>
      </c>
      <c r="O39" s="155">
        <f t="shared" si="10"/>
        <v>124800.33333333333</v>
      </c>
      <c r="P39" s="130">
        <f t="shared" si="11"/>
        <v>-1.5739192613857478</v>
      </c>
      <c r="Q39" s="157">
        <f t="shared" si="6"/>
        <v>124446</v>
      </c>
      <c r="R39" s="130">
        <f>((Q39/Q37)-1)*100</f>
        <v>-1.8061309030654504</v>
      </c>
      <c r="S39" s="88"/>
      <c r="T39" s="111"/>
      <c r="U39" s="9"/>
      <c r="V39" s="9"/>
      <c r="W39" s="9"/>
      <c r="X39" s="9"/>
    </row>
    <row r="40" spans="2:25" ht="21" customHeight="1" x14ac:dyDescent="0.25">
      <c r="B40" s="82">
        <v>2016</v>
      </c>
      <c r="C40" s="152">
        <v>123848</v>
      </c>
      <c r="D40" s="141">
        <v>123788</v>
      </c>
      <c r="E40" s="141">
        <v>124315</v>
      </c>
      <c r="F40" s="141"/>
      <c r="G40" s="141"/>
      <c r="H40" s="141"/>
      <c r="I40" s="141"/>
      <c r="J40" s="141"/>
      <c r="K40" s="141"/>
      <c r="L40" s="141"/>
      <c r="M40" s="141"/>
      <c r="N40" s="142"/>
      <c r="O40" s="156">
        <f>AVERAGE(C40:E40)</f>
        <v>123983.66666666667</v>
      </c>
      <c r="P40" s="137">
        <f t="shared" si="11"/>
        <v>-0.65437859407425636</v>
      </c>
      <c r="Q40" s="114"/>
      <c r="R40" s="137"/>
      <c r="S40" s="89"/>
      <c r="T40" s="112"/>
    </row>
    <row r="41" spans="2:25" ht="21" customHeight="1" x14ac:dyDescent="0.25"/>
    <row r="42" spans="2:25" ht="30" x14ac:dyDescent="0.4">
      <c r="B42" s="57" t="s">
        <v>50</v>
      </c>
      <c r="C42" s="54"/>
      <c r="D42" s="54"/>
      <c r="E42" s="54"/>
      <c r="F42" s="54"/>
      <c r="G42" s="54"/>
      <c r="H42" s="54"/>
      <c r="I42" s="54"/>
      <c r="J42" s="54"/>
      <c r="K42" s="54"/>
      <c r="L42" s="54"/>
      <c r="M42" s="54"/>
      <c r="N42" s="54"/>
      <c r="O42" s="54"/>
      <c r="P42" s="54"/>
      <c r="Q42" s="54"/>
      <c r="R42" s="54"/>
      <c r="S42" s="54"/>
      <c r="T42" s="122"/>
      <c r="U42" s="15"/>
      <c r="W42" s="15"/>
    </row>
    <row r="43" spans="2:25" ht="63" x14ac:dyDescent="0.25">
      <c r="B43" s="151" t="s">
        <v>23</v>
      </c>
      <c r="C43" s="79" t="s">
        <v>24</v>
      </c>
      <c r="D43" s="79" t="s">
        <v>25</v>
      </c>
      <c r="E43" s="79" t="s">
        <v>26</v>
      </c>
      <c r="F43" s="79" t="s">
        <v>27</v>
      </c>
      <c r="G43" s="79" t="s">
        <v>28</v>
      </c>
      <c r="H43" s="79" t="s">
        <v>29</v>
      </c>
      <c r="I43" s="79" t="s">
        <v>30</v>
      </c>
      <c r="J43" s="79" t="s">
        <v>31</v>
      </c>
      <c r="K43" s="79" t="s">
        <v>32</v>
      </c>
      <c r="L43" s="79" t="s">
        <v>33</v>
      </c>
      <c r="M43" s="79" t="s">
        <v>34</v>
      </c>
      <c r="N43" s="153" t="s">
        <v>35</v>
      </c>
      <c r="O43" s="154" t="s">
        <v>68</v>
      </c>
      <c r="P43" s="78" t="s">
        <v>64</v>
      </c>
      <c r="Q43" s="80" t="s">
        <v>23</v>
      </c>
      <c r="R43" s="78" t="s">
        <v>36</v>
      </c>
      <c r="S43" s="80" t="s">
        <v>63</v>
      </c>
      <c r="T43" s="151" t="s">
        <v>65</v>
      </c>
    </row>
    <row r="44" spans="2:25" ht="21" customHeight="1" x14ac:dyDescent="0.25">
      <c r="B44" s="67">
        <v>2000</v>
      </c>
      <c r="C44" s="139">
        <v>2008</v>
      </c>
      <c r="D44" s="139">
        <v>2007</v>
      </c>
      <c r="E44" s="139">
        <v>2002</v>
      </c>
      <c r="F44" s="139">
        <v>1997</v>
      </c>
      <c r="G44" s="139">
        <v>1991</v>
      </c>
      <c r="H44" s="139">
        <v>1984</v>
      </c>
      <c r="I44" s="139">
        <v>1992</v>
      </c>
      <c r="J44" s="139">
        <v>1986</v>
      </c>
      <c r="K44" s="139">
        <v>1977</v>
      </c>
      <c r="L44" s="139">
        <v>1964</v>
      </c>
      <c r="M44" s="139">
        <v>1964</v>
      </c>
      <c r="N44" s="140">
        <v>1961</v>
      </c>
      <c r="O44" s="188">
        <f>AVERAGE(C44:E44)</f>
        <v>2005.6666666666667</v>
      </c>
      <c r="P44" s="110"/>
      <c r="Q44" s="157">
        <f>ROUND(AVERAGE(C44:N44),0)</f>
        <v>1986</v>
      </c>
      <c r="R44" s="110"/>
      <c r="S44" s="81">
        <f>ROUND(AVERAGE(I44:N44,C45:H45),0)</f>
        <v>1956</v>
      </c>
      <c r="T44" s="110"/>
      <c r="U44" s="28"/>
      <c r="V44" s="28"/>
      <c r="W44" s="28"/>
      <c r="X44" s="28"/>
    </row>
    <row r="45" spans="2:25" ht="21" customHeight="1" x14ac:dyDescent="0.25">
      <c r="B45" s="67">
        <v>2001</v>
      </c>
      <c r="C45" s="139">
        <v>1948</v>
      </c>
      <c r="D45" s="139">
        <v>1944</v>
      </c>
      <c r="E45" s="139">
        <v>1937</v>
      </c>
      <c r="F45" s="139">
        <v>1936</v>
      </c>
      <c r="G45" s="139">
        <v>1936</v>
      </c>
      <c r="H45" s="139">
        <v>1931</v>
      </c>
      <c r="I45" s="139">
        <v>1933</v>
      </c>
      <c r="J45" s="139">
        <v>1931</v>
      </c>
      <c r="K45" s="139">
        <v>1924</v>
      </c>
      <c r="L45" s="139">
        <v>1918</v>
      </c>
      <c r="M45" s="139">
        <v>1909</v>
      </c>
      <c r="N45" s="140">
        <v>1906</v>
      </c>
      <c r="O45" s="155">
        <f>AVERAGE(C45:E45)</f>
        <v>1943</v>
      </c>
      <c r="P45" s="130">
        <f>((O45/O44)-1)*100</f>
        <v>-3.1244806381917956</v>
      </c>
      <c r="Q45" s="157">
        <f t="shared" ref="Q45:Q59" si="12">ROUND(AVERAGE(C45:N45),0)</f>
        <v>1929</v>
      </c>
      <c r="R45" s="130">
        <f t="shared" ref="R45:R58" si="13">((Q45/Q44)-1)*100</f>
        <v>-2.8700906344410915</v>
      </c>
      <c r="S45" s="81">
        <f t="shared" ref="S45:S58" si="14">ROUND(AVERAGE(I45:N45,C46:H46),0)</f>
        <v>1906</v>
      </c>
      <c r="T45" s="130">
        <f t="shared" ref="T45:T58" si="15">((S45/S44)-1)*100</f>
        <v>-2.556237218813906</v>
      </c>
    </row>
    <row r="46" spans="2:25" ht="21" customHeight="1" x14ac:dyDescent="0.25">
      <c r="B46" s="67">
        <v>2002</v>
      </c>
      <c r="C46" s="139">
        <v>1909</v>
      </c>
      <c r="D46" s="139">
        <v>1909</v>
      </c>
      <c r="E46" s="139">
        <v>1889</v>
      </c>
      <c r="F46" s="139">
        <v>1889</v>
      </c>
      <c r="G46" s="139">
        <v>1881</v>
      </c>
      <c r="H46" s="139">
        <v>1876</v>
      </c>
      <c r="I46" s="139">
        <v>1873</v>
      </c>
      <c r="J46" s="139">
        <v>1867</v>
      </c>
      <c r="K46" s="139">
        <v>1860</v>
      </c>
      <c r="L46" s="139">
        <v>1851</v>
      </c>
      <c r="M46" s="139">
        <v>1839</v>
      </c>
      <c r="N46" s="140">
        <v>1840</v>
      </c>
      <c r="O46" s="155">
        <f t="shared" ref="O46:O59" si="16">AVERAGE(C46:E46)</f>
        <v>1902.3333333333333</v>
      </c>
      <c r="P46" s="130">
        <f t="shared" ref="P46:P60" si="17">((O46/O45)-1)*100</f>
        <v>-2.0929833590667357</v>
      </c>
      <c r="Q46" s="157">
        <f t="shared" si="12"/>
        <v>1874</v>
      </c>
      <c r="R46" s="130">
        <f t="shared" si="13"/>
        <v>-2.8512182477967829</v>
      </c>
      <c r="S46" s="81">
        <f t="shared" si="14"/>
        <v>1841</v>
      </c>
      <c r="T46" s="130">
        <f t="shared" si="15"/>
        <v>-3.4102833158446977</v>
      </c>
    </row>
    <row r="47" spans="2:25" ht="21" customHeight="1" x14ac:dyDescent="0.25">
      <c r="B47" s="67">
        <v>2003</v>
      </c>
      <c r="C47" s="139">
        <v>1839</v>
      </c>
      <c r="D47" s="139">
        <v>1840</v>
      </c>
      <c r="E47" s="139">
        <v>1830</v>
      </c>
      <c r="F47" s="139">
        <v>1821</v>
      </c>
      <c r="G47" s="139">
        <v>1817</v>
      </c>
      <c r="H47" s="139">
        <v>1816</v>
      </c>
      <c r="I47" s="139">
        <v>1815</v>
      </c>
      <c r="J47" s="139">
        <v>1806</v>
      </c>
      <c r="K47" s="139">
        <v>1767</v>
      </c>
      <c r="L47" s="139">
        <v>1767</v>
      </c>
      <c r="M47" s="139">
        <v>1764</v>
      </c>
      <c r="N47" s="140">
        <v>1763</v>
      </c>
      <c r="O47" s="155">
        <f t="shared" si="16"/>
        <v>1836.3333333333333</v>
      </c>
      <c r="P47" s="130">
        <f t="shared" si="17"/>
        <v>-3.4694235149816066</v>
      </c>
      <c r="Q47" s="157">
        <f t="shared" si="12"/>
        <v>1804</v>
      </c>
      <c r="R47" s="130">
        <f t="shared" si="13"/>
        <v>-3.7353255069370372</v>
      </c>
      <c r="S47" s="81">
        <f t="shared" si="14"/>
        <v>1734</v>
      </c>
      <c r="T47" s="130">
        <f t="shared" si="15"/>
        <v>-5.812058663769692</v>
      </c>
      <c r="U47" s="29"/>
      <c r="V47" s="29"/>
      <c r="W47" s="29"/>
      <c r="X47" s="30"/>
    </row>
    <row r="48" spans="2:25" ht="21" customHeight="1" x14ac:dyDescent="0.25">
      <c r="B48" s="67">
        <v>2004</v>
      </c>
      <c r="C48" s="139">
        <v>1743</v>
      </c>
      <c r="D48" s="139">
        <v>1690</v>
      </c>
      <c r="E48" s="139">
        <v>1682</v>
      </c>
      <c r="F48" s="139">
        <v>1683</v>
      </c>
      <c r="G48" s="139">
        <v>1680</v>
      </c>
      <c r="H48" s="139">
        <v>1651</v>
      </c>
      <c r="I48" s="139">
        <v>1652</v>
      </c>
      <c r="J48" s="139">
        <v>1663</v>
      </c>
      <c r="K48" s="139">
        <v>1672</v>
      </c>
      <c r="L48" s="139">
        <v>1675</v>
      </c>
      <c r="M48" s="139">
        <v>1681</v>
      </c>
      <c r="N48" s="140">
        <v>1677</v>
      </c>
      <c r="O48" s="155">
        <f t="shared" si="16"/>
        <v>1705</v>
      </c>
      <c r="P48" s="130">
        <f t="shared" si="17"/>
        <v>-7.1519332002178189</v>
      </c>
      <c r="Q48" s="157">
        <f t="shared" si="12"/>
        <v>1679</v>
      </c>
      <c r="R48" s="130">
        <f t="shared" si="13"/>
        <v>-6.9290465631929088</v>
      </c>
      <c r="S48" s="81">
        <f t="shared" si="14"/>
        <v>1672</v>
      </c>
      <c r="T48" s="130">
        <f t="shared" si="15"/>
        <v>-3.5755478662053086</v>
      </c>
      <c r="U48" s="31"/>
      <c r="V48" s="31"/>
      <c r="W48" s="31"/>
      <c r="X48" s="31"/>
    </row>
    <row r="49" spans="2:20" ht="21" customHeight="1" x14ac:dyDescent="0.25">
      <c r="B49" s="67">
        <v>2005</v>
      </c>
      <c r="C49" s="139">
        <v>1672</v>
      </c>
      <c r="D49" s="139">
        <v>1675</v>
      </c>
      <c r="E49" s="139">
        <v>1673</v>
      </c>
      <c r="F49" s="139">
        <v>1675</v>
      </c>
      <c r="G49" s="139">
        <v>1673</v>
      </c>
      <c r="H49" s="139">
        <v>1674</v>
      </c>
      <c r="I49" s="139">
        <v>1671</v>
      </c>
      <c r="J49" s="139">
        <v>1668</v>
      </c>
      <c r="K49" s="139">
        <v>1665</v>
      </c>
      <c r="L49" s="139">
        <v>1657</v>
      </c>
      <c r="M49" s="139">
        <v>1658</v>
      </c>
      <c r="N49" s="140">
        <v>1651</v>
      </c>
      <c r="O49" s="155">
        <f t="shared" si="16"/>
        <v>1673.3333333333333</v>
      </c>
      <c r="P49" s="130">
        <f t="shared" si="17"/>
        <v>-1.8572825024438022</v>
      </c>
      <c r="Q49" s="157">
        <f t="shared" si="12"/>
        <v>1668</v>
      </c>
      <c r="R49" s="130">
        <f t="shared" si="13"/>
        <v>-0.65515187611673298</v>
      </c>
      <c r="S49" s="81">
        <f t="shared" si="14"/>
        <v>1648</v>
      </c>
      <c r="T49" s="130">
        <f t="shared" si="15"/>
        <v>-1.4354066985645897</v>
      </c>
    </row>
    <row r="50" spans="2:20" ht="21" customHeight="1" x14ac:dyDescent="0.25">
      <c r="B50" s="67">
        <v>2006</v>
      </c>
      <c r="C50" s="139">
        <v>1648</v>
      </c>
      <c r="D50" s="139">
        <v>1646</v>
      </c>
      <c r="E50" s="139">
        <v>1641</v>
      </c>
      <c r="F50" s="139">
        <v>1630</v>
      </c>
      <c r="G50" s="139">
        <v>1623</v>
      </c>
      <c r="H50" s="139">
        <v>1615</v>
      </c>
      <c r="I50" s="139">
        <v>1614</v>
      </c>
      <c r="J50" s="139">
        <v>1610</v>
      </c>
      <c r="K50" s="139">
        <v>1606</v>
      </c>
      <c r="L50" s="139">
        <v>1598</v>
      </c>
      <c r="M50" s="139">
        <v>1594</v>
      </c>
      <c r="N50" s="140">
        <v>1591</v>
      </c>
      <c r="O50" s="155">
        <f t="shared" si="16"/>
        <v>1645</v>
      </c>
      <c r="P50" s="130">
        <f t="shared" si="17"/>
        <v>-1.6932270916334646</v>
      </c>
      <c r="Q50" s="157">
        <f t="shared" si="12"/>
        <v>1618</v>
      </c>
      <c r="R50" s="130">
        <f t="shared" si="13"/>
        <v>-2.9976019184652314</v>
      </c>
      <c r="S50" s="81">
        <f t="shared" si="14"/>
        <v>1593</v>
      </c>
      <c r="T50" s="130">
        <f t="shared" si="15"/>
        <v>-3.3373786407767003</v>
      </c>
    </row>
    <row r="51" spans="2:20" ht="21" customHeight="1" x14ac:dyDescent="0.25">
      <c r="B51" s="67">
        <v>2007</v>
      </c>
      <c r="C51" s="139">
        <v>1590</v>
      </c>
      <c r="D51" s="139">
        <v>1587</v>
      </c>
      <c r="E51" s="139">
        <v>1588</v>
      </c>
      <c r="F51" s="139">
        <v>1581</v>
      </c>
      <c r="G51" s="139">
        <v>1579</v>
      </c>
      <c r="H51" s="139">
        <v>1577</v>
      </c>
      <c r="I51" s="139">
        <v>1577</v>
      </c>
      <c r="J51" s="139">
        <v>1574</v>
      </c>
      <c r="K51" s="139">
        <v>1569</v>
      </c>
      <c r="L51" s="139">
        <v>1569</v>
      </c>
      <c r="M51" s="139">
        <v>1565</v>
      </c>
      <c r="N51" s="140">
        <v>1555</v>
      </c>
      <c r="O51" s="155">
        <f t="shared" si="16"/>
        <v>1588.3333333333333</v>
      </c>
      <c r="P51" s="130">
        <f t="shared" si="17"/>
        <v>-3.4447821681864332</v>
      </c>
      <c r="Q51" s="157">
        <f t="shared" si="12"/>
        <v>1576</v>
      </c>
      <c r="R51" s="130">
        <f t="shared" si="13"/>
        <v>-2.595797280593326</v>
      </c>
      <c r="S51" s="81">
        <f t="shared" si="14"/>
        <v>1552</v>
      </c>
      <c r="T51" s="130">
        <f t="shared" si="15"/>
        <v>-2.5737602008788496</v>
      </c>
    </row>
    <row r="52" spans="2:20" ht="21" customHeight="1" x14ac:dyDescent="0.25">
      <c r="B52" s="67">
        <v>2008</v>
      </c>
      <c r="C52" s="139">
        <v>1555</v>
      </c>
      <c r="D52" s="139">
        <v>1543</v>
      </c>
      <c r="E52" s="139">
        <v>1538</v>
      </c>
      <c r="F52" s="139">
        <v>1533</v>
      </c>
      <c r="G52" s="139">
        <v>1525</v>
      </c>
      <c r="H52" s="139">
        <v>1520</v>
      </c>
      <c r="I52" s="139">
        <v>1512</v>
      </c>
      <c r="J52" s="139">
        <v>1508</v>
      </c>
      <c r="K52" s="139">
        <v>1496</v>
      </c>
      <c r="L52" s="139">
        <v>1486</v>
      </c>
      <c r="M52" s="139">
        <v>1476</v>
      </c>
      <c r="N52" s="140">
        <v>1473</v>
      </c>
      <c r="O52" s="155">
        <f t="shared" si="16"/>
        <v>1545.3333333333333</v>
      </c>
      <c r="P52" s="130">
        <f t="shared" si="17"/>
        <v>-2.7072402938090212</v>
      </c>
      <c r="Q52" s="157">
        <f t="shared" si="12"/>
        <v>1514</v>
      </c>
      <c r="R52" s="130">
        <f t="shared" si="13"/>
        <v>-3.9340101522842619</v>
      </c>
      <c r="S52" s="81">
        <f t="shared" si="14"/>
        <v>1225</v>
      </c>
      <c r="T52" s="130">
        <f t="shared" si="15"/>
        <v>-21.069587628865982</v>
      </c>
    </row>
    <row r="53" spans="2:20" ht="21" customHeight="1" x14ac:dyDescent="0.25">
      <c r="B53" s="67">
        <v>2009</v>
      </c>
      <c r="C53" s="139">
        <v>1472</v>
      </c>
      <c r="D53" s="139">
        <v>879</v>
      </c>
      <c r="E53" s="139">
        <v>851</v>
      </c>
      <c r="F53" s="139">
        <v>851</v>
      </c>
      <c r="G53" s="139">
        <v>850</v>
      </c>
      <c r="H53" s="139">
        <v>848</v>
      </c>
      <c r="I53" s="139">
        <v>844</v>
      </c>
      <c r="J53" s="139">
        <v>842</v>
      </c>
      <c r="K53" s="139">
        <v>836</v>
      </c>
      <c r="L53" s="139">
        <v>837</v>
      </c>
      <c r="M53" s="139">
        <v>835</v>
      </c>
      <c r="N53" s="140">
        <v>833</v>
      </c>
      <c r="O53" s="155">
        <f t="shared" si="16"/>
        <v>1067.3333333333333</v>
      </c>
      <c r="P53" s="130">
        <f t="shared" si="17"/>
        <v>-30.931837791199314</v>
      </c>
      <c r="Q53" s="157">
        <f t="shared" si="12"/>
        <v>898</v>
      </c>
      <c r="R53" s="130">
        <f t="shared" si="13"/>
        <v>-40.686922060766186</v>
      </c>
      <c r="S53" s="81">
        <f t="shared" si="14"/>
        <v>828</v>
      </c>
      <c r="T53" s="130">
        <f t="shared" si="15"/>
        <v>-32.408163265306122</v>
      </c>
    </row>
    <row r="54" spans="2:20" ht="21" customHeight="1" x14ac:dyDescent="0.25">
      <c r="B54" s="67">
        <v>2010</v>
      </c>
      <c r="C54" s="139">
        <v>831</v>
      </c>
      <c r="D54" s="139">
        <v>827</v>
      </c>
      <c r="E54" s="139">
        <v>821</v>
      </c>
      <c r="F54" s="139">
        <v>812</v>
      </c>
      <c r="G54" s="139">
        <v>809</v>
      </c>
      <c r="H54" s="139">
        <v>805</v>
      </c>
      <c r="I54" s="139">
        <v>804</v>
      </c>
      <c r="J54" s="139">
        <v>803</v>
      </c>
      <c r="K54" s="139">
        <v>801</v>
      </c>
      <c r="L54" s="139">
        <v>797</v>
      </c>
      <c r="M54" s="139">
        <v>794</v>
      </c>
      <c r="N54" s="140">
        <v>796</v>
      </c>
      <c r="O54" s="155">
        <f t="shared" si="16"/>
        <v>826.33333333333337</v>
      </c>
      <c r="P54" s="130">
        <f t="shared" si="17"/>
        <v>-22.579637726420977</v>
      </c>
      <c r="Q54" s="157">
        <f t="shared" si="12"/>
        <v>808</v>
      </c>
      <c r="R54" s="130">
        <f t="shared" si="13"/>
        <v>-10.022271714922049</v>
      </c>
      <c r="S54" s="81">
        <f t="shared" si="14"/>
        <v>790</v>
      </c>
      <c r="T54" s="130">
        <f t="shared" si="15"/>
        <v>-4.5893719806763267</v>
      </c>
    </row>
    <row r="55" spans="2:20" ht="21" customHeight="1" x14ac:dyDescent="0.25">
      <c r="B55" s="67">
        <v>2011</v>
      </c>
      <c r="C55" s="139">
        <v>793</v>
      </c>
      <c r="D55" s="139">
        <v>788</v>
      </c>
      <c r="E55" s="139">
        <v>785</v>
      </c>
      <c r="F55" s="139">
        <v>776</v>
      </c>
      <c r="G55" s="139">
        <v>772</v>
      </c>
      <c r="H55" s="139">
        <v>771</v>
      </c>
      <c r="I55" s="139">
        <v>765</v>
      </c>
      <c r="J55" s="139">
        <v>764</v>
      </c>
      <c r="K55" s="139">
        <v>758</v>
      </c>
      <c r="L55" s="139">
        <v>759</v>
      </c>
      <c r="M55" s="139">
        <v>757</v>
      </c>
      <c r="N55" s="140">
        <v>753</v>
      </c>
      <c r="O55" s="155">
        <f t="shared" si="16"/>
        <v>788.66666666666663</v>
      </c>
      <c r="P55" s="130">
        <f t="shared" si="17"/>
        <v>-4.5582896329165123</v>
      </c>
      <c r="Q55" s="157">
        <f t="shared" si="12"/>
        <v>770</v>
      </c>
      <c r="R55" s="130">
        <f t="shared" si="13"/>
        <v>-4.7029702970297071</v>
      </c>
      <c r="S55" s="81">
        <f t="shared" si="14"/>
        <v>750</v>
      </c>
      <c r="T55" s="130">
        <f t="shared" si="15"/>
        <v>-5.0632911392405111</v>
      </c>
    </row>
    <row r="56" spans="2:20" ht="21" customHeight="1" x14ac:dyDescent="0.25">
      <c r="B56" s="67">
        <v>2012</v>
      </c>
      <c r="C56" s="139">
        <v>751</v>
      </c>
      <c r="D56" s="139">
        <v>745</v>
      </c>
      <c r="E56" s="139">
        <v>740</v>
      </c>
      <c r="F56" s="139">
        <v>738</v>
      </c>
      <c r="G56" s="139">
        <v>733</v>
      </c>
      <c r="H56" s="139">
        <v>734</v>
      </c>
      <c r="I56" s="139">
        <v>733</v>
      </c>
      <c r="J56" s="139">
        <v>730</v>
      </c>
      <c r="K56" s="139">
        <v>722</v>
      </c>
      <c r="L56" s="139">
        <v>722</v>
      </c>
      <c r="M56" s="139">
        <v>725</v>
      </c>
      <c r="N56" s="140">
        <v>725</v>
      </c>
      <c r="O56" s="155">
        <f t="shared" si="16"/>
        <v>745.33333333333337</v>
      </c>
      <c r="P56" s="130">
        <f t="shared" si="17"/>
        <v>-5.4945054945054856</v>
      </c>
      <c r="Q56" s="157">
        <f t="shared" si="12"/>
        <v>733</v>
      </c>
      <c r="R56" s="130">
        <f t="shared" si="13"/>
        <v>-4.8051948051948017</v>
      </c>
      <c r="S56" s="81">
        <f t="shared" si="14"/>
        <v>721</v>
      </c>
      <c r="T56" s="130">
        <f t="shared" si="15"/>
        <v>-3.8666666666666627</v>
      </c>
    </row>
    <row r="57" spans="2:20" ht="21" customHeight="1" x14ac:dyDescent="0.25">
      <c r="B57" s="67">
        <v>2013</v>
      </c>
      <c r="C57" s="139">
        <v>718</v>
      </c>
      <c r="D57" s="139">
        <v>719</v>
      </c>
      <c r="E57" s="139">
        <v>719</v>
      </c>
      <c r="F57" s="139">
        <v>716</v>
      </c>
      <c r="G57" s="139">
        <v>715</v>
      </c>
      <c r="H57" s="139">
        <v>711</v>
      </c>
      <c r="I57" s="139">
        <v>710</v>
      </c>
      <c r="J57" s="139">
        <v>706</v>
      </c>
      <c r="K57" s="139">
        <v>704</v>
      </c>
      <c r="L57" s="139">
        <v>704</v>
      </c>
      <c r="M57" s="139">
        <v>699</v>
      </c>
      <c r="N57" s="140">
        <v>692</v>
      </c>
      <c r="O57" s="155">
        <f t="shared" si="16"/>
        <v>718.66666666666663</v>
      </c>
      <c r="P57" s="130">
        <f t="shared" si="17"/>
        <v>-3.5778175313059157</v>
      </c>
      <c r="Q57" s="157">
        <f t="shared" si="12"/>
        <v>709</v>
      </c>
      <c r="R57" s="130">
        <f t="shared" si="13"/>
        <v>-3.2742155525238736</v>
      </c>
      <c r="S57" s="81">
        <f t="shared" si="14"/>
        <v>694</v>
      </c>
      <c r="T57" s="130">
        <f t="shared" si="15"/>
        <v>-3.7447988904299567</v>
      </c>
    </row>
    <row r="58" spans="2:20" ht="21" customHeight="1" x14ac:dyDescent="0.25">
      <c r="B58" s="67">
        <v>2014</v>
      </c>
      <c r="C58" s="139">
        <v>685</v>
      </c>
      <c r="D58" s="139">
        <v>686</v>
      </c>
      <c r="E58" s="139">
        <v>676</v>
      </c>
      <c r="F58" s="139">
        <v>676</v>
      </c>
      <c r="G58" s="139">
        <v>672</v>
      </c>
      <c r="H58" s="139">
        <v>712</v>
      </c>
      <c r="I58" s="139">
        <v>673</v>
      </c>
      <c r="J58" s="139">
        <v>672</v>
      </c>
      <c r="K58" s="139">
        <v>667</v>
      </c>
      <c r="L58" s="139">
        <v>670</v>
      </c>
      <c r="M58" s="139">
        <v>663</v>
      </c>
      <c r="N58" s="140">
        <v>660</v>
      </c>
      <c r="O58" s="155">
        <f t="shared" si="16"/>
        <v>682.33333333333337</v>
      </c>
      <c r="P58" s="130">
        <f t="shared" si="17"/>
        <v>-5.0556586270871895</v>
      </c>
      <c r="Q58" s="157">
        <f t="shared" si="12"/>
        <v>676</v>
      </c>
      <c r="R58" s="130">
        <f t="shared" si="13"/>
        <v>-4.6544428772919648</v>
      </c>
      <c r="S58" s="81">
        <f t="shared" si="14"/>
        <v>662</v>
      </c>
      <c r="T58" s="130">
        <f t="shared" si="15"/>
        <v>-4.6109510086455359</v>
      </c>
    </row>
    <row r="59" spans="2:20" ht="21" customHeight="1" x14ac:dyDescent="0.25">
      <c r="B59" s="67">
        <v>2015</v>
      </c>
      <c r="C59" s="139">
        <v>656</v>
      </c>
      <c r="D59" s="139">
        <v>652</v>
      </c>
      <c r="E59" s="139">
        <v>653</v>
      </c>
      <c r="F59" s="139">
        <v>660</v>
      </c>
      <c r="G59" s="139">
        <v>660</v>
      </c>
      <c r="H59" s="139">
        <v>660</v>
      </c>
      <c r="I59" s="139">
        <v>658</v>
      </c>
      <c r="J59" s="139">
        <v>653</v>
      </c>
      <c r="K59" s="139">
        <v>651</v>
      </c>
      <c r="L59" s="139">
        <v>649</v>
      </c>
      <c r="M59" s="139">
        <v>648</v>
      </c>
      <c r="N59" s="140">
        <v>646</v>
      </c>
      <c r="O59" s="155">
        <f t="shared" si="16"/>
        <v>653.66666666666663</v>
      </c>
      <c r="P59" s="130">
        <f t="shared" si="17"/>
        <v>-4.2012701514411388</v>
      </c>
      <c r="Q59" s="157">
        <f t="shared" si="12"/>
        <v>654</v>
      </c>
      <c r="R59" s="130">
        <f>((Q59/Q57)-1)*100</f>
        <v>-7.7574047954866003</v>
      </c>
      <c r="S59" s="88"/>
      <c r="T59" s="111"/>
    </row>
    <row r="60" spans="2:20" ht="21" customHeight="1" x14ac:dyDescent="0.25">
      <c r="B60" s="82">
        <v>2016</v>
      </c>
      <c r="C60" s="152">
        <v>651</v>
      </c>
      <c r="D60" s="141">
        <v>649</v>
      </c>
      <c r="E60" s="141">
        <v>643</v>
      </c>
      <c r="F60" s="141"/>
      <c r="G60" s="141"/>
      <c r="H60" s="141"/>
      <c r="I60" s="141"/>
      <c r="J60" s="141"/>
      <c r="K60" s="141"/>
      <c r="L60" s="141"/>
      <c r="M60" s="141"/>
      <c r="N60" s="142"/>
      <c r="O60" s="156">
        <f>AVERAGE(C60:E60)</f>
        <v>647.66666666666663</v>
      </c>
      <c r="P60" s="137">
        <f t="shared" si="17"/>
        <v>-0.91789903110658377</v>
      </c>
      <c r="Q60" s="114"/>
      <c r="R60" s="137"/>
      <c r="S60" s="89"/>
      <c r="T60" s="112"/>
    </row>
    <row r="61" spans="2:20" ht="21" customHeight="1" x14ac:dyDescent="0.25">
      <c r="B61" s="84" t="s">
        <v>51</v>
      </c>
      <c r="C61" s="70"/>
      <c r="D61" s="70"/>
      <c r="E61" s="70"/>
      <c r="F61" s="70"/>
      <c r="G61" s="70"/>
      <c r="H61" s="70"/>
      <c r="O61" s="83"/>
      <c r="P61" s="70"/>
    </row>
    <row r="62" spans="2:20" ht="21" customHeight="1" x14ac:dyDescent="0.25"/>
    <row r="63" spans="2:20" ht="30" x14ac:dyDescent="0.4">
      <c r="B63" s="57" t="s">
        <v>46</v>
      </c>
      <c r="C63" s="54"/>
      <c r="D63" s="54"/>
      <c r="E63" s="54"/>
      <c r="F63" s="54"/>
      <c r="G63" s="54"/>
      <c r="H63" s="54"/>
      <c r="I63" s="54"/>
      <c r="J63" s="54"/>
      <c r="K63" s="54"/>
      <c r="L63" s="54"/>
      <c r="M63" s="54"/>
      <c r="N63" s="54"/>
      <c r="O63" s="54"/>
      <c r="P63" s="54"/>
      <c r="Q63" s="54"/>
      <c r="R63" s="54"/>
      <c r="S63" s="54"/>
      <c r="T63" s="122"/>
    </row>
    <row r="64" spans="2:20" ht="63" x14ac:dyDescent="0.25">
      <c r="B64" s="151" t="s">
        <v>23</v>
      </c>
      <c r="C64" s="79" t="s">
        <v>24</v>
      </c>
      <c r="D64" s="79" t="s">
        <v>25</v>
      </c>
      <c r="E64" s="79" t="s">
        <v>26</v>
      </c>
      <c r="F64" s="79" t="s">
        <v>27</v>
      </c>
      <c r="G64" s="79" t="s">
        <v>28</v>
      </c>
      <c r="H64" s="79" t="s">
        <v>29</v>
      </c>
      <c r="I64" s="79" t="s">
        <v>30</v>
      </c>
      <c r="J64" s="79" t="s">
        <v>31</v>
      </c>
      <c r="K64" s="79" t="s">
        <v>32</v>
      </c>
      <c r="L64" s="79" t="s">
        <v>33</v>
      </c>
      <c r="M64" s="79" t="s">
        <v>34</v>
      </c>
      <c r="N64" s="153" t="s">
        <v>35</v>
      </c>
      <c r="O64" s="154" t="s">
        <v>68</v>
      </c>
      <c r="P64" s="78" t="s">
        <v>64</v>
      </c>
      <c r="Q64" s="80" t="s">
        <v>23</v>
      </c>
      <c r="R64" s="78" t="s">
        <v>36</v>
      </c>
      <c r="S64" s="80" t="s">
        <v>63</v>
      </c>
      <c r="T64" s="151" t="s">
        <v>65</v>
      </c>
    </row>
    <row r="65" spans="2:20" ht="21" customHeight="1" x14ac:dyDescent="0.25">
      <c r="B65" s="67">
        <v>2000</v>
      </c>
      <c r="C65" s="139">
        <v>1522</v>
      </c>
      <c r="D65" s="139">
        <v>1520</v>
      </c>
      <c r="E65" s="139">
        <v>1517</v>
      </c>
      <c r="F65" s="139">
        <v>1512</v>
      </c>
      <c r="G65" s="139">
        <v>1510</v>
      </c>
      <c r="H65" s="139">
        <v>1508</v>
      </c>
      <c r="I65" s="139">
        <v>1508</v>
      </c>
      <c r="J65" s="139">
        <v>1506</v>
      </c>
      <c r="K65" s="139">
        <v>1504</v>
      </c>
      <c r="L65" s="139">
        <v>1491</v>
      </c>
      <c r="M65" s="139">
        <v>1490</v>
      </c>
      <c r="N65" s="140">
        <v>1771</v>
      </c>
      <c r="O65" s="188">
        <f>AVERAGE(C65:E65)</f>
        <v>1519.6666666666667</v>
      </c>
      <c r="P65" s="110"/>
      <c r="Q65" s="157">
        <f>ROUND(AVERAGE(C65:N65),0)</f>
        <v>1530</v>
      </c>
      <c r="R65" s="110"/>
      <c r="S65" s="81">
        <f>ROUND(AVERAGE(I65:N65,C66:H66),0)</f>
        <v>1651</v>
      </c>
      <c r="T65" s="110"/>
    </row>
    <row r="66" spans="2:20" ht="21" customHeight="1" x14ac:dyDescent="0.25">
      <c r="B66" s="67">
        <v>2001</v>
      </c>
      <c r="C66" s="139">
        <v>1759</v>
      </c>
      <c r="D66" s="139">
        <v>1757</v>
      </c>
      <c r="E66" s="139">
        <v>1756</v>
      </c>
      <c r="F66" s="139">
        <v>1754</v>
      </c>
      <c r="G66" s="139">
        <v>1756</v>
      </c>
      <c r="H66" s="139">
        <v>1757</v>
      </c>
      <c r="I66" s="139">
        <v>1751</v>
      </c>
      <c r="J66" s="139">
        <v>1750</v>
      </c>
      <c r="K66" s="139">
        <v>1746</v>
      </c>
      <c r="L66" s="139">
        <v>1658</v>
      </c>
      <c r="M66" s="139">
        <v>1655</v>
      </c>
      <c r="N66" s="140">
        <v>1654</v>
      </c>
      <c r="O66" s="155">
        <f>AVERAGE(C66:E66)</f>
        <v>1757.3333333333333</v>
      </c>
      <c r="P66" s="130">
        <f>((O66/O65)-1)*100</f>
        <v>15.639394604079836</v>
      </c>
      <c r="Q66" s="157">
        <f t="shared" ref="Q66:Q80" si="18">ROUND(AVERAGE(C66:N66),0)</f>
        <v>1729</v>
      </c>
      <c r="R66" s="130">
        <f t="shared" ref="R66:R79" si="19">((Q66/Q65)-1)*100</f>
        <v>13.006535947712417</v>
      </c>
      <c r="S66" s="81">
        <f t="shared" ref="S66:S79" si="20">ROUND(AVERAGE(I66:N66,C67:H67),0)</f>
        <v>1676</v>
      </c>
      <c r="T66" s="130">
        <f t="shared" ref="T66:T79" si="21">((S66/S65)-1)*100</f>
        <v>1.5142337976983722</v>
      </c>
    </row>
    <row r="67" spans="2:20" ht="21" customHeight="1" x14ac:dyDescent="0.25">
      <c r="B67" s="67">
        <v>2002</v>
      </c>
      <c r="C67" s="139">
        <v>1654</v>
      </c>
      <c r="D67" s="139">
        <v>1652</v>
      </c>
      <c r="E67" s="139">
        <v>1652</v>
      </c>
      <c r="F67" s="139">
        <v>1648</v>
      </c>
      <c r="G67" s="139">
        <v>1645</v>
      </c>
      <c r="H67" s="139">
        <v>1643</v>
      </c>
      <c r="I67" s="139">
        <v>1649</v>
      </c>
      <c r="J67" s="139">
        <v>1647</v>
      </c>
      <c r="K67" s="139">
        <v>1653</v>
      </c>
      <c r="L67" s="139">
        <v>1656</v>
      </c>
      <c r="M67" s="139">
        <v>1653</v>
      </c>
      <c r="N67" s="140">
        <v>1655</v>
      </c>
      <c r="O67" s="155">
        <f t="shared" ref="O67:O80" si="22">AVERAGE(C67:E67)</f>
        <v>1652.6666666666667</v>
      </c>
      <c r="P67" s="130">
        <f t="shared" ref="P67:P81" si="23">((O67/O66)-1)*100</f>
        <v>-5.9559939301972564</v>
      </c>
      <c r="Q67" s="157">
        <f t="shared" si="18"/>
        <v>1651</v>
      </c>
      <c r="R67" s="130">
        <f t="shared" si="19"/>
        <v>-4.5112781954887211</v>
      </c>
      <c r="S67" s="81">
        <f t="shared" si="20"/>
        <v>1658</v>
      </c>
      <c r="T67" s="130">
        <f t="shared" si="21"/>
        <v>-1.0739856801909253</v>
      </c>
    </row>
    <row r="68" spans="2:20" ht="21" customHeight="1" x14ac:dyDescent="0.25">
      <c r="B68" s="67">
        <v>2003</v>
      </c>
      <c r="C68" s="139">
        <v>1654</v>
      </c>
      <c r="D68" s="139">
        <v>1668</v>
      </c>
      <c r="E68" s="139">
        <v>1666</v>
      </c>
      <c r="F68" s="139">
        <v>1665</v>
      </c>
      <c r="G68" s="139">
        <v>1665</v>
      </c>
      <c r="H68" s="139">
        <v>1664</v>
      </c>
      <c r="I68" s="139">
        <v>1667</v>
      </c>
      <c r="J68" s="139">
        <v>1666</v>
      </c>
      <c r="K68" s="139">
        <v>1669</v>
      </c>
      <c r="L68" s="139">
        <v>1705</v>
      </c>
      <c r="M68" s="139">
        <v>1707</v>
      </c>
      <c r="N68" s="140">
        <v>1708</v>
      </c>
      <c r="O68" s="155">
        <f t="shared" si="22"/>
        <v>1662.6666666666667</v>
      </c>
      <c r="P68" s="130">
        <f t="shared" si="23"/>
        <v>0.60508269463492859</v>
      </c>
      <c r="Q68" s="157">
        <f t="shared" si="18"/>
        <v>1675</v>
      </c>
      <c r="R68" s="130">
        <f t="shared" si="19"/>
        <v>1.4536644457904258</v>
      </c>
      <c r="S68" s="81">
        <f t="shared" si="20"/>
        <v>1696</v>
      </c>
      <c r="T68" s="130">
        <f t="shared" si="21"/>
        <v>2.2919179734619988</v>
      </c>
    </row>
    <row r="69" spans="2:20" ht="21" customHeight="1" x14ac:dyDescent="0.25">
      <c r="B69" s="67">
        <v>2004</v>
      </c>
      <c r="C69" s="139">
        <v>1707</v>
      </c>
      <c r="D69" s="139">
        <v>1708</v>
      </c>
      <c r="E69" s="139">
        <v>1704</v>
      </c>
      <c r="F69" s="139">
        <v>1706</v>
      </c>
      <c r="G69" s="139">
        <v>1705</v>
      </c>
      <c r="H69" s="139">
        <v>1705</v>
      </c>
      <c r="I69" s="139">
        <v>1710</v>
      </c>
      <c r="J69" s="139">
        <v>1715</v>
      </c>
      <c r="K69" s="139">
        <v>1716</v>
      </c>
      <c r="L69" s="139">
        <v>1716</v>
      </c>
      <c r="M69" s="139">
        <v>1711</v>
      </c>
      <c r="N69" s="140">
        <v>1710</v>
      </c>
      <c r="O69" s="155">
        <f t="shared" si="22"/>
        <v>1706.3333333333333</v>
      </c>
      <c r="P69" s="130">
        <f t="shared" si="23"/>
        <v>2.6263031275060023</v>
      </c>
      <c r="Q69" s="157">
        <f t="shared" si="18"/>
        <v>1709</v>
      </c>
      <c r="R69" s="130">
        <f t="shared" si="19"/>
        <v>2.0298507462686466</v>
      </c>
      <c r="S69" s="81">
        <f t="shared" si="20"/>
        <v>1715</v>
      </c>
      <c r="T69" s="130">
        <f t="shared" si="21"/>
        <v>1.1202830188679291</v>
      </c>
    </row>
    <row r="70" spans="2:20" ht="21" customHeight="1" x14ac:dyDescent="0.25">
      <c r="B70" s="67">
        <v>2005</v>
      </c>
      <c r="C70" s="139">
        <v>1712</v>
      </c>
      <c r="D70" s="139">
        <v>1712</v>
      </c>
      <c r="E70" s="139">
        <v>1717</v>
      </c>
      <c r="F70" s="139">
        <v>1715</v>
      </c>
      <c r="G70" s="139">
        <v>1721</v>
      </c>
      <c r="H70" s="139">
        <v>1724</v>
      </c>
      <c r="I70" s="139">
        <v>1723</v>
      </c>
      <c r="J70" s="139">
        <v>1719</v>
      </c>
      <c r="K70" s="139">
        <v>1718</v>
      </c>
      <c r="L70" s="139">
        <v>1711</v>
      </c>
      <c r="M70" s="139">
        <v>1710</v>
      </c>
      <c r="N70" s="140">
        <v>1710</v>
      </c>
      <c r="O70" s="155">
        <f t="shared" si="22"/>
        <v>1713.6666666666667</v>
      </c>
      <c r="P70" s="130">
        <f t="shared" si="23"/>
        <v>0.42977143973432774</v>
      </c>
      <c r="Q70" s="157">
        <f t="shared" si="18"/>
        <v>1716</v>
      </c>
      <c r="R70" s="130">
        <f t="shared" si="19"/>
        <v>0.40959625511995945</v>
      </c>
      <c r="S70" s="81">
        <f t="shared" si="20"/>
        <v>1715</v>
      </c>
      <c r="T70" s="130">
        <f t="shared" si="21"/>
        <v>0</v>
      </c>
    </row>
    <row r="71" spans="2:20" ht="21" customHeight="1" x14ac:dyDescent="0.25">
      <c r="B71" s="67">
        <v>2006</v>
      </c>
      <c r="C71" s="139">
        <v>1707</v>
      </c>
      <c r="D71" s="139">
        <v>1708</v>
      </c>
      <c r="E71" s="139">
        <v>1713</v>
      </c>
      <c r="F71" s="139">
        <v>1714</v>
      </c>
      <c r="G71" s="139">
        <v>1721</v>
      </c>
      <c r="H71" s="139">
        <v>1726</v>
      </c>
      <c r="I71" s="139">
        <v>1721</v>
      </c>
      <c r="J71" s="139">
        <v>1723</v>
      </c>
      <c r="K71" s="139">
        <v>1721</v>
      </c>
      <c r="L71" s="139">
        <v>1733</v>
      </c>
      <c r="M71" s="139">
        <v>1731</v>
      </c>
      <c r="N71" s="140">
        <v>1757</v>
      </c>
      <c r="O71" s="155">
        <f t="shared" si="22"/>
        <v>1709.3333333333333</v>
      </c>
      <c r="P71" s="130">
        <f t="shared" si="23"/>
        <v>-0.25286909161642557</v>
      </c>
      <c r="Q71" s="157">
        <f t="shared" si="18"/>
        <v>1723</v>
      </c>
      <c r="R71" s="130">
        <f t="shared" si="19"/>
        <v>0.40792540792540244</v>
      </c>
      <c r="S71" s="81">
        <f t="shared" si="20"/>
        <v>1748</v>
      </c>
      <c r="T71" s="130">
        <f t="shared" si="21"/>
        <v>1.9241982507288702</v>
      </c>
    </row>
    <row r="72" spans="2:20" ht="21" customHeight="1" x14ac:dyDescent="0.25">
      <c r="B72" s="67">
        <v>2007</v>
      </c>
      <c r="C72" s="139">
        <v>1757</v>
      </c>
      <c r="D72" s="139">
        <v>1758</v>
      </c>
      <c r="E72" s="139">
        <v>1765</v>
      </c>
      <c r="F72" s="139">
        <v>1760</v>
      </c>
      <c r="G72" s="139">
        <v>1764</v>
      </c>
      <c r="H72" s="139">
        <v>1783</v>
      </c>
      <c r="I72" s="139">
        <v>1785</v>
      </c>
      <c r="J72" s="139">
        <v>1787</v>
      </c>
      <c r="K72" s="139">
        <v>1790</v>
      </c>
      <c r="L72" s="139">
        <v>1788</v>
      </c>
      <c r="M72" s="139">
        <v>1786</v>
      </c>
      <c r="N72" s="140">
        <v>1795</v>
      </c>
      <c r="O72" s="155">
        <f t="shared" si="22"/>
        <v>1760</v>
      </c>
      <c r="P72" s="130">
        <f t="shared" si="23"/>
        <v>2.9641185647425905</v>
      </c>
      <c r="Q72" s="157">
        <f t="shared" si="18"/>
        <v>1777</v>
      </c>
      <c r="R72" s="130">
        <f t="shared" si="19"/>
        <v>3.1340684852002365</v>
      </c>
      <c r="S72" s="81">
        <f t="shared" si="20"/>
        <v>1789</v>
      </c>
      <c r="T72" s="130">
        <f t="shared" si="21"/>
        <v>2.3455377574370662</v>
      </c>
    </row>
    <row r="73" spans="2:20" ht="21" customHeight="1" x14ac:dyDescent="0.25">
      <c r="B73" s="67">
        <v>2008</v>
      </c>
      <c r="C73" s="139">
        <v>1794</v>
      </c>
      <c r="D73" s="139">
        <v>1791</v>
      </c>
      <c r="E73" s="139">
        <v>1783</v>
      </c>
      <c r="F73" s="139">
        <v>1787</v>
      </c>
      <c r="G73" s="139">
        <v>1790</v>
      </c>
      <c r="H73" s="139">
        <v>1788</v>
      </c>
      <c r="I73" s="139">
        <v>1789</v>
      </c>
      <c r="J73" s="139">
        <v>1806</v>
      </c>
      <c r="K73" s="139">
        <v>1808</v>
      </c>
      <c r="L73" s="139">
        <v>1960</v>
      </c>
      <c r="M73" s="139">
        <v>2087</v>
      </c>
      <c r="N73" s="140">
        <v>2134</v>
      </c>
      <c r="O73" s="155">
        <f t="shared" si="22"/>
        <v>1789.3333333333333</v>
      </c>
      <c r="P73" s="130">
        <f t="shared" si="23"/>
        <v>1.6666666666666607</v>
      </c>
      <c r="Q73" s="157">
        <f t="shared" si="18"/>
        <v>1860</v>
      </c>
      <c r="R73" s="130">
        <f t="shared" si="19"/>
        <v>4.6707934721440525</v>
      </c>
      <c r="S73" s="81">
        <f t="shared" si="20"/>
        <v>2039</v>
      </c>
      <c r="T73" s="130">
        <f t="shared" si="21"/>
        <v>13.974287311347112</v>
      </c>
    </row>
    <row r="74" spans="2:20" ht="21" customHeight="1" x14ac:dyDescent="0.25">
      <c r="B74" s="67">
        <v>2009</v>
      </c>
      <c r="C74" s="139">
        <v>2134</v>
      </c>
      <c r="D74" s="139">
        <v>2144</v>
      </c>
      <c r="E74" s="139">
        <v>2149</v>
      </c>
      <c r="F74" s="139">
        <v>2153</v>
      </c>
      <c r="G74" s="139">
        <v>2151</v>
      </c>
      <c r="H74" s="139">
        <v>2151</v>
      </c>
      <c r="I74" s="139">
        <v>2148</v>
      </c>
      <c r="J74" s="139">
        <v>2148</v>
      </c>
      <c r="K74" s="139">
        <v>2148</v>
      </c>
      <c r="L74" s="139">
        <v>2153</v>
      </c>
      <c r="M74" s="139">
        <v>2271</v>
      </c>
      <c r="N74" s="140">
        <v>2270</v>
      </c>
      <c r="O74" s="155">
        <f t="shared" si="22"/>
        <v>2142.3333333333335</v>
      </c>
      <c r="P74" s="130">
        <f t="shared" si="23"/>
        <v>19.728017883755598</v>
      </c>
      <c r="Q74" s="157">
        <f t="shared" si="18"/>
        <v>2168</v>
      </c>
      <c r="R74" s="130">
        <f t="shared" si="19"/>
        <v>16.559139784946233</v>
      </c>
      <c r="S74" s="81">
        <f t="shared" si="20"/>
        <v>2224</v>
      </c>
      <c r="T74" s="130">
        <f t="shared" si="21"/>
        <v>9.0730750367827397</v>
      </c>
    </row>
    <row r="75" spans="2:20" ht="21" customHeight="1" x14ac:dyDescent="0.25">
      <c r="B75" s="67">
        <v>2010</v>
      </c>
      <c r="C75" s="139">
        <v>2269</v>
      </c>
      <c r="D75" s="139">
        <v>2261</v>
      </c>
      <c r="E75" s="139">
        <v>2257</v>
      </c>
      <c r="F75" s="139">
        <v>2254</v>
      </c>
      <c r="G75" s="139">
        <v>2252</v>
      </c>
      <c r="H75" s="139">
        <v>2251</v>
      </c>
      <c r="I75" s="139">
        <v>2248</v>
      </c>
      <c r="J75" s="139">
        <v>2243</v>
      </c>
      <c r="K75" s="139">
        <v>2240</v>
      </c>
      <c r="L75" s="139">
        <v>2236</v>
      </c>
      <c r="M75" s="139">
        <v>2238</v>
      </c>
      <c r="N75" s="140">
        <v>2238</v>
      </c>
      <c r="O75" s="155">
        <f t="shared" si="22"/>
        <v>2262.3333333333335</v>
      </c>
      <c r="P75" s="130">
        <f t="shared" si="23"/>
        <v>5.6013692235879819</v>
      </c>
      <c r="Q75" s="157">
        <f t="shared" si="18"/>
        <v>2249</v>
      </c>
      <c r="R75" s="130">
        <f t="shared" si="19"/>
        <v>3.7361623616236184</v>
      </c>
      <c r="S75" s="81">
        <f t="shared" si="20"/>
        <v>2235</v>
      </c>
      <c r="T75" s="130">
        <f t="shared" si="21"/>
        <v>0.49460431654675396</v>
      </c>
    </row>
    <row r="76" spans="2:20" ht="21" customHeight="1" x14ac:dyDescent="0.25">
      <c r="B76" s="67">
        <v>2011</v>
      </c>
      <c r="C76" s="139">
        <v>2239</v>
      </c>
      <c r="D76" s="139">
        <v>2232</v>
      </c>
      <c r="E76" s="139">
        <v>2231</v>
      </c>
      <c r="F76" s="139">
        <v>2228</v>
      </c>
      <c r="G76" s="139">
        <v>2225</v>
      </c>
      <c r="H76" s="139">
        <v>2224</v>
      </c>
      <c r="I76" s="139">
        <v>2222</v>
      </c>
      <c r="J76" s="139">
        <v>2225</v>
      </c>
      <c r="K76" s="139">
        <v>2222</v>
      </c>
      <c r="L76" s="139">
        <v>2221</v>
      </c>
      <c r="M76" s="139">
        <v>2215</v>
      </c>
      <c r="N76" s="140">
        <v>2216</v>
      </c>
      <c r="O76" s="155">
        <f t="shared" si="22"/>
        <v>2234</v>
      </c>
      <c r="P76" s="130">
        <f t="shared" si="23"/>
        <v>-1.2523942831884516</v>
      </c>
      <c r="Q76" s="157">
        <f t="shared" si="18"/>
        <v>2225</v>
      </c>
      <c r="R76" s="130">
        <f t="shared" si="19"/>
        <v>-1.067140951534018</v>
      </c>
      <c r="S76" s="81">
        <f t="shared" si="20"/>
        <v>2219</v>
      </c>
      <c r="T76" s="130">
        <f t="shared" si="21"/>
        <v>-0.71588366890380506</v>
      </c>
    </row>
    <row r="77" spans="2:20" ht="21" customHeight="1" x14ac:dyDescent="0.25">
      <c r="B77" s="67">
        <v>2012</v>
      </c>
      <c r="C77" s="139">
        <v>2221</v>
      </c>
      <c r="D77" s="139">
        <v>2220</v>
      </c>
      <c r="E77" s="139">
        <v>2221</v>
      </c>
      <c r="F77" s="139">
        <v>2217</v>
      </c>
      <c r="G77" s="139">
        <v>2217</v>
      </c>
      <c r="H77" s="139">
        <v>2214</v>
      </c>
      <c r="I77" s="139">
        <v>2212</v>
      </c>
      <c r="J77" s="139">
        <v>2211</v>
      </c>
      <c r="K77" s="139">
        <v>2209</v>
      </c>
      <c r="L77" s="139">
        <v>2938</v>
      </c>
      <c r="M77" s="139">
        <v>2938</v>
      </c>
      <c r="N77" s="140">
        <v>2938</v>
      </c>
      <c r="O77" s="155">
        <f t="shared" si="22"/>
        <v>2220.6666666666665</v>
      </c>
      <c r="P77" s="130">
        <f t="shared" si="23"/>
        <v>-0.59683676514473705</v>
      </c>
      <c r="Q77" s="157">
        <f t="shared" si="18"/>
        <v>2396</v>
      </c>
      <c r="R77" s="130">
        <f t="shared" si="19"/>
        <v>7.6853932584269646</v>
      </c>
      <c r="S77" s="81">
        <f t="shared" si="20"/>
        <v>2751</v>
      </c>
      <c r="T77" s="130">
        <f t="shared" si="21"/>
        <v>23.97476340694007</v>
      </c>
    </row>
    <row r="78" spans="2:20" ht="21" customHeight="1" x14ac:dyDescent="0.25">
      <c r="B78" s="67">
        <v>2013</v>
      </c>
      <c r="C78" s="139">
        <v>2951</v>
      </c>
      <c r="D78" s="139">
        <v>2926</v>
      </c>
      <c r="E78" s="139">
        <v>2926</v>
      </c>
      <c r="F78" s="139">
        <v>2923</v>
      </c>
      <c r="G78" s="139">
        <v>2920</v>
      </c>
      <c r="H78" s="139">
        <v>2920</v>
      </c>
      <c r="I78" s="139">
        <v>2920</v>
      </c>
      <c r="J78" s="139">
        <v>2922</v>
      </c>
      <c r="K78" s="139">
        <v>2932</v>
      </c>
      <c r="L78" s="139">
        <v>2931</v>
      </c>
      <c r="M78" s="139">
        <v>2924</v>
      </c>
      <c r="N78" s="140">
        <v>2922</v>
      </c>
      <c r="O78" s="155">
        <f t="shared" si="22"/>
        <v>2934.3333333333335</v>
      </c>
      <c r="P78" s="130">
        <f t="shared" si="23"/>
        <v>32.137496247373186</v>
      </c>
      <c r="Q78" s="157">
        <f t="shared" si="18"/>
        <v>2926</v>
      </c>
      <c r="R78" s="130">
        <f t="shared" si="19"/>
        <v>22.120200333889816</v>
      </c>
      <c r="S78" s="81">
        <f t="shared" si="20"/>
        <v>2929</v>
      </c>
      <c r="T78" s="130">
        <f t="shared" si="21"/>
        <v>6.4703744093057125</v>
      </c>
    </row>
    <row r="79" spans="2:20" ht="21" customHeight="1" x14ac:dyDescent="0.25">
      <c r="B79" s="67">
        <v>2014</v>
      </c>
      <c r="C79" s="139">
        <v>2921</v>
      </c>
      <c r="D79" s="139">
        <v>2941</v>
      </c>
      <c r="E79" s="139">
        <v>2932</v>
      </c>
      <c r="F79" s="139">
        <v>2935</v>
      </c>
      <c r="G79" s="139">
        <v>2935</v>
      </c>
      <c r="H79" s="139">
        <v>2928</v>
      </c>
      <c r="I79" s="139">
        <v>2932</v>
      </c>
      <c r="J79" s="139">
        <v>2939</v>
      </c>
      <c r="K79" s="139">
        <v>2936</v>
      </c>
      <c r="L79" s="139">
        <v>2936</v>
      </c>
      <c r="M79" s="139">
        <v>2933</v>
      </c>
      <c r="N79" s="140">
        <v>2934</v>
      </c>
      <c r="O79" s="155">
        <f t="shared" si="22"/>
        <v>2931.3333333333335</v>
      </c>
      <c r="P79" s="130">
        <f t="shared" si="23"/>
        <v>-0.10223787345222668</v>
      </c>
      <c r="Q79" s="157">
        <f t="shared" si="18"/>
        <v>2934</v>
      </c>
      <c r="R79" s="130">
        <f t="shared" si="19"/>
        <v>0.27341079972658111</v>
      </c>
      <c r="S79" s="81">
        <f t="shared" si="20"/>
        <v>2744</v>
      </c>
      <c r="T79" s="130">
        <f t="shared" si="21"/>
        <v>-6.3161488562649364</v>
      </c>
    </row>
    <row r="80" spans="2:20" ht="21" customHeight="1" x14ac:dyDescent="0.25">
      <c r="B80" s="67">
        <v>2015</v>
      </c>
      <c r="C80" s="139">
        <v>2931</v>
      </c>
      <c r="D80" s="139">
        <v>2930</v>
      </c>
      <c r="E80" s="139">
        <v>2928</v>
      </c>
      <c r="F80" s="139">
        <v>2180</v>
      </c>
      <c r="G80" s="139">
        <v>2175</v>
      </c>
      <c r="H80" s="139">
        <v>2175</v>
      </c>
      <c r="I80" s="139">
        <v>2174</v>
      </c>
      <c r="J80" s="139">
        <v>2172</v>
      </c>
      <c r="K80" s="139">
        <v>2174</v>
      </c>
      <c r="L80" s="139">
        <v>2172</v>
      </c>
      <c r="M80" s="139">
        <v>2170</v>
      </c>
      <c r="N80" s="140">
        <v>2168</v>
      </c>
      <c r="O80" s="155">
        <f t="shared" si="22"/>
        <v>2929.6666666666665</v>
      </c>
      <c r="P80" s="130">
        <f t="shared" si="23"/>
        <v>-5.6856947919048384E-2</v>
      </c>
      <c r="Q80" s="157">
        <f t="shared" si="18"/>
        <v>2362</v>
      </c>
      <c r="R80" s="130">
        <f>((Q80/Q78)-1)*100</f>
        <v>-19.275461380724536</v>
      </c>
      <c r="S80" s="88"/>
      <c r="T80" s="111"/>
    </row>
    <row r="81" spans="2:20" ht="21" customHeight="1" x14ac:dyDescent="0.25">
      <c r="B81" s="82">
        <v>2016</v>
      </c>
      <c r="C81" s="152">
        <v>2171</v>
      </c>
      <c r="D81" s="141">
        <v>2172</v>
      </c>
      <c r="E81" s="141">
        <v>2206</v>
      </c>
      <c r="F81" s="141"/>
      <c r="G81" s="141"/>
      <c r="H81" s="141"/>
      <c r="I81" s="141"/>
      <c r="J81" s="141"/>
      <c r="K81" s="141"/>
      <c r="L81" s="141"/>
      <c r="M81" s="141"/>
      <c r="N81" s="142"/>
      <c r="O81" s="156">
        <f>AVERAGE(C81:E81)</f>
        <v>2183</v>
      </c>
      <c r="P81" s="137">
        <f t="shared" si="23"/>
        <v>-25.486403458869034</v>
      </c>
      <c r="Q81" s="114"/>
      <c r="R81" s="137"/>
      <c r="S81" s="89"/>
      <c r="T81" s="112"/>
    </row>
    <row r="82" spans="2:20" ht="21" customHeight="1" x14ac:dyDescent="0.25"/>
    <row r="83" spans="2:20" ht="30" x14ac:dyDescent="0.4">
      <c r="B83" s="57" t="s">
        <v>47</v>
      </c>
      <c r="C83" s="54"/>
      <c r="D83" s="54"/>
      <c r="E83" s="54"/>
      <c r="F83" s="54"/>
      <c r="G83" s="54"/>
      <c r="H83" s="54"/>
      <c r="I83" s="54"/>
      <c r="J83" s="54"/>
      <c r="K83" s="54"/>
      <c r="L83" s="54"/>
      <c r="M83" s="54"/>
      <c r="N83" s="54"/>
      <c r="O83" s="54"/>
      <c r="P83" s="54"/>
      <c r="Q83" s="54"/>
      <c r="R83" s="54"/>
      <c r="S83" s="54"/>
      <c r="T83" s="122"/>
    </row>
    <row r="84" spans="2:20" ht="47.25" x14ac:dyDescent="0.25">
      <c r="B84" s="151" t="s">
        <v>23</v>
      </c>
      <c r="C84" s="79" t="s">
        <v>24</v>
      </c>
      <c r="D84" s="79" t="s">
        <v>25</v>
      </c>
      <c r="E84" s="79" t="s">
        <v>26</v>
      </c>
      <c r="F84" s="79" t="s">
        <v>27</v>
      </c>
      <c r="G84" s="79" t="s">
        <v>28</v>
      </c>
      <c r="H84" s="79" t="s">
        <v>29</v>
      </c>
      <c r="I84" s="79" t="s">
        <v>30</v>
      </c>
      <c r="J84" s="79" t="s">
        <v>31</v>
      </c>
      <c r="K84" s="79" t="s">
        <v>32</v>
      </c>
      <c r="L84" s="79" t="s">
        <v>33</v>
      </c>
      <c r="M84" s="79" t="s">
        <v>34</v>
      </c>
      <c r="N84" s="153" t="s">
        <v>35</v>
      </c>
      <c r="O84" s="154" t="s">
        <v>68</v>
      </c>
      <c r="P84" s="78" t="s">
        <v>64</v>
      </c>
      <c r="Q84" s="80" t="s">
        <v>23</v>
      </c>
      <c r="R84" s="78" t="s">
        <v>36</v>
      </c>
      <c r="S84" s="80" t="s">
        <v>63</v>
      </c>
      <c r="T84" s="151" t="s">
        <v>65</v>
      </c>
    </row>
    <row r="85" spans="2:20" ht="21" customHeight="1" x14ac:dyDescent="0.25">
      <c r="B85" s="67">
        <v>2000</v>
      </c>
      <c r="C85" s="139">
        <v>1553</v>
      </c>
      <c r="D85" s="139">
        <v>1563</v>
      </c>
      <c r="E85" s="139">
        <v>1565</v>
      </c>
      <c r="F85" s="139">
        <v>1570</v>
      </c>
      <c r="G85" s="139">
        <v>1571</v>
      </c>
      <c r="H85" s="139">
        <v>1569</v>
      </c>
      <c r="I85" s="139">
        <v>1566</v>
      </c>
      <c r="J85" s="139">
        <v>1566</v>
      </c>
      <c r="K85" s="139">
        <v>1563</v>
      </c>
      <c r="L85" s="139">
        <v>1563</v>
      </c>
      <c r="M85" s="139">
        <v>1561</v>
      </c>
      <c r="N85" s="140">
        <v>1564</v>
      </c>
      <c r="O85" s="188">
        <f>AVERAGE(C85:E85)</f>
        <v>1560.3333333333333</v>
      </c>
      <c r="P85" s="110"/>
      <c r="Q85" s="157">
        <f>ROUND(AVERAGE(C85:N85),0)</f>
        <v>1565</v>
      </c>
      <c r="R85" s="110"/>
      <c r="S85" s="81">
        <f>ROUND(AVERAGE(I85:N85,C86:H86),0)</f>
        <v>1566</v>
      </c>
      <c r="T85" s="110"/>
    </row>
    <row r="86" spans="2:20" ht="21" customHeight="1" x14ac:dyDescent="0.25">
      <c r="B86" s="67">
        <v>2001</v>
      </c>
      <c r="C86" s="139">
        <v>1565</v>
      </c>
      <c r="D86" s="139">
        <v>1569</v>
      </c>
      <c r="E86" s="139">
        <v>1566</v>
      </c>
      <c r="F86" s="139">
        <v>1570</v>
      </c>
      <c r="G86" s="139">
        <v>1570</v>
      </c>
      <c r="H86" s="139">
        <v>1573</v>
      </c>
      <c r="I86" s="139">
        <v>1580</v>
      </c>
      <c r="J86" s="139">
        <v>1571</v>
      </c>
      <c r="K86" s="139">
        <v>1567</v>
      </c>
      <c r="L86" s="139">
        <v>1563</v>
      </c>
      <c r="M86" s="139">
        <v>1561</v>
      </c>
      <c r="N86" s="140">
        <v>1565</v>
      </c>
      <c r="O86" s="155">
        <f>AVERAGE(C86:E86)</f>
        <v>1566.6666666666667</v>
      </c>
      <c r="P86" s="130">
        <f>((O86/O85)-1)*100</f>
        <v>0.40589617603077333</v>
      </c>
      <c r="Q86" s="157">
        <f t="shared" ref="Q86:Q100" si="24">ROUND(AVERAGE(C86:N86),0)</f>
        <v>1568</v>
      </c>
      <c r="R86" s="130">
        <f t="shared" ref="R86:R99" si="25">((Q86/Q85)-1)*100</f>
        <v>0.19169329073482899</v>
      </c>
      <c r="S86" s="81">
        <f t="shared" ref="S86:S99" si="26">ROUND(AVERAGE(I86:N86,C87:H87),0)</f>
        <v>1562</v>
      </c>
      <c r="T86" s="130">
        <f t="shared" ref="T86:T99" si="27">((S86/S85)-1)*100</f>
        <v>-0.25542784163473664</v>
      </c>
    </row>
    <row r="87" spans="2:20" ht="21" customHeight="1" x14ac:dyDescent="0.25">
      <c r="B87" s="67">
        <v>2002</v>
      </c>
      <c r="C87" s="139">
        <v>1562</v>
      </c>
      <c r="D87" s="139">
        <v>1563</v>
      </c>
      <c r="E87" s="139">
        <v>1565</v>
      </c>
      <c r="F87" s="139">
        <v>1548</v>
      </c>
      <c r="G87" s="139">
        <v>1547</v>
      </c>
      <c r="H87" s="139">
        <v>1551</v>
      </c>
      <c r="I87" s="139">
        <v>1549</v>
      </c>
      <c r="J87" s="139">
        <v>1549</v>
      </c>
      <c r="K87" s="139">
        <v>1552</v>
      </c>
      <c r="L87" s="139">
        <v>1550</v>
      </c>
      <c r="M87" s="139">
        <v>1552</v>
      </c>
      <c r="N87" s="140">
        <v>1550</v>
      </c>
      <c r="O87" s="155">
        <f t="shared" ref="O87:O100" si="28">AVERAGE(C87:E87)</f>
        <v>1563.3333333333333</v>
      </c>
      <c r="P87" s="130">
        <f t="shared" ref="P87:P101" si="29">((O87/O86)-1)*100</f>
        <v>-0.21276595744681437</v>
      </c>
      <c r="Q87" s="157">
        <f t="shared" si="24"/>
        <v>1553</v>
      </c>
      <c r="R87" s="130">
        <f t="shared" si="25"/>
        <v>-0.95663265306122902</v>
      </c>
      <c r="S87" s="81">
        <f t="shared" si="26"/>
        <v>1548</v>
      </c>
      <c r="T87" s="130">
        <f t="shared" si="27"/>
        <v>-0.89628681177976732</v>
      </c>
    </row>
    <row r="88" spans="2:20" ht="21" customHeight="1" x14ac:dyDescent="0.25">
      <c r="B88" s="67">
        <v>2003</v>
      </c>
      <c r="C88" s="139">
        <v>1546</v>
      </c>
      <c r="D88" s="139">
        <v>1541</v>
      </c>
      <c r="E88" s="139">
        <v>1541</v>
      </c>
      <c r="F88" s="139">
        <v>1544</v>
      </c>
      <c r="G88" s="139">
        <v>1547</v>
      </c>
      <c r="H88" s="139">
        <v>1550</v>
      </c>
      <c r="I88" s="139">
        <v>1551</v>
      </c>
      <c r="J88" s="139">
        <v>1558</v>
      </c>
      <c r="K88" s="139">
        <v>1562</v>
      </c>
      <c r="L88" s="139">
        <v>1563</v>
      </c>
      <c r="M88" s="139">
        <v>1564</v>
      </c>
      <c r="N88" s="140">
        <v>1568</v>
      </c>
      <c r="O88" s="155">
        <f t="shared" si="28"/>
        <v>1542.6666666666667</v>
      </c>
      <c r="P88" s="130">
        <f t="shared" si="29"/>
        <v>-1.3219616204690698</v>
      </c>
      <c r="Q88" s="157">
        <f t="shared" si="24"/>
        <v>1553</v>
      </c>
      <c r="R88" s="130">
        <f t="shared" si="25"/>
        <v>0</v>
      </c>
      <c r="S88" s="81">
        <f t="shared" si="26"/>
        <v>1528</v>
      </c>
      <c r="T88" s="130">
        <f t="shared" si="27"/>
        <v>-1.2919896640826822</v>
      </c>
    </row>
    <row r="89" spans="2:20" ht="21" customHeight="1" x14ac:dyDescent="0.25">
      <c r="B89" s="67">
        <v>2004</v>
      </c>
      <c r="C89" s="139">
        <v>1572</v>
      </c>
      <c r="D89" s="139">
        <v>1479</v>
      </c>
      <c r="E89" s="139">
        <v>1479</v>
      </c>
      <c r="F89" s="139">
        <v>1479</v>
      </c>
      <c r="G89" s="139">
        <v>1481</v>
      </c>
      <c r="H89" s="139">
        <v>1484</v>
      </c>
      <c r="I89" s="139">
        <v>1483</v>
      </c>
      <c r="J89" s="139">
        <v>1484</v>
      </c>
      <c r="K89" s="139">
        <v>1494</v>
      </c>
      <c r="L89" s="139">
        <v>1494</v>
      </c>
      <c r="M89" s="139">
        <v>1491</v>
      </c>
      <c r="N89" s="140">
        <v>1488</v>
      </c>
      <c r="O89" s="155">
        <f t="shared" si="28"/>
        <v>1510</v>
      </c>
      <c r="P89" s="130">
        <f t="shared" si="29"/>
        <v>-2.1175453759723517</v>
      </c>
      <c r="Q89" s="157">
        <f t="shared" si="24"/>
        <v>1492</v>
      </c>
      <c r="R89" s="130">
        <f t="shared" si="25"/>
        <v>-3.927881519639409</v>
      </c>
      <c r="S89" s="81">
        <f t="shared" si="26"/>
        <v>1489</v>
      </c>
      <c r="T89" s="130">
        <f t="shared" si="27"/>
        <v>-2.5523560209424034</v>
      </c>
    </row>
    <row r="90" spans="2:20" ht="21" customHeight="1" x14ac:dyDescent="0.25">
      <c r="B90" s="67">
        <v>2005</v>
      </c>
      <c r="C90" s="139">
        <v>1487</v>
      </c>
      <c r="D90" s="139">
        <v>1493</v>
      </c>
      <c r="E90" s="139">
        <v>1490</v>
      </c>
      <c r="F90" s="139">
        <v>1487</v>
      </c>
      <c r="G90" s="139">
        <v>1489</v>
      </c>
      <c r="H90" s="139">
        <v>1489</v>
      </c>
      <c r="I90" s="139">
        <v>1484</v>
      </c>
      <c r="J90" s="139">
        <v>1478</v>
      </c>
      <c r="K90" s="139">
        <v>1475</v>
      </c>
      <c r="L90" s="139">
        <v>1469</v>
      </c>
      <c r="M90" s="139">
        <v>1474</v>
      </c>
      <c r="N90" s="140">
        <v>1474</v>
      </c>
      <c r="O90" s="155">
        <f t="shared" si="28"/>
        <v>1490</v>
      </c>
      <c r="P90" s="130">
        <f t="shared" si="29"/>
        <v>-1.3245033112582738</v>
      </c>
      <c r="Q90" s="157">
        <f t="shared" si="24"/>
        <v>1482</v>
      </c>
      <c r="R90" s="130">
        <f t="shared" si="25"/>
        <v>-0.67024128686327122</v>
      </c>
      <c r="S90" s="81">
        <f t="shared" si="26"/>
        <v>1467</v>
      </c>
      <c r="T90" s="130">
        <f t="shared" si="27"/>
        <v>-1.4775016789791762</v>
      </c>
    </row>
    <row r="91" spans="2:20" ht="21" customHeight="1" x14ac:dyDescent="0.25">
      <c r="B91" s="67">
        <v>2006</v>
      </c>
      <c r="C91" s="139">
        <v>1461</v>
      </c>
      <c r="D91" s="139">
        <v>1465</v>
      </c>
      <c r="E91" s="139">
        <v>1461</v>
      </c>
      <c r="F91" s="139">
        <v>1455</v>
      </c>
      <c r="G91" s="139">
        <v>1456</v>
      </c>
      <c r="H91" s="139">
        <v>1456</v>
      </c>
      <c r="I91" s="139">
        <v>1449</v>
      </c>
      <c r="J91" s="139">
        <v>1452</v>
      </c>
      <c r="K91" s="139">
        <v>1460</v>
      </c>
      <c r="L91" s="139">
        <v>1455</v>
      </c>
      <c r="M91" s="139">
        <v>1440</v>
      </c>
      <c r="N91" s="140">
        <v>1437</v>
      </c>
      <c r="O91" s="155">
        <f t="shared" si="28"/>
        <v>1462.3333333333333</v>
      </c>
      <c r="P91" s="130">
        <f t="shared" si="29"/>
        <v>-1.856823266219243</v>
      </c>
      <c r="Q91" s="157">
        <f t="shared" si="24"/>
        <v>1454</v>
      </c>
      <c r="R91" s="130">
        <f t="shared" si="25"/>
        <v>-1.8893387314439902</v>
      </c>
      <c r="S91" s="81">
        <f t="shared" si="26"/>
        <v>1442</v>
      </c>
      <c r="T91" s="130">
        <f t="shared" si="27"/>
        <v>-1.7041581458759336</v>
      </c>
    </row>
    <row r="92" spans="2:20" ht="21" customHeight="1" x14ac:dyDescent="0.25">
      <c r="B92" s="67">
        <v>2007</v>
      </c>
      <c r="C92" s="139">
        <v>1437</v>
      </c>
      <c r="D92" s="139">
        <v>1438</v>
      </c>
      <c r="E92" s="139">
        <v>1439</v>
      </c>
      <c r="F92" s="139">
        <v>1432</v>
      </c>
      <c r="G92" s="139">
        <v>1431</v>
      </c>
      <c r="H92" s="139">
        <v>1431</v>
      </c>
      <c r="I92" s="139">
        <v>1427</v>
      </c>
      <c r="J92" s="139">
        <v>1422</v>
      </c>
      <c r="K92" s="139">
        <v>1415</v>
      </c>
      <c r="L92" s="139">
        <v>1401</v>
      </c>
      <c r="M92" s="139">
        <v>1397</v>
      </c>
      <c r="N92" s="140">
        <v>1395</v>
      </c>
      <c r="O92" s="155">
        <f t="shared" si="28"/>
        <v>1438</v>
      </c>
      <c r="P92" s="130">
        <f t="shared" si="29"/>
        <v>-1.6640072942785467</v>
      </c>
      <c r="Q92" s="157">
        <f t="shared" si="24"/>
        <v>1422</v>
      </c>
      <c r="R92" s="130">
        <f t="shared" si="25"/>
        <v>-2.2008253094910613</v>
      </c>
      <c r="S92" s="81">
        <f t="shared" si="26"/>
        <v>1399</v>
      </c>
      <c r="T92" s="130">
        <f t="shared" si="27"/>
        <v>-2.9819694868238544</v>
      </c>
    </row>
    <row r="93" spans="2:20" ht="21" customHeight="1" x14ac:dyDescent="0.25">
      <c r="B93" s="67">
        <v>2008</v>
      </c>
      <c r="C93" s="139">
        <v>1392</v>
      </c>
      <c r="D93" s="139">
        <v>1391</v>
      </c>
      <c r="E93" s="139">
        <v>1388</v>
      </c>
      <c r="F93" s="139">
        <v>1382</v>
      </c>
      <c r="G93" s="139">
        <v>1388</v>
      </c>
      <c r="H93" s="139">
        <v>1386</v>
      </c>
      <c r="I93" s="139">
        <v>1376</v>
      </c>
      <c r="J93" s="139">
        <v>1365</v>
      </c>
      <c r="K93" s="139">
        <v>1364</v>
      </c>
      <c r="L93" s="139">
        <v>1334</v>
      </c>
      <c r="M93" s="139">
        <v>1319</v>
      </c>
      <c r="N93" s="140">
        <v>1320</v>
      </c>
      <c r="O93" s="155">
        <f t="shared" si="28"/>
        <v>1390.3333333333333</v>
      </c>
      <c r="P93" s="130">
        <f t="shared" si="29"/>
        <v>-3.314789058878076</v>
      </c>
      <c r="Q93" s="157">
        <f t="shared" si="24"/>
        <v>1367</v>
      </c>
      <c r="R93" s="130">
        <f t="shared" si="25"/>
        <v>-3.8677918424753877</v>
      </c>
      <c r="S93" s="81">
        <f t="shared" si="26"/>
        <v>1339</v>
      </c>
      <c r="T93" s="130">
        <f t="shared" si="27"/>
        <v>-4.2887776983559718</v>
      </c>
    </row>
    <row r="94" spans="2:20" ht="21" customHeight="1" x14ac:dyDescent="0.25">
      <c r="B94" s="67">
        <v>2009</v>
      </c>
      <c r="C94" s="139">
        <v>1331</v>
      </c>
      <c r="D94" s="139">
        <v>1331</v>
      </c>
      <c r="E94" s="139">
        <v>1333</v>
      </c>
      <c r="F94" s="139">
        <v>1335</v>
      </c>
      <c r="G94" s="139">
        <v>1332</v>
      </c>
      <c r="H94" s="139">
        <v>1323</v>
      </c>
      <c r="I94" s="139">
        <v>1323</v>
      </c>
      <c r="J94" s="139">
        <v>1315</v>
      </c>
      <c r="K94" s="139">
        <v>1314</v>
      </c>
      <c r="L94" s="139">
        <v>1309</v>
      </c>
      <c r="M94" s="139">
        <v>1309</v>
      </c>
      <c r="N94" s="140">
        <v>1303</v>
      </c>
      <c r="O94" s="155">
        <f t="shared" si="28"/>
        <v>1331.6666666666667</v>
      </c>
      <c r="P94" s="130">
        <f t="shared" si="29"/>
        <v>-4.2196116039319058</v>
      </c>
      <c r="Q94" s="157">
        <f t="shared" si="24"/>
        <v>1322</v>
      </c>
      <c r="R94" s="130">
        <f t="shared" si="25"/>
        <v>-3.2918800292611516</v>
      </c>
      <c r="S94" s="81">
        <f t="shared" si="26"/>
        <v>1307</v>
      </c>
      <c r="T94" s="130">
        <f t="shared" si="27"/>
        <v>-2.3898431665421938</v>
      </c>
    </row>
    <row r="95" spans="2:20" ht="21" customHeight="1" x14ac:dyDescent="0.25">
      <c r="B95" s="67">
        <v>2010</v>
      </c>
      <c r="C95" s="139">
        <v>1306</v>
      </c>
      <c r="D95" s="139">
        <v>1301</v>
      </c>
      <c r="E95" s="139">
        <v>1301</v>
      </c>
      <c r="F95" s="139">
        <v>1300</v>
      </c>
      <c r="G95" s="139">
        <v>1297</v>
      </c>
      <c r="H95" s="139">
        <v>1302</v>
      </c>
      <c r="I95" s="139">
        <v>1295</v>
      </c>
      <c r="J95" s="139">
        <v>1294</v>
      </c>
      <c r="K95" s="139">
        <v>1292</v>
      </c>
      <c r="L95" s="139">
        <v>1287</v>
      </c>
      <c r="M95" s="139">
        <v>1285</v>
      </c>
      <c r="N95" s="140">
        <v>1286</v>
      </c>
      <c r="O95" s="155">
        <f t="shared" si="28"/>
        <v>1302.6666666666667</v>
      </c>
      <c r="P95" s="130">
        <f t="shared" si="29"/>
        <v>-2.1777221526908641</v>
      </c>
      <c r="Q95" s="157">
        <f t="shared" si="24"/>
        <v>1296</v>
      </c>
      <c r="R95" s="130">
        <f t="shared" si="25"/>
        <v>-1.9667170953101332</v>
      </c>
      <c r="S95" s="81">
        <f t="shared" si="26"/>
        <v>1296</v>
      </c>
      <c r="T95" s="130">
        <f t="shared" si="27"/>
        <v>-0.84162203519509982</v>
      </c>
    </row>
    <row r="96" spans="2:20" ht="21" customHeight="1" x14ac:dyDescent="0.25">
      <c r="B96" s="67">
        <v>2011</v>
      </c>
      <c r="C96" s="139">
        <v>1293</v>
      </c>
      <c r="D96" s="139">
        <v>1303</v>
      </c>
      <c r="E96" s="139">
        <v>1306</v>
      </c>
      <c r="F96" s="139">
        <v>1300</v>
      </c>
      <c r="G96" s="139">
        <v>1303</v>
      </c>
      <c r="H96" s="139">
        <v>1302</v>
      </c>
      <c r="I96" s="139">
        <v>1303</v>
      </c>
      <c r="J96" s="139">
        <v>1300</v>
      </c>
      <c r="K96" s="139">
        <v>1295</v>
      </c>
      <c r="L96" s="139">
        <v>1298</v>
      </c>
      <c r="M96" s="139">
        <v>1298</v>
      </c>
      <c r="N96" s="140">
        <v>1293</v>
      </c>
      <c r="O96" s="155">
        <f t="shared" si="28"/>
        <v>1300.6666666666667</v>
      </c>
      <c r="P96" s="130">
        <f t="shared" si="29"/>
        <v>-0.15353121801432446</v>
      </c>
      <c r="Q96" s="157">
        <f t="shared" si="24"/>
        <v>1300</v>
      </c>
      <c r="R96" s="130">
        <f t="shared" si="25"/>
        <v>0.30864197530864335</v>
      </c>
      <c r="S96" s="81">
        <f t="shared" si="26"/>
        <v>1291</v>
      </c>
      <c r="T96" s="130">
        <f t="shared" si="27"/>
        <v>-0.38580246913579863</v>
      </c>
    </row>
    <row r="97" spans="2:20" ht="21" customHeight="1" x14ac:dyDescent="0.25">
      <c r="B97" s="67">
        <v>2012</v>
      </c>
      <c r="C97" s="139">
        <v>1293</v>
      </c>
      <c r="D97" s="139">
        <v>1281</v>
      </c>
      <c r="E97" s="139">
        <v>1286</v>
      </c>
      <c r="F97" s="139">
        <v>1285</v>
      </c>
      <c r="G97" s="139">
        <v>1279</v>
      </c>
      <c r="H97" s="139">
        <v>1277</v>
      </c>
      <c r="I97" s="139">
        <v>1271</v>
      </c>
      <c r="J97" s="139">
        <v>1269</v>
      </c>
      <c r="K97" s="139">
        <v>1257</v>
      </c>
      <c r="L97" s="139">
        <v>1235.5</v>
      </c>
      <c r="M97" s="139">
        <v>1242</v>
      </c>
      <c r="N97" s="140">
        <v>1236</v>
      </c>
      <c r="O97" s="155">
        <f t="shared" si="28"/>
        <v>1286.6666666666667</v>
      </c>
      <c r="P97" s="130">
        <f t="shared" si="29"/>
        <v>-1.0763710917478186</v>
      </c>
      <c r="Q97" s="157">
        <f t="shared" si="24"/>
        <v>1268</v>
      </c>
      <c r="R97" s="130">
        <f t="shared" si="25"/>
        <v>-2.4615384615384595</v>
      </c>
      <c r="S97" s="81">
        <f t="shared" si="26"/>
        <v>1238</v>
      </c>
      <c r="T97" s="130">
        <f t="shared" si="27"/>
        <v>-4.1053446940356286</v>
      </c>
    </row>
    <row r="98" spans="2:20" ht="21" customHeight="1" x14ac:dyDescent="0.25">
      <c r="B98" s="67">
        <v>2013</v>
      </c>
      <c r="C98" s="139">
        <v>1225</v>
      </c>
      <c r="D98" s="139">
        <v>1226</v>
      </c>
      <c r="E98" s="139">
        <v>1229</v>
      </c>
      <c r="F98" s="139">
        <v>1223</v>
      </c>
      <c r="G98" s="139">
        <v>1221</v>
      </c>
      <c r="H98" s="139">
        <v>1216</v>
      </c>
      <c r="I98" s="139">
        <v>1231</v>
      </c>
      <c r="J98" s="139">
        <v>1234</v>
      </c>
      <c r="K98" s="139">
        <v>1237</v>
      </c>
      <c r="L98" s="139">
        <v>1232</v>
      </c>
      <c r="M98" s="139">
        <v>1229</v>
      </c>
      <c r="N98" s="140">
        <v>1225</v>
      </c>
      <c r="O98" s="155">
        <f t="shared" si="28"/>
        <v>1226.6666666666667</v>
      </c>
      <c r="P98" s="130">
        <f t="shared" si="29"/>
        <v>-4.663212435233155</v>
      </c>
      <c r="Q98" s="157">
        <f t="shared" si="24"/>
        <v>1227</v>
      </c>
      <c r="R98" s="130">
        <f t="shared" si="25"/>
        <v>-3.2334384858044185</v>
      </c>
      <c r="S98" s="81">
        <f t="shared" si="26"/>
        <v>1222</v>
      </c>
      <c r="T98" s="130">
        <f t="shared" si="27"/>
        <v>-1.2924071082390909</v>
      </c>
    </row>
    <row r="99" spans="2:20" ht="21" customHeight="1" x14ac:dyDescent="0.25">
      <c r="B99" s="67">
        <v>2014</v>
      </c>
      <c r="C99" s="139">
        <v>1230</v>
      </c>
      <c r="D99" s="139">
        <v>1222</v>
      </c>
      <c r="E99" s="139">
        <v>1208</v>
      </c>
      <c r="F99" s="139">
        <v>1210</v>
      </c>
      <c r="G99" s="139">
        <v>1202</v>
      </c>
      <c r="H99" s="139">
        <v>1204</v>
      </c>
      <c r="I99" s="139">
        <v>1196</v>
      </c>
      <c r="J99" s="139">
        <v>1193</v>
      </c>
      <c r="K99" s="139">
        <v>1180</v>
      </c>
      <c r="L99" s="139">
        <v>1184</v>
      </c>
      <c r="M99" s="139">
        <v>1196</v>
      </c>
      <c r="N99" s="140">
        <v>1161</v>
      </c>
      <c r="O99" s="155">
        <f t="shared" si="28"/>
        <v>1220</v>
      </c>
      <c r="P99" s="130">
        <f t="shared" si="29"/>
        <v>-0.54347826086956763</v>
      </c>
      <c r="Q99" s="157">
        <f t="shared" si="24"/>
        <v>1199</v>
      </c>
      <c r="R99" s="130">
        <f t="shared" si="25"/>
        <v>-2.2819885900570491</v>
      </c>
      <c r="S99" s="81">
        <f t="shared" si="26"/>
        <v>1194</v>
      </c>
      <c r="T99" s="130">
        <f t="shared" si="27"/>
        <v>-2.2913256955810146</v>
      </c>
    </row>
    <row r="100" spans="2:20" ht="21" customHeight="1" x14ac:dyDescent="0.25">
      <c r="B100" s="67">
        <v>2015</v>
      </c>
      <c r="C100" s="139">
        <v>1199</v>
      </c>
      <c r="D100" s="139">
        <v>1200</v>
      </c>
      <c r="E100" s="139">
        <v>1205</v>
      </c>
      <c r="F100" s="139">
        <v>1208</v>
      </c>
      <c r="G100" s="139">
        <v>1202</v>
      </c>
      <c r="H100" s="139">
        <v>1202</v>
      </c>
      <c r="I100" s="139">
        <v>1205</v>
      </c>
      <c r="J100" s="139">
        <v>1200</v>
      </c>
      <c r="K100" s="139">
        <v>1200</v>
      </c>
      <c r="L100" s="139">
        <v>1198</v>
      </c>
      <c r="M100" s="139">
        <v>1199</v>
      </c>
      <c r="N100" s="140">
        <v>1198</v>
      </c>
      <c r="O100" s="155">
        <f t="shared" si="28"/>
        <v>1201.3333333333333</v>
      </c>
      <c r="P100" s="130">
        <f t="shared" si="29"/>
        <v>-1.5300546448087537</v>
      </c>
      <c r="Q100" s="157">
        <f t="shared" si="24"/>
        <v>1201</v>
      </c>
      <c r="R100" s="130">
        <f>((Q100/Q98)-1)*100</f>
        <v>-2.1189894050529734</v>
      </c>
      <c r="S100" s="88"/>
      <c r="T100" s="111"/>
    </row>
    <row r="101" spans="2:20" ht="21" customHeight="1" x14ac:dyDescent="0.25">
      <c r="B101" s="82">
        <v>2016</v>
      </c>
      <c r="C101" s="152">
        <v>1192</v>
      </c>
      <c r="D101" s="141">
        <v>1195</v>
      </c>
      <c r="E101" s="141">
        <v>1195</v>
      </c>
      <c r="F101" s="141"/>
      <c r="G101" s="141"/>
      <c r="H101" s="141"/>
      <c r="I101" s="141"/>
      <c r="J101" s="141"/>
      <c r="K101" s="141"/>
      <c r="L101" s="141"/>
      <c r="M101" s="141"/>
      <c r="N101" s="142"/>
      <c r="O101" s="156">
        <f>AVERAGE(C101:E101)</f>
        <v>1194</v>
      </c>
      <c r="P101" s="137">
        <f t="shared" si="29"/>
        <v>-0.61043285238623346</v>
      </c>
      <c r="Q101" s="114"/>
      <c r="R101" s="137"/>
      <c r="S101" s="89"/>
      <c r="T101" s="112"/>
    </row>
    <row r="102" spans="2:20" ht="21" customHeight="1" x14ac:dyDescent="0.25"/>
    <row r="103" spans="2:20" ht="27.75" customHeight="1" x14ac:dyDescent="0.4">
      <c r="B103" s="57" t="s">
        <v>61</v>
      </c>
      <c r="C103" s="54"/>
      <c r="D103" s="54"/>
      <c r="E103" s="54"/>
      <c r="F103" s="54"/>
      <c r="G103" s="54"/>
      <c r="H103" s="54"/>
      <c r="I103" s="54"/>
      <c r="J103" s="54"/>
      <c r="K103" s="54"/>
      <c r="L103" s="54"/>
      <c r="M103" s="54"/>
      <c r="N103" s="54"/>
      <c r="O103" s="54"/>
      <c r="P103" s="54"/>
      <c r="Q103" s="54"/>
      <c r="R103" s="54"/>
      <c r="S103" s="54"/>
      <c r="T103" s="122"/>
    </row>
    <row r="104" spans="2:20" ht="47.25" x14ac:dyDescent="0.25">
      <c r="B104" s="151" t="s">
        <v>23</v>
      </c>
      <c r="C104" s="79" t="s">
        <v>24</v>
      </c>
      <c r="D104" s="79" t="s">
        <v>25</v>
      </c>
      <c r="E104" s="79" t="s">
        <v>26</v>
      </c>
      <c r="F104" s="79" t="s">
        <v>27</v>
      </c>
      <c r="G104" s="79" t="s">
        <v>28</v>
      </c>
      <c r="H104" s="79" t="s">
        <v>29</v>
      </c>
      <c r="I104" s="79" t="s">
        <v>30</v>
      </c>
      <c r="J104" s="79" t="s">
        <v>31</v>
      </c>
      <c r="K104" s="79" t="s">
        <v>32</v>
      </c>
      <c r="L104" s="79" t="s">
        <v>33</v>
      </c>
      <c r="M104" s="79" t="s">
        <v>34</v>
      </c>
      <c r="N104" s="153" t="s">
        <v>35</v>
      </c>
      <c r="O104" s="154" t="s">
        <v>68</v>
      </c>
      <c r="P104" s="78" t="s">
        <v>64</v>
      </c>
      <c r="Q104" s="80" t="s">
        <v>23</v>
      </c>
      <c r="R104" s="78" t="s">
        <v>36</v>
      </c>
      <c r="S104" s="80" t="s">
        <v>63</v>
      </c>
      <c r="T104" s="151" t="s">
        <v>65</v>
      </c>
    </row>
    <row r="105" spans="2:20" ht="21" customHeight="1" x14ac:dyDescent="0.25">
      <c r="B105" s="67">
        <v>2000</v>
      </c>
      <c r="C105" s="139">
        <v>8</v>
      </c>
      <c r="D105" s="139">
        <v>8</v>
      </c>
      <c r="E105" s="139">
        <v>8</v>
      </c>
      <c r="F105" s="139">
        <v>8</v>
      </c>
      <c r="G105" s="139">
        <v>8</v>
      </c>
      <c r="H105" s="139">
        <v>8</v>
      </c>
      <c r="I105" s="139">
        <v>8</v>
      </c>
      <c r="J105" s="139">
        <v>8</v>
      </c>
      <c r="K105" s="139">
        <v>8</v>
      </c>
      <c r="L105" s="139">
        <v>8</v>
      </c>
      <c r="M105" s="139">
        <v>8</v>
      </c>
      <c r="N105" s="140">
        <v>8</v>
      </c>
      <c r="O105" s="188">
        <f>AVERAGE(C105:E105)</f>
        <v>8</v>
      </c>
      <c r="P105" s="110"/>
      <c r="Q105" s="157">
        <f>ROUND(AVERAGE(C105:N105),0)</f>
        <v>8</v>
      </c>
      <c r="R105" s="110"/>
      <c r="S105" s="81">
        <f>ROUND(AVERAGE(I105:N105,C106:H106),0)</f>
        <v>8</v>
      </c>
      <c r="T105" s="110"/>
    </row>
    <row r="106" spans="2:20" ht="21" customHeight="1" x14ac:dyDescent="0.25">
      <c r="B106" s="67">
        <v>2001</v>
      </c>
      <c r="C106" s="139">
        <v>8</v>
      </c>
      <c r="D106" s="139">
        <v>8</v>
      </c>
      <c r="E106" s="139">
        <v>8</v>
      </c>
      <c r="F106" s="139">
        <v>8</v>
      </c>
      <c r="G106" s="139">
        <v>8</v>
      </c>
      <c r="H106" s="139">
        <v>8</v>
      </c>
      <c r="I106" s="139">
        <v>8</v>
      </c>
      <c r="J106" s="139">
        <v>8</v>
      </c>
      <c r="K106" s="139">
        <v>8</v>
      </c>
      <c r="L106" s="139">
        <v>8</v>
      </c>
      <c r="M106" s="139">
        <v>8</v>
      </c>
      <c r="N106" s="140">
        <v>8</v>
      </c>
      <c r="O106" s="155">
        <f>AVERAGE(C106:E106)</f>
        <v>8</v>
      </c>
      <c r="P106" s="130">
        <f>((O106/O105)-1)*100</f>
        <v>0</v>
      </c>
      <c r="Q106" s="157">
        <f t="shared" ref="Q106:Q120" si="30">ROUND(AVERAGE(C106:N106),0)</f>
        <v>8</v>
      </c>
      <c r="R106" s="130">
        <f t="shared" ref="R106:R119" si="31">((Q106/Q105)-1)*100</f>
        <v>0</v>
      </c>
      <c r="S106" s="81">
        <f t="shared" ref="S106:S119" si="32">ROUND(AVERAGE(I106:N106,C107:H107),0)</f>
        <v>8</v>
      </c>
      <c r="T106" s="130">
        <f t="shared" ref="T106:T119" si="33">((S106/S105)-1)*100</f>
        <v>0</v>
      </c>
    </row>
    <row r="107" spans="2:20" ht="21" customHeight="1" x14ac:dyDescent="0.25">
      <c r="B107" s="67">
        <v>2002</v>
      </c>
      <c r="C107" s="139">
        <v>8</v>
      </c>
      <c r="D107" s="139">
        <v>8</v>
      </c>
      <c r="E107" s="139">
        <v>8</v>
      </c>
      <c r="F107" s="139">
        <v>8</v>
      </c>
      <c r="G107" s="139">
        <v>8</v>
      </c>
      <c r="H107" s="139">
        <v>8</v>
      </c>
      <c r="I107" s="139">
        <v>8</v>
      </c>
      <c r="J107" s="139">
        <v>8</v>
      </c>
      <c r="K107" s="139">
        <v>8</v>
      </c>
      <c r="L107" s="139">
        <v>8</v>
      </c>
      <c r="M107" s="139">
        <v>8</v>
      </c>
      <c r="N107" s="140">
        <v>8</v>
      </c>
      <c r="O107" s="155">
        <f t="shared" ref="O107:O120" si="34">AVERAGE(C107:E107)</f>
        <v>8</v>
      </c>
      <c r="P107" s="130">
        <f t="shared" ref="P107:P121" si="35">((O107/O106)-1)*100</f>
        <v>0</v>
      </c>
      <c r="Q107" s="157">
        <f t="shared" si="30"/>
        <v>8</v>
      </c>
      <c r="R107" s="130">
        <f t="shared" si="31"/>
        <v>0</v>
      </c>
      <c r="S107" s="81">
        <f t="shared" si="32"/>
        <v>8</v>
      </c>
      <c r="T107" s="130">
        <f t="shared" si="33"/>
        <v>0</v>
      </c>
    </row>
    <row r="108" spans="2:20" ht="21" customHeight="1" x14ac:dyDescent="0.25">
      <c r="B108" s="67">
        <v>2003</v>
      </c>
      <c r="C108" s="139">
        <v>8</v>
      </c>
      <c r="D108" s="139">
        <v>8</v>
      </c>
      <c r="E108" s="139">
        <v>8</v>
      </c>
      <c r="F108" s="139">
        <v>8</v>
      </c>
      <c r="G108" s="139">
        <v>8</v>
      </c>
      <c r="H108" s="139">
        <v>8</v>
      </c>
      <c r="I108" s="139">
        <v>8</v>
      </c>
      <c r="J108" s="139">
        <v>8</v>
      </c>
      <c r="K108" s="139">
        <v>8</v>
      </c>
      <c r="L108" s="139">
        <v>8</v>
      </c>
      <c r="M108" s="139">
        <v>8</v>
      </c>
      <c r="N108" s="140">
        <v>8</v>
      </c>
      <c r="O108" s="155">
        <f t="shared" si="34"/>
        <v>8</v>
      </c>
      <c r="P108" s="130">
        <f t="shared" si="35"/>
        <v>0</v>
      </c>
      <c r="Q108" s="157">
        <f t="shared" si="30"/>
        <v>8</v>
      </c>
      <c r="R108" s="130">
        <f t="shared" si="31"/>
        <v>0</v>
      </c>
      <c r="S108" s="81">
        <f t="shared" si="32"/>
        <v>8</v>
      </c>
      <c r="T108" s="130">
        <f t="shared" si="33"/>
        <v>0</v>
      </c>
    </row>
    <row r="109" spans="2:20" ht="21" customHeight="1" x14ac:dyDescent="0.25">
      <c r="B109" s="67">
        <v>2004</v>
      </c>
      <c r="C109" s="139">
        <v>8</v>
      </c>
      <c r="D109" s="139">
        <v>8</v>
      </c>
      <c r="E109" s="139">
        <v>8</v>
      </c>
      <c r="F109" s="139">
        <v>6</v>
      </c>
      <c r="G109" s="139">
        <v>6</v>
      </c>
      <c r="H109" s="139">
        <v>6</v>
      </c>
      <c r="I109" s="139">
        <v>6</v>
      </c>
      <c r="J109" s="139">
        <v>6</v>
      </c>
      <c r="K109" s="139">
        <v>6</v>
      </c>
      <c r="L109" s="139">
        <v>6</v>
      </c>
      <c r="M109" s="139">
        <v>6</v>
      </c>
      <c r="N109" s="140">
        <v>6</v>
      </c>
      <c r="O109" s="155">
        <f t="shared" si="34"/>
        <v>8</v>
      </c>
      <c r="P109" s="130">
        <f t="shared" si="35"/>
        <v>0</v>
      </c>
      <c r="Q109" s="157">
        <f t="shared" si="30"/>
        <v>7</v>
      </c>
      <c r="R109" s="130">
        <f t="shared" si="31"/>
        <v>-12.5</v>
      </c>
      <c r="S109" s="81">
        <f t="shared" si="32"/>
        <v>6</v>
      </c>
      <c r="T109" s="130">
        <f t="shared" si="33"/>
        <v>-25</v>
      </c>
    </row>
    <row r="110" spans="2:20" ht="21" customHeight="1" x14ac:dyDescent="0.25">
      <c r="B110" s="67">
        <v>2005</v>
      </c>
      <c r="C110" s="139">
        <v>6</v>
      </c>
      <c r="D110" s="139">
        <v>6</v>
      </c>
      <c r="E110" s="139">
        <v>6</v>
      </c>
      <c r="F110" s="139">
        <v>6</v>
      </c>
      <c r="G110" s="139">
        <v>6</v>
      </c>
      <c r="H110" s="139">
        <v>6</v>
      </c>
      <c r="I110" s="139">
        <v>6</v>
      </c>
      <c r="J110" s="139">
        <v>6</v>
      </c>
      <c r="K110" s="139">
        <v>6</v>
      </c>
      <c r="L110" s="139">
        <v>6</v>
      </c>
      <c r="M110" s="139">
        <v>6</v>
      </c>
      <c r="N110" s="140">
        <v>6</v>
      </c>
      <c r="O110" s="155">
        <f t="shared" si="34"/>
        <v>6</v>
      </c>
      <c r="P110" s="130">
        <f t="shared" si="35"/>
        <v>-25</v>
      </c>
      <c r="Q110" s="157">
        <f t="shared" si="30"/>
        <v>6</v>
      </c>
      <c r="R110" s="130">
        <f t="shared" si="31"/>
        <v>-14.28571428571429</v>
      </c>
      <c r="S110" s="81">
        <f t="shared" si="32"/>
        <v>6</v>
      </c>
      <c r="T110" s="130">
        <f t="shared" si="33"/>
        <v>0</v>
      </c>
    </row>
    <row r="111" spans="2:20" ht="21" customHeight="1" x14ac:dyDescent="0.25">
      <c r="B111" s="67">
        <v>2006</v>
      </c>
      <c r="C111" s="139">
        <v>6</v>
      </c>
      <c r="D111" s="139">
        <v>6</v>
      </c>
      <c r="E111" s="139">
        <v>6</v>
      </c>
      <c r="F111" s="139">
        <v>5</v>
      </c>
      <c r="G111" s="139">
        <v>5</v>
      </c>
      <c r="H111" s="139">
        <v>5</v>
      </c>
      <c r="I111" s="139">
        <v>5</v>
      </c>
      <c r="J111" s="139">
        <v>5</v>
      </c>
      <c r="K111" s="139">
        <v>5</v>
      </c>
      <c r="L111" s="139">
        <v>5</v>
      </c>
      <c r="M111" s="139">
        <v>5</v>
      </c>
      <c r="N111" s="140">
        <v>5</v>
      </c>
      <c r="O111" s="155">
        <f t="shared" si="34"/>
        <v>6</v>
      </c>
      <c r="P111" s="130">
        <f t="shared" si="35"/>
        <v>0</v>
      </c>
      <c r="Q111" s="157">
        <f t="shared" si="30"/>
        <v>5</v>
      </c>
      <c r="R111" s="130">
        <f t="shared" si="31"/>
        <v>-16.666666666666664</v>
      </c>
      <c r="S111" s="81">
        <f t="shared" si="32"/>
        <v>5</v>
      </c>
      <c r="T111" s="130">
        <f t="shared" si="33"/>
        <v>-16.666666666666664</v>
      </c>
    </row>
    <row r="112" spans="2:20" ht="21" customHeight="1" x14ac:dyDescent="0.25">
      <c r="B112" s="67">
        <v>2007</v>
      </c>
      <c r="C112" s="139">
        <v>5</v>
      </c>
      <c r="D112" s="139">
        <v>5</v>
      </c>
      <c r="E112" s="139">
        <v>5</v>
      </c>
      <c r="F112" s="139">
        <v>5</v>
      </c>
      <c r="G112" s="139">
        <v>5</v>
      </c>
      <c r="H112" s="139">
        <v>5</v>
      </c>
      <c r="I112" s="139">
        <v>5</v>
      </c>
      <c r="J112" s="139">
        <v>5</v>
      </c>
      <c r="K112" s="139">
        <v>5</v>
      </c>
      <c r="L112" s="139">
        <v>5</v>
      </c>
      <c r="M112" s="139">
        <v>5</v>
      </c>
      <c r="N112" s="140">
        <v>5</v>
      </c>
      <c r="O112" s="155">
        <f t="shared" si="34"/>
        <v>5</v>
      </c>
      <c r="P112" s="130">
        <f t="shared" si="35"/>
        <v>-16.666666666666664</v>
      </c>
      <c r="Q112" s="157">
        <f t="shared" si="30"/>
        <v>5</v>
      </c>
      <c r="R112" s="130">
        <f t="shared" si="31"/>
        <v>0</v>
      </c>
      <c r="S112" s="81">
        <f t="shared" si="32"/>
        <v>5</v>
      </c>
      <c r="T112" s="130">
        <f t="shared" si="33"/>
        <v>0</v>
      </c>
    </row>
    <row r="113" spans="2:20" ht="21" customHeight="1" x14ac:dyDescent="0.25">
      <c r="B113" s="67">
        <v>2008</v>
      </c>
      <c r="C113" s="139">
        <v>5</v>
      </c>
      <c r="D113" s="139">
        <v>5</v>
      </c>
      <c r="E113" s="139">
        <v>5</v>
      </c>
      <c r="F113" s="139">
        <v>5</v>
      </c>
      <c r="G113" s="139">
        <v>5</v>
      </c>
      <c r="H113" s="139">
        <v>5</v>
      </c>
      <c r="I113" s="139">
        <v>5</v>
      </c>
      <c r="J113" s="139">
        <v>5</v>
      </c>
      <c r="K113" s="139">
        <v>5</v>
      </c>
      <c r="L113" s="139">
        <v>5</v>
      </c>
      <c r="M113" s="139">
        <v>5</v>
      </c>
      <c r="N113" s="140">
        <v>5</v>
      </c>
      <c r="O113" s="155">
        <f t="shared" si="34"/>
        <v>5</v>
      </c>
      <c r="P113" s="130">
        <f t="shared" si="35"/>
        <v>0</v>
      </c>
      <c r="Q113" s="157">
        <f t="shared" si="30"/>
        <v>5</v>
      </c>
      <c r="R113" s="130">
        <f t="shared" si="31"/>
        <v>0</v>
      </c>
      <c r="S113" s="81">
        <f t="shared" si="32"/>
        <v>5</v>
      </c>
      <c r="T113" s="130">
        <f t="shared" si="33"/>
        <v>0</v>
      </c>
    </row>
    <row r="114" spans="2:20" ht="21" customHeight="1" x14ac:dyDescent="0.25">
      <c r="B114" s="67">
        <v>2009</v>
      </c>
      <c r="C114" s="139">
        <v>5</v>
      </c>
      <c r="D114" s="139">
        <v>5</v>
      </c>
      <c r="E114" s="139">
        <v>4</v>
      </c>
      <c r="F114" s="139">
        <v>4</v>
      </c>
      <c r="G114" s="139">
        <v>4</v>
      </c>
      <c r="H114" s="139">
        <v>4</v>
      </c>
      <c r="I114" s="139">
        <v>4</v>
      </c>
      <c r="J114" s="139">
        <v>4</v>
      </c>
      <c r="K114" s="139">
        <v>4</v>
      </c>
      <c r="L114" s="139">
        <v>4</v>
      </c>
      <c r="M114" s="139">
        <v>4</v>
      </c>
      <c r="N114" s="140">
        <v>4</v>
      </c>
      <c r="O114" s="155">
        <f t="shared" si="34"/>
        <v>4.666666666666667</v>
      </c>
      <c r="P114" s="130">
        <f t="shared" si="35"/>
        <v>-6.6666666666666652</v>
      </c>
      <c r="Q114" s="157">
        <f t="shared" si="30"/>
        <v>4</v>
      </c>
      <c r="R114" s="130">
        <f t="shared" si="31"/>
        <v>-19.999999999999996</v>
      </c>
      <c r="S114" s="81">
        <f t="shared" si="32"/>
        <v>4</v>
      </c>
      <c r="T114" s="130">
        <f t="shared" si="33"/>
        <v>-19.999999999999996</v>
      </c>
    </row>
    <row r="115" spans="2:20" ht="21" customHeight="1" x14ac:dyDescent="0.25">
      <c r="B115" s="67">
        <v>2010</v>
      </c>
      <c r="C115" s="139">
        <v>4</v>
      </c>
      <c r="D115" s="139">
        <v>4</v>
      </c>
      <c r="E115" s="139">
        <v>4</v>
      </c>
      <c r="F115" s="139">
        <v>4</v>
      </c>
      <c r="G115" s="139">
        <v>4</v>
      </c>
      <c r="H115" s="139">
        <v>4</v>
      </c>
      <c r="I115" s="139">
        <v>4</v>
      </c>
      <c r="J115" s="139">
        <v>4</v>
      </c>
      <c r="K115" s="139">
        <v>4</v>
      </c>
      <c r="L115" s="139">
        <v>4</v>
      </c>
      <c r="M115" s="139">
        <v>4</v>
      </c>
      <c r="N115" s="140">
        <v>4</v>
      </c>
      <c r="O115" s="155">
        <f t="shared" si="34"/>
        <v>4</v>
      </c>
      <c r="P115" s="130">
        <f t="shared" si="35"/>
        <v>-14.28571428571429</v>
      </c>
      <c r="Q115" s="157">
        <f t="shared" si="30"/>
        <v>4</v>
      </c>
      <c r="R115" s="130">
        <f t="shared" si="31"/>
        <v>0</v>
      </c>
      <c r="S115" s="81">
        <f t="shared" si="32"/>
        <v>4</v>
      </c>
      <c r="T115" s="130">
        <f t="shared" si="33"/>
        <v>0</v>
      </c>
    </row>
    <row r="116" spans="2:20" ht="21" customHeight="1" x14ac:dyDescent="0.25">
      <c r="B116" s="67">
        <v>2011</v>
      </c>
      <c r="C116" s="139">
        <v>4</v>
      </c>
      <c r="D116" s="139">
        <v>4</v>
      </c>
      <c r="E116" s="139">
        <v>4</v>
      </c>
      <c r="F116" s="139">
        <v>4</v>
      </c>
      <c r="G116" s="139">
        <v>2</v>
      </c>
      <c r="H116" s="139">
        <v>2</v>
      </c>
      <c r="I116" s="139">
        <v>2</v>
      </c>
      <c r="J116" s="139">
        <v>2</v>
      </c>
      <c r="K116" s="139">
        <v>2</v>
      </c>
      <c r="L116" s="139">
        <v>2</v>
      </c>
      <c r="M116" s="139">
        <v>2</v>
      </c>
      <c r="N116" s="140">
        <v>2</v>
      </c>
      <c r="O116" s="155">
        <f t="shared" si="34"/>
        <v>4</v>
      </c>
      <c r="P116" s="130">
        <f t="shared" si="35"/>
        <v>0</v>
      </c>
      <c r="Q116" s="157">
        <f t="shared" si="30"/>
        <v>3</v>
      </c>
      <c r="R116" s="130">
        <f t="shared" si="31"/>
        <v>-25</v>
      </c>
      <c r="S116" s="81">
        <f t="shared" si="32"/>
        <v>2</v>
      </c>
      <c r="T116" s="130">
        <f t="shared" si="33"/>
        <v>-50</v>
      </c>
    </row>
    <row r="117" spans="2:20" ht="21" customHeight="1" x14ac:dyDescent="0.25">
      <c r="B117" s="67">
        <v>2012</v>
      </c>
      <c r="C117" s="139">
        <v>2</v>
      </c>
      <c r="D117" s="139">
        <v>2</v>
      </c>
      <c r="E117" s="139">
        <v>2</v>
      </c>
      <c r="F117" s="139">
        <v>2</v>
      </c>
      <c r="G117" s="139">
        <v>2</v>
      </c>
      <c r="H117" s="139">
        <v>2</v>
      </c>
      <c r="I117" s="139">
        <v>2</v>
      </c>
      <c r="J117" s="139">
        <v>2</v>
      </c>
      <c r="K117" s="139">
        <v>2</v>
      </c>
      <c r="L117" s="139">
        <v>3</v>
      </c>
      <c r="M117" s="139">
        <v>3</v>
      </c>
      <c r="N117" s="140">
        <v>3</v>
      </c>
      <c r="O117" s="155">
        <f t="shared" si="34"/>
        <v>2</v>
      </c>
      <c r="P117" s="130">
        <f t="shared" si="35"/>
        <v>-50</v>
      </c>
      <c r="Q117" s="157">
        <f t="shared" si="30"/>
        <v>2</v>
      </c>
      <c r="R117" s="130">
        <f t="shared" si="31"/>
        <v>-33.333333333333336</v>
      </c>
      <c r="S117" s="81">
        <f t="shared" si="32"/>
        <v>3</v>
      </c>
      <c r="T117" s="130">
        <f t="shared" si="33"/>
        <v>50</v>
      </c>
    </row>
    <row r="118" spans="2:20" ht="21" customHeight="1" x14ac:dyDescent="0.25">
      <c r="B118" s="67">
        <v>2013</v>
      </c>
      <c r="C118" s="139">
        <v>3</v>
      </c>
      <c r="D118" s="139">
        <v>3</v>
      </c>
      <c r="E118" s="139">
        <v>3</v>
      </c>
      <c r="F118" s="139">
        <v>3</v>
      </c>
      <c r="G118" s="139">
        <v>3</v>
      </c>
      <c r="H118" s="139">
        <v>3</v>
      </c>
      <c r="I118" s="139">
        <v>3</v>
      </c>
      <c r="J118" s="139">
        <v>3</v>
      </c>
      <c r="K118" s="139">
        <v>3</v>
      </c>
      <c r="L118" s="139">
        <v>3</v>
      </c>
      <c r="M118" s="139">
        <v>3</v>
      </c>
      <c r="N118" s="140">
        <v>3</v>
      </c>
      <c r="O118" s="155">
        <f t="shared" si="34"/>
        <v>3</v>
      </c>
      <c r="P118" s="130">
        <f t="shared" si="35"/>
        <v>50</v>
      </c>
      <c r="Q118" s="157">
        <f t="shared" si="30"/>
        <v>3</v>
      </c>
      <c r="R118" s="130">
        <f t="shared" si="31"/>
        <v>50</v>
      </c>
      <c r="S118" s="81">
        <f t="shared" si="32"/>
        <v>3</v>
      </c>
      <c r="T118" s="130">
        <f t="shared" si="33"/>
        <v>0</v>
      </c>
    </row>
    <row r="119" spans="2:20" ht="21" customHeight="1" x14ac:dyDescent="0.25">
      <c r="B119" s="67">
        <v>2014</v>
      </c>
      <c r="C119" s="139">
        <v>3</v>
      </c>
      <c r="D119" s="139">
        <v>3</v>
      </c>
      <c r="E119" s="139">
        <v>3</v>
      </c>
      <c r="F119" s="139">
        <v>2</v>
      </c>
      <c r="G119" s="139">
        <v>2</v>
      </c>
      <c r="H119" s="139">
        <v>2</v>
      </c>
      <c r="I119" s="139">
        <v>2</v>
      </c>
      <c r="J119" s="139">
        <v>2</v>
      </c>
      <c r="K119" s="139">
        <v>2</v>
      </c>
      <c r="L119" s="139">
        <v>2</v>
      </c>
      <c r="M119" s="139">
        <v>2</v>
      </c>
      <c r="N119" s="140">
        <v>2</v>
      </c>
      <c r="O119" s="155">
        <f t="shared" si="34"/>
        <v>3</v>
      </c>
      <c r="P119" s="130">
        <f t="shared" si="35"/>
        <v>0</v>
      </c>
      <c r="Q119" s="157">
        <f t="shared" si="30"/>
        <v>2</v>
      </c>
      <c r="R119" s="130">
        <f t="shared" si="31"/>
        <v>-33.333333333333336</v>
      </c>
      <c r="S119" s="81">
        <f t="shared" si="32"/>
        <v>2</v>
      </c>
      <c r="T119" s="130">
        <f t="shared" si="33"/>
        <v>-33.333333333333336</v>
      </c>
    </row>
    <row r="120" spans="2:20" ht="21" customHeight="1" x14ac:dyDescent="0.25">
      <c r="B120" s="67">
        <v>2015</v>
      </c>
      <c r="C120" s="139">
        <v>2</v>
      </c>
      <c r="D120" s="139">
        <v>2</v>
      </c>
      <c r="E120" s="139">
        <v>2</v>
      </c>
      <c r="F120" s="139">
        <v>2</v>
      </c>
      <c r="G120" s="139">
        <v>2</v>
      </c>
      <c r="H120" s="139">
        <v>2</v>
      </c>
      <c r="I120" s="139">
        <v>2</v>
      </c>
      <c r="J120" s="139">
        <v>2</v>
      </c>
      <c r="K120" s="139">
        <v>2</v>
      </c>
      <c r="L120" s="139">
        <v>2</v>
      </c>
      <c r="M120" s="139">
        <v>2</v>
      </c>
      <c r="N120" s="140">
        <v>2</v>
      </c>
      <c r="O120" s="155">
        <f t="shared" si="34"/>
        <v>2</v>
      </c>
      <c r="P120" s="130">
        <f t="shared" si="35"/>
        <v>-33.333333333333336</v>
      </c>
      <c r="Q120" s="157">
        <f t="shared" si="30"/>
        <v>2</v>
      </c>
      <c r="R120" s="130">
        <f>((Q120/Q118)-1)*100</f>
        <v>-33.333333333333336</v>
      </c>
      <c r="S120" s="88"/>
      <c r="T120" s="111"/>
    </row>
    <row r="121" spans="2:20" ht="21" customHeight="1" x14ac:dyDescent="0.25">
      <c r="B121" s="82">
        <v>2016</v>
      </c>
      <c r="C121" s="152">
        <v>2</v>
      </c>
      <c r="D121" s="141">
        <v>2</v>
      </c>
      <c r="E121" s="141">
        <v>2</v>
      </c>
      <c r="F121" s="141"/>
      <c r="G121" s="141"/>
      <c r="H121" s="141"/>
      <c r="I121" s="141"/>
      <c r="J121" s="141"/>
      <c r="K121" s="141"/>
      <c r="L121" s="141"/>
      <c r="M121" s="141"/>
      <c r="N121" s="142"/>
      <c r="O121" s="156">
        <f>AVERAGE(C121:E121)</f>
        <v>2</v>
      </c>
      <c r="P121" s="137">
        <f t="shared" si="35"/>
        <v>0</v>
      </c>
      <c r="Q121" s="114"/>
      <c r="R121" s="137"/>
      <c r="S121" s="89"/>
      <c r="T121" s="112"/>
    </row>
    <row r="122" spans="2:20" ht="21" customHeight="1" x14ac:dyDescent="0.25"/>
    <row r="123" spans="2:20" ht="26.25" customHeight="1" x14ac:dyDescent="0.4">
      <c r="B123" s="57" t="s">
        <v>48</v>
      </c>
      <c r="C123" s="54"/>
      <c r="D123" s="54"/>
      <c r="E123" s="54"/>
      <c r="F123" s="54"/>
      <c r="G123" s="54"/>
      <c r="H123" s="54"/>
      <c r="I123" s="54"/>
      <c r="J123" s="54"/>
      <c r="K123" s="54"/>
      <c r="L123" s="54"/>
      <c r="M123" s="54"/>
      <c r="N123" s="54"/>
      <c r="O123" s="54"/>
      <c r="P123" s="54"/>
      <c r="Q123" s="54"/>
      <c r="R123" s="54"/>
      <c r="S123" s="54"/>
      <c r="T123" s="122"/>
    </row>
    <row r="124" spans="2:20" ht="47.25" x14ac:dyDescent="0.25">
      <c r="B124" s="151" t="s">
        <v>23</v>
      </c>
      <c r="C124" s="79" t="s">
        <v>24</v>
      </c>
      <c r="D124" s="79" t="s">
        <v>25</v>
      </c>
      <c r="E124" s="79" t="s">
        <v>26</v>
      </c>
      <c r="F124" s="79" t="s">
        <v>27</v>
      </c>
      <c r="G124" s="79" t="s">
        <v>28</v>
      </c>
      <c r="H124" s="79" t="s">
        <v>29</v>
      </c>
      <c r="I124" s="79" t="s">
        <v>30</v>
      </c>
      <c r="J124" s="79" t="s">
        <v>31</v>
      </c>
      <c r="K124" s="79" t="s">
        <v>32</v>
      </c>
      <c r="L124" s="79" t="s">
        <v>33</v>
      </c>
      <c r="M124" s="79" t="s">
        <v>34</v>
      </c>
      <c r="N124" s="153" t="s">
        <v>35</v>
      </c>
      <c r="O124" s="154" t="s">
        <v>68</v>
      </c>
      <c r="P124" s="78" t="s">
        <v>64</v>
      </c>
      <c r="Q124" s="80" t="s">
        <v>23</v>
      </c>
      <c r="R124" s="78" t="s">
        <v>36</v>
      </c>
      <c r="S124" s="80" t="s">
        <v>63</v>
      </c>
      <c r="T124" s="151" t="s">
        <v>65</v>
      </c>
    </row>
    <row r="125" spans="2:20" ht="21" customHeight="1" x14ac:dyDescent="0.25">
      <c r="B125" s="67">
        <v>2000</v>
      </c>
      <c r="C125" s="139">
        <f t="shared" ref="C125:N125" si="36">+C4+C24+C44+C65+C85+C105</f>
        <v>1334459</v>
      </c>
      <c r="D125" s="139">
        <f t="shared" si="36"/>
        <v>1336577</v>
      </c>
      <c r="E125" s="139">
        <f t="shared" si="36"/>
        <v>1338936</v>
      </c>
      <c r="F125" s="139">
        <f t="shared" si="36"/>
        <v>1340758</v>
      </c>
      <c r="G125" s="139">
        <f t="shared" si="36"/>
        <v>1342639</v>
      </c>
      <c r="H125" s="139">
        <f t="shared" si="36"/>
        <v>1344675</v>
      </c>
      <c r="I125" s="139">
        <f t="shared" si="36"/>
        <v>1346083</v>
      </c>
      <c r="J125" s="139">
        <f t="shared" si="36"/>
        <v>1347301</v>
      </c>
      <c r="K125" s="139">
        <f t="shared" si="36"/>
        <v>1349191</v>
      </c>
      <c r="L125" s="139">
        <f t="shared" si="36"/>
        <v>1350833</v>
      </c>
      <c r="M125" s="139">
        <f t="shared" si="36"/>
        <v>1352880</v>
      </c>
      <c r="N125" s="140">
        <f t="shared" si="36"/>
        <v>1354660</v>
      </c>
      <c r="O125" s="188">
        <f>AVERAGE(C125:E125)</f>
        <v>1336657.3333333333</v>
      </c>
      <c r="P125" s="110"/>
      <c r="Q125" s="157">
        <f t="shared" ref="Q125:Q140" si="37">+Q4+Q24+Q44+Q65+Q85+Q105</f>
        <v>1344916</v>
      </c>
      <c r="R125" s="110"/>
      <c r="S125" s="81">
        <f>+S4+S24+S44+S65+S85+S105</f>
        <v>1355461</v>
      </c>
      <c r="T125" s="110"/>
    </row>
    <row r="126" spans="2:20" ht="21" customHeight="1" x14ac:dyDescent="0.25">
      <c r="B126" s="67">
        <v>2001</v>
      </c>
      <c r="C126" s="139">
        <f t="shared" ref="C126:N126" si="38">+C5+C25+C45+C66+C86+C106</f>
        <v>1356115</v>
      </c>
      <c r="D126" s="139">
        <f t="shared" si="38"/>
        <v>1357573</v>
      </c>
      <c r="E126" s="139">
        <f t="shared" si="38"/>
        <v>1359471</v>
      </c>
      <c r="F126" s="139">
        <f t="shared" si="38"/>
        <v>1361713</v>
      </c>
      <c r="G126" s="139">
        <f t="shared" si="38"/>
        <v>1363638</v>
      </c>
      <c r="H126" s="139">
        <f t="shared" si="38"/>
        <v>1366073</v>
      </c>
      <c r="I126" s="139">
        <f t="shared" si="38"/>
        <v>1367562</v>
      </c>
      <c r="J126" s="139">
        <f t="shared" si="38"/>
        <v>1368748</v>
      </c>
      <c r="K126" s="139">
        <f t="shared" si="38"/>
        <v>1369887</v>
      </c>
      <c r="L126" s="139">
        <f t="shared" si="38"/>
        <v>1371268</v>
      </c>
      <c r="M126" s="139">
        <f t="shared" si="38"/>
        <v>1372224</v>
      </c>
      <c r="N126" s="140">
        <f t="shared" si="38"/>
        <v>1373752</v>
      </c>
      <c r="O126" s="155">
        <f>AVERAGE(C126:E126)</f>
        <v>1357719.6666666667</v>
      </c>
      <c r="P126" s="130">
        <f>((O126/O125)-1)*100</f>
        <v>1.5757466635677453</v>
      </c>
      <c r="Q126" s="157">
        <f t="shared" si="37"/>
        <v>1365667</v>
      </c>
      <c r="R126" s="130">
        <f t="shared" ref="R126:R139" si="39">((Q126/Q125)-1)*100</f>
        <v>1.5429216397157886</v>
      </c>
      <c r="S126" s="81">
        <f t="shared" ref="S126:S139" si="40">+S5+S25+S45+S66+S86+S106</f>
        <v>1374885</v>
      </c>
      <c r="T126" s="130">
        <f t="shared" ref="T126:T139" si="41">((S126/S125)-1)*100</f>
        <v>1.43301799166482</v>
      </c>
    </row>
    <row r="127" spans="2:20" ht="21" customHeight="1" x14ac:dyDescent="0.25">
      <c r="B127" s="67">
        <v>2002</v>
      </c>
      <c r="C127" s="139">
        <f t="shared" ref="C127:N127" si="42">+C6+C26+C46+C67+C87+C107</f>
        <v>1375788</v>
      </c>
      <c r="D127" s="139">
        <f t="shared" si="42"/>
        <v>1377078</v>
      </c>
      <c r="E127" s="139">
        <f t="shared" si="42"/>
        <v>1378191</v>
      </c>
      <c r="F127" s="139">
        <f t="shared" si="42"/>
        <v>1379465</v>
      </c>
      <c r="G127" s="139">
        <f t="shared" si="42"/>
        <v>1381136</v>
      </c>
      <c r="H127" s="139">
        <f t="shared" si="42"/>
        <v>1383520</v>
      </c>
      <c r="I127" s="139">
        <f t="shared" si="42"/>
        <v>1385596</v>
      </c>
      <c r="J127" s="139">
        <f t="shared" si="42"/>
        <v>1386630</v>
      </c>
      <c r="K127" s="139">
        <f t="shared" si="42"/>
        <v>1387910</v>
      </c>
      <c r="L127" s="139">
        <f t="shared" si="42"/>
        <v>1389325</v>
      </c>
      <c r="M127" s="139">
        <f t="shared" si="42"/>
        <v>1390448</v>
      </c>
      <c r="N127" s="140">
        <f t="shared" si="42"/>
        <v>1391561</v>
      </c>
      <c r="O127" s="155">
        <f t="shared" ref="O127:O140" si="43">AVERAGE(C127:E127)</f>
        <v>1377019</v>
      </c>
      <c r="P127" s="130">
        <f t="shared" ref="P127:P141" si="44">((O127/O126)-1)*100</f>
        <v>1.4214519983138274</v>
      </c>
      <c r="Q127" s="157">
        <f t="shared" si="37"/>
        <v>1383888</v>
      </c>
      <c r="R127" s="130">
        <f t="shared" si="39"/>
        <v>1.3342198354357349</v>
      </c>
      <c r="S127" s="81">
        <f t="shared" si="40"/>
        <v>1392743</v>
      </c>
      <c r="T127" s="130">
        <f t="shared" si="41"/>
        <v>1.298872269317064</v>
      </c>
    </row>
    <row r="128" spans="2:20" ht="21" customHeight="1" x14ac:dyDescent="0.25">
      <c r="B128" s="67">
        <v>2003</v>
      </c>
      <c r="C128" s="139">
        <f t="shared" ref="C128:N128" si="45">+C7+C27+C47+C68+C88+C108</f>
        <v>1393794</v>
      </c>
      <c r="D128" s="139">
        <f t="shared" si="45"/>
        <v>1395072</v>
      </c>
      <c r="E128" s="139">
        <f t="shared" si="45"/>
        <v>1395961</v>
      </c>
      <c r="F128" s="139">
        <f t="shared" si="45"/>
        <v>1397105</v>
      </c>
      <c r="G128" s="139">
        <f t="shared" si="45"/>
        <v>1398546</v>
      </c>
      <c r="H128" s="139">
        <f t="shared" si="45"/>
        <v>1400966</v>
      </c>
      <c r="I128" s="139">
        <f t="shared" si="45"/>
        <v>1402806</v>
      </c>
      <c r="J128" s="139">
        <f t="shared" si="45"/>
        <v>1403556</v>
      </c>
      <c r="K128" s="139">
        <f t="shared" si="45"/>
        <v>1404824</v>
      </c>
      <c r="L128" s="139">
        <f t="shared" si="45"/>
        <v>1406555</v>
      </c>
      <c r="M128" s="139">
        <f t="shared" si="45"/>
        <v>1407505</v>
      </c>
      <c r="N128" s="140">
        <f t="shared" si="45"/>
        <v>1408918</v>
      </c>
      <c r="O128" s="155">
        <f t="shared" si="43"/>
        <v>1394942.3333333333</v>
      </c>
      <c r="P128" s="130">
        <f t="shared" si="44"/>
        <v>1.3016039236447119</v>
      </c>
      <c r="Q128" s="157">
        <f t="shared" si="37"/>
        <v>1401301</v>
      </c>
      <c r="R128" s="130">
        <f t="shared" si="39"/>
        <v>1.2582665649243374</v>
      </c>
      <c r="S128" s="81">
        <f t="shared" si="40"/>
        <v>1410271</v>
      </c>
      <c r="T128" s="130">
        <f t="shared" si="41"/>
        <v>1.2585236472199002</v>
      </c>
    </row>
    <row r="129" spans="2:20" ht="21" customHeight="1" x14ac:dyDescent="0.25">
      <c r="B129" s="67">
        <v>2004</v>
      </c>
      <c r="C129" s="139">
        <f t="shared" ref="C129:N129" si="46">+C8+C28+C48+C69+C89+C109</f>
        <v>1411250</v>
      </c>
      <c r="D129" s="139">
        <f t="shared" si="46"/>
        <v>1413038</v>
      </c>
      <c r="E129" s="139">
        <f t="shared" si="46"/>
        <v>1413794</v>
      </c>
      <c r="F129" s="139">
        <f t="shared" si="46"/>
        <v>1414983</v>
      </c>
      <c r="G129" s="139">
        <f t="shared" si="46"/>
        <v>1416792</v>
      </c>
      <c r="H129" s="139">
        <f t="shared" si="46"/>
        <v>1419236</v>
      </c>
      <c r="I129" s="139">
        <f t="shared" si="46"/>
        <v>1420476</v>
      </c>
      <c r="J129" s="139">
        <f t="shared" si="46"/>
        <v>1421601</v>
      </c>
      <c r="K129" s="139">
        <f t="shared" si="46"/>
        <v>1423590</v>
      </c>
      <c r="L129" s="139">
        <f t="shared" si="46"/>
        <v>1425357</v>
      </c>
      <c r="M129" s="139">
        <f t="shared" si="46"/>
        <v>1427051</v>
      </c>
      <c r="N129" s="140">
        <f t="shared" si="46"/>
        <v>1428051</v>
      </c>
      <c r="O129" s="155">
        <f t="shared" si="43"/>
        <v>1412694</v>
      </c>
      <c r="P129" s="130">
        <f t="shared" si="44"/>
        <v>1.2725735137916194</v>
      </c>
      <c r="Q129" s="157">
        <f t="shared" si="37"/>
        <v>1419602</v>
      </c>
      <c r="R129" s="130">
        <f t="shared" si="39"/>
        <v>1.306000637978566</v>
      </c>
      <c r="S129" s="81">
        <f t="shared" si="40"/>
        <v>1429169</v>
      </c>
      <c r="T129" s="130">
        <f t="shared" si="41"/>
        <v>1.3400261368205157</v>
      </c>
    </row>
    <row r="130" spans="2:20" ht="21" customHeight="1" x14ac:dyDescent="0.25">
      <c r="B130" s="67">
        <v>2005</v>
      </c>
      <c r="C130" s="139">
        <f t="shared" ref="C130:N130" si="47">+C9+C29+C49+C70+C90+C110</f>
        <v>1429744</v>
      </c>
      <c r="D130" s="139">
        <f t="shared" si="47"/>
        <v>1430959</v>
      </c>
      <c r="E130" s="139">
        <f t="shared" si="47"/>
        <v>1432118</v>
      </c>
      <c r="F130" s="139">
        <f t="shared" si="47"/>
        <v>1434507</v>
      </c>
      <c r="G130" s="139">
        <f t="shared" si="47"/>
        <v>1437129</v>
      </c>
      <c r="H130" s="139">
        <f t="shared" si="47"/>
        <v>1439436</v>
      </c>
      <c r="I130" s="139">
        <f t="shared" si="47"/>
        <v>1440791</v>
      </c>
      <c r="J130" s="139">
        <f t="shared" si="47"/>
        <v>1441957</v>
      </c>
      <c r="K130" s="139">
        <f t="shared" si="47"/>
        <v>1443308</v>
      </c>
      <c r="L130" s="139">
        <f t="shared" si="47"/>
        <v>1443754</v>
      </c>
      <c r="M130" s="139">
        <f t="shared" si="47"/>
        <v>1444907</v>
      </c>
      <c r="N130" s="140">
        <f t="shared" si="47"/>
        <v>1445779</v>
      </c>
      <c r="O130" s="155">
        <f t="shared" si="43"/>
        <v>1430940.3333333333</v>
      </c>
      <c r="P130" s="130">
        <f t="shared" si="44"/>
        <v>1.2915984164534766</v>
      </c>
      <c r="Q130" s="157">
        <f t="shared" si="37"/>
        <v>1438699</v>
      </c>
      <c r="R130" s="130">
        <f t="shared" si="39"/>
        <v>1.3452362000053508</v>
      </c>
      <c r="S130" s="81">
        <f t="shared" si="40"/>
        <v>1445955</v>
      </c>
      <c r="T130" s="130">
        <f t="shared" si="41"/>
        <v>1.1745286946470257</v>
      </c>
    </row>
    <row r="131" spans="2:20" ht="21" customHeight="1" x14ac:dyDescent="0.25">
      <c r="B131" s="67">
        <v>2006</v>
      </c>
      <c r="C131" s="139">
        <f t="shared" ref="C131:N131" si="48">+C10+C30+C50+C71+C91+C111</f>
        <v>1447557</v>
      </c>
      <c r="D131" s="139">
        <f t="shared" si="48"/>
        <v>1448276</v>
      </c>
      <c r="E131" s="139">
        <f t="shared" si="48"/>
        <v>1447803</v>
      </c>
      <c r="F131" s="139">
        <f t="shared" si="48"/>
        <v>1447380</v>
      </c>
      <c r="G131" s="139">
        <f t="shared" si="48"/>
        <v>1449141</v>
      </c>
      <c r="H131" s="139">
        <f t="shared" si="48"/>
        <v>1450797</v>
      </c>
      <c r="I131" s="139">
        <f t="shared" si="48"/>
        <v>1451922</v>
      </c>
      <c r="J131" s="139">
        <f t="shared" si="48"/>
        <v>1451033</v>
      </c>
      <c r="K131" s="139">
        <f t="shared" si="48"/>
        <v>1451044</v>
      </c>
      <c r="L131" s="139">
        <f t="shared" si="48"/>
        <v>1452124</v>
      </c>
      <c r="M131" s="139">
        <f t="shared" si="48"/>
        <v>1452574</v>
      </c>
      <c r="N131" s="140">
        <f t="shared" si="48"/>
        <v>1453065</v>
      </c>
      <c r="O131" s="155">
        <f t="shared" si="43"/>
        <v>1447878.6666666667</v>
      </c>
      <c r="P131" s="130">
        <f t="shared" si="44"/>
        <v>1.1837204486280894</v>
      </c>
      <c r="Q131" s="157">
        <f t="shared" si="37"/>
        <v>1450227</v>
      </c>
      <c r="R131" s="130">
        <f t="shared" si="39"/>
        <v>0.8012794893163866</v>
      </c>
      <c r="S131" s="81">
        <f t="shared" si="40"/>
        <v>1453562</v>
      </c>
      <c r="T131" s="130">
        <f t="shared" si="41"/>
        <v>0.52608829458731243</v>
      </c>
    </row>
    <row r="132" spans="2:20" ht="21" customHeight="1" x14ac:dyDescent="0.25">
      <c r="B132" s="67">
        <v>2007</v>
      </c>
      <c r="C132" s="139">
        <f t="shared" ref="C132:N132" si="49">+C11+C31+C51+C72+C92+C112</f>
        <v>1453513</v>
      </c>
      <c r="D132" s="139">
        <f t="shared" si="49"/>
        <v>1454575</v>
      </c>
      <c r="E132" s="139">
        <f t="shared" si="49"/>
        <v>1455467</v>
      </c>
      <c r="F132" s="139">
        <f t="shared" si="49"/>
        <v>1455577</v>
      </c>
      <c r="G132" s="139">
        <f t="shared" si="49"/>
        <v>1455424</v>
      </c>
      <c r="H132" s="139">
        <f t="shared" si="49"/>
        <v>1456419</v>
      </c>
      <c r="I132" s="139">
        <f t="shared" si="49"/>
        <v>1455625</v>
      </c>
      <c r="J132" s="139">
        <f t="shared" si="49"/>
        <v>1452508</v>
      </c>
      <c r="K132" s="139">
        <f t="shared" si="49"/>
        <v>1448636</v>
      </c>
      <c r="L132" s="139">
        <f t="shared" si="49"/>
        <v>1447961</v>
      </c>
      <c r="M132" s="139">
        <f t="shared" si="49"/>
        <v>1447380</v>
      </c>
      <c r="N132" s="140">
        <f t="shared" si="49"/>
        <v>1447258</v>
      </c>
      <c r="O132" s="155">
        <f t="shared" si="43"/>
        <v>1454518.3333333333</v>
      </c>
      <c r="P132" s="130">
        <f t="shared" si="44"/>
        <v>0.45857894169767377</v>
      </c>
      <c r="Q132" s="157">
        <f t="shared" si="37"/>
        <v>1452529</v>
      </c>
      <c r="R132" s="130">
        <f t="shared" si="39"/>
        <v>0.1587337706441927</v>
      </c>
      <c r="S132" s="81">
        <f t="shared" si="40"/>
        <v>1449125</v>
      </c>
      <c r="T132" s="130">
        <f t="shared" si="41"/>
        <v>-0.30525013724904682</v>
      </c>
    </row>
    <row r="133" spans="2:20" ht="21" customHeight="1" x14ac:dyDescent="0.25">
      <c r="B133" s="67">
        <v>2008</v>
      </c>
      <c r="C133" s="139">
        <f t="shared" ref="C133:N133" si="50">+C12+C32+C52+C73+C93+C113</f>
        <v>1448100</v>
      </c>
      <c r="D133" s="139">
        <f t="shared" si="50"/>
        <v>1448115</v>
      </c>
      <c r="E133" s="139">
        <f t="shared" si="50"/>
        <v>1447552</v>
      </c>
      <c r="F133" s="139">
        <f t="shared" si="50"/>
        <v>1447931</v>
      </c>
      <c r="G133" s="139">
        <f t="shared" si="50"/>
        <v>1448653</v>
      </c>
      <c r="H133" s="139">
        <f t="shared" si="50"/>
        <v>1449770</v>
      </c>
      <c r="I133" s="139">
        <f t="shared" si="50"/>
        <v>1449466</v>
      </c>
      <c r="J133" s="139">
        <f t="shared" si="50"/>
        <v>1449055</v>
      </c>
      <c r="K133" s="139">
        <f t="shared" si="50"/>
        <v>1449249</v>
      </c>
      <c r="L133" s="139">
        <f t="shared" si="50"/>
        <v>1449902</v>
      </c>
      <c r="M133" s="139">
        <f t="shared" si="50"/>
        <v>1450716</v>
      </c>
      <c r="N133" s="140">
        <f t="shared" si="50"/>
        <v>1452016</v>
      </c>
      <c r="O133" s="155">
        <f t="shared" si="43"/>
        <v>1447922.3333333333</v>
      </c>
      <c r="P133" s="130">
        <f t="shared" si="44"/>
        <v>-0.45348345557693071</v>
      </c>
      <c r="Q133" s="157">
        <f t="shared" si="37"/>
        <v>1449211</v>
      </c>
      <c r="R133" s="130">
        <f t="shared" si="39"/>
        <v>-0.22842917421957987</v>
      </c>
      <c r="S133" s="81">
        <f t="shared" si="40"/>
        <v>1452946</v>
      </c>
      <c r="T133" s="130">
        <f t="shared" si="41"/>
        <v>0.26367635642197129</v>
      </c>
    </row>
    <row r="134" spans="2:20" ht="21" customHeight="1" x14ac:dyDescent="0.25">
      <c r="B134" s="67">
        <v>2009</v>
      </c>
      <c r="C134" s="139">
        <f t="shared" ref="C134:N134" si="51">+C13+C33+C53+C74+C94+C114</f>
        <v>1453425</v>
      </c>
      <c r="D134" s="139">
        <f t="shared" si="51"/>
        <v>1453791</v>
      </c>
      <c r="E134" s="139">
        <f t="shared" si="51"/>
        <v>1454377</v>
      </c>
      <c r="F134" s="139">
        <f t="shared" si="51"/>
        <v>1455289</v>
      </c>
      <c r="G134" s="139">
        <f t="shared" si="51"/>
        <v>1458201</v>
      </c>
      <c r="H134" s="139">
        <f t="shared" si="51"/>
        <v>1459854</v>
      </c>
      <c r="I134" s="139">
        <f t="shared" si="51"/>
        <v>1460338</v>
      </c>
      <c r="J134" s="139">
        <f t="shared" si="51"/>
        <v>1460315</v>
      </c>
      <c r="K134" s="139">
        <f t="shared" si="51"/>
        <v>1460649</v>
      </c>
      <c r="L134" s="139">
        <f t="shared" si="51"/>
        <v>1461487</v>
      </c>
      <c r="M134" s="139">
        <f t="shared" si="51"/>
        <v>1462681</v>
      </c>
      <c r="N134" s="140">
        <f t="shared" si="51"/>
        <v>1463234</v>
      </c>
      <c r="O134" s="155">
        <f t="shared" si="43"/>
        <v>1453864.3333333333</v>
      </c>
      <c r="P134" s="130">
        <f t="shared" si="44"/>
        <v>0.41038112771702995</v>
      </c>
      <c r="Q134" s="157">
        <f t="shared" si="37"/>
        <v>1458636</v>
      </c>
      <c r="R134" s="130">
        <f t="shared" si="39"/>
        <v>0.65035388221590384</v>
      </c>
      <c r="S134" s="81">
        <f t="shared" si="40"/>
        <v>1463955</v>
      </c>
      <c r="T134" s="130">
        <f t="shared" si="41"/>
        <v>0.75770193799356012</v>
      </c>
    </row>
    <row r="135" spans="2:20" ht="21" customHeight="1" x14ac:dyDescent="0.25">
      <c r="B135" s="67">
        <v>2010</v>
      </c>
      <c r="C135" s="139">
        <f t="shared" ref="C135:N135" si="52">+C14+C34+C54+C75+C95+C115</f>
        <v>1464829</v>
      </c>
      <c r="D135" s="139">
        <f t="shared" si="52"/>
        <v>1465286</v>
      </c>
      <c r="E135" s="139">
        <f t="shared" si="52"/>
        <v>1465733</v>
      </c>
      <c r="F135" s="139">
        <f t="shared" si="52"/>
        <v>1466833</v>
      </c>
      <c r="G135" s="139">
        <f t="shared" si="52"/>
        <v>1467098</v>
      </c>
      <c r="H135" s="139">
        <f t="shared" si="52"/>
        <v>1468964</v>
      </c>
      <c r="I135" s="139">
        <f t="shared" si="52"/>
        <v>1469963</v>
      </c>
      <c r="J135" s="139">
        <f t="shared" si="52"/>
        <v>1472337</v>
      </c>
      <c r="K135" s="139">
        <f t="shared" si="52"/>
        <v>1472667</v>
      </c>
      <c r="L135" s="139">
        <f t="shared" si="52"/>
        <v>1473353</v>
      </c>
      <c r="M135" s="139">
        <f t="shared" si="52"/>
        <v>1473651</v>
      </c>
      <c r="N135" s="140">
        <f t="shared" si="52"/>
        <v>1473192</v>
      </c>
      <c r="O135" s="155">
        <f t="shared" si="43"/>
        <v>1465282.6666666667</v>
      </c>
      <c r="P135" s="130">
        <f t="shared" si="44"/>
        <v>0.78537818636448264</v>
      </c>
      <c r="Q135" s="157">
        <f t="shared" si="37"/>
        <v>1469493</v>
      </c>
      <c r="R135" s="130">
        <f t="shared" si="39"/>
        <v>0.7443255205548116</v>
      </c>
      <c r="S135" s="81">
        <f t="shared" si="40"/>
        <v>1473522</v>
      </c>
      <c r="T135" s="130">
        <f t="shared" si="41"/>
        <v>0.65350369376107054</v>
      </c>
    </row>
    <row r="136" spans="2:20" ht="21" customHeight="1" x14ac:dyDescent="0.25">
      <c r="B136" s="67">
        <v>2011</v>
      </c>
      <c r="C136" s="139">
        <f t="shared" ref="C136:N136" si="53">+C15+C35+C55+C76+C96+C116</f>
        <v>1473696</v>
      </c>
      <c r="D136" s="139">
        <f t="shared" si="53"/>
        <v>1473742</v>
      </c>
      <c r="E136" s="139">
        <f t="shared" si="53"/>
        <v>1474831</v>
      </c>
      <c r="F136" s="139">
        <f t="shared" si="53"/>
        <v>1473913</v>
      </c>
      <c r="G136" s="139">
        <f t="shared" si="53"/>
        <v>1475221</v>
      </c>
      <c r="H136" s="139">
        <f t="shared" si="53"/>
        <v>1475698</v>
      </c>
      <c r="I136" s="139">
        <f t="shared" si="53"/>
        <v>1475705</v>
      </c>
      <c r="J136" s="139">
        <f t="shared" si="53"/>
        <v>1474775</v>
      </c>
      <c r="K136" s="139">
        <f t="shared" si="53"/>
        <v>1475011</v>
      </c>
      <c r="L136" s="139">
        <f t="shared" si="53"/>
        <v>1475721</v>
      </c>
      <c r="M136" s="139">
        <f t="shared" si="53"/>
        <v>1476703</v>
      </c>
      <c r="N136" s="140">
        <f t="shared" si="53"/>
        <v>1476485</v>
      </c>
      <c r="O136" s="155">
        <f t="shared" si="43"/>
        <v>1474089.6666666667</v>
      </c>
      <c r="P136" s="130">
        <f t="shared" si="44"/>
        <v>0.60104444011712665</v>
      </c>
      <c r="Q136" s="157">
        <f t="shared" si="37"/>
        <v>1475126</v>
      </c>
      <c r="R136" s="130">
        <f t="shared" si="39"/>
        <v>0.38332948846984127</v>
      </c>
      <c r="S136" s="81">
        <f t="shared" si="40"/>
        <v>1475196</v>
      </c>
      <c r="T136" s="130">
        <f t="shared" si="41"/>
        <v>0.11360536184732428</v>
      </c>
    </row>
    <row r="137" spans="2:20" ht="21" customHeight="1" x14ac:dyDescent="0.25">
      <c r="B137" s="67">
        <v>2012</v>
      </c>
      <c r="C137" s="139">
        <f t="shared" ref="C137:N137" si="54">+C16+C36+C56+C77+C97+C117</f>
        <v>1477473</v>
      </c>
      <c r="D137" s="139">
        <f t="shared" si="54"/>
        <v>1474939</v>
      </c>
      <c r="E137" s="139">
        <f t="shared" si="54"/>
        <v>1475334</v>
      </c>
      <c r="F137" s="139">
        <f t="shared" si="54"/>
        <v>1474209</v>
      </c>
      <c r="G137" s="139">
        <f t="shared" si="54"/>
        <v>1472492</v>
      </c>
      <c r="H137" s="139">
        <f t="shared" si="54"/>
        <v>1473505</v>
      </c>
      <c r="I137" s="139">
        <f t="shared" si="54"/>
        <v>1473300</v>
      </c>
      <c r="J137" s="139">
        <f t="shared" si="54"/>
        <v>1473799</v>
      </c>
      <c r="K137" s="139">
        <f t="shared" si="54"/>
        <v>1468033</v>
      </c>
      <c r="L137" s="139">
        <f t="shared" si="54"/>
        <v>1469715.5</v>
      </c>
      <c r="M137" s="139">
        <f t="shared" si="54"/>
        <v>1472872</v>
      </c>
      <c r="N137" s="140">
        <f t="shared" si="54"/>
        <v>1475056</v>
      </c>
      <c r="O137" s="155">
        <f t="shared" si="43"/>
        <v>1475915.3333333333</v>
      </c>
      <c r="P137" s="130">
        <f t="shared" si="44"/>
        <v>0.12385044871761064</v>
      </c>
      <c r="Q137" s="157">
        <f t="shared" si="37"/>
        <v>1473394</v>
      </c>
      <c r="R137" s="130">
        <f t="shared" si="39"/>
        <v>-0.1174136988975838</v>
      </c>
      <c r="S137" s="81">
        <f t="shared" si="40"/>
        <v>1481736</v>
      </c>
      <c r="T137" s="130">
        <f t="shared" si="41"/>
        <v>0.44333092009467556</v>
      </c>
    </row>
    <row r="138" spans="2:20" ht="21" customHeight="1" x14ac:dyDescent="0.25">
      <c r="B138" s="67">
        <v>2013</v>
      </c>
      <c r="C138" s="139">
        <f t="shared" ref="C138:N138" si="55">+C17+C37+C57+C78+C98+C118</f>
        <v>1463841</v>
      </c>
      <c r="D138" s="139">
        <f t="shared" si="55"/>
        <v>1466050</v>
      </c>
      <c r="E138" s="139">
        <f t="shared" si="55"/>
        <v>1519729</v>
      </c>
      <c r="F138" s="139">
        <f t="shared" si="55"/>
        <v>1508930</v>
      </c>
      <c r="G138" s="139">
        <f t="shared" si="55"/>
        <v>1498999</v>
      </c>
      <c r="H138" s="139">
        <f t="shared" si="55"/>
        <v>1490501</v>
      </c>
      <c r="I138" s="139">
        <f t="shared" si="55"/>
        <v>1512893</v>
      </c>
      <c r="J138" s="139">
        <f t="shared" si="55"/>
        <v>1473419</v>
      </c>
      <c r="K138" s="139">
        <f t="shared" si="55"/>
        <v>1473461</v>
      </c>
      <c r="L138" s="139">
        <f t="shared" si="55"/>
        <v>1473155</v>
      </c>
      <c r="M138" s="139">
        <f t="shared" si="55"/>
        <v>1471124</v>
      </c>
      <c r="N138" s="140">
        <f t="shared" si="55"/>
        <v>1469714</v>
      </c>
      <c r="O138" s="155">
        <f t="shared" si="43"/>
        <v>1483206.6666666667</v>
      </c>
      <c r="P138" s="130">
        <f t="shared" si="44"/>
        <v>0.49402111141878535</v>
      </c>
      <c r="Q138" s="157">
        <f t="shared" si="37"/>
        <v>1485150</v>
      </c>
      <c r="R138" s="130">
        <f t="shared" si="39"/>
        <v>0.7978856979192317</v>
      </c>
      <c r="S138" s="81">
        <f t="shared" si="40"/>
        <v>1472718</v>
      </c>
      <c r="T138" s="130">
        <f t="shared" si="41"/>
        <v>-0.60861044072628712</v>
      </c>
    </row>
    <row r="139" spans="2:20" ht="21" customHeight="1" x14ac:dyDescent="0.25">
      <c r="B139" s="67">
        <v>2014</v>
      </c>
      <c r="C139" s="139">
        <f t="shared" ref="C139:N139" si="56">+C18+C38+C58+C79+C99+C119</f>
        <v>1468751</v>
      </c>
      <c r="D139" s="139">
        <f t="shared" si="56"/>
        <v>1467897</v>
      </c>
      <c r="E139" s="139">
        <f t="shared" si="56"/>
        <v>1466743</v>
      </c>
      <c r="F139" s="139">
        <f t="shared" si="56"/>
        <v>1466337</v>
      </c>
      <c r="G139" s="139">
        <f t="shared" si="56"/>
        <v>1464717</v>
      </c>
      <c r="H139" s="139">
        <f t="shared" si="56"/>
        <v>1464388</v>
      </c>
      <c r="I139" s="139">
        <f t="shared" si="56"/>
        <v>1464990</v>
      </c>
      <c r="J139" s="139">
        <f t="shared" si="56"/>
        <v>1462764</v>
      </c>
      <c r="K139" s="139">
        <f t="shared" si="56"/>
        <v>1449624</v>
      </c>
      <c r="L139" s="139">
        <f t="shared" si="56"/>
        <v>1460087</v>
      </c>
      <c r="M139" s="139">
        <f t="shared" si="56"/>
        <v>1459476</v>
      </c>
      <c r="N139" s="140">
        <f t="shared" si="56"/>
        <v>1457817</v>
      </c>
      <c r="O139" s="155">
        <f t="shared" si="43"/>
        <v>1467797</v>
      </c>
      <c r="P139" s="130">
        <f t="shared" si="44"/>
        <v>-1.0389426512825817</v>
      </c>
      <c r="Q139" s="157">
        <f t="shared" si="37"/>
        <v>1462800</v>
      </c>
      <c r="R139" s="130">
        <f t="shared" si="39"/>
        <v>-1.5048984951015032</v>
      </c>
      <c r="S139" s="81">
        <f t="shared" si="40"/>
        <v>1458330</v>
      </c>
      <c r="T139" s="130">
        <f t="shared" si="41"/>
        <v>-0.97696911424998145</v>
      </c>
    </row>
    <row r="140" spans="2:20" ht="21" customHeight="1" x14ac:dyDescent="0.25">
      <c r="B140" s="67">
        <v>2015</v>
      </c>
      <c r="C140" s="139">
        <f t="shared" ref="C140:N140" si="57">+C19+C39+C59+C80+C100+C120</f>
        <v>1458029</v>
      </c>
      <c r="D140" s="139">
        <f t="shared" si="57"/>
        <v>1457342</v>
      </c>
      <c r="E140" s="139">
        <f t="shared" si="57"/>
        <v>1456669</v>
      </c>
      <c r="F140" s="139">
        <f t="shared" si="57"/>
        <v>1458886</v>
      </c>
      <c r="G140" s="139">
        <f t="shared" si="57"/>
        <v>1457184</v>
      </c>
      <c r="H140" s="139">
        <f t="shared" si="57"/>
        <v>1457101</v>
      </c>
      <c r="I140" s="139">
        <f t="shared" si="57"/>
        <v>1457384</v>
      </c>
      <c r="J140" s="139">
        <f t="shared" si="57"/>
        <v>1455894</v>
      </c>
      <c r="K140" s="139">
        <f t="shared" si="57"/>
        <v>1455244</v>
      </c>
      <c r="L140" s="139">
        <f t="shared" si="57"/>
        <v>1454561</v>
      </c>
      <c r="M140" s="139">
        <f t="shared" si="57"/>
        <v>1454566</v>
      </c>
      <c r="N140" s="140">
        <f t="shared" si="57"/>
        <v>1454107</v>
      </c>
      <c r="O140" s="155">
        <f t="shared" si="43"/>
        <v>1457346.6666666667</v>
      </c>
      <c r="P140" s="130">
        <f t="shared" si="44"/>
        <v>-0.71197402183906799</v>
      </c>
      <c r="Q140" s="157">
        <f t="shared" si="37"/>
        <v>1456413</v>
      </c>
      <c r="R140" s="130">
        <f>((Q140/Q138)-1)*100</f>
        <v>-1.9349560650439357</v>
      </c>
      <c r="S140" s="88"/>
      <c r="T140" s="111"/>
    </row>
    <row r="141" spans="2:20" ht="21" customHeight="1" x14ac:dyDescent="0.25">
      <c r="B141" s="82">
        <v>2016</v>
      </c>
      <c r="C141" s="152">
        <f t="shared" ref="C141:E141" si="58">+C20+C40+C60+C81+C101+C121</f>
        <v>1454696</v>
      </c>
      <c r="D141" s="152">
        <f t="shared" si="58"/>
        <v>1454294</v>
      </c>
      <c r="E141" s="152">
        <f t="shared" si="58"/>
        <v>1452963</v>
      </c>
      <c r="F141" s="141"/>
      <c r="G141" s="141"/>
      <c r="H141" s="141"/>
      <c r="I141" s="141"/>
      <c r="J141" s="141"/>
      <c r="K141" s="141"/>
      <c r="L141" s="141"/>
      <c r="M141" s="141"/>
      <c r="N141" s="142"/>
      <c r="O141" s="156">
        <f>AVERAGE(C141:E141)</f>
        <v>1453984.3333333333</v>
      </c>
      <c r="P141" s="137">
        <f t="shared" si="44"/>
        <v>-0.23071609591862607</v>
      </c>
      <c r="Q141" s="114"/>
      <c r="R141" s="137"/>
      <c r="S141" s="89"/>
      <c r="T141" s="112"/>
    </row>
    <row r="142" spans="2:20" ht="21" customHeight="1" x14ac:dyDescent="0.25">
      <c r="B142" s="67"/>
      <c r="C142" s="70"/>
      <c r="D142" s="70"/>
      <c r="E142" s="70"/>
      <c r="F142" s="70"/>
      <c r="G142" s="70"/>
      <c r="H142" s="70"/>
      <c r="I142" s="70"/>
      <c r="J142" s="70"/>
      <c r="K142" s="70"/>
      <c r="L142" s="70"/>
      <c r="M142" s="70"/>
      <c r="N142" s="70"/>
      <c r="O142" s="83"/>
      <c r="P142" s="70"/>
    </row>
    <row r="143" spans="2:20" ht="21" customHeight="1" x14ac:dyDescent="0.25"/>
    <row r="144" spans="2:20" ht="21" customHeight="1" x14ac:dyDescent="0.25"/>
    <row r="145" ht="21" customHeight="1" x14ac:dyDescent="0.25"/>
    <row r="146" ht="21" customHeight="1" x14ac:dyDescent="0.25"/>
    <row r="147" ht="21" customHeight="1" x14ac:dyDescent="0.25"/>
    <row r="148" ht="21" customHeight="1" x14ac:dyDescent="0.25"/>
    <row r="149" ht="21" customHeight="1" x14ac:dyDescent="0.25"/>
    <row r="150" ht="21" customHeight="1" x14ac:dyDescent="0.25"/>
    <row r="151" ht="21" customHeight="1" x14ac:dyDescent="0.25"/>
    <row r="152" ht="21" customHeight="1" x14ac:dyDescent="0.25"/>
    <row r="153" ht="21" customHeight="1" x14ac:dyDescent="0.25"/>
    <row r="154" ht="21" customHeight="1" x14ac:dyDescent="0.25"/>
    <row r="155" ht="21" customHeight="1" x14ac:dyDescent="0.25"/>
    <row r="156" ht="21" customHeight="1" x14ac:dyDescent="0.25"/>
    <row r="157" ht="21" customHeight="1" x14ac:dyDescent="0.25"/>
    <row r="158" ht="21" customHeight="1" x14ac:dyDescent="0.25"/>
    <row r="159" ht="21" customHeight="1" x14ac:dyDescent="0.25"/>
    <row r="160" ht="21" customHeight="1" x14ac:dyDescent="0.25"/>
    <row r="161" ht="21" customHeight="1" x14ac:dyDescent="0.25"/>
    <row r="162" ht="21" customHeight="1" x14ac:dyDescent="0.25"/>
    <row r="163" ht="21" customHeight="1" x14ac:dyDescent="0.25"/>
    <row r="164" ht="21" customHeight="1" x14ac:dyDescent="0.25"/>
    <row r="165" ht="21" customHeight="1" x14ac:dyDescent="0.25"/>
    <row r="166" ht="21" customHeight="1" x14ac:dyDescent="0.25"/>
    <row r="167" ht="21" customHeight="1" x14ac:dyDescent="0.25"/>
    <row r="168" ht="21" customHeight="1" x14ac:dyDescent="0.25"/>
    <row r="169" ht="21" customHeight="1" x14ac:dyDescent="0.25"/>
    <row r="170" ht="21" customHeight="1" x14ac:dyDescent="0.25"/>
    <row r="171" ht="21" customHeight="1" x14ac:dyDescent="0.25"/>
    <row r="172" ht="21" customHeight="1" x14ac:dyDescent="0.25"/>
    <row r="173" ht="21" customHeight="1" x14ac:dyDescent="0.25"/>
    <row r="174" ht="21" customHeight="1" x14ac:dyDescent="0.25"/>
    <row r="175" ht="21" customHeight="1" x14ac:dyDescent="0.25"/>
    <row r="176" ht="21" customHeight="1" x14ac:dyDescent="0.25"/>
    <row r="177" ht="21" customHeight="1" x14ac:dyDescent="0.25"/>
    <row r="178" ht="21" customHeight="1" x14ac:dyDescent="0.25"/>
    <row r="179" ht="21" customHeight="1" x14ac:dyDescent="0.25"/>
    <row r="180" ht="21" customHeight="1" x14ac:dyDescent="0.25"/>
    <row r="181" ht="21" customHeight="1" x14ac:dyDescent="0.25"/>
    <row r="182" ht="21" customHeight="1" x14ac:dyDescent="0.25"/>
    <row r="183" ht="21" customHeight="1" x14ac:dyDescent="0.25"/>
    <row r="184" ht="21" customHeight="1" x14ac:dyDescent="0.25"/>
    <row r="185" ht="21" customHeight="1" x14ac:dyDescent="0.25"/>
    <row r="186" ht="21" customHeight="1" x14ac:dyDescent="0.25"/>
    <row r="187" ht="21" customHeight="1" x14ac:dyDescent="0.25"/>
    <row r="188" ht="21" customHeight="1" x14ac:dyDescent="0.25"/>
    <row r="189" ht="21" customHeight="1" x14ac:dyDescent="0.25"/>
    <row r="190" ht="21" customHeight="1" x14ac:dyDescent="0.25"/>
    <row r="191" ht="21" customHeight="1" x14ac:dyDescent="0.25"/>
    <row r="192" ht="21" customHeight="1" x14ac:dyDescent="0.25"/>
  </sheetData>
  <sortState ref="B4:I6">
    <sortCondition descending="1" ref="B4:B6"/>
  </sortState>
  <pageMargins left="0.7" right="0.7"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1"/>
  <sheetViews>
    <sheetView zoomScale="70" zoomScaleNormal="70" workbookViewId="0">
      <selection activeCell="O19" sqref="O19"/>
    </sheetView>
  </sheetViews>
  <sheetFormatPr defaultRowHeight="15.75" x14ac:dyDescent="0.25"/>
  <cols>
    <col min="1" max="1" width="8.7109375" style="55" customWidth="1"/>
    <col min="2" max="2" width="15.42578125" style="55" customWidth="1"/>
    <col min="3" max="14" width="13.5703125" style="55" customWidth="1"/>
    <col min="15" max="15" width="18" style="55" customWidth="1"/>
    <col min="16" max="16" width="14.42578125" style="55" customWidth="1"/>
    <col min="17" max="17" width="12.140625" style="55" customWidth="1"/>
    <col min="18" max="18" width="12.7109375" style="55" customWidth="1"/>
    <col min="19" max="19" width="12.5703125" style="4" customWidth="1"/>
    <col min="20" max="20" width="17.42578125" style="4" customWidth="1"/>
    <col min="21" max="21" width="9.140625" style="4"/>
    <col min="22" max="22" width="11.140625" style="4" customWidth="1"/>
    <col min="23" max="23" width="19.28515625" style="4" customWidth="1"/>
    <col min="24" max="24" width="13.140625" style="4" bestFit="1" customWidth="1"/>
    <col min="25" max="25" width="9.140625" style="4"/>
    <col min="26" max="26" width="13.42578125" style="4" bestFit="1" customWidth="1"/>
    <col min="27" max="27" width="11.28515625" style="4" bestFit="1" customWidth="1"/>
    <col min="28" max="16384" width="9.140625" style="4"/>
  </cols>
  <sheetData>
    <row r="1" spans="2:27" ht="37.5" x14ac:dyDescent="0.5">
      <c r="B1" s="52" t="s">
        <v>1</v>
      </c>
      <c r="C1" s="53"/>
      <c r="D1" s="53"/>
      <c r="E1" s="53"/>
      <c r="F1" s="53"/>
      <c r="G1" s="53"/>
      <c r="H1" s="53"/>
      <c r="I1" s="53"/>
      <c r="J1" s="53"/>
      <c r="K1" s="53"/>
      <c r="L1" s="53"/>
      <c r="M1" s="53"/>
      <c r="N1" s="53"/>
      <c r="O1" s="53"/>
      <c r="P1" s="53"/>
      <c r="Q1" s="53"/>
      <c r="R1" s="54"/>
      <c r="S1" s="122"/>
      <c r="T1" s="122"/>
    </row>
    <row r="2" spans="2:27" ht="49.5" customHeight="1" x14ac:dyDescent="0.4">
      <c r="B2" s="57" t="s">
        <v>43</v>
      </c>
      <c r="C2" s="54"/>
      <c r="D2" s="54"/>
      <c r="E2" s="54"/>
      <c r="F2" s="54"/>
      <c r="G2" s="54"/>
      <c r="H2" s="54"/>
      <c r="I2" s="54"/>
      <c r="J2" s="54"/>
      <c r="K2" s="54"/>
      <c r="L2" s="54"/>
      <c r="M2" s="54"/>
      <c r="N2" s="54"/>
      <c r="O2" s="54"/>
      <c r="P2" s="54"/>
      <c r="Q2" s="54"/>
      <c r="R2" s="54"/>
      <c r="S2" s="54"/>
      <c r="T2" s="122"/>
    </row>
    <row r="3" spans="2:27" ht="47.25" x14ac:dyDescent="0.25">
      <c r="B3" s="163" t="s">
        <v>23</v>
      </c>
      <c r="C3" s="158" t="s">
        <v>24</v>
      </c>
      <c r="D3" s="158" t="s">
        <v>25</v>
      </c>
      <c r="E3" s="158" t="s">
        <v>26</v>
      </c>
      <c r="F3" s="158" t="s">
        <v>27</v>
      </c>
      <c r="G3" s="158" t="s">
        <v>28</v>
      </c>
      <c r="H3" s="158" t="s">
        <v>29</v>
      </c>
      <c r="I3" s="158" t="s">
        <v>30</v>
      </c>
      <c r="J3" s="158" t="s">
        <v>31</v>
      </c>
      <c r="K3" s="158" t="s">
        <v>32</v>
      </c>
      <c r="L3" s="158" t="s">
        <v>33</v>
      </c>
      <c r="M3" s="158" t="s">
        <v>34</v>
      </c>
      <c r="N3" s="159" t="s">
        <v>35</v>
      </c>
      <c r="O3" s="160" t="s">
        <v>67</v>
      </c>
      <c r="P3" s="161" t="s">
        <v>64</v>
      </c>
      <c r="Q3" s="162" t="s">
        <v>23</v>
      </c>
      <c r="R3" s="161" t="s">
        <v>36</v>
      </c>
      <c r="S3" s="162" t="s">
        <v>63</v>
      </c>
      <c r="T3" s="163" t="s">
        <v>66</v>
      </c>
    </row>
    <row r="4" spans="2:27" ht="21" customHeight="1" x14ac:dyDescent="0.25">
      <c r="B4" s="67">
        <v>2000</v>
      </c>
      <c r="C4" s="169">
        <v>28.574000000000002</v>
      </c>
      <c r="D4" s="169">
        <v>29.16</v>
      </c>
      <c r="E4" s="169">
        <v>29.72</v>
      </c>
      <c r="F4" s="169">
        <v>27.832000000000001</v>
      </c>
      <c r="G4" s="169">
        <v>27.591999999999999</v>
      </c>
      <c r="H4" s="169">
        <v>26.436</v>
      </c>
      <c r="I4" s="169">
        <v>25.943999999999999</v>
      </c>
      <c r="J4" s="169">
        <v>22.177</v>
      </c>
      <c r="K4" s="169">
        <v>23.262</v>
      </c>
      <c r="L4" s="169">
        <v>23.827000000000002</v>
      </c>
      <c r="M4" s="169">
        <v>27.459</v>
      </c>
      <c r="N4" s="170">
        <v>26.07</v>
      </c>
      <c r="O4" s="189">
        <f>SUM(C4:E4)</f>
        <v>87.454000000000008</v>
      </c>
      <c r="P4" s="110"/>
      <c r="Q4" s="166">
        <f>SUM(C4:N4)</f>
        <v>318.053</v>
      </c>
      <c r="R4" s="110"/>
      <c r="S4" s="167">
        <f>SUM(I4:N4,C5:H5)</f>
        <v>317.08499999999998</v>
      </c>
      <c r="T4" s="110"/>
    </row>
    <row r="5" spans="2:27" ht="21" customHeight="1" x14ac:dyDescent="0.25">
      <c r="B5" s="67">
        <v>2001</v>
      </c>
      <c r="C5" s="169">
        <v>28.478000000000002</v>
      </c>
      <c r="D5" s="169">
        <v>29.715</v>
      </c>
      <c r="E5" s="169">
        <v>29.193999999999999</v>
      </c>
      <c r="F5" s="169">
        <v>28.361999999999998</v>
      </c>
      <c r="G5" s="169">
        <v>26.609000000000002</v>
      </c>
      <c r="H5" s="169">
        <v>25.988</v>
      </c>
      <c r="I5" s="169">
        <v>26.222000000000001</v>
      </c>
      <c r="J5" s="169">
        <v>22.1</v>
      </c>
      <c r="K5" s="169">
        <v>23.895</v>
      </c>
      <c r="L5" s="169">
        <v>25.312000000000001</v>
      </c>
      <c r="M5" s="169">
        <v>27.640999999999998</v>
      </c>
      <c r="N5" s="170">
        <v>28.338000000000001</v>
      </c>
      <c r="O5" s="164">
        <f>SUM(C5:E5)</f>
        <v>87.387</v>
      </c>
      <c r="P5" s="130">
        <f>((O5/O4)-1)*100</f>
        <v>-7.661170443891141E-2</v>
      </c>
      <c r="Q5" s="166">
        <f t="shared" ref="Q5:Q19" si="0">SUM(C5:N5)</f>
        <v>321.85400000000004</v>
      </c>
      <c r="R5" s="130">
        <f t="shared" ref="R5:R18" si="1">((Q5/Q4)-1)*100</f>
        <v>1.1950838382282392</v>
      </c>
      <c r="S5" s="167">
        <f t="shared" ref="S5:S18" si="2">SUM(I5:N5,C6:H6)</f>
        <v>327.45703999999995</v>
      </c>
      <c r="T5" s="130">
        <f t="shared" ref="T5:T18" si="3">((S5/S4)-1)*100</f>
        <v>3.271059810460919</v>
      </c>
    </row>
    <row r="6" spans="2:27" ht="21" customHeight="1" x14ac:dyDescent="0.25">
      <c r="B6" s="67">
        <v>2002</v>
      </c>
      <c r="C6" s="169">
        <v>29.981007000000002</v>
      </c>
      <c r="D6" s="169">
        <v>29.549032</v>
      </c>
      <c r="E6" s="169">
        <v>30.162738999999998</v>
      </c>
      <c r="F6" s="169">
        <v>28.689183</v>
      </c>
      <c r="G6" s="169">
        <v>28.613427000000001</v>
      </c>
      <c r="H6" s="169">
        <v>26.953652000000002</v>
      </c>
      <c r="I6" s="169">
        <v>28.494689999999999</v>
      </c>
      <c r="J6" s="169">
        <v>24.494063000000001</v>
      </c>
      <c r="K6" s="169">
        <v>24.295207000000001</v>
      </c>
      <c r="L6" s="169">
        <v>25.392053000000001</v>
      </c>
      <c r="M6" s="169">
        <v>28.716073999999999</v>
      </c>
      <c r="N6" s="170">
        <v>29.685896</v>
      </c>
      <c r="O6" s="164">
        <f t="shared" ref="O6:O19" si="4">SUM(C6:E6)</f>
        <v>89.692778000000004</v>
      </c>
      <c r="P6" s="130">
        <f t="shared" ref="P6:P20" si="5">((O6/O5)-1)*100</f>
        <v>2.6385823978394951</v>
      </c>
      <c r="Q6" s="166">
        <f t="shared" si="0"/>
        <v>335.02702299999999</v>
      </c>
      <c r="R6" s="130">
        <f t="shared" si="1"/>
        <v>4.0928566990001469</v>
      </c>
      <c r="S6" s="167">
        <f t="shared" si="2"/>
        <v>345.11266500000005</v>
      </c>
      <c r="T6" s="130">
        <f t="shared" si="3"/>
        <v>5.391737798643792</v>
      </c>
    </row>
    <row r="7" spans="2:27" ht="21" customHeight="1" x14ac:dyDescent="0.25">
      <c r="B7" s="67">
        <v>2003</v>
      </c>
      <c r="C7" s="169">
        <v>31.217196999999999</v>
      </c>
      <c r="D7" s="169">
        <v>31.460796999999999</v>
      </c>
      <c r="E7" s="169">
        <v>31.514758</v>
      </c>
      <c r="F7" s="169">
        <v>30.822993</v>
      </c>
      <c r="G7" s="169">
        <v>28.469576</v>
      </c>
      <c r="H7" s="169">
        <v>30.549361000000001</v>
      </c>
      <c r="I7" s="169">
        <v>28.057210000000001</v>
      </c>
      <c r="J7" s="169">
        <v>24.918213999999999</v>
      </c>
      <c r="K7" s="169">
        <v>27.072548000000001</v>
      </c>
      <c r="L7" s="169">
        <v>27.077100999999999</v>
      </c>
      <c r="M7" s="169">
        <v>29.706097</v>
      </c>
      <c r="N7" s="170">
        <v>29.335205999999999</v>
      </c>
      <c r="O7" s="164">
        <f t="shared" si="4"/>
        <v>94.192751999999999</v>
      </c>
      <c r="P7" s="130">
        <f t="shared" si="5"/>
        <v>5.0170973631789906</v>
      </c>
      <c r="Q7" s="166">
        <f t="shared" si="0"/>
        <v>350.20105799999999</v>
      </c>
      <c r="R7" s="130">
        <f t="shared" si="1"/>
        <v>4.5291973358220661</v>
      </c>
      <c r="S7" s="167">
        <f t="shared" si="2"/>
        <v>348.69642499999998</v>
      </c>
      <c r="T7" s="130">
        <f t="shared" si="3"/>
        <v>1.0384318987539665</v>
      </c>
      <c r="U7" s="25"/>
      <c r="V7" s="25"/>
      <c r="W7" s="25"/>
      <c r="X7" s="25"/>
      <c r="Y7" s="25"/>
    </row>
    <row r="8" spans="2:27" ht="21" customHeight="1" x14ac:dyDescent="0.25">
      <c r="B8" s="67">
        <v>2004</v>
      </c>
      <c r="C8" s="169">
        <v>34.651612</v>
      </c>
      <c r="D8" s="169">
        <v>29.579511</v>
      </c>
      <c r="E8" s="169">
        <v>28.848697999999999</v>
      </c>
      <c r="F8" s="169">
        <v>33.087206000000002</v>
      </c>
      <c r="G8" s="169">
        <v>29.261178000000001</v>
      </c>
      <c r="H8" s="169">
        <v>27.101844</v>
      </c>
      <c r="I8" s="169">
        <v>28.189944000000001</v>
      </c>
      <c r="J8" s="169">
        <v>24.798266000000002</v>
      </c>
      <c r="K8" s="169">
        <v>26.207167999999999</v>
      </c>
      <c r="L8" s="169">
        <v>27.972928</v>
      </c>
      <c r="M8" s="169">
        <v>29.024068</v>
      </c>
      <c r="N8" s="170">
        <v>30.376740999999999</v>
      </c>
      <c r="O8" s="164">
        <f t="shared" si="4"/>
        <v>93.079820999999995</v>
      </c>
      <c r="P8" s="130">
        <f t="shared" si="5"/>
        <v>-1.1815463253478375</v>
      </c>
      <c r="Q8" s="166">
        <f t="shared" si="0"/>
        <v>349.09916400000003</v>
      </c>
      <c r="R8" s="130">
        <f t="shared" si="1"/>
        <v>-0.31464610823647154</v>
      </c>
      <c r="S8" s="167">
        <f t="shared" si="2"/>
        <v>351.95377999999999</v>
      </c>
      <c r="T8" s="130">
        <f t="shared" si="3"/>
        <v>0.93415210666414339</v>
      </c>
    </row>
    <row r="9" spans="2:27" ht="21" customHeight="1" x14ac:dyDescent="0.25">
      <c r="B9" s="67">
        <v>2005</v>
      </c>
      <c r="C9" s="169">
        <v>33.611209000000002</v>
      </c>
      <c r="D9" s="169">
        <v>33.040900000000001</v>
      </c>
      <c r="E9" s="169">
        <v>31.207635</v>
      </c>
      <c r="F9" s="169">
        <v>29.917414000000001</v>
      </c>
      <c r="G9" s="169">
        <v>27.786636999999999</v>
      </c>
      <c r="H9" s="169">
        <v>29.820869999999999</v>
      </c>
      <c r="I9" s="169">
        <v>29.044153000000001</v>
      </c>
      <c r="J9" s="169">
        <v>24.926644</v>
      </c>
      <c r="K9" s="169">
        <v>24.15325</v>
      </c>
      <c r="L9" s="169">
        <v>31.868210999999999</v>
      </c>
      <c r="M9" s="169">
        <v>31.216259000000001</v>
      </c>
      <c r="N9" s="170">
        <v>32.855645000000003</v>
      </c>
      <c r="O9" s="164">
        <f t="shared" si="4"/>
        <v>97.859743999999992</v>
      </c>
      <c r="P9" s="130">
        <f t="shared" si="5"/>
        <v>5.1352945768986746</v>
      </c>
      <c r="Q9" s="166">
        <f t="shared" si="0"/>
        <v>359.44882699999994</v>
      </c>
      <c r="R9" s="130">
        <f t="shared" si="1"/>
        <v>2.9646771081926371</v>
      </c>
      <c r="S9" s="167">
        <f t="shared" si="2"/>
        <v>359.74832600000002</v>
      </c>
      <c r="T9" s="130">
        <f t="shared" si="3"/>
        <v>2.2146504577959192</v>
      </c>
    </row>
    <row r="10" spans="2:27" ht="21" customHeight="1" x14ac:dyDescent="0.25">
      <c r="B10" s="67">
        <v>2006</v>
      </c>
      <c r="C10" s="169">
        <v>33.422593999999997</v>
      </c>
      <c r="D10" s="169">
        <v>32.131202000000002</v>
      </c>
      <c r="E10" s="169">
        <v>32.465586000000002</v>
      </c>
      <c r="F10" s="169">
        <v>31.683786999999999</v>
      </c>
      <c r="G10" s="169">
        <v>28.237915999999998</v>
      </c>
      <c r="H10" s="169">
        <v>27.743079000000002</v>
      </c>
      <c r="I10" s="169">
        <v>27.953690980000001</v>
      </c>
      <c r="J10" s="169">
        <v>21.790391220000004</v>
      </c>
      <c r="K10" s="169">
        <v>26.358285629999997</v>
      </c>
      <c r="L10" s="169">
        <v>26.420110100000002</v>
      </c>
      <c r="M10" s="169">
        <v>29.210989349999998</v>
      </c>
      <c r="N10" s="170">
        <v>31.590837390000001</v>
      </c>
      <c r="O10" s="164">
        <f t="shared" si="4"/>
        <v>98.019382000000007</v>
      </c>
      <c r="P10" s="130">
        <f t="shared" si="5"/>
        <v>0.16312938648195274</v>
      </c>
      <c r="Q10" s="166">
        <f t="shared" si="0"/>
        <v>349.00846866999996</v>
      </c>
      <c r="R10" s="130">
        <f t="shared" si="1"/>
        <v>-2.9045465016915961</v>
      </c>
      <c r="S10" s="167">
        <f t="shared" si="2"/>
        <v>348.78737133999994</v>
      </c>
      <c r="T10" s="130">
        <f t="shared" si="3"/>
        <v>-3.0468396564547362</v>
      </c>
    </row>
    <row r="11" spans="2:27" ht="21" customHeight="1" x14ac:dyDescent="0.25">
      <c r="B11" s="67">
        <v>2007</v>
      </c>
      <c r="C11" s="169">
        <v>31.565891100000002</v>
      </c>
      <c r="D11" s="169">
        <v>32.459712570000001</v>
      </c>
      <c r="E11" s="169">
        <v>31.093651000000001</v>
      </c>
      <c r="F11" s="169">
        <v>32.328136999999998</v>
      </c>
      <c r="G11" s="169">
        <v>29.712271999999999</v>
      </c>
      <c r="H11" s="169">
        <v>28.303402999999999</v>
      </c>
      <c r="I11" s="169">
        <v>27.837332480000001</v>
      </c>
      <c r="J11" s="169">
        <v>23.088847000000001</v>
      </c>
      <c r="K11" s="169">
        <v>27.30968086</v>
      </c>
      <c r="L11" s="169">
        <v>26.482762009999998</v>
      </c>
      <c r="M11" s="169">
        <v>30.694143369999999</v>
      </c>
      <c r="N11" s="170">
        <v>31.413869209999998</v>
      </c>
      <c r="O11" s="164">
        <f t="shared" si="4"/>
        <v>95.119254670000004</v>
      </c>
      <c r="P11" s="130">
        <f t="shared" si="5"/>
        <v>-2.9587284380144352</v>
      </c>
      <c r="Q11" s="166">
        <f t="shared" si="0"/>
        <v>352.28970159999994</v>
      </c>
      <c r="R11" s="130">
        <f t="shared" si="1"/>
        <v>0.94015854185547365</v>
      </c>
      <c r="S11" s="167">
        <f t="shared" si="2"/>
        <v>345.00724563999995</v>
      </c>
      <c r="T11" s="130">
        <f t="shared" si="3"/>
        <v>-1.083790873929058</v>
      </c>
    </row>
    <row r="12" spans="2:27" ht="21" customHeight="1" x14ac:dyDescent="0.25">
      <c r="B12" s="67">
        <v>2008</v>
      </c>
      <c r="C12" s="169">
        <v>31.698598090000001</v>
      </c>
      <c r="D12" s="169">
        <v>32.057330520000001</v>
      </c>
      <c r="E12" s="169">
        <v>30.249640020000001</v>
      </c>
      <c r="F12" s="169">
        <v>30.787170679999999</v>
      </c>
      <c r="G12" s="169">
        <v>26.801548100000002</v>
      </c>
      <c r="H12" s="169">
        <v>26.5863233</v>
      </c>
      <c r="I12" s="169">
        <v>26.289462579999999</v>
      </c>
      <c r="J12" s="169">
        <v>21.872154020000004</v>
      </c>
      <c r="K12" s="169">
        <v>24.366955600000001</v>
      </c>
      <c r="L12" s="169">
        <v>23.004948129999999</v>
      </c>
      <c r="M12" s="169">
        <v>28.005362780000002</v>
      </c>
      <c r="N12" s="170">
        <v>28.009052680000003</v>
      </c>
      <c r="O12" s="164">
        <f t="shared" si="4"/>
        <v>94.005568629999999</v>
      </c>
      <c r="P12" s="130">
        <f t="shared" si="5"/>
        <v>-1.1708313357413735</v>
      </c>
      <c r="Q12" s="166">
        <f t="shared" si="0"/>
        <v>329.72854649999999</v>
      </c>
      <c r="R12" s="130">
        <f t="shared" si="1"/>
        <v>-6.4041483465266165</v>
      </c>
      <c r="S12" s="167">
        <f t="shared" si="2"/>
        <v>312.74977129000001</v>
      </c>
      <c r="T12" s="130">
        <f t="shared" si="3"/>
        <v>-9.3497962021525822</v>
      </c>
      <c r="U12" s="22"/>
    </row>
    <row r="13" spans="2:27" ht="21" customHeight="1" x14ac:dyDescent="0.25">
      <c r="B13" s="67">
        <v>2009</v>
      </c>
      <c r="C13" s="169">
        <v>29.158077089999999</v>
      </c>
      <c r="D13" s="169">
        <v>30.272528510000001</v>
      </c>
      <c r="E13" s="169">
        <v>27.896862389999999</v>
      </c>
      <c r="F13" s="169">
        <v>25.504636559999998</v>
      </c>
      <c r="G13" s="169">
        <v>25.657930180000001</v>
      </c>
      <c r="H13" s="169">
        <v>22.71180077</v>
      </c>
      <c r="I13" s="169">
        <v>23.822923469999999</v>
      </c>
      <c r="J13" s="169">
        <v>21.270636259999996</v>
      </c>
      <c r="K13" s="169">
        <v>23.811392770000005</v>
      </c>
      <c r="L13" s="169">
        <v>24.843941079999997</v>
      </c>
      <c r="M13" s="169">
        <v>25.544253219999998</v>
      </c>
      <c r="N13" s="170">
        <v>27.779370499999999</v>
      </c>
      <c r="O13" s="164">
        <f t="shared" si="4"/>
        <v>87.327467990000002</v>
      </c>
      <c r="P13" s="130">
        <f t="shared" si="5"/>
        <v>-7.1039415401917054</v>
      </c>
      <c r="Q13" s="166">
        <f t="shared" si="0"/>
        <v>308.27435279999997</v>
      </c>
      <c r="R13" s="130">
        <f t="shared" si="1"/>
        <v>-6.5066230775987837</v>
      </c>
      <c r="S13" s="167">
        <f t="shared" si="2"/>
        <v>324.97576157000003</v>
      </c>
      <c r="T13" s="130">
        <f t="shared" si="3"/>
        <v>3.9091923967111031</v>
      </c>
      <c r="U13" s="37"/>
    </row>
    <row r="14" spans="2:27" ht="21" customHeight="1" x14ac:dyDescent="0.25">
      <c r="B14" s="67">
        <v>2010</v>
      </c>
      <c r="C14" s="169">
        <v>31.254609339999998</v>
      </c>
      <c r="D14" s="169">
        <v>31.77359933</v>
      </c>
      <c r="E14" s="169">
        <v>29.675704329999999</v>
      </c>
      <c r="F14" s="169">
        <v>29.720997570000002</v>
      </c>
      <c r="G14" s="169">
        <v>28.096333699999999</v>
      </c>
      <c r="H14" s="169">
        <v>27.382000000000001</v>
      </c>
      <c r="I14" s="169">
        <v>27.884950880000002</v>
      </c>
      <c r="J14" s="169">
        <v>22.697297779999996</v>
      </c>
      <c r="K14" s="169">
        <v>29.967362820000002</v>
      </c>
      <c r="L14" s="169">
        <v>28.670328999999999</v>
      </c>
      <c r="M14" s="169">
        <v>29.255282000000001</v>
      </c>
      <c r="N14" s="170">
        <v>32.228432420000004</v>
      </c>
      <c r="O14" s="164">
        <f t="shared" si="4"/>
        <v>92.703913</v>
      </c>
      <c r="P14" s="130">
        <f t="shared" si="5"/>
        <v>6.1566482273545997</v>
      </c>
      <c r="Q14" s="166">
        <f t="shared" si="0"/>
        <v>348.60689916999996</v>
      </c>
      <c r="R14" s="130">
        <f t="shared" si="1"/>
        <v>13.083328536307604</v>
      </c>
      <c r="S14" s="167">
        <f t="shared" si="2"/>
        <v>349.13019994000001</v>
      </c>
      <c r="T14" s="130">
        <f t="shared" si="3"/>
        <v>7.4326892114374266</v>
      </c>
    </row>
    <row r="15" spans="2:27" ht="21" customHeight="1" x14ac:dyDescent="0.25">
      <c r="B15" s="67">
        <v>2011</v>
      </c>
      <c r="C15" s="169">
        <v>30.583274490000001</v>
      </c>
      <c r="D15" s="169">
        <v>32.025828060000002</v>
      </c>
      <c r="E15" s="169">
        <v>31.13296768</v>
      </c>
      <c r="F15" s="169">
        <v>30.124451620000002</v>
      </c>
      <c r="G15" s="169">
        <v>28.870646969999999</v>
      </c>
      <c r="H15" s="169">
        <v>25.68937622</v>
      </c>
      <c r="I15" s="169">
        <v>25.946386350000001</v>
      </c>
      <c r="J15" s="169">
        <v>24.45472788</v>
      </c>
      <c r="K15" s="169">
        <v>26.633157879999999</v>
      </c>
      <c r="L15" s="169">
        <v>26.212679780000002</v>
      </c>
      <c r="M15" s="169">
        <v>28.782114629999999</v>
      </c>
      <c r="N15" s="170">
        <v>29.285815159999999</v>
      </c>
      <c r="O15" s="164">
        <f t="shared" si="4"/>
        <v>93.742070229999996</v>
      </c>
      <c r="P15" s="130">
        <f t="shared" si="5"/>
        <v>1.1198634409315567</v>
      </c>
      <c r="Q15" s="166">
        <f t="shared" si="0"/>
        <v>339.74142672000005</v>
      </c>
      <c r="R15" s="130">
        <f t="shared" si="1"/>
        <v>-2.5431144567441888</v>
      </c>
      <c r="S15" s="167">
        <f t="shared" si="2"/>
        <v>338.48323549999998</v>
      </c>
      <c r="T15" s="130">
        <f t="shared" si="3"/>
        <v>-3.0495684537830803</v>
      </c>
      <c r="Z15" s="32"/>
      <c r="AA15" s="32"/>
    </row>
    <row r="16" spans="2:27" ht="21" customHeight="1" x14ac:dyDescent="0.25">
      <c r="B16" s="67">
        <v>2012</v>
      </c>
      <c r="C16" s="169">
        <v>31.764335760000002</v>
      </c>
      <c r="D16" s="169">
        <v>30.546689739999998</v>
      </c>
      <c r="E16" s="169">
        <v>30.62554003</v>
      </c>
      <c r="F16" s="169">
        <v>29.364104399999999</v>
      </c>
      <c r="G16" s="169">
        <v>27.800823649999998</v>
      </c>
      <c r="H16" s="169">
        <v>27.06686024</v>
      </c>
      <c r="I16" s="169">
        <v>26.631783339999998</v>
      </c>
      <c r="J16" s="169">
        <v>22.709197239999998</v>
      </c>
      <c r="K16" s="169">
        <v>27.405736390000001</v>
      </c>
      <c r="L16" s="169">
        <v>24.808085470000002</v>
      </c>
      <c r="M16" s="169">
        <v>32.706969909999998</v>
      </c>
      <c r="N16" s="170">
        <v>26.027037109999998</v>
      </c>
      <c r="O16" s="164">
        <f t="shared" si="4"/>
        <v>92.936565529999996</v>
      </c>
      <c r="P16" s="130">
        <f t="shared" si="5"/>
        <v>-0.85927769466117576</v>
      </c>
      <c r="Q16" s="166">
        <f t="shared" si="0"/>
        <v>337.45716327999997</v>
      </c>
      <c r="R16" s="130">
        <f t="shared" si="1"/>
        <v>-0.67235351957318779</v>
      </c>
      <c r="S16" s="167">
        <f t="shared" si="2"/>
        <v>341.00674748</v>
      </c>
      <c r="T16" s="130">
        <f t="shared" si="3"/>
        <v>0.74553529254479667</v>
      </c>
      <c r="V16" s="13"/>
      <c r="W16" s="13"/>
      <c r="Z16" s="32"/>
      <c r="AA16" s="32"/>
    </row>
    <row r="17" spans="1:27" ht="21" customHeight="1" x14ac:dyDescent="0.25">
      <c r="B17" s="67">
        <v>2013</v>
      </c>
      <c r="C17" s="169">
        <v>32.938721899999997</v>
      </c>
      <c r="D17" s="169">
        <v>31.03959781</v>
      </c>
      <c r="E17" s="169">
        <v>29.284995949999999</v>
      </c>
      <c r="F17" s="169">
        <v>28.5329038</v>
      </c>
      <c r="G17" s="169">
        <v>28.13727037</v>
      </c>
      <c r="H17" s="169">
        <v>30.784448189999999</v>
      </c>
      <c r="I17" s="169">
        <v>29.843928439999999</v>
      </c>
      <c r="J17" s="169">
        <v>19.65358788</v>
      </c>
      <c r="K17" s="169">
        <v>26.681571890000001</v>
      </c>
      <c r="L17" s="169">
        <v>27.552010840000001</v>
      </c>
      <c r="M17" s="169">
        <v>28.130373719999998</v>
      </c>
      <c r="N17" s="170">
        <v>29.194499420000003</v>
      </c>
      <c r="O17" s="164">
        <f t="shared" si="4"/>
        <v>93.263315659999989</v>
      </c>
      <c r="P17" s="130">
        <f t="shared" si="5"/>
        <v>0.35158403814106176</v>
      </c>
      <c r="Q17" s="166">
        <f t="shared" si="0"/>
        <v>341.77391021</v>
      </c>
      <c r="R17" s="130">
        <f t="shared" si="1"/>
        <v>1.2791984879035656</v>
      </c>
      <c r="S17" s="167">
        <f t="shared" si="2"/>
        <v>338.74401654000002</v>
      </c>
      <c r="T17" s="130">
        <f t="shared" si="3"/>
        <v>-0.66354433063899876</v>
      </c>
      <c r="V17" s="13"/>
      <c r="W17" s="13"/>
      <c r="Z17" s="32"/>
      <c r="AA17" s="32"/>
    </row>
    <row r="18" spans="1:27" ht="21" customHeight="1" x14ac:dyDescent="0.25">
      <c r="B18" s="67">
        <v>2014</v>
      </c>
      <c r="C18" s="169">
        <v>29.88864564</v>
      </c>
      <c r="D18" s="169">
        <v>31.591573409999999</v>
      </c>
      <c r="E18" s="169">
        <v>29.177721420000001</v>
      </c>
      <c r="F18" s="169">
        <v>32.020617780000002</v>
      </c>
      <c r="G18" s="169">
        <v>28.651139990000001</v>
      </c>
      <c r="H18" s="169">
        <v>26.358346109999999</v>
      </c>
      <c r="I18" s="169">
        <v>27.475241780000001</v>
      </c>
      <c r="J18" s="169">
        <v>24.99362958</v>
      </c>
      <c r="K18" s="169">
        <v>27.390521209999999</v>
      </c>
      <c r="L18" s="169">
        <v>27.30206948</v>
      </c>
      <c r="M18" s="169">
        <v>29.02015145</v>
      </c>
      <c r="N18" s="170">
        <v>28.917108850000002</v>
      </c>
      <c r="O18" s="164">
        <f t="shared" si="4"/>
        <v>90.65794047</v>
      </c>
      <c r="P18" s="130">
        <f t="shared" si="5"/>
        <v>-2.7935691236821603</v>
      </c>
      <c r="Q18" s="166">
        <f t="shared" si="0"/>
        <v>342.78676669999999</v>
      </c>
      <c r="R18" s="130">
        <f t="shared" si="1"/>
        <v>0.29635278169057866</v>
      </c>
      <c r="S18" s="167">
        <f t="shared" si="2"/>
        <v>345.04482227999995</v>
      </c>
      <c r="T18" s="130">
        <f t="shared" si="3"/>
        <v>1.8600493093155146</v>
      </c>
      <c r="U18" s="33"/>
      <c r="V18" s="13"/>
      <c r="W18" s="13"/>
      <c r="X18" s="33"/>
      <c r="Y18" s="33"/>
      <c r="Z18" s="32"/>
      <c r="AA18" s="32"/>
    </row>
    <row r="19" spans="1:27" ht="21" customHeight="1" x14ac:dyDescent="0.25">
      <c r="B19" s="67">
        <v>2015</v>
      </c>
      <c r="C19" s="169">
        <v>32.203555870000002</v>
      </c>
      <c r="D19" s="169">
        <v>31.381246900000001</v>
      </c>
      <c r="E19" s="169">
        <v>29.334040900000002</v>
      </c>
      <c r="F19" s="169">
        <v>30.99845436</v>
      </c>
      <c r="G19" s="169">
        <v>28.545852889999999</v>
      </c>
      <c r="H19" s="169">
        <v>27.482949009999999</v>
      </c>
      <c r="I19" s="169">
        <v>27.175013750000002</v>
      </c>
      <c r="J19" s="169">
        <v>26.348188489999998</v>
      </c>
      <c r="K19" s="169">
        <v>27.436776930000001</v>
      </c>
      <c r="L19" s="169">
        <v>26.79731726</v>
      </c>
      <c r="M19" s="169">
        <v>30.339238129999998</v>
      </c>
      <c r="N19" s="170">
        <v>29.498447769999999</v>
      </c>
      <c r="O19" s="164">
        <f t="shared" si="4"/>
        <v>92.918843670000001</v>
      </c>
      <c r="P19" s="130">
        <f t="shared" si="5"/>
        <v>2.4938832586299142</v>
      </c>
      <c r="Q19" s="166">
        <f t="shared" si="0"/>
        <v>347.54108226</v>
      </c>
      <c r="R19" s="130">
        <f>((Q19/Q17)-1)*100</f>
        <v>1.687423140770572</v>
      </c>
      <c r="S19" s="167"/>
      <c r="T19" s="111"/>
      <c r="U19" s="33"/>
      <c r="V19" s="13"/>
      <c r="W19" s="13"/>
      <c r="X19" s="33"/>
      <c r="Y19" s="33"/>
      <c r="Z19" s="32"/>
      <c r="AA19" s="32"/>
    </row>
    <row r="20" spans="1:27" ht="21" customHeight="1" x14ac:dyDescent="0.25">
      <c r="B20" s="82">
        <v>2016</v>
      </c>
      <c r="C20" s="171">
        <v>33.52799504</v>
      </c>
      <c r="D20" s="172">
        <v>33.490446990000002</v>
      </c>
      <c r="E20" s="172">
        <v>30.497862300000001</v>
      </c>
      <c r="F20" s="172"/>
      <c r="G20" s="172"/>
      <c r="H20" s="172"/>
      <c r="I20" s="172"/>
      <c r="J20" s="172"/>
      <c r="K20" s="172"/>
      <c r="L20" s="172"/>
      <c r="M20" s="172"/>
      <c r="N20" s="173"/>
      <c r="O20" s="165">
        <f>SUM(C20:E20)</f>
        <v>97.516304329999997</v>
      </c>
      <c r="P20" s="137">
        <f t="shared" si="5"/>
        <v>4.9478237980745909</v>
      </c>
      <c r="Q20" s="114"/>
      <c r="R20" s="137"/>
      <c r="S20" s="168"/>
      <c r="T20" s="112"/>
      <c r="V20" s="13"/>
      <c r="W20" s="13"/>
      <c r="Z20" s="32"/>
      <c r="AA20" s="32"/>
    </row>
    <row r="21" spans="1:27" ht="21" customHeight="1" x14ac:dyDescent="0.25">
      <c r="S21" s="55"/>
      <c r="V21" s="13"/>
      <c r="W21" s="13"/>
      <c r="Z21" s="32"/>
      <c r="AA21" s="32"/>
    </row>
    <row r="22" spans="1:27" ht="30" x14ac:dyDescent="0.4">
      <c r="B22" s="57" t="s">
        <v>57</v>
      </c>
      <c r="C22" s="54"/>
      <c r="D22" s="54"/>
      <c r="E22" s="54"/>
      <c r="F22" s="54"/>
      <c r="G22" s="54"/>
      <c r="H22" s="54"/>
      <c r="I22" s="54"/>
      <c r="J22" s="54"/>
      <c r="K22" s="54"/>
      <c r="L22" s="54"/>
      <c r="M22" s="54"/>
      <c r="N22" s="54"/>
      <c r="O22" s="54"/>
      <c r="P22" s="54"/>
      <c r="Q22" s="54"/>
      <c r="R22" s="54"/>
      <c r="S22" s="54"/>
      <c r="T22" s="122"/>
      <c r="V22" s="13"/>
      <c r="W22" s="13"/>
      <c r="Z22" s="32"/>
      <c r="AA22" s="32"/>
    </row>
    <row r="23" spans="1:27" s="20" customFormat="1" ht="47.25" x14ac:dyDescent="0.25">
      <c r="A23" s="55"/>
      <c r="B23" s="163" t="s">
        <v>23</v>
      </c>
      <c r="C23" s="158" t="s">
        <v>24</v>
      </c>
      <c r="D23" s="158" t="s">
        <v>25</v>
      </c>
      <c r="E23" s="158" t="s">
        <v>26</v>
      </c>
      <c r="F23" s="158" t="s">
        <v>27</v>
      </c>
      <c r="G23" s="158" t="s">
        <v>28</v>
      </c>
      <c r="H23" s="158" t="s">
        <v>29</v>
      </c>
      <c r="I23" s="158" t="s">
        <v>30</v>
      </c>
      <c r="J23" s="158" t="s">
        <v>31</v>
      </c>
      <c r="K23" s="158" t="s">
        <v>32</v>
      </c>
      <c r="L23" s="158" t="s">
        <v>33</v>
      </c>
      <c r="M23" s="158" t="s">
        <v>34</v>
      </c>
      <c r="N23" s="159" t="s">
        <v>35</v>
      </c>
      <c r="O23" s="160" t="s">
        <v>67</v>
      </c>
      <c r="P23" s="161" t="s">
        <v>64</v>
      </c>
      <c r="Q23" s="162" t="s">
        <v>23</v>
      </c>
      <c r="R23" s="161" t="s">
        <v>36</v>
      </c>
      <c r="S23" s="162" t="s">
        <v>63</v>
      </c>
      <c r="T23" s="163" t="s">
        <v>66</v>
      </c>
      <c r="V23" s="13"/>
      <c r="W23" s="13"/>
      <c r="Z23" s="32"/>
      <c r="AA23" s="32"/>
    </row>
    <row r="24" spans="1:27" ht="21" customHeight="1" x14ac:dyDescent="0.25">
      <c r="B24" s="67">
        <v>2000</v>
      </c>
      <c r="C24" s="169">
        <v>44.82</v>
      </c>
      <c r="D24" s="169">
        <v>43.725999999999999</v>
      </c>
      <c r="E24" s="169">
        <v>45.896999999999998</v>
      </c>
      <c r="F24" s="169">
        <v>44.201000000000001</v>
      </c>
      <c r="G24" s="169">
        <v>42.67</v>
      </c>
      <c r="H24" s="169">
        <v>42.247999999999998</v>
      </c>
      <c r="I24" s="169">
        <v>39.441000000000003</v>
      </c>
      <c r="J24" s="169">
        <v>41.165999999999997</v>
      </c>
      <c r="K24" s="169">
        <v>41.887</v>
      </c>
      <c r="L24" s="169">
        <v>42.584000000000003</v>
      </c>
      <c r="M24" s="169">
        <v>44.789000000000001</v>
      </c>
      <c r="N24" s="170">
        <v>40.780999999999999</v>
      </c>
      <c r="O24" s="189">
        <f>SUM(C24:E24)</f>
        <v>134.44299999999998</v>
      </c>
      <c r="P24" s="110"/>
      <c r="Q24" s="166">
        <f>SUM(C24:N24)</f>
        <v>514.20999999999992</v>
      </c>
      <c r="R24" s="110"/>
      <c r="S24" s="167">
        <f>SUM(I24:N24,C25:H25)</f>
        <v>512.9190000000001</v>
      </c>
      <c r="T24" s="110"/>
    </row>
    <row r="25" spans="1:27" s="13" customFormat="1" ht="21" customHeight="1" x14ac:dyDescent="0.25">
      <c r="A25" s="55"/>
      <c r="B25" s="67">
        <v>2001</v>
      </c>
      <c r="C25" s="169">
        <v>42.514000000000003</v>
      </c>
      <c r="D25" s="169">
        <v>43.862000000000002</v>
      </c>
      <c r="E25" s="169">
        <v>43.972999999999999</v>
      </c>
      <c r="F25" s="169">
        <v>43.862000000000002</v>
      </c>
      <c r="G25" s="169">
        <v>45.018999999999998</v>
      </c>
      <c r="H25" s="169">
        <v>43.040999999999997</v>
      </c>
      <c r="I25" s="169">
        <v>39.427999999999997</v>
      </c>
      <c r="J25" s="169">
        <v>38.671999999999997</v>
      </c>
      <c r="K25" s="169">
        <v>40.576000000000001</v>
      </c>
      <c r="L25" s="169">
        <v>42.756999999999998</v>
      </c>
      <c r="M25" s="169">
        <v>44.689</v>
      </c>
      <c r="N25" s="170">
        <v>43.036999999999999</v>
      </c>
      <c r="O25" s="164">
        <f>SUM(C25:E25)</f>
        <v>130.34899999999999</v>
      </c>
      <c r="P25" s="130">
        <f>((O25/O24)-1)*100</f>
        <v>-3.0451566835015598</v>
      </c>
      <c r="Q25" s="166">
        <f t="shared" ref="Q25:Q39" si="6">SUM(C25:N25)</f>
        <v>511.43</v>
      </c>
      <c r="R25" s="130">
        <f t="shared" ref="R25:R38" si="7">((Q25/Q24)-1)*100</f>
        <v>-0.54063514906359522</v>
      </c>
      <c r="S25" s="167">
        <f t="shared" ref="S25:S38" si="8">SUM(I25:N25,C26:H26)</f>
        <v>517.4783030000001</v>
      </c>
      <c r="T25" s="130">
        <f t="shared" ref="T25:T38" si="9">((S25/S24)-1)*100</f>
        <v>0.88889337302771043</v>
      </c>
    </row>
    <row r="26" spans="1:27" ht="21" customHeight="1" x14ac:dyDescent="0.25">
      <c r="B26" s="67">
        <v>2002</v>
      </c>
      <c r="C26" s="169">
        <v>45.513477000000002</v>
      </c>
      <c r="D26" s="169">
        <v>45.381135999999998</v>
      </c>
      <c r="E26" s="169">
        <v>45.737271</v>
      </c>
      <c r="F26" s="169">
        <v>44.518718999999997</v>
      </c>
      <c r="G26" s="169">
        <v>44.933706000000001</v>
      </c>
      <c r="H26" s="169">
        <v>42.234994</v>
      </c>
      <c r="I26" s="169">
        <v>40.811857000000003</v>
      </c>
      <c r="J26" s="169">
        <v>39.491337000000001</v>
      </c>
      <c r="K26" s="169">
        <v>44.489106999999997</v>
      </c>
      <c r="L26" s="169">
        <v>42.380282999999999</v>
      </c>
      <c r="M26" s="169">
        <v>45.987419000000003</v>
      </c>
      <c r="N26" s="170">
        <v>47.124141999999999</v>
      </c>
      <c r="O26" s="164">
        <f t="shared" ref="O26:O39" si="10">SUM(C26:E26)</f>
        <v>136.63188399999999</v>
      </c>
      <c r="P26" s="130">
        <f t="shared" ref="P26:P40" si="11">((O26/O25)-1)*100</f>
        <v>4.8200477180492252</v>
      </c>
      <c r="Q26" s="166">
        <f t="shared" si="6"/>
        <v>528.60344799999996</v>
      </c>
      <c r="R26" s="130">
        <f t="shared" si="7"/>
        <v>3.357927380091108</v>
      </c>
      <c r="S26" s="167">
        <f t="shared" si="8"/>
        <v>539.60208699999998</v>
      </c>
      <c r="T26" s="130">
        <f t="shared" si="9"/>
        <v>4.2753065919364452</v>
      </c>
    </row>
    <row r="27" spans="1:27" s="20" customFormat="1" ht="21" customHeight="1" x14ac:dyDescent="0.25">
      <c r="A27" s="55"/>
      <c r="B27" s="67">
        <v>2003</v>
      </c>
      <c r="C27" s="169">
        <v>44.393380000000001</v>
      </c>
      <c r="D27" s="169">
        <v>48.915618000000002</v>
      </c>
      <c r="E27" s="169">
        <v>45.343096000000003</v>
      </c>
      <c r="F27" s="169">
        <v>49.017488999999998</v>
      </c>
      <c r="G27" s="169">
        <v>44.598450999999997</v>
      </c>
      <c r="H27" s="169">
        <v>47.049908000000002</v>
      </c>
      <c r="I27" s="169">
        <v>42.467804999999998</v>
      </c>
      <c r="J27" s="169">
        <v>41.809525000000001</v>
      </c>
      <c r="K27" s="169">
        <v>46.416584</v>
      </c>
      <c r="L27" s="169">
        <v>44.718662000000002</v>
      </c>
      <c r="M27" s="169">
        <v>48.354402999999998</v>
      </c>
      <c r="N27" s="170">
        <v>46.427112999999999</v>
      </c>
      <c r="O27" s="164">
        <f t="shared" si="10"/>
        <v>138.65209400000001</v>
      </c>
      <c r="P27" s="130">
        <f t="shared" si="11"/>
        <v>1.4785787481346846</v>
      </c>
      <c r="Q27" s="166">
        <f t="shared" si="6"/>
        <v>549.51203399999997</v>
      </c>
      <c r="R27" s="130">
        <f t="shared" si="7"/>
        <v>3.9554388226389348</v>
      </c>
      <c r="S27" s="167">
        <f t="shared" si="8"/>
        <v>561.30675499999995</v>
      </c>
      <c r="T27" s="130">
        <f t="shared" si="9"/>
        <v>4.0223469335840312</v>
      </c>
    </row>
    <row r="28" spans="1:27" ht="21" customHeight="1" x14ac:dyDescent="0.25">
      <c r="B28" s="67">
        <v>2004</v>
      </c>
      <c r="C28" s="169">
        <v>49.824548999999998</v>
      </c>
      <c r="D28" s="169">
        <v>47.064608</v>
      </c>
      <c r="E28" s="169">
        <v>47.489189000000003</v>
      </c>
      <c r="F28" s="169">
        <v>51.487394999999999</v>
      </c>
      <c r="G28" s="169">
        <v>50.083634000000004</v>
      </c>
      <c r="H28" s="169">
        <v>45.163288000000001</v>
      </c>
      <c r="I28" s="169">
        <v>42.258712000000003</v>
      </c>
      <c r="J28" s="169">
        <v>42.050057000000002</v>
      </c>
      <c r="K28" s="169">
        <v>55.014764</v>
      </c>
      <c r="L28" s="169">
        <v>37.530141</v>
      </c>
      <c r="M28" s="169">
        <v>47.701478999999999</v>
      </c>
      <c r="N28" s="170">
        <v>48.760559000000001</v>
      </c>
      <c r="O28" s="164">
        <f t="shared" si="10"/>
        <v>144.37834599999999</v>
      </c>
      <c r="P28" s="130">
        <f t="shared" si="11"/>
        <v>4.1299426750813995</v>
      </c>
      <c r="Q28" s="166">
        <f t="shared" si="6"/>
        <v>564.42837499999996</v>
      </c>
      <c r="R28" s="130">
        <f t="shared" si="7"/>
        <v>2.7144703076693588</v>
      </c>
      <c r="S28" s="167">
        <f t="shared" si="8"/>
        <v>560.63665600000013</v>
      </c>
      <c r="T28" s="130">
        <f t="shared" si="9"/>
        <v>-0.11938195897889248</v>
      </c>
    </row>
    <row r="29" spans="1:27" ht="21" customHeight="1" x14ac:dyDescent="0.25">
      <c r="B29" s="67">
        <v>2005</v>
      </c>
      <c r="C29" s="169">
        <v>50.126511999999998</v>
      </c>
      <c r="D29" s="169">
        <v>48.532057999999999</v>
      </c>
      <c r="E29" s="169">
        <v>46.741233999999999</v>
      </c>
      <c r="F29" s="169">
        <v>50.548248000000001</v>
      </c>
      <c r="G29" s="169">
        <v>43.872149</v>
      </c>
      <c r="H29" s="169">
        <v>47.500743</v>
      </c>
      <c r="I29" s="169">
        <v>45.282620000000001</v>
      </c>
      <c r="J29" s="169">
        <v>44.683059</v>
      </c>
      <c r="K29" s="169">
        <v>43.457310999999997</v>
      </c>
      <c r="L29" s="169">
        <v>49.406970000000001</v>
      </c>
      <c r="M29" s="169">
        <v>50.096044999999997</v>
      </c>
      <c r="N29" s="170">
        <v>49.802903999999998</v>
      </c>
      <c r="O29" s="164">
        <f t="shared" si="10"/>
        <v>145.39980399999999</v>
      </c>
      <c r="P29" s="130">
        <f t="shared" si="11"/>
        <v>0.70748698007663258</v>
      </c>
      <c r="Q29" s="166">
        <f t="shared" si="6"/>
        <v>570.04985299999998</v>
      </c>
      <c r="R29" s="130">
        <f t="shared" si="7"/>
        <v>0.99595949618940249</v>
      </c>
      <c r="S29" s="167">
        <f t="shared" si="8"/>
        <v>579.54661899999996</v>
      </c>
      <c r="T29" s="130">
        <f t="shared" si="9"/>
        <v>3.3729444547771159</v>
      </c>
    </row>
    <row r="30" spans="1:27" ht="21" customHeight="1" x14ac:dyDescent="0.25">
      <c r="B30" s="67">
        <v>2006</v>
      </c>
      <c r="C30" s="169">
        <v>50.550148</v>
      </c>
      <c r="D30" s="169">
        <v>50.707413000000003</v>
      </c>
      <c r="E30" s="169">
        <v>47.820509000000001</v>
      </c>
      <c r="F30" s="169">
        <v>51.971549000000003</v>
      </c>
      <c r="G30" s="169">
        <v>48.689667</v>
      </c>
      <c r="H30" s="169">
        <v>47.078423999999998</v>
      </c>
      <c r="I30" s="169">
        <v>45.703981470000002</v>
      </c>
      <c r="J30" s="169">
        <v>43.995113289999999</v>
      </c>
      <c r="K30" s="169">
        <v>47.21656617</v>
      </c>
      <c r="L30" s="169">
        <v>47.527664819999998</v>
      </c>
      <c r="M30" s="169">
        <v>50.058600179999999</v>
      </c>
      <c r="N30" s="170">
        <v>48.515944609999998</v>
      </c>
      <c r="O30" s="164">
        <f t="shared" si="10"/>
        <v>149.07807000000003</v>
      </c>
      <c r="P30" s="130">
        <f t="shared" si="11"/>
        <v>2.5297599438304896</v>
      </c>
      <c r="Q30" s="166">
        <f t="shared" si="6"/>
        <v>579.83558054000014</v>
      </c>
      <c r="R30" s="130">
        <f t="shared" si="7"/>
        <v>1.7166441651551789</v>
      </c>
      <c r="S30" s="167">
        <f t="shared" si="8"/>
        <v>592.83837106999999</v>
      </c>
      <c r="T30" s="130">
        <f t="shared" si="9"/>
        <v>2.2934741803747771</v>
      </c>
    </row>
    <row r="31" spans="1:27" ht="21" customHeight="1" x14ac:dyDescent="0.25">
      <c r="B31" s="67">
        <v>2007</v>
      </c>
      <c r="C31" s="169">
        <v>50.165517299999998</v>
      </c>
      <c r="D31" s="169">
        <v>50.238386229999996</v>
      </c>
      <c r="E31" s="169">
        <v>60.420960999999998</v>
      </c>
      <c r="F31" s="169">
        <v>49.826797999999997</v>
      </c>
      <c r="G31" s="169">
        <v>49.682679</v>
      </c>
      <c r="H31" s="169">
        <v>49.486159000000001</v>
      </c>
      <c r="I31" s="169">
        <v>45.787848859999997</v>
      </c>
      <c r="J31" s="169">
        <v>45.142709000000004</v>
      </c>
      <c r="K31" s="169">
        <v>50.185519290000002</v>
      </c>
      <c r="L31" s="169">
        <v>45.496448560000005</v>
      </c>
      <c r="M31" s="169">
        <v>52.597415140000003</v>
      </c>
      <c r="N31" s="170">
        <v>51.446460139999999</v>
      </c>
      <c r="O31" s="164">
        <f t="shared" si="10"/>
        <v>160.82486452999999</v>
      </c>
      <c r="P31" s="130">
        <f t="shared" si="11"/>
        <v>7.8796261113388111</v>
      </c>
      <c r="Q31" s="166">
        <f t="shared" si="6"/>
        <v>600.47690151999996</v>
      </c>
      <c r="R31" s="130">
        <f t="shared" si="7"/>
        <v>3.5598575997658921</v>
      </c>
      <c r="S31" s="167">
        <f t="shared" si="8"/>
        <v>586.12648780999996</v>
      </c>
      <c r="T31" s="130">
        <f t="shared" si="9"/>
        <v>-1.1321607351234553</v>
      </c>
    </row>
    <row r="32" spans="1:27" ht="21" customHeight="1" x14ac:dyDescent="0.25">
      <c r="B32" s="67">
        <v>2008</v>
      </c>
      <c r="C32" s="169">
        <v>51.570200759999999</v>
      </c>
      <c r="D32" s="169">
        <v>48.960169439999994</v>
      </c>
      <c r="E32" s="169">
        <v>50.346669540000001</v>
      </c>
      <c r="F32" s="169">
        <v>54.625844239999999</v>
      </c>
      <c r="G32" s="169">
        <v>47.188784839999997</v>
      </c>
      <c r="H32" s="169">
        <v>42.778418000000002</v>
      </c>
      <c r="I32" s="169">
        <v>47.183740119999996</v>
      </c>
      <c r="J32" s="169">
        <v>44.1039502</v>
      </c>
      <c r="K32" s="169">
        <v>47.021886590000001</v>
      </c>
      <c r="L32" s="169">
        <v>53.461697219999998</v>
      </c>
      <c r="M32" s="169">
        <v>48.070239600000001</v>
      </c>
      <c r="N32" s="170">
        <v>49.644151880000003</v>
      </c>
      <c r="O32" s="164">
        <f t="shared" si="10"/>
        <v>150.87703973999999</v>
      </c>
      <c r="P32" s="130">
        <f t="shared" si="11"/>
        <v>-6.185501737602495</v>
      </c>
      <c r="Q32" s="166">
        <f t="shared" si="6"/>
        <v>584.95575242999996</v>
      </c>
      <c r="R32" s="130">
        <f t="shared" si="7"/>
        <v>-2.5848036869879576</v>
      </c>
      <c r="S32" s="167">
        <f t="shared" si="8"/>
        <v>584.84087878000003</v>
      </c>
      <c r="T32" s="130">
        <f t="shared" si="9"/>
        <v>-0.21933986208394485</v>
      </c>
    </row>
    <row r="33" spans="2:24" ht="21" customHeight="1" x14ac:dyDescent="0.25">
      <c r="B33" s="67">
        <v>2009</v>
      </c>
      <c r="C33" s="169">
        <v>49.651820219999998</v>
      </c>
      <c r="D33" s="169">
        <v>51.41322735</v>
      </c>
      <c r="E33" s="169">
        <v>49.010591060000003</v>
      </c>
      <c r="F33" s="169">
        <v>50.809892179999999</v>
      </c>
      <c r="G33" s="169">
        <v>48.85284643</v>
      </c>
      <c r="H33" s="169">
        <v>45.616835930000001</v>
      </c>
      <c r="I33" s="169">
        <v>44.38036237</v>
      </c>
      <c r="J33" s="169">
        <v>43.032850780000004</v>
      </c>
      <c r="K33" s="169">
        <v>46.705446500000001</v>
      </c>
      <c r="L33" s="169">
        <v>43.868864909999999</v>
      </c>
      <c r="M33" s="169">
        <v>49.143553619999999</v>
      </c>
      <c r="N33" s="170">
        <v>46.997472189999996</v>
      </c>
      <c r="O33" s="164">
        <f t="shared" si="10"/>
        <v>150.07563862999999</v>
      </c>
      <c r="P33" s="130">
        <f t="shared" si="11"/>
        <v>-0.53116174030257701</v>
      </c>
      <c r="Q33" s="166">
        <f t="shared" si="6"/>
        <v>569.48376353999993</v>
      </c>
      <c r="R33" s="130">
        <f t="shared" si="7"/>
        <v>-2.6449844839933512</v>
      </c>
      <c r="S33" s="167">
        <f t="shared" si="8"/>
        <v>574.21123886999987</v>
      </c>
      <c r="T33" s="130">
        <f t="shared" si="9"/>
        <v>-1.8175268343372242</v>
      </c>
    </row>
    <row r="34" spans="2:24" ht="21" customHeight="1" x14ac:dyDescent="0.25">
      <c r="B34" s="67">
        <v>2010</v>
      </c>
      <c r="C34" s="169">
        <v>50.161214999999999</v>
      </c>
      <c r="D34" s="169">
        <v>51.083941780000004</v>
      </c>
      <c r="E34" s="169">
        <v>49.872014350000001</v>
      </c>
      <c r="F34" s="169">
        <v>51.374578749999998</v>
      </c>
      <c r="G34" s="169">
        <v>48.527193150000002</v>
      </c>
      <c r="H34" s="169">
        <v>49.063745470000001</v>
      </c>
      <c r="I34" s="169">
        <v>45.099447830000003</v>
      </c>
      <c r="J34" s="169">
        <v>45.016888090000002</v>
      </c>
      <c r="K34" s="169">
        <v>48.145080049999997</v>
      </c>
      <c r="L34" s="169">
        <v>47.758535590000001</v>
      </c>
      <c r="M34" s="169">
        <v>48.913687019999998</v>
      </c>
      <c r="N34" s="170">
        <v>52.178412270000003</v>
      </c>
      <c r="O34" s="164">
        <f t="shared" si="10"/>
        <v>151.11717113</v>
      </c>
      <c r="P34" s="130">
        <f t="shared" si="11"/>
        <v>0.69400504272905117</v>
      </c>
      <c r="Q34" s="166">
        <f t="shared" si="6"/>
        <v>587.19473935000008</v>
      </c>
      <c r="R34" s="130">
        <f t="shared" si="7"/>
        <v>3.1100054020690493</v>
      </c>
      <c r="S34" s="167">
        <f t="shared" si="8"/>
        <v>580.66568964999999</v>
      </c>
      <c r="T34" s="130">
        <f t="shared" si="9"/>
        <v>1.1240551112691399</v>
      </c>
    </row>
    <row r="35" spans="2:24" ht="21" customHeight="1" x14ac:dyDescent="0.25">
      <c r="B35" s="67">
        <v>2011</v>
      </c>
      <c r="C35" s="169">
        <v>48.952018209999999</v>
      </c>
      <c r="D35" s="169">
        <v>49.868844029999998</v>
      </c>
      <c r="E35" s="169">
        <v>49.838433860000002</v>
      </c>
      <c r="F35" s="169">
        <v>50.402054380000003</v>
      </c>
      <c r="G35" s="169">
        <v>47.926135760000001</v>
      </c>
      <c r="H35" s="169">
        <v>46.566152559999999</v>
      </c>
      <c r="I35" s="169">
        <v>42.73103794</v>
      </c>
      <c r="J35" s="169">
        <v>47.793832139999999</v>
      </c>
      <c r="K35" s="169">
        <v>46.069679210000004</v>
      </c>
      <c r="L35" s="169">
        <v>44.972044759999996</v>
      </c>
      <c r="M35" s="169">
        <v>48.322360600000003</v>
      </c>
      <c r="N35" s="170">
        <v>46.699116140000001</v>
      </c>
      <c r="O35" s="164">
        <f t="shared" si="10"/>
        <v>148.65929610000001</v>
      </c>
      <c r="P35" s="130">
        <f t="shared" si="11"/>
        <v>-1.6264697199007139</v>
      </c>
      <c r="Q35" s="166">
        <f t="shared" si="6"/>
        <v>570.14170959</v>
      </c>
      <c r="R35" s="130">
        <f t="shared" si="7"/>
        <v>-2.904152339456767</v>
      </c>
      <c r="S35" s="167">
        <f t="shared" si="8"/>
        <v>567.80276361000006</v>
      </c>
      <c r="T35" s="130">
        <f t="shared" si="9"/>
        <v>-2.215203389708309</v>
      </c>
    </row>
    <row r="36" spans="2:24" ht="21" customHeight="1" x14ac:dyDescent="0.25">
      <c r="B36" s="67">
        <v>2012</v>
      </c>
      <c r="C36" s="169">
        <v>50.541704659999994</v>
      </c>
      <c r="D36" s="169">
        <v>47.46721007</v>
      </c>
      <c r="E36" s="169">
        <v>47.476751450000002</v>
      </c>
      <c r="F36" s="169">
        <v>50.577388469999995</v>
      </c>
      <c r="G36" s="169">
        <v>49.107766099999999</v>
      </c>
      <c r="H36" s="169">
        <v>46.043872069999999</v>
      </c>
      <c r="I36" s="169">
        <v>44.695061850000002</v>
      </c>
      <c r="J36" s="169">
        <v>41.916323859999999</v>
      </c>
      <c r="K36" s="169">
        <v>47.1237803</v>
      </c>
      <c r="L36" s="169">
        <v>44.389797780000002</v>
      </c>
      <c r="M36" s="169">
        <v>54.002977100000003</v>
      </c>
      <c r="N36" s="170">
        <v>45.202734169999999</v>
      </c>
      <c r="O36" s="164">
        <f t="shared" si="10"/>
        <v>145.48566617999998</v>
      </c>
      <c r="P36" s="130">
        <f t="shared" si="11"/>
        <v>-2.1348344861428559</v>
      </c>
      <c r="Q36" s="166">
        <f t="shared" si="6"/>
        <v>568.54536787999996</v>
      </c>
      <c r="R36" s="130">
        <f t="shared" si="7"/>
        <v>-0.27999033979605459</v>
      </c>
      <c r="S36" s="167">
        <f t="shared" si="8"/>
        <v>588.82338188000006</v>
      </c>
      <c r="T36" s="130">
        <f t="shared" si="9"/>
        <v>3.702098618956029</v>
      </c>
      <c r="X36" s="32"/>
    </row>
    <row r="37" spans="2:24" ht="21" customHeight="1" x14ac:dyDescent="0.25">
      <c r="B37" s="67">
        <v>2013</v>
      </c>
      <c r="C37" s="169">
        <v>53.685520560000001</v>
      </c>
      <c r="D37" s="169">
        <v>54.116521769999999</v>
      </c>
      <c r="E37" s="169">
        <v>51.15433428</v>
      </c>
      <c r="F37" s="169">
        <v>55.943342020000003</v>
      </c>
      <c r="G37" s="169">
        <v>57.299125600000004</v>
      </c>
      <c r="H37" s="169">
        <v>39.293862590000003</v>
      </c>
      <c r="I37" s="169">
        <v>43.187087869999999</v>
      </c>
      <c r="J37" s="169">
        <v>46.401914599999998</v>
      </c>
      <c r="K37" s="169">
        <v>50.444849359999999</v>
      </c>
      <c r="L37" s="169">
        <v>49.208448560000001</v>
      </c>
      <c r="M37" s="169">
        <v>54.008963840000007</v>
      </c>
      <c r="N37" s="170">
        <v>46.024007840000003</v>
      </c>
      <c r="O37" s="164">
        <f t="shared" si="10"/>
        <v>158.95637661000001</v>
      </c>
      <c r="P37" s="130">
        <f t="shared" si="11"/>
        <v>9.2591323830717442</v>
      </c>
      <c r="Q37" s="166">
        <f t="shared" si="6"/>
        <v>600.76797888999999</v>
      </c>
      <c r="R37" s="130">
        <f t="shared" si="7"/>
        <v>5.6675531682110369</v>
      </c>
      <c r="S37" s="167">
        <f t="shared" si="8"/>
        <v>595.27130140000008</v>
      </c>
      <c r="T37" s="130">
        <f t="shared" si="9"/>
        <v>1.0950515415018014</v>
      </c>
      <c r="X37" s="32"/>
    </row>
    <row r="38" spans="2:24" ht="21" customHeight="1" x14ac:dyDescent="0.25">
      <c r="B38" s="67">
        <v>2014</v>
      </c>
      <c r="C38" s="169">
        <v>53.07579604</v>
      </c>
      <c r="D38" s="169">
        <v>53.719793969999998</v>
      </c>
      <c r="E38" s="169">
        <v>49.980195700000003</v>
      </c>
      <c r="F38" s="169">
        <v>51.765736160000003</v>
      </c>
      <c r="G38" s="169">
        <v>50.977488030000004</v>
      </c>
      <c r="H38" s="169">
        <v>46.477019429999999</v>
      </c>
      <c r="I38" s="169">
        <v>42.8846986</v>
      </c>
      <c r="J38" s="169">
        <v>46.777520610000003</v>
      </c>
      <c r="K38" s="169">
        <v>45.738247110000003</v>
      </c>
      <c r="L38" s="169">
        <v>48.133820880000002</v>
      </c>
      <c r="M38" s="169">
        <v>54.282818089999999</v>
      </c>
      <c r="N38" s="170">
        <v>41.630963819999998</v>
      </c>
      <c r="O38" s="164">
        <f t="shared" si="10"/>
        <v>156.77578571000001</v>
      </c>
      <c r="P38" s="130">
        <f t="shared" si="11"/>
        <v>-1.371817190668656</v>
      </c>
      <c r="Q38" s="166">
        <f t="shared" si="6"/>
        <v>585.44409844000006</v>
      </c>
      <c r="R38" s="130">
        <f t="shared" si="7"/>
        <v>-2.5507152492236451</v>
      </c>
      <c r="S38" s="167">
        <f t="shared" si="8"/>
        <v>575.73414287000003</v>
      </c>
      <c r="T38" s="130">
        <f t="shared" si="9"/>
        <v>-3.2820595389112861</v>
      </c>
      <c r="X38" s="32"/>
    </row>
    <row r="39" spans="2:24" ht="21" customHeight="1" x14ac:dyDescent="0.25">
      <c r="B39" s="67">
        <v>2015</v>
      </c>
      <c r="C39" s="169">
        <v>45.254219749999997</v>
      </c>
      <c r="D39" s="169">
        <v>55.850824609999997</v>
      </c>
      <c r="E39" s="169">
        <v>53.135988679999997</v>
      </c>
      <c r="F39" s="169">
        <v>50.058964359999997</v>
      </c>
      <c r="G39" s="169">
        <v>43.750605319999998</v>
      </c>
      <c r="H39" s="169">
        <v>48.23547104</v>
      </c>
      <c r="I39" s="169">
        <v>41.781954460000001</v>
      </c>
      <c r="J39" s="169">
        <v>41.225621279999999</v>
      </c>
      <c r="K39" s="169">
        <v>52.238002819999998</v>
      </c>
      <c r="L39" s="169">
        <v>40.500520440000003</v>
      </c>
      <c r="M39" s="169">
        <v>41.741822720000002</v>
      </c>
      <c r="N39" s="170">
        <v>48.13196353</v>
      </c>
      <c r="O39" s="164">
        <f t="shared" si="10"/>
        <v>154.24103303999999</v>
      </c>
      <c r="P39" s="130">
        <f t="shared" si="11"/>
        <v>-1.6168011268581584</v>
      </c>
      <c r="Q39" s="166">
        <f t="shared" si="6"/>
        <v>561.90595901000006</v>
      </c>
      <c r="R39" s="130">
        <f>((Q39/Q37)-1)*100</f>
        <v>-6.4687235747489025</v>
      </c>
      <c r="S39" s="167"/>
      <c r="T39" s="111"/>
      <c r="X39" s="32"/>
    </row>
    <row r="40" spans="2:24" ht="21" customHeight="1" x14ac:dyDescent="0.25">
      <c r="B40" s="82">
        <v>2016</v>
      </c>
      <c r="C40" s="171">
        <v>47.325970750000003</v>
      </c>
      <c r="D40" s="172">
        <v>41.585383229999998</v>
      </c>
      <c r="E40" s="172">
        <v>41.911249570000003</v>
      </c>
      <c r="F40" s="172"/>
      <c r="G40" s="172"/>
      <c r="H40" s="172"/>
      <c r="I40" s="172"/>
      <c r="J40" s="172"/>
      <c r="K40" s="172"/>
      <c r="L40" s="172"/>
      <c r="M40" s="172"/>
      <c r="N40" s="173"/>
      <c r="O40" s="165">
        <f>SUM(C40:E40)</f>
        <v>130.82260355</v>
      </c>
      <c r="P40" s="137">
        <f t="shared" si="11"/>
        <v>-15.183008715927615</v>
      </c>
      <c r="Q40" s="114"/>
      <c r="R40" s="137"/>
      <c r="S40" s="168"/>
      <c r="T40" s="112"/>
    </row>
    <row r="41" spans="2:24" ht="21" customHeight="1" x14ac:dyDescent="0.25">
      <c r="B41" s="67"/>
      <c r="C41" s="68"/>
      <c r="D41" s="68"/>
      <c r="E41" s="68"/>
      <c r="F41" s="68"/>
      <c r="G41" s="68"/>
      <c r="H41" s="68"/>
      <c r="O41" s="69"/>
      <c r="P41" s="68"/>
      <c r="S41" s="35"/>
      <c r="T41" s="5"/>
    </row>
    <row r="42" spans="2:24" ht="30" x14ac:dyDescent="0.4">
      <c r="B42" s="57" t="s">
        <v>58</v>
      </c>
      <c r="C42" s="54"/>
      <c r="D42" s="54"/>
      <c r="E42" s="54"/>
      <c r="F42" s="54"/>
      <c r="G42" s="54"/>
      <c r="H42" s="54"/>
      <c r="I42" s="54"/>
      <c r="J42" s="54"/>
      <c r="K42" s="54"/>
      <c r="L42" s="54"/>
      <c r="M42" s="54"/>
      <c r="N42" s="54"/>
      <c r="O42" s="54"/>
      <c r="P42" s="54"/>
      <c r="Q42" s="54"/>
      <c r="R42" s="54"/>
      <c r="S42" s="54"/>
      <c r="T42" s="122"/>
    </row>
    <row r="43" spans="2:24" ht="47.25" x14ac:dyDescent="0.25">
      <c r="B43" s="163" t="s">
        <v>23</v>
      </c>
      <c r="C43" s="158" t="s">
        <v>24</v>
      </c>
      <c r="D43" s="158" t="s">
        <v>25</v>
      </c>
      <c r="E43" s="158" t="s">
        <v>26</v>
      </c>
      <c r="F43" s="158" t="s">
        <v>27</v>
      </c>
      <c r="G43" s="158" t="s">
        <v>28</v>
      </c>
      <c r="H43" s="158" t="s">
        <v>29</v>
      </c>
      <c r="I43" s="158" t="s">
        <v>30</v>
      </c>
      <c r="J43" s="158" t="s">
        <v>31</v>
      </c>
      <c r="K43" s="158" t="s">
        <v>32</v>
      </c>
      <c r="L43" s="158" t="s">
        <v>33</v>
      </c>
      <c r="M43" s="158" t="s">
        <v>34</v>
      </c>
      <c r="N43" s="159" t="s">
        <v>35</v>
      </c>
      <c r="O43" s="160" t="s">
        <v>67</v>
      </c>
      <c r="P43" s="161" t="s">
        <v>64</v>
      </c>
      <c r="Q43" s="162" t="s">
        <v>23</v>
      </c>
      <c r="R43" s="161" t="s">
        <v>36</v>
      </c>
      <c r="S43" s="162" t="s">
        <v>63</v>
      </c>
      <c r="T43" s="163" t="s">
        <v>66</v>
      </c>
    </row>
    <row r="44" spans="2:24" ht="21" customHeight="1" x14ac:dyDescent="0.25">
      <c r="B44" s="67">
        <v>2000</v>
      </c>
      <c r="C44" s="169">
        <v>17.643999999999998</v>
      </c>
      <c r="D44" s="169">
        <v>16.446000000000002</v>
      </c>
      <c r="E44" s="169">
        <v>17.355</v>
      </c>
      <c r="F44" s="169">
        <v>17.216000000000001</v>
      </c>
      <c r="G44" s="169">
        <v>17.291</v>
      </c>
      <c r="H44" s="169">
        <v>15.750999999999999</v>
      </c>
      <c r="I44" s="169">
        <v>14.891</v>
      </c>
      <c r="J44" s="169">
        <v>16.071999999999999</v>
      </c>
      <c r="K44" s="169">
        <v>17.206</v>
      </c>
      <c r="L44" s="169">
        <v>15.824</v>
      </c>
      <c r="M44" s="169">
        <v>17.327000000000002</v>
      </c>
      <c r="N44" s="170">
        <v>14.992000000000001</v>
      </c>
      <c r="O44" s="189">
        <f>SUM(C44:E44)</f>
        <v>51.445000000000007</v>
      </c>
      <c r="P44" s="110"/>
      <c r="Q44" s="166">
        <f>SUM(C44:N44)</f>
        <v>198.01499999999999</v>
      </c>
      <c r="R44" s="110"/>
      <c r="S44" s="167">
        <f>SUM(I44:N44,C45:H45)</f>
        <v>188.374</v>
      </c>
      <c r="T44" s="110"/>
    </row>
    <row r="45" spans="2:24" ht="21" customHeight="1" x14ac:dyDescent="0.25">
      <c r="B45" s="67">
        <v>2001</v>
      </c>
      <c r="C45" s="169">
        <v>15.275</v>
      </c>
      <c r="D45" s="169">
        <v>14.365</v>
      </c>
      <c r="E45" s="169">
        <v>16.138000000000002</v>
      </c>
      <c r="F45" s="169">
        <v>15.679</v>
      </c>
      <c r="G45" s="169">
        <v>15.308999999999999</v>
      </c>
      <c r="H45" s="169">
        <v>15.295999999999999</v>
      </c>
      <c r="I45" s="169">
        <v>13.579000000000001</v>
      </c>
      <c r="J45" s="169">
        <v>14.916</v>
      </c>
      <c r="K45" s="169">
        <v>13.055</v>
      </c>
      <c r="L45" s="169">
        <v>15.708</v>
      </c>
      <c r="M45" s="169">
        <v>15.802</v>
      </c>
      <c r="N45" s="170">
        <v>14.358000000000001</v>
      </c>
      <c r="O45" s="164">
        <f>SUM(C45:E45)</f>
        <v>45.778000000000006</v>
      </c>
      <c r="P45" s="130">
        <f>((O45/O44)-1)*100</f>
        <v>-11.015647779181649</v>
      </c>
      <c r="Q45" s="166">
        <f t="shared" ref="Q45:Q59" si="12">SUM(C45:N45)</f>
        <v>179.48000000000002</v>
      </c>
      <c r="R45" s="130">
        <f t="shared" ref="R45:R58" si="13">((Q45/Q44)-1)*100</f>
        <v>-9.3604019897482349</v>
      </c>
      <c r="S45" s="167">
        <f t="shared" ref="S45:S58" si="14">SUM(I45:N45,C46:H46)</f>
        <v>178.991388</v>
      </c>
      <c r="T45" s="130">
        <f t="shared" ref="T45:T58" si="15">((S45/S44)-1)*100</f>
        <v>-4.9808423667809798</v>
      </c>
    </row>
    <row r="46" spans="2:24" ht="21" customHeight="1" x14ac:dyDescent="0.25">
      <c r="B46" s="67">
        <v>2002</v>
      </c>
      <c r="C46" s="169">
        <v>15.425125</v>
      </c>
      <c r="D46" s="169">
        <v>16.089824</v>
      </c>
      <c r="E46" s="169">
        <v>14.810775</v>
      </c>
      <c r="F46" s="169">
        <v>15.152775999999999</v>
      </c>
      <c r="G46" s="169">
        <v>15.937282</v>
      </c>
      <c r="H46" s="169">
        <v>14.157605999999999</v>
      </c>
      <c r="I46" s="169">
        <v>13.431316000000001</v>
      </c>
      <c r="J46" s="169">
        <v>13.250802</v>
      </c>
      <c r="K46" s="169">
        <v>15.220326</v>
      </c>
      <c r="L46" s="169">
        <v>14.262028000000001</v>
      </c>
      <c r="M46" s="169">
        <v>15.271551000000001</v>
      </c>
      <c r="N46" s="170">
        <v>15.670101000000001</v>
      </c>
      <c r="O46" s="164">
        <f t="shared" ref="O46:O59" si="16">SUM(C46:E46)</f>
        <v>46.325724000000001</v>
      </c>
      <c r="P46" s="130">
        <f t="shared" ref="P46:P60" si="17">((O46/O45)-1)*100</f>
        <v>1.1964786578705811</v>
      </c>
      <c r="Q46" s="166">
        <f t="shared" si="12"/>
        <v>178.67951199999999</v>
      </c>
      <c r="R46" s="130">
        <f t="shared" si="13"/>
        <v>-0.44600401158905179</v>
      </c>
      <c r="S46" s="167">
        <f t="shared" si="14"/>
        <v>179.17818499999998</v>
      </c>
      <c r="T46" s="130">
        <f t="shared" si="15"/>
        <v>0.10436088690477519</v>
      </c>
    </row>
    <row r="47" spans="2:24" ht="21" customHeight="1" x14ac:dyDescent="0.25">
      <c r="B47" s="67">
        <v>2003</v>
      </c>
      <c r="C47" s="169">
        <v>15.747154999999999</v>
      </c>
      <c r="D47" s="169">
        <v>14.593305000000001</v>
      </c>
      <c r="E47" s="169">
        <v>15.269683000000001</v>
      </c>
      <c r="F47" s="169">
        <v>15.913672999999999</v>
      </c>
      <c r="G47" s="169">
        <v>14.721757999999999</v>
      </c>
      <c r="H47" s="169">
        <v>15.826487</v>
      </c>
      <c r="I47" s="169">
        <v>13.44158</v>
      </c>
      <c r="J47" s="169">
        <v>13.986858</v>
      </c>
      <c r="K47" s="169">
        <v>15.291069</v>
      </c>
      <c r="L47" s="169">
        <v>13.566444000000001</v>
      </c>
      <c r="M47" s="169">
        <v>14.383787</v>
      </c>
      <c r="N47" s="170">
        <v>14.270497000000001</v>
      </c>
      <c r="O47" s="164">
        <f t="shared" si="16"/>
        <v>45.610143000000001</v>
      </c>
      <c r="P47" s="130">
        <f t="shared" si="17"/>
        <v>-1.5446731064580832</v>
      </c>
      <c r="Q47" s="166">
        <f t="shared" si="12"/>
        <v>177.01229599999999</v>
      </c>
      <c r="R47" s="130">
        <f t="shared" si="13"/>
        <v>-0.93307619958129528</v>
      </c>
      <c r="S47" s="167">
        <f t="shared" si="14"/>
        <v>172.520646</v>
      </c>
      <c r="T47" s="130">
        <f t="shared" si="15"/>
        <v>-3.7155968512573079</v>
      </c>
    </row>
    <row r="48" spans="2:24" ht="21" customHeight="1" x14ac:dyDescent="0.25">
      <c r="B48" s="67">
        <v>2004</v>
      </c>
      <c r="C48" s="169">
        <v>14.110480000000001</v>
      </c>
      <c r="D48" s="169">
        <v>14.734699000000001</v>
      </c>
      <c r="E48" s="169">
        <v>14.585642</v>
      </c>
      <c r="F48" s="169">
        <v>17.090306000000002</v>
      </c>
      <c r="G48" s="169">
        <v>12.764301</v>
      </c>
      <c r="H48" s="169">
        <v>14.294983</v>
      </c>
      <c r="I48" s="169">
        <v>12.540463000000001</v>
      </c>
      <c r="J48" s="169">
        <v>13.569697</v>
      </c>
      <c r="K48" s="169">
        <v>14.136809</v>
      </c>
      <c r="L48" s="169">
        <v>13.857885</v>
      </c>
      <c r="M48" s="169">
        <v>15.015250999999999</v>
      </c>
      <c r="N48" s="170">
        <v>14.077422</v>
      </c>
      <c r="O48" s="164">
        <f t="shared" si="16"/>
        <v>43.430821000000002</v>
      </c>
      <c r="P48" s="130">
        <f t="shared" si="17"/>
        <v>-4.7781520877932753</v>
      </c>
      <c r="Q48" s="166">
        <f t="shared" si="12"/>
        <v>170.77793800000003</v>
      </c>
      <c r="R48" s="130">
        <f t="shared" si="13"/>
        <v>-3.5219914892239745</v>
      </c>
      <c r="S48" s="167">
        <f t="shared" si="14"/>
        <v>169.30712299999999</v>
      </c>
      <c r="T48" s="130">
        <f t="shared" si="15"/>
        <v>-1.8626889444872674</v>
      </c>
    </row>
    <row r="49" spans="2:20" ht="21" customHeight="1" x14ac:dyDescent="0.25">
      <c r="B49" s="67">
        <v>2005</v>
      </c>
      <c r="C49" s="169">
        <v>15.716858999999999</v>
      </c>
      <c r="D49" s="169">
        <v>15.064484999999999</v>
      </c>
      <c r="E49" s="169">
        <v>13.008775999999999</v>
      </c>
      <c r="F49" s="169">
        <v>14.79576</v>
      </c>
      <c r="G49" s="169">
        <v>13.507082</v>
      </c>
      <c r="H49" s="169">
        <v>14.016634</v>
      </c>
      <c r="I49" s="169">
        <v>13.577372</v>
      </c>
      <c r="J49" s="169">
        <v>13.828557</v>
      </c>
      <c r="K49" s="169">
        <v>12.752036</v>
      </c>
      <c r="L49" s="169">
        <v>15.632501</v>
      </c>
      <c r="M49" s="169">
        <v>16.016808999999999</v>
      </c>
      <c r="N49" s="170">
        <v>14.858755</v>
      </c>
      <c r="O49" s="164">
        <f t="shared" si="16"/>
        <v>43.790119999999995</v>
      </c>
      <c r="P49" s="130">
        <f t="shared" si="17"/>
        <v>0.82729037058726362</v>
      </c>
      <c r="Q49" s="166">
        <f t="shared" si="12"/>
        <v>172.77562599999999</v>
      </c>
      <c r="R49" s="130">
        <f t="shared" si="13"/>
        <v>1.1697576533568066</v>
      </c>
      <c r="S49" s="167">
        <f t="shared" si="14"/>
        <v>180.62121800000003</v>
      </c>
      <c r="T49" s="130">
        <f t="shared" si="15"/>
        <v>6.6825865324048106</v>
      </c>
    </row>
    <row r="50" spans="2:20" ht="21" customHeight="1" x14ac:dyDescent="0.25">
      <c r="B50" s="67">
        <v>2006</v>
      </c>
      <c r="C50" s="169">
        <v>16.583504999999999</v>
      </c>
      <c r="D50" s="169">
        <v>15.715180999999999</v>
      </c>
      <c r="E50" s="169">
        <v>15.098273000000001</v>
      </c>
      <c r="F50" s="169">
        <v>16.641998000000001</v>
      </c>
      <c r="G50" s="169">
        <v>16.021951000000001</v>
      </c>
      <c r="H50" s="169">
        <v>13.89428</v>
      </c>
      <c r="I50" s="169">
        <v>13.69052387</v>
      </c>
      <c r="J50" s="169">
        <v>18.503092540000001</v>
      </c>
      <c r="K50" s="169">
        <v>8.8528064000000004</v>
      </c>
      <c r="L50" s="169">
        <v>16.6985949</v>
      </c>
      <c r="M50" s="169">
        <v>15.64231247</v>
      </c>
      <c r="N50" s="170">
        <v>14.823448150000001</v>
      </c>
      <c r="O50" s="164">
        <f t="shared" si="16"/>
        <v>47.396958999999995</v>
      </c>
      <c r="P50" s="130">
        <f t="shared" si="17"/>
        <v>8.2366501850189131</v>
      </c>
      <c r="Q50" s="166">
        <f t="shared" si="12"/>
        <v>182.16596632999997</v>
      </c>
      <c r="R50" s="130">
        <f t="shared" si="13"/>
        <v>5.4349913511527292</v>
      </c>
      <c r="S50" s="167">
        <f t="shared" si="14"/>
        <v>178.92369382999999</v>
      </c>
      <c r="T50" s="130">
        <f t="shared" si="15"/>
        <v>-0.93982544730710771</v>
      </c>
    </row>
    <row r="51" spans="2:20" ht="21" customHeight="1" x14ac:dyDescent="0.25">
      <c r="B51" s="67">
        <v>2007</v>
      </c>
      <c r="C51" s="169">
        <v>15.1410763</v>
      </c>
      <c r="D51" s="169">
        <v>15.3258022</v>
      </c>
      <c r="E51" s="169">
        <v>14.266302</v>
      </c>
      <c r="F51" s="169">
        <v>15.821291</v>
      </c>
      <c r="G51" s="169">
        <v>15.309475000000001</v>
      </c>
      <c r="H51" s="169">
        <v>14.848969</v>
      </c>
      <c r="I51" s="169">
        <v>12.802743380000001</v>
      </c>
      <c r="J51" s="169">
        <v>14.121687</v>
      </c>
      <c r="K51" s="169">
        <v>15.265510320000001</v>
      </c>
      <c r="L51" s="169">
        <v>13.50409108</v>
      </c>
      <c r="M51" s="169">
        <v>14.85956333</v>
      </c>
      <c r="N51" s="170">
        <v>14.34257073</v>
      </c>
      <c r="O51" s="164">
        <f t="shared" si="16"/>
        <v>44.733180500000003</v>
      </c>
      <c r="P51" s="130">
        <f t="shared" si="17"/>
        <v>-5.6201464317573446</v>
      </c>
      <c r="Q51" s="166">
        <f t="shared" si="12"/>
        <v>175.60908134000002</v>
      </c>
      <c r="R51" s="130">
        <f t="shared" si="13"/>
        <v>-3.5994017554969227</v>
      </c>
      <c r="S51" s="167">
        <f t="shared" si="14"/>
        <v>170.10560771000002</v>
      </c>
      <c r="T51" s="130">
        <f t="shared" si="15"/>
        <v>-4.9284060323381613</v>
      </c>
    </row>
    <row r="52" spans="2:20" ht="21" customHeight="1" x14ac:dyDescent="0.25">
      <c r="B52" s="67">
        <v>2008</v>
      </c>
      <c r="C52" s="169">
        <v>14.98662833</v>
      </c>
      <c r="D52" s="169">
        <v>13.74376065</v>
      </c>
      <c r="E52" s="169">
        <v>13.450393119999999</v>
      </c>
      <c r="F52" s="169">
        <v>14.985283150000001</v>
      </c>
      <c r="G52" s="169">
        <v>15.00767783</v>
      </c>
      <c r="H52" s="169">
        <v>13.03569879</v>
      </c>
      <c r="I52" s="169">
        <v>11.844078119999999</v>
      </c>
      <c r="J52" s="169">
        <v>13.0224186</v>
      </c>
      <c r="K52" s="169">
        <v>13.10256109</v>
      </c>
      <c r="L52" s="169">
        <v>12.91287056</v>
      </c>
      <c r="M52" s="169">
        <v>13.485157259999999</v>
      </c>
      <c r="N52" s="170">
        <v>12.679810079999999</v>
      </c>
      <c r="O52" s="164">
        <f t="shared" si="16"/>
        <v>42.180782100000002</v>
      </c>
      <c r="P52" s="130">
        <f t="shared" si="17"/>
        <v>-5.7058281380193865</v>
      </c>
      <c r="Q52" s="166">
        <f t="shared" si="12"/>
        <v>162.25633758000001</v>
      </c>
      <c r="R52" s="130">
        <f t="shared" si="13"/>
        <v>-7.6036749683505933</v>
      </c>
      <c r="S52" s="167">
        <f t="shared" si="14"/>
        <v>150.53244936999999</v>
      </c>
      <c r="T52" s="130">
        <f t="shared" si="15"/>
        <v>-11.506474479882399</v>
      </c>
    </row>
    <row r="53" spans="2:20" ht="21" customHeight="1" x14ac:dyDescent="0.25">
      <c r="B53" s="67">
        <v>2009</v>
      </c>
      <c r="C53" s="169">
        <v>12.713714619999999</v>
      </c>
      <c r="D53" s="169">
        <v>12.77601209</v>
      </c>
      <c r="E53" s="169">
        <v>11.47227927</v>
      </c>
      <c r="F53" s="169">
        <v>12.73320376</v>
      </c>
      <c r="G53" s="169">
        <v>11.478118609999999</v>
      </c>
      <c r="H53" s="169">
        <v>12.312225310000001</v>
      </c>
      <c r="I53" s="169">
        <v>10.29386347</v>
      </c>
      <c r="J53" s="169">
        <v>9.9467429000000003</v>
      </c>
      <c r="K53" s="169">
        <v>11.861681410000001</v>
      </c>
      <c r="L53" s="169">
        <v>10.843854519999999</v>
      </c>
      <c r="M53" s="169">
        <v>11.563077609999999</v>
      </c>
      <c r="N53" s="170">
        <v>11.446114029999999</v>
      </c>
      <c r="O53" s="164">
        <f t="shared" si="16"/>
        <v>36.962005980000001</v>
      </c>
      <c r="P53" s="130">
        <f t="shared" si="17"/>
        <v>-12.372402454813658</v>
      </c>
      <c r="Q53" s="166">
        <f t="shared" si="12"/>
        <v>139.4408876</v>
      </c>
      <c r="R53" s="130">
        <f t="shared" si="13"/>
        <v>-14.061361374406056</v>
      </c>
      <c r="S53" s="167">
        <f t="shared" si="14"/>
        <v>132.72725149000001</v>
      </c>
      <c r="T53" s="130">
        <f t="shared" si="15"/>
        <v>-11.828145994114426</v>
      </c>
    </row>
    <row r="54" spans="2:20" ht="21" customHeight="1" x14ac:dyDescent="0.25">
      <c r="B54" s="67">
        <v>2010</v>
      </c>
      <c r="C54" s="169">
        <v>11.363194180000001</v>
      </c>
      <c r="D54" s="169">
        <v>11.065076510000001</v>
      </c>
      <c r="E54" s="169">
        <v>11.43392324</v>
      </c>
      <c r="F54" s="169">
        <v>11.012521250000001</v>
      </c>
      <c r="G54" s="169">
        <v>11.13220237</v>
      </c>
      <c r="H54" s="169">
        <v>10.765000000000001</v>
      </c>
      <c r="I54" s="169">
        <v>9.3642411200000009</v>
      </c>
      <c r="J54" s="169">
        <v>9.7786683599999993</v>
      </c>
      <c r="K54" s="169">
        <v>10.98737309</v>
      </c>
      <c r="L54" s="169">
        <v>9.1076121699999995</v>
      </c>
      <c r="M54" s="169">
        <v>11.693241</v>
      </c>
      <c r="N54" s="170">
        <v>11.22443174</v>
      </c>
      <c r="O54" s="164">
        <f t="shared" si="16"/>
        <v>33.862193930000004</v>
      </c>
      <c r="P54" s="130">
        <f t="shared" si="17"/>
        <v>-8.3864821938433032</v>
      </c>
      <c r="Q54" s="166">
        <f t="shared" si="12"/>
        <v>128.92748503000001</v>
      </c>
      <c r="R54" s="130">
        <f t="shared" si="13"/>
        <v>-7.5396841994858192</v>
      </c>
      <c r="S54" s="167">
        <f t="shared" si="14"/>
        <v>126.04782641999999</v>
      </c>
      <c r="T54" s="130">
        <f t="shared" si="15"/>
        <v>-5.0324443511159949</v>
      </c>
    </row>
    <row r="55" spans="2:20" ht="21" customHeight="1" x14ac:dyDescent="0.25">
      <c r="B55" s="67">
        <v>2011</v>
      </c>
      <c r="C55" s="169">
        <v>10.02253065</v>
      </c>
      <c r="D55" s="169">
        <v>11.79190665</v>
      </c>
      <c r="E55" s="169">
        <v>9.0363136199999996</v>
      </c>
      <c r="F55" s="169">
        <v>11.7762493</v>
      </c>
      <c r="G55" s="169">
        <v>10.629486529999999</v>
      </c>
      <c r="H55" s="169">
        <v>10.635772189999999</v>
      </c>
      <c r="I55" s="169">
        <v>9.0297751099999992</v>
      </c>
      <c r="J55" s="169">
        <v>9.5559519999999996</v>
      </c>
      <c r="K55" s="169">
        <v>8.7644657499999994</v>
      </c>
      <c r="L55" s="169">
        <v>9.94818186</v>
      </c>
      <c r="M55" s="169">
        <v>10.41702738</v>
      </c>
      <c r="N55" s="170">
        <v>9.9310966300000008</v>
      </c>
      <c r="O55" s="164">
        <f t="shared" si="16"/>
        <v>30.850750920000003</v>
      </c>
      <c r="P55" s="130">
        <f t="shared" si="17"/>
        <v>-8.8932306519337256</v>
      </c>
      <c r="Q55" s="166">
        <f t="shared" si="12"/>
        <v>121.53875767000001</v>
      </c>
      <c r="R55" s="130">
        <f t="shared" si="13"/>
        <v>-5.7309171572537343</v>
      </c>
      <c r="S55" s="167">
        <f t="shared" si="14"/>
        <v>116.60531001999999</v>
      </c>
      <c r="T55" s="130">
        <f t="shared" si="15"/>
        <v>-7.4912171579515352</v>
      </c>
    </row>
    <row r="56" spans="2:20" ht="21" customHeight="1" x14ac:dyDescent="0.25">
      <c r="B56" s="67">
        <v>2012</v>
      </c>
      <c r="C56" s="169">
        <v>10.616247810000001</v>
      </c>
      <c r="D56" s="169">
        <v>9.3209119999999999</v>
      </c>
      <c r="E56" s="169">
        <v>8.3950800099999991</v>
      </c>
      <c r="F56" s="169">
        <v>10.16348369</v>
      </c>
      <c r="G56" s="169">
        <v>9.8390700800000008</v>
      </c>
      <c r="H56" s="169">
        <v>10.6240177</v>
      </c>
      <c r="I56" s="169">
        <v>8.7469889599999995</v>
      </c>
      <c r="J56" s="169">
        <v>8.4101090900000006</v>
      </c>
      <c r="K56" s="169">
        <v>14.90731671</v>
      </c>
      <c r="L56" s="169">
        <v>7.3496247099999996</v>
      </c>
      <c r="M56" s="169">
        <v>10.423245079999999</v>
      </c>
      <c r="N56" s="170">
        <v>11.71621768</v>
      </c>
      <c r="O56" s="164">
        <f t="shared" si="16"/>
        <v>28.332239819999998</v>
      </c>
      <c r="P56" s="130">
        <f t="shared" si="17"/>
        <v>-8.1635325718029677</v>
      </c>
      <c r="Q56" s="166">
        <f t="shared" si="12"/>
        <v>120.51231352000001</v>
      </c>
      <c r="R56" s="130">
        <f t="shared" si="13"/>
        <v>-0.84454059731874365</v>
      </c>
      <c r="S56" s="167">
        <f t="shared" si="14"/>
        <v>121.18742677000002</v>
      </c>
      <c r="T56" s="130">
        <f t="shared" si="15"/>
        <v>3.9295952724743843</v>
      </c>
    </row>
    <row r="57" spans="2:20" ht="21" customHeight="1" x14ac:dyDescent="0.25">
      <c r="B57" s="67">
        <v>2013</v>
      </c>
      <c r="C57" s="169">
        <v>12.114011980000001</v>
      </c>
      <c r="D57" s="169">
        <v>9.0450124299999999</v>
      </c>
      <c r="E57" s="169">
        <v>10.57185447</v>
      </c>
      <c r="F57" s="169">
        <v>9.8903761899999996</v>
      </c>
      <c r="G57" s="169">
        <v>7.86300036</v>
      </c>
      <c r="H57" s="169">
        <v>10.14966911</v>
      </c>
      <c r="I57" s="169">
        <v>8.1970810400000005</v>
      </c>
      <c r="J57" s="169">
        <v>8.9854637799999999</v>
      </c>
      <c r="K57" s="169">
        <v>13.36988367</v>
      </c>
      <c r="L57" s="169">
        <v>6.8550244100000004</v>
      </c>
      <c r="M57" s="169">
        <v>10.069408939999999</v>
      </c>
      <c r="N57" s="170">
        <v>8.7852478499999993</v>
      </c>
      <c r="O57" s="164">
        <f t="shared" si="16"/>
        <v>31.730878879999999</v>
      </c>
      <c r="P57" s="130">
        <f t="shared" si="17"/>
        <v>11.99565964989775</v>
      </c>
      <c r="Q57" s="166">
        <f t="shared" si="12"/>
        <v>115.89603423</v>
      </c>
      <c r="R57" s="130">
        <f t="shared" si="13"/>
        <v>-3.830545738576252</v>
      </c>
      <c r="S57" s="167">
        <f t="shared" si="14"/>
        <v>113.05125375</v>
      </c>
      <c r="T57" s="130">
        <f t="shared" si="15"/>
        <v>-6.7137105200208218</v>
      </c>
    </row>
    <row r="58" spans="2:20" ht="21" customHeight="1" x14ac:dyDescent="0.25">
      <c r="B58" s="67">
        <v>2014</v>
      </c>
      <c r="C58" s="169">
        <v>9.5683715599999992</v>
      </c>
      <c r="D58" s="169">
        <v>9.8193733400000003</v>
      </c>
      <c r="E58" s="169">
        <v>10.150996730000001</v>
      </c>
      <c r="F58" s="169">
        <v>8.4190912000000004</v>
      </c>
      <c r="G58" s="169">
        <v>9.5695108900000001</v>
      </c>
      <c r="H58" s="169">
        <v>9.2618003400000006</v>
      </c>
      <c r="I58" s="169">
        <v>8.2921412500000002</v>
      </c>
      <c r="J58" s="169">
        <v>8.6515166299999997</v>
      </c>
      <c r="K58" s="169">
        <v>9.3469056899999998</v>
      </c>
      <c r="L58" s="169">
        <v>9.1433525299999996</v>
      </c>
      <c r="M58" s="169">
        <v>9.2196755499999998</v>
      </c>
      <c r="N58" s="170">
        <v>8.8307336500000009</v>
      </c>
      <c r="O58" s="164">
        <f t="shared" si="16"/>
        <v>29.538741630000004</v>
      </c>
      <c r="P58" s="130">
        <f t="shared" si="17"/>
        <v>-6.9085298843761356</v>
      </c>
      <c r="Q58" s="166">
        <f t="shared" si="12"/>
        <v>110.27346936000001</v>
      </c>
      <c r="R58" s="130">
        <f t="shared" si="13"/>
        <v>-4.8513867686290286</v>
      </c>
      <c r="S58" s="167">
        <f t="shared" si="14"/>
        <v>108.32802698</v>
      </c>
      <c r="T58" s="130">
        <f t="shared" si="15"/>
        <v>-4.1779516929948191</v>
      </c>
    </row>
    <row r="59" spans="2:20" ht="21" customHeight="1" x14ac:dyDescent="0.25">
      <c r="B59" s="67">
        <v>2015</v>
      </c>
      <c r="C59" s="169">
        <v>10.272478230000001</v>
      </c>
      <c r="D59" s="169">
        <v>8.0346480299999996</v>
      </c>
      <c r="E59" s="169">
        <v>9.3572859600000005</v>
      </c>
      <c r="F59" s="169">
        <v>9.2109204499999997</v>
      </c>
      <c r="G59" s="169">
        <v>8.6648936200000009</v>
      </c>
      <c r="H59" s="169">
        <v>9.3034753899999991</v>
      </c>
      <c r="I59" s="169">
        <v>7.5812295900000004</v>
      </c>
      <c r="J59" s="169">
        <v>7.7115731199999997</v>
      </c>
      <c r="K59" s="169">
        <v>9.5503741400000006</v>
      </c>
      <c r="L59" s="169">
        <v>8.4818605799999993</v>
      </c>
      <c r="M59" s="169">
        <v>9.4643004800000003</v>
      </c>
      <c r="N59" s="170">
        <v>9.3803873000000006</v>
      </c>
      <c r="O59" s="164">
        <f t="shared" si="16"/>
        <v>27.664412220000003</v>
      </c>
      <c r="P59" s="130">
        <f t="shared" si="17"/>
        <v>-6.3453258553722636</v>
      </c>
      <c r="Q59" s="166">
        <f t="shared" si="12"/>
        <v>107.01342689000002</v>
      </c>
      <c r="R59" s="130">
        <f>((Q59/Q57)-1)*100</f>
        <v>-7.664289290841575</v>
      </c>
      <c r="S59" s="167"/>
      <c r="T59" s="111"/>
    </row>
    <row r="60" spans="2:20" ht="21" customHeight="1" x14ac:dyDescent="0.25">
      <c r="B60" s="82">
        <v>2016</v>
      </c>
      <c r="C60" s="171">
        <v>9.6363406099999995</v>
      </c>
      <c r="D60" s="172">
        <v>9.2031702699999993</v>
      </c>
      <c r="E60" s="172">
        <v>9.1801481999999996</v>
      </c>
      <c r="F60" s="172"/>
      <c r="G60" s="172"/>
      <c r="H60" s="172"/>
      <c r="I60" s="172"/>
      <c r="J60" s="172"/>
      <c r="K60" s="172"/>
      <c r="L60" s="172"/>
      <c r="M60" s="172"/>
      <c r="N60" s="173"/>
      <c r="O60" s="165">
        <f>SUM(C60:E60)</f>
        <v>28.019659079999997</v>
      </c>
      <c r="P60" s="137">
        <f t="shared" si="17"/>
        <v>1.2841294337826881</v>
      </c>
      <c r="Q60" s="114"/>
      <c r="R60" s="137"/>
      <c r="S60" s="168"/>
      <c r="T60" s="112"/>
    </row>
    <row r="61" spans="2:20" ht="21" customHeight="1" x14ac:dyDescent="0.25">
      <c r="B61" s="67"/>
      <c r="C61" s="68"/>
      <c r="D61" s="68"/>
      <c r="E61" s="68"/>
      <c r="F61" s="68"/>
      <c r="G61" s="68"/>
      <c r="H61" s="68"/>
      <c r="O61" s="69"/>
      <c r="P61" s="68"/>
    </row>
    <row r="62" spans="2:20" ht="30" x14ac:dyDescent="0.4">
      <c r="B62" s="57" t="s">
        <v>59</v>
      </c>
      <c r="C62" s="54"/>
      <c r="D62" s="54"/>
      <c r="E62" s="54"/>
      <c r="F62" s="54"/>
      <c r="G62" s="54"/>
      <c r="H62" s="54"/>
      <c r="I62" s="54"/>
      <c r="J62" s="54"/>
      <c r="K62" s="54"/>
      <c r="L62" s="54"/>
      <c r="M62" s="54"/>
      <c r="N62" s="54"/>
      <c r="O62" s="54"/>
      <c r="P62" s="54"/>
      <c r="Q62" s="54"/>
      <c r="R62" s="54"/>
      <c r="S62" s="54"/>
      <c r="T62" s="122"/>
    </row>
    <row r="63" spans="2:20" ht="47.25" x14ac:dyDescent="0.25">
      <c r="B63" s="163" t="s">
        <v>23</v>
      </c>
      <c r="C63" s="158" t="s">
        <v>24</v>
      </c>
      <c r="D63" s="158" t="s">
        <v>25</v>
      </c>
      <c r="E63" s="158" t="s">
        <v>26</v>
      </c>
      <c r="F63" s="158" t="s">
        <v>27</v>
      </c>
      <c r="G63" s="158" t="s">
        <v>28</v>
      </c>
      <c r="H63" s="158" t="s">
        <v>29</v>
      </c>
      <c r="I63" s="158" t="s">
        <v>30</v>
      </c>
      <c r="J63" s="158" t="s">
        <v>31</v>
      </c>
      <c r="K63" s="158" t="s">
        <v>32</v>
      </c>
      <c r="L63" s="158" t="s">
        <v>33</v>
      </c>
      <c r="M63" s="158" t="s">
        <v>34</v>
      </c>
      <c r="N63" s="159" t="s">
        <v>35</v>
      </c>
      <c r="O63" s="160" t="s">
        <v>67</v>
      </c>
      <c r="P63" s="161" t="s">
        <v>64</v>
      </c>
      <c r="Q63" s="162" t="s">
        <v>23</v>
      </c>
      <c r="R63" s="161" t="s">
        <v>36</v>
      </c>
      <c r="S63" s="162" t="s">
        <v>63</v>
      </c>
      <c r="T63" s="163" t="s">
        <v>66</v>
      </c>
    </row>
    <row r="64" spans="2:20" ht="21" customHeight="1" x14ac:dyDescent="0.25">
      <c r="B64" s="67">
        <v>2000</v>
      </c>
      <c r="C64" s="169">
        <v>4.59</v>
      </c>
      <c r="D64" s="169">
        <v>3.1819999999999999</v>
      </c>
      <c r="E64" s="169">
        <v>4.1870000000000003</v>
      </c>
      <c r="F64" s="169">
        <v>3.9820000000000002</v>
      </c>
      <c r="G64" s="169">
        <v>3.157</v>
      </c>
      <c r="H64" s="169">
        <v>3.5009999999999999</v>
      </c>
      <c r="I64" s="169">
        <v>5.0629999999999997</v>
      </c>
      <c r="J64" s="169">
        <v>3.452</v>
      </c>
      <c r="K64" s="169">
        <v>4.1070000000000002</v>
      </c>
      <c r="L64" s="169">
        <v>3.0110000000000001</v>
      </c>
      <c r="M64" s="169">
        <v>4.298</v>
      </c>
      <c r="N64" s="170">
        <v>3.9990000000000001</v>
      </c>
      <c r="O64" s="189">
        <f>SUM(C64:E64)</f>
        <v>11.959</v>
      </c>
      <c r="P64" s="110"/>
      <c r="Q64" s="166">
        <f>SUM(C64:N64)</f>
        <v>46.529000000000003</v>
      </c>
      <c r="R64" s="110"/>
      <c r="S64" s="167">
        <f>SUM(I64:N64,C65:H65)</f>
        <v>48.206776999999995</v>
      </c>
      <c r="T64" s="110"/>
    </row>
    <row r="65" spans="2:20" ht="21" customHeight="1" x14ac:dyDescent="0.25">
      <c r="B65" s="67">
        <v>2001</v>
      </c>
      <c r="C65" s="169">
        <v>3.7749999999999999</v>
      </c>
      <c r="D65" s="169">
        <v>5.2327779999999997</v>
      </c>
      <c r="E65" s="169">
        <v>3.8169930000000001</v>
      </c>
      <c r="F65" s="169">
        <v>3.9180350000000002</v>
      </c>
      <c r="G65" s="169">
        <v>3.8184749999999998</v>
      </c>
      <c r="H65" s="169">
        <v>3.7154959999999999</v>
      </c>
      <c r="I65" s="169">
        <v>2.96841</v>
      </c>
      <c r="J65" s="169">
        <v>4.1496510000000004</v>
      </c>
      <c r="K65" s="169">
        <v>3.7736040000000002</v>
      </c>
      <c r="L65" s="169">
        <v>6.0618600000000002</v>
      </c>
      <c r="M65" s="169">
        <v>3.1874359999999999</v>
      </c>
      <c r="N65" s="170">
        <v>3.8292769999999998</v>
      </c>
      <c r="O65" s="164">
        <f>SUM(C65:E65)</f>
        <v>12.824771</v>
      </c>
      <c r="P65" s="130">
        <f>((O65/O64)-1)*100</f>
        <v>7.2394932686679514</v>
      </c>
      <c r="Q65" s="166">
        <f t="shared" ref="Q65:Q79" si="18">SUM(C65:N65)</f>
        <v>48.247014999999998</v>
      </c>
      <c r="R65" s="130">
        <f t="shared" ref="R65:R78" si="19">((Q65/Q64)-1)*100</f>
        <v>3.6923531560961953</v>
      </c>
      <c r="S65" s="167">
        <f t="shared" ref="S65:S78" si="20">SUM(I65:N65,C66:H66)</f>
        <v>49.879295000000013</v>
      </c>
      <c r="T65" s="130">
        <f t="shared" ref="T65:T78" si="21">((S65/S64)-1)*100</f>
        <v>3.4694665440919703</v>
      </c>
    </row>
    <row r="66" spans="2:20" ht="21" customHeight="1" x14ac:dyDescent="0.25">
      <c r="B66" s="67">
        <v>2002</v>
      </c>
      <c r="C66" s="169">
        <v>4.5912899999999999</v>
      </c>
      <c r="D66" s="169">
        <v>3.9005459999999998</v>
      </c>
      <c r="E66" s="169">
        <v>3.9852720000000001</v>
      </c>
      <c r="F66" s="169">
        <v>5.7183849999999996</v>
      </c>
      <c r="G66" s="169">
        <v>4.1525990000000004</v>
      </c>
      <c r="H66" s="169">
        <v>3.5609649999999999</v>
      </c>
      <c r="I66" s="169">
        <v>4.1555960000000001</v>
      </c>
      <c r="J66" s="169">
        <v>3.7936960000000002</v>
      </c>
      <c r="K66" s="169">
        <v>3.1540840000000001</v>
      </c>
      <c r="L66" s="169">
        <v>4.4346949999999996</v>
      </c>
      <c r="M66" s="169">
        <v>4.0742159999999998</v>
      </c>
      <c r="N66" s="170">
        <v>4.1123440000000002</v>
      </c>
      <c r="O66" s="164">
        <f t="shared" ref="O66:O79" si="22">SUM(C66:E66)</f>
        <v>12.477107999999999</v>
      </c>
      <c r="P66" s="130">
        <f t="shared" ref="P66:P80" si="23">((O66/O65)-1)*100</f>
        <v>-2.7108710167222494</v>
      </c>
      <c r="Q66" s="166">
        <f t="shared" si="18"/>
        <v>49.633687999999992</v>
      </c>
      <c r="R66" s="130">
        <f t="shared" si="19"/>
        <v>2.8741114864826223</v>
      </c>
      <c r="S66" s="167">
        <f t="shared" si="20"/>
        <v>48.743866000000011</v>
      </c>
      <c r="T66" s="130">
        <f t="shared" si="21"/>
        <v>-2.2763533446092277</v>
      </c>
    </row>
    <row r="67" spans="2:20" ht="21" customHeight="1" x14ac:dyDescent="0.25">
      <c r="B67" s="67">
        <v>2003</v>
      </c>
      <c r="C67" s="169">
        <v>4.1587529999999999</v>
      </c>
      <c r="D67" s="169">
        <v>4.1393399999999998</v>
      </c>
      <c r="E67" s="169">
        <v>4.0907179999999999</v>
      </c>
      <c r="F67" s="169">
        <v>4.1972480000000001</v>
      </c>
      <c r="G67" s="169">
        <v>4.0273149999999998</v>
      </c>
      <c r="H67" s="169">
        <v>4.4058609999999998</v>
      </c>
      <c r="I67" s="169">
        <v>3.8458860000000001</v>
      </c>
      <c r="J67" s="169">
        <v>3.8117700000000001</v>
      </c>
      <c r="K67" s="169">
        <v>4.1683770000000004</v>
      </c>
      <c r="L67" s="169">
        <v>3.8903210000000001</v>
      </c>
      <c r="M67" s="169">
        <v>4.1340070000000004</v>
      </c>
      <c r="N67" s="170">
        <v>4.1870580000000004</v>
      </c>
      <c r="O67" s="164">
        <f t="shared" si="22"/>
        <v>12.388811</v>
      </c>
      <c r="P67" s="130">
        <f t="shared" si="23"/>
        <v>-0.70767200219793436</v>
      </c>
      <c r="Q67" s="166">
        <f t="shared" si="18"/>
        <v>49.056654000000002</v>
      </c>
      <c r="R67" s="130">
        <f t="shared" si="19"/>
        <v>-1.1625853795107721</v>
      </c>
      <c r="S67" s="167">
        <f t="shared" si="20"/>
        <v>47.999516</v>
      </c>
      <c r="T67" s="130">
        <f t="shared" si="21"/>
        <v>-1.5270639386707918</v>
      </c>
    </row>
    <row r="68" spans="2:20" ht="21" customHeight="1" x14ac:dyDescent="0.25">
      <c r="B68" s="67">
        <v>2004</v>
      </c>
      <c r="C68" s="169">
        <v>3.435327</v>
      </c>
      <c r="D68" s="169">
        <v>4.1840539999999997</v>
      </c>
      <c r="E68" s="169">
        <v>4.0204510000000004</v>
      </c>
      <c r="F68" s="169">
        <v>4.225015</v>
      </c>
      <c r="G68" s="169">
        <v>4.1089570000000002</v>
      </c>
      <c r="H68" s="169">
        <v>3.9882930000000001</v>
      </c>
      <c r="I68" s="169">
        <v>4.2759109999999998</v>
      </c>
      <c r="J68" s="169">
        <v>3.7487729999999999</v>
      </c>
      <c r="K68" s="169">
        <v>3.8567689999999999</v>
      </c>
      <c r="L68" s="169">
        <v>4.0141819999999999</v>
      </c>
      <c r="M68" s="169">
        <v>4.1086739999999997</v>
      </c>
      <c r="N68" s="170">
        <v>3.880887</v>
      </c>
      <c r="O68" s="164">
        <f t="shared" si="22"/>
        <v>11.639832</v>
      </c>
      <c r="P68" s="130">
        <f t="shared" si="23"/>
        <v>-6.0456084123004183</v>
      </c>
      <c r="Q68" s="166">
        <f t="shared" si="18"/>
        <v>47.847293000000001</v>
      </c>
      <c r="R68" s="130">
        <f t="shared" si="19"/>
        <v>-2.4652333605956978</v>
      </c>
      <c r="S68" s="167">
        <f t="shared" si="20"/>
        <v>47.970062999999996</v>
      </c>
      <c r="T68" s="130">
        <f t="shared" si="21"/>
        <v>-6.1361035390450347E-2</v>
      </c>
    </row>
    <row r="69" spans="2:20" ht="21" customHeight="1" x14ac:dyDescent="0.25">
      <c r="B69" s="67">
        <v>2005</v>
      </c>
      <c r="C69" s="169">
        <v>4.0619959999999997</v>
      </c>
      <c r="D69" s="169">
        <v>3.8939599999999999</v>
      </c>
      <c r="E69" s="169">
        <v>4.1690189999999996</v>
      </c>
      <c r="F69" s="169">
        <v>4.1779080000000004</v>
      </c>
      <c r="G69" s="169">
        <v>3.7480869999999999</v>
      </c>
      <c r="H69" s="169">
        <v>4.0338969999999996</v>
      </c>
      <c r="I69" s="169">
        <v>4.2805249999999999</v>
      </c>
      <c r="J69" s="169">
        <v>3.8134009999999998</v>
      </c>
      <c r="K69" s="169">
        <v>3.910825</v>
      </c>
      <c r="L69" s="169">
        <v>4.0800929999999997</v>
      </c>
      <c r="M69" s="169">
        <v>4.1001599999999998</v>
      </c>
      <c r="N69" s="170">
        <v>3.9162970000000001</v>
      </c>
      <c r="O69" s="164">
        <f t="shared" si="22"/>
        <v>12.124974999999999</v>
      </c>
      <c r="P69" s="130">
        <f t="shared" si="23"/>
        <v>4.1679553450599593</v>
      </c>
      <c r="Q69" s="166">
        <f t="shared" si="18"/>
        <v>48.186168000000002</v>
      </c>
      <c r="R69" s="130">
        <f t="shared" si="19"/>
        <v>0.70824278397525475</v>
      </c>
      <c r="S69" s="167">
        <f t="shared" si="20"/>
        <v>48.766904999999994</v>
      </c>
      <c r="T69" s="130">
        <f t="shared" si="21"/>
        <v>1.6611235219766041</v>
      </c>
    </row>
    <row r="70" spans="2:20" ht="21" customHeight="1" x14ac:dyDescent="0.25">
      <c r="B70" s="67">
        <v>2006</v>
      </c>
      <c r="C70" s="169">
        <v>4.4291660000000004</v>
      </c>
      <c r="D70" s="169">
        <v>3.8331019999999998</v>
      </c>
      <c r="E70" s="169">
        <v>3.9479829999999998</v>
      </c>
      <c r="F70" s="169">
        <v>4.4875030000000002</v>
      </c>
      <c r="G70" s="169">
        <v>3.8675229999999998</v>
      </c>
      <c r="H70" s="169">
        <v>4.1003270000000001</v>
      </c>
      <c r="I70" s="169">
        <v>4.2022449999999996</v>
      </c>
      <c r="J70" s="169">
        <v>3.8009499999999998</v>
      </c>
      <c r="K70" s="169">
        <v>4.05471</v>
      </c>
      <c r="L70" s="169">
        <v>4.137054</v>
      </c>
      <c r="M70" s="169">
        <v>4.2558280000000002</v>
      </c>
      <c r="N70" s="170">
        <v>3.9306920000000001</v>
      </c>
      <c r="O70" s="164">
        <f t="shared" si="22"/>
        <v>12.210251</v>
      </c>
      <c r="P70" s="130">
        <f t="shared" si="23"/>
        <v>0.70330866661580949</v>
      </c>
      <c r="Q70" s="166">
        <f t="shared" si="18"/>
        <v>49.047083000000001</v>
      </c>
      <c r="R70" s="130">
        <f t="shared" si="19"/>
        <v>1.7866434201615711</v>
      </c>
      <c r="S70" s="167">
        <f t="shared" si="20"/>
        <v>49.460344999999997</v>
      </c>
      <c r="T70" s="130">
        <f t="shared" si="21"/>
        <v>1.4219479378484223</v>
      </c>
    </row>
    <row r="71" spans="2:20" ht="21" customHeight="1" x14ac:dyDescent="0.25">
      <c r="B71" s="67">
        <v>2007</v>
      </c>
      <c r="C71" s="169">
        <v>4.1842709999999999</v>
      </c>
      <c r="D71" s="169">
        <v>4.2266329999999996</v>
      </c>
      <c r="E71" s="169">
        <v>4.0102950000000002</v>
      </c>
      <c r="F71" s="169">
        <v>4.2470739999999996</v>
      </c>
      <c r="G71" s="169">
        <v>4.0895039999999998</v>
      </c>
      <c r="H71" s="169">
        <v>4.3210889999999997</v>
      </c>
      <c r="I71" s="169">
        <v>4.0223079999999998</v>
      </c>
      <c r="J71" s="169">
        <v>4.321313</v>
      </c>
      <c r="K71" s="169">
        <v>4.3053140000000001</v>
      </c>
      <c r="L71" s="169">
        <v>3.9089200000000002</v>
      </c>
      <c r="M71" s="169">
        <v>4.4107630000000002</v>
      </c>
      <c r="N71" s="170">
        <v>4.1566000000000001</v>
      </c>
      <c r="O71" s="164">
        <f t="shared" si="22"/>
        <v>12.421198999999998</v>
      </c>
      <c r="P71" s="130">
        <f t="shared" si="23"/>
        <v>1.7276303329063269</v>
      </c>
      <c r="Q71" s="166">
        <f t="shared" si="18"/>
        <v>50.204084000000002</v>
      </c>
      <c r="R71" s="130">
        <f t="shared" si="19"/>
        <v>2.358959859039933</v>
      </c>
      <c r="S71" s="167">
        <f t="shared" si="20"/>
        <v>50.293787999999992</v>
      </c>
      <c r="T71" s="130">
        <f t="shared" si="21"/>
        <v>1.6850731631572691</v>
      </c>
    </row>
    <row r="72" spans="2:20" ht="21" customHeight="1" x14ac:dyDescent="0.25">
      <c r="B72" s="67">
        <v>2008</v>
      </c>
      <c r="C72" s="169">
        <v>4.2504999999999997</v>
      </c>
      <c r="D72" s="169">
        <v>4.1766019999999999</v>
      </c>
      <c r="E72" s="169">
        <v>3.8260459999999998</v>
      </c>
      <c r="F72" s="169">
        <v>4.730334</v>
      </c>
      <c r="G72" s="169">
        <v>3.8921990000000002</v>
      </c>
      <c r="H72" s="169">
        <v>4.2928889999999997</v>
      </c>
      <c r="I72" s="169">
        <v>3.9755199999999999</v>
      </c>
      <c r="J72" s="169">
        <v>4.1211060000000002</v>
      </c>
      <c r="K72" s="169">
        <v>4.1871720000000003</v>
      </c>
      <c r="L72" s="169">
        <v>4.1075939999999997</v>
      </c>
      <c r="M72" s="169">
        <v>4.4033600000000002</v>
      </c>
      <c r="N72" s="170">
        <v>4.1680710000000003</v>
      </c>
      <c r="O72" s="164">
        <f t="shared" si="22"/>
        <v>12.253147999999999</v>
      </c>
      <c r="P72" s="130">
        <f t="shared" si="23"/>
        <v>-1.3529370232293836</v>
      </c>
      <c r="Q72" s="166">
        <f t="shared" si="18"/>
        <v>50.131392999999989</v>
      </c>
      <c r="R72" s="130">
        <f t="shared" si="19"/>
        <v>-0.14479100943264323</v>
      </c>
      <c r="S72" s="167">
        <f t="shared" si="20"/>
        <v>50.225010999999995</v>
      </c>
      <c r="T72" s="130">
        <f t="shared" si="21"/>
        <v>-0.13675048695873659</v>
      </c>
    </row>
    <row r="73" spans="2:20" ht="21" customHeight="1" x14ac:dyDescent="0.25">
      <c r="B73" s="67">
        <v>2009</v>
      </c>
      <c r="C73" s="169">
        <v>4.1349030000000004</v>
      </c>
      <c r="D73" s="169">
        <v>4.2711779999999999</v>
      </c>
      <c r="E73" s="169">
        <v>4.2200119999999997</v>
      </c>
      <c r="F73" s="169">
        <v>4.262086</v>
      </c>
      <c r="G73" s="169">
        <v>4.3317059999999996</v>
      </c>
      <c r="H73" s="169">
        <v>4.0423030000000004</v>
      </c>
      <c r="I73" s="169">
        <v>4.4263750000000002</v>
      </c>
      <c r="J73" s="169">
        <v>3.9452342300000001</v>
      </c>
      <c r="K73" s="169">
        <v>4.3122781300000002</v>
      </c>
      <c r="L73" s="169">
        <v>3.9557003399999999</v>
      </c>
      <c r="M73" s="169">
        <v>6.4090996699999998</v>
      </c>
      <c r="N73" s="170">
        <v>2.2450791300000001</v>
      </c>
      <c r="O73" s="164">
        <f t="shared" si="22"/>
        <v>12.626093000000001</v>
      </c>
      <c r="P73" s="130">
        <f t="shared" si="23"/>
        <v>3.0436668193349226</v>
      </c>
      <c r="Q73" s="166">
        <f t="shared" si="18"/>
        <v>50.555954500000006</v>
      </c>
      <c r="R73" s="130">
        <f t="shared" si="19"/>
        <v>0.84689747200923371</v>
      </c>
      <c r="S73" s="167">
        <f t="shared" si="20"/>
        <v>51.908695549999997</v>
      </c>
      <c r="T73" s="130">
        <f t="shared" si="21"/>
        <v>3.3522830885990285</v>
      </c>
    </row>
    <row r="74" spans="2:20" ht="21" customHeight="1" x14ac:dyDescent="0.25">
      <c r="B74" s="67">
        <v>2010</v>
      </c>
      <c r="C74" s="169">
        <v>4.99617895</v>
      </c>
      <c r="D74" s="169">
        <v>4.3809188800000003</v>
      </c>
      <c r="E74" s="169">
        <v>4.2762222599999999</v>
      </c>
      <c r="F74" s="169">
        <v>4.4587446899999996</v>
      </c>
      <c r="G74" s="169">
        <v>4.1758642699999999</v>
      </c>
      <c r="H74" s="169">
        <v>4.327</v>
      </c>
      <c r="I74" s="169">
        <v>4.3652270099999999</v>
      </c>
      <c r="J74" s="169">
        <v>4.0716259600000004</v>
      </c>
      <c r="K74" s="169">
        <v>4.1130254700000002</v>
      </c>
      <c r="L74" s="169">
        <v>4.2935121400000007</v>
      </c>
      <c r="M74" s="169">
        <v>4.3889339999999999</v>
      </c>
      <c r="N74" s="170">
        <v>4.2223999499999998</v>
      </c>
      <c r="O74" s="164">
        <f t="shared" si="22"/>
        <v>13.653320090000001</v>
      </c>
      <c r="P74" s="130">
        <f t="shared" si="23"/>
        <v>8.1357478516909332</v>
      </c>
      <c r="Q74" s="166">
        <f t="shared" si="18"/>
        <v>52.069653580000008</v>
      </c>
      <c r="R74" s="130">
        <f t="shared" si="19"/>
        <v>2.9941064212327451</v>
      </c>
      <c r="S74" s="167">
        <f t="shared" si="20"/>
        <v>51.477792010000002</v>
      </c>
      <c r="T74" s="130">
        <f t="shared" si="21"/>
        <v>-0.83011822091528797</v>
      </c>
    </row>
    <row r="75" spans="2:20" ht="21" customHeight="1" x14ac:dyDescent="0.25">
      <c r="B75" s="67">
        <v>2011</v>
      </c>
      <c r="C75" s="169">
        <v>4.44388424</v>
      </c>
      <c r="D75" s="169">
        <v>4.3316053700000001</v>
      </c>
      <c r="E75" s="169">
        <v>4.2554103200000002</v>
      </c>
      <c r="F75" s="169">
        <v>4.38093457</v>
      </c>
      <c r="G75" s="169">
        <v>4.3613137200000001</v>
      </c>
      <c r="H75" s="169">
        <v>4.2499192599999995</v>
      </c>
      <c r="I75" s="169">
        <v>4.2931704900000005</v>
      </c>
      <c r="J75" s="169">
        <v>4.0854713299999981</v>
      </c>
      <c r="K75" s="169">
        <v>4.6236664000000012</v>
      </c>
      <c r="L75" s="169">
        <v>3.9860877600000002</v>
      </c>
      <c r="M75" s="169">
        <v>4.3909034599999996</v>
      </c>
      <c r="N75" s="170">
        <v>4.3841213699999999</v>
      </c>
      <c r="O75" s="164">
        <f t="shared" si="22"/>
        <v>13.03089993</v>
      </c>
      <c r="P75" s="130">
        <f t="shared" si="23"/>
        <v>-4.5587458280998971</v>
      </c>
      <c r="Q75" s="166">
        <f t="shared" si="18"/>
        <v>51.786488290000001</v>
      </c>
      <c r="R75" s="130">
        <f t="shared" si="19"/>
        <v>-0.54382019186078878</v>
      </c>
      <c r="S75" s="167">
        <f t="shared" si="20"/>
        <v>51.866265760000012</v>
      </c>
      <c r="T75" s="130">
        <f t="shared" si="21"/>
        <v>0.75464338082826821</v>
      </c>
    </row>
    <row r="76" spans="2:20" ht="21" customHeight="1" x14ac:dyDescent="0.25">
      <c r="B76" s="67">
        <v>2012</v>
      </c>
      <c r="C76" s="169">
        <v>4.4886592699999994</v>
      </c>
      <c r="D76" s="169">
        <v>4.6919359000000007</v>
      </c>
      <c r="E76" s="169">
        <v>3.4070351200000002</v>
      </c>
      <c r="F76" s="169">
        <v>4.53445038</v>
      </c>
      <c r="G76" s="169">
        <v>4.6196699199999998</v>
      </c>
      <c r="H76" s="169">
        <v>4.3610943600000001</v>
      </c>
      <c r="I76" s="169">
        <v>4.2741361400000004</v>
      </c>
      <c r="J76" s="169">
        <v>4.0564520799999997</v>
      </c>
      <c r="K76" s="169">
        <v>4.3542940799999998</v>
      </c>
      <c r="L76" s="169">
        <v>4.4873191600000002</v>
      </c>
      <c r="M76" s="169">
        <v>8.7465063599999997</v>
      </c>
      <c r="N76" s="170">
        <v>-2.5777034799999998</v>
      </c>
      <c r="O76" s="164">
        <f t="shared" si="22"/>
        <v>12.58763029</v>
      </c>
      <c r="P76" s="130">
        <f t="shared" si="23"/>
        <v>-3.4016809459145314</v>
      </c>
      <c r="Q76" s="166">
        <f t="shared" si="18"/>
        <v>49.443849290000003</v>
      </c>
      <c r="R76" s="130">
        <f t="shared" si="19"/>
        <v>-4.5236490778857501</v>
      </c>
      <c r="S76" s="167">
        <f t="shared" si="20"/>
        <v>49.088480750000002</v>
      </c>
      <c r="T76" s="130">
        <f t="shared" si="21"/>
        <v>-5.355668022937321</v>
      </c>
    </row>
    <row r="77" spans="2:20" ht="21" customHeight="1" x14ac:dyDescent="0.25">
      <c r="B77" s="67">
        <v>2013</v>
      </c>
      <c r="C77" s="169">
        <v>5.0420806499999999</v>
      </c>
      <c r="D77" s="169">
        <v>4.0758140899999997</v>
      </c>
      <c r="E77" s="169">
        <v>3.9407004699999999</v>
      </c>
      <c r="F77" s="169">
        <v>4.5142190600000003</v>
      </c>
      <c r="G77" s="169">
        <v>2.8792507299999999</v>
      </c>
      <c r="H77" s="169">
        <v>5.2954114099999998</v>
      </c>
      <c r="I77" s="169">
        <v>3.6030747299999999</v>
      </c>
      <c r="J77" s="169">
        <v>3.4966768699999999</v>
      </c>
      <c r="K77" s="169">
        <v>5.4831397299999995</v>
      </c>
      <c r="L77" s="169">
        <v>4.44408285</v>
      </c>
      <c r="M77" s="169">
        <v>4.4614881300000002</v>
      </c>
      <c r="N77" s="170">
        <v>4.5260547699999991</v>
      </c>
      <c r="O77" s="164">
        <f t="shared" si="22"/>
        <v>13.05859521</v>
      </c>
      <c r="P77" s="130">
        <f t="shared" si="23"/>
        <v>3.7414899321769113</v>
      </c>
      <c r="Q77" s="166">
        <f t="shared" si="18"/>
        <v>51.761993490000002</v>
      </c>
      <c r="R77" s="130">
        <f t="shared" si="19"/>
        <v>4.6884379620274474</v>
      </c>
      <c r="S77" s="167">
        <f t="shared" si="20"/>
        <v>53.522860279999989</v>
      </c>
      <c r="T77" s="130">
        <f t="shared" si="21"/>
        <v>9.0334421889803238</v>
      </c>
    </row>
    <row r="78" spans="2:20" ht="21" customHeight="1" x14ac:dyDescent="0.25">
      <c r="B78" s="67">
        <v>2014</v>
      </c>
      <c r="C78" s="169">
        <v>4.9408532699999999</v>
      </c>
      <c r="D78" s="169">
        <v>4.70137231</v>
      </c>
      <c r="E78" s="169">
        <v>4.9738090399999999</v>
      </c>
      <c r="F78" s="169">
        <v>3.99610726</v>
      </c>
      <c r="G78" s="169">
        <v>4.1271124199999996</v>
      </c>
      <c r="H78" s="169">
        <v>4.7690888999999999</v>
      </c>
      <c r="I78" s="169">
        <v>5.65963438</v>
      </c>
      <c r="J78" s="169">
        <v>3.3971729000000002</v>
      </c>
      <c r="K78" s="169">
        <v>5.5463381199999997</v>
      </c>
      <c r="L78" s="169">
        <v>4.19911952</v>
      </c>
      <c r="M78" s="169">
        <v>4.9609079999999999</v>
      </c>
      <c r="N78" s="170">
        <v>4.3995787699999997</v>
      </c>
      <c r="O78" s="164">
        <f t="shared" si="22"/>
        <v>14.616034620000001</v>
      </c>
      <c r="P78" s="130">
        <f t="shared" si="23"/>
        <v>11.926546347093648</v>
      </c>
      <c r="Q78" s="166">
        <f t="shared" si="18"/>
        <v>55.671094889999999</v>
      </c>
      <c r="R78" s="130">
        <f t="shared" si="19"/>
        <v>7.5520688760860821</v>
      </c>
      <c r="S78" s="167">
        <f t="shared" si="20"/>
        <v>55.284705520000003</v>
      </c>
      <c r="T78" s="130">
        <f t="shared" si="21"/>
        <v>3.2917621195561741</v>
      </c>
    </row>
    <row r="79" spans="2:20" ht="21" customHeight="1" x14ac:dyDescent="0.25">
      <c r="B79" s="67">
        <v>2015</v>
      </c>
      <c r="C79" s="169">
        <v>4.7178921000000003</v>
      </c>
      <c r="D79" s="169">
        <v>4.4118034000000002</v>
      </c>
      <c r="E79" s="169">
        <v>4.3955329499999998</v>
      </c>
      <c r="F79" s="169">
        <v>4.0251500199999999</v>
      </c>
      <c r="G79" s="169">
        <v>4.7450302600000001</v>
      </c>
      <c r="H79" s="169">
        <v>4.8265450999999997</v>
      </c>
      <c r="I79" s="169">
        <v>4.6352467700000002</v>
      </c>
      <c r="J79" s="169">
        <v>4.0718687999999998</v>
      </c>
      <c r="K79" s="169">
        <v>5.2931160999999998</v>
      </c>
      <c r="L79" s="169">
        <v>5.1463428799999997</v>
      </c>
      <c r="M79" s="169">
        <v>5.2560557399999999</v>
      </c>
      <c r="N79" s="170">
        <v>4.85993107</v>
      </c>
      <c r="O79" s="164">
        <f t="shared" si="22"/>
        <v>13.52522845</v>
      </c>
      <c r="P79" s="130">
        <f t="shared" si="23"/>
        <v>-7.4630787238789464</v>
      </c>
      <c r="Q79" s="166">
        <f t="shared" si="18"/>
        <v>56.384515189999995</v>
      </c>
      <c r="R79" s="130">
        <f>((Q79/Q77)-1)*100</f>
        <v>8.930339402196763</v>
      </c>
      <c r="S79" s="167"/>
      <c r="T79" s="111"/>
    </row>
    <row r="80" spans="2:20" ht="21" customHeight="1" x14ac:dyDescent="0.25">
      <c r="B80" s="82">
        <v>2016</v>
      </c>
      <c r="C80" s="171">
        <v>4.7304002599999997</v>
      </c>
      <c r="D80" s="172">
        <v>4.9148788000000003</v>
      </c>
      <c r="E80" s="172">
        <v>4.74389342</v>
      </c>
      <c r="F80" s="172"/>
      <c r="G80" s="172"/>
      <c r="H80" s="172"/>
      <c r="I80" s="172"/>
      <c r="J80" s="172"/>
      <c r="K80" s="172"/>
      <c r="L80" s="172"/>
      <c r="M80" s="172"/>
      <c r="N80" s="173"/>
      <c r="O80" s="165">
        <f>SUM(C80:E80)</f>
        <v>14.389172479999999</v>
      </c>
      <c r="P80" s="137">
        <f t="shared" si="23"/>
        <v>6.3876483358031422</v>
      </c>
      <c r="Q80" s="114"/>
      <c r="R80" s="137"/>
      <c r="S80" s="168"/>
      <c r="T80" s="112"/>
    </row>
    <row r="81" spans="2:20" ht="21" customHeight="1" x14ac:dyDescent="0.25">
      <c r="B81" s="67"/>
      <c r="C81" s="68"/>
      <c r="D81" s="68"/>
      <c r="E81" s="68"/>
      <c r="F81" s="68"/>
      <c r="G81" s="68"/>
      <c r="H81" s="68"/>
      <c r="O81" s="69"/>
      <c r="P81" s="68"/>
    </row>
    <row r="82" spans="2:20" ht="30" x14ac:dyDescent="0.4">
      <c r="B82" s="57" t="s">
        <v>60</v>
      </c>
      <c r="C82" s="54"/>
      <c r="D82" s="54"/>
      <c r="E82" s="54"/>
      <c r="F82" s="54"/>
      <c r="G82" s="54"/>
      <c r="H82" s="54"/>
      <c r="I82" s="54"/>
      <c r="J82" s="54"/>
      <c r="K82" s="54"/>
      <c r="L82" s="54"/>
      <c r="M82" s="54"/>
      <c r="N82" s="54"/>
      <c r="O82" s="54"/>
      <c r="P82" s="54"/>
      <c r="Q82" s="54"/>
      <c r="R82" s="54"/>
      <c r="S82" s="54"/>
      <c r="T82" s="122"/>
    </row>
    <row r="83" spans="2:20" ht="47.25" x14ac:dyDescent="0.25">
      <c r="B83" s="163" t="s">
        <v>23</v>
      </c>
      <c r="C83" s="158" t="s">
        <v>24</v>
      </c>
      <c r="D83" s="158" t="s">
        <v>25</v>
      </c>
      <c r="E83" s="158" t="s">
        <v>26</v>
      </c>
      <c r="F83" s="158" t="s">
        <v>27</v>
      </c>
      <c r="G83" s="158" t="s">
        <v>28</v>
      </c>
      <c r="H83" s="158" t="s">
        <v>29</v>
      </c>
      <c r="I83" s="158" t="s">
        <v>30</v>
      </c>
      <c r="J83" s="158" t="s">
        <v>31</v>
      </c>
      <c r="K83" s="158" t="s">
        <v>32</v>
      </c>
      <c r="L83" s="158" t="s">
        <v>33</v>
      </c>
      <c r="M83" s="158" t="s">
        <v>34</v>
      </c>
      <c r="N83" s="159" t="s">
        <v>35</v>
      </c>
      <c r="O83" s="160" t="s">
        <v>67</v>
      </c>
      <c r="P83" s="161" t="s">
        <v>64</v>
      </c>
      <c r="Q83" s="162" t="s">
        <v>23</v>
      </c>
      <c r="R83" s="161" t="s">
        <v>36</v>
      </c>
      <c r="S83" s="162" t="s">
        <v>63</v>
      </c>
      <c r="T83" s="163" t="s">
        <v>66</v>
      </c>
    </row>
    <row r="84" spans="2:20" ht="21" customHeight="1" x14ac:dyDescent="0.25">
      <c r="B84" s="67">
        <v>2000</v>
      </c>
      <c r="C84" s="169">
        <v>0.214</v>
      </c>
      <c r="D84" s="169">
        <v>0.182</v>
      </c>
      <c r="E84" s="169">
        <v>0.216421</v>
      </c>
      <c r="F84" s="169">
        <v>0.19600000000000001</v>
      </c>
      <c r="G84" s="169">
        <v>0.20300000000000001</v>
      </c>
      <c r="H84" s="169">
        <v>0.215</v>
      </c>
      <c r="I84" s="169">
        <v>0.20400000000000001</v>
      </c>
      <c r="J84" s="169">
        <v>0.191</v>
      </c>
      <c r="K84" s="169">
        <v>0.215</v>
      </c>
      <c r="L84" s="169">
        <v>0.19500000000000001</v>
      </c>
      <c r="M84" s="169">
        <v>0.19700000000000001</v>
      </c>
      <c r="N84" s="170">
        <v>0.19700000000000001</v>
      </c>
      <c r="O84" s="189">
        <f>SUM(C84:E84)</f>
        <v>0.61242099999999999</v>
      </c>
      <c r="P84" s="110"/>
      <c r="Q84" s="166">
        <f>SUM(C84:N84)</f>
        <v>2.4254210000000005</v>
      </c>
      <c r="R84" s="110"/>
      <c r="S84" s="167">
        <f>SUM(I84:N84,C85:H85)</f>
        <v>2.3884660000000002</v>
      </c>
      <c r="T84" s="110"/>
    </row>
    <row r="85" spans="2:20" ht="21" customHeight="1" x14ac:dyDescent="0.25">
      <c r="B85" s="67">
        <v>2001</v>
      </c>
      <c r="C85" s="169">
        <v>0.198324</v>
      </c>
      <c r="D85" s="169">
        <v>0.21190600000000001</v>
      </c>
      <c r="E85" s="169">
        <v>0.217941</v>
      </c>
      <c r="F85" s="169">
        <v>0.20837700000000001</v>
      </c>
      <c r="G85" s="169">
        <v>0.16933799999999999</v>
      </c>
      <c r="H85" s="169">
        <v>0.18357999999999999</v>
      </c>
      <c r="I85" s="169">
        <v>0.240596</v>
      </c>
      <c r="J85" s="169">
        <v>0.19694700000000001</v>
      </c>
      <c r="K85" s="169">
        <v>0.213029</v>
      </c>
      <c r="L85" s="169">
        <v>0.21284400000000001</v>
      </c>
      <c r="M85" s="169">
        <v>0.20788599999999999</v>
      </c>
      <c r="N85" s="170">
        <v>0.19413</v>
      </c>
      <c r="O85" s="164">
        <f>SUM(C85:E85)</f>
        <v>0.62817100000000003</v>
      </c>
      <c r="P85" s="130">
        <f>((O85/O84)-1)*100</f>
        <v>2.5717602760192859</v>
      </c>
      <c r="Q85" s="166">
        <f t="shared" ref="Q85:Q99" si="24">SUM(C85:N85)</f>
        <v>2.4548979999999996</v>
      </c>
      <c r="R85" s="130">
        <f t="shared" ref="R85:R98" si="25">((Q85/Q84)-1)*100</f>
        <v>1.215335399503803</v>
      </c>
      <c r="S85" s="167">
        <f t="shared" ref="S85:S98" si="26">SUM(I85:N85,C86:H86)</f>
        <v>2.5356679999999998</v>
      </c>
      <c r="T85" s="130">
        <f t="shared" ref="T85:T98" si="27">((S85/S84)-1)*100</f>
        <v>6.1630351866009292</v>
      </c>
    </row>
    <row r="86" spans="2:20" ht="21" customHeight="1" x14ac:dyDescent="0.25">
      <c r="B86" s="67">
        <v>2002</v>
      </c>
      <c r="C86" s="169">
        <v>0.22616900000000001</v>
      </c>
      <c r="D86" s="169">
        <v>0.20682500000000001</v>
      </c>
      <c r="E86" s="169">
        <v>0.23530400000000001</v>
      </c>
      <c r="F86" s="169">
        <v>0.234207</v>
      </c>
      <c r="G86" s="169">
        <v>0.16516700000000001</v>
      </c>
      <c r="H86" s="169">
        <v>0.20256399999999999</v>
      </c>
      <c r="I86" s="169">
        <v>0.211893</v>
      </c>
      <c r="J86" s="169">
        <v>0.191714</v>
      </c>
      <c r="K86" s="169">
        <v>0.226741</v>
      </c>
      <c r="L86" s="169">
        <v>0.217278</v>
      </c>
      <c r="M86" s="169">
        <v>0.22555500000000001</v>
      </c>
      <c r="N86" s="170">
        <v>0.22988900000000001</v>
      </c>
      <c r="O86" s="164">
        <f t="shared" ref="O86:O99" si="28">SUM(C86:E86)</f>
        <v>0.66829800000000006</v>
      </c>
      <c r="P86" s="130">
        <f t="shared" ref="P86:P100" si="29">((O86/O85)-1)*100</f>
        <v>6.3879102983104952</v>
      </c>
      <c r="Q86" s="166">
        <f t="shared" si="24"/>
        <v>2.5733060000000001</v>
      </c>
      <c r="R86" s="130">
        <f t="shared" si="25"/>
        <v>4.823336855543503</v>
      </c>
      <c r="S86" s="167">
        <f t="shared" si="26"/>
        <v>2.5713709999999996</v>
      </c>
      <c r="T86" s="130">
        <f t="shared" si="27"/>
        <v>1.408031335332538</v>
      </c>
    </row>
    <row r="87" spans="2:20" ht="21" customHeight="1" x14ac:dyDescent="0.25">
      <c r="B87" s="67">
        <v>2003</v>
      </c>
      <c r="C87" s="169">
        <v>0.19442599999999999</v>
      </c>
      <c r="D87" s="169">
        <v>0.20732200000000001</v>
      </c>
      <c r="E87" s="169">
        <v>0.223444</v>
      </c>
      <c r="F87" s="169">
        <v>0.22933999999999999</v>
      </c>
      <c r="G87" s="169">
        <v>0.217635</v>
      </c>
      <c r="H87" s="169">
        <v>0.196134</v>
      </c>
      <c r="I87" s="169">
        <v>0.18084900000000001</v>
      </c>
      <c r="J87" s="169">
        <v>0.159973</v>
      </c>
      <c r="K87" s="169">
        <v>0.20602200000000001</v>
      </c>
      <c r="L87" s="169">
        <v>0.114715</v>
      </c>
      <c r="M87" s="169">
        <v>-0.296294</v>
      </c>
      <c r="N87" s="170">
        <v>0.23921700000000001</v>
      </c>
      <c r="O87" s="164">
        <f t="shared" si="28"/>
        <v>0.62519199999999997</v>
      </c>
      <c r="P87" s="130">
        <f t="shared" si="29"/>
        <v>-6.450116564766029</v>
      </c>
      <c r="Q87" s="166">
        <f t="shared" si="24"/>
        <v>1.8727829999999996</v>
      </c>
      <c r="R87" s="130">
        <f t="shared" si="25"/>
        <v>-27.222685525934367</v>
      </c>
      <c r="S87" s="167">
        <f t="shared" si="26"/>
        <v>1.9333379999999998</v>
      </c>
      <c r="T87" s="130">
        <f t="shared" si="27"/>
        <v>-24.812949978824527</v>
      </c>
    </row>
    <row r="88" spans="2:20" ht="21" customHeight="1" x14ac:dyDescent="0.25">
      <c r="B88" s="67">
        <v>2004</v>
      </c>
      <c r="C88" s="169">
        <v>0.374168</v>
      </c>
      <c r="D88" s="169">
        <v>0.168572</v>
      </c>
      <c r="E88" s="169">
        <v>0.138961</v>
      </c>
      <c r="F88" s="169">
        <v>0.120336</v>
      </c>
      <c r="G88" s="169">
        <v>0.228961</v>
      </c>
      <c r="H88" s="169">
        <v>0.29785800000000001</v>
      </c>
      <c r="I88" s="169">
        <v>0.17199600000000001</v>
      </c>
      <c r="J88" s="169">
        <v>6.676E-2</v>
      </c>
      <c r="K88" s="169">
        <v>0.15579599999999999</v>
      </c>
      <c r="L88" s="169">
        <v>0.16685700000000001</v>
      </c>
      <c r="M88" s="169">
        <v>0.178647</v>
      </c>
      <c r="N88" s="170">
        <v>0.13058800000000001</v>
      </c>
      <c r="O88" s="164">
        <f t="shared" si="28"/>
        <v>0.681701</v>
      </c>
      <c r="P88" s="130">
        <f t="shared" si="29"/>
        <v>9.0386633226273041</v>
      </c>
      <c r="Q88" s="166">
        <f t="shared" si="24"/>
        <v>2.1995</v>
      </c>
      <c r="R88" s="130">
        <f t="shared" si="25"/>
        <v>17.445534266383266</v>
      </c>
      <c r="S88" s="167">
        <f t="shared" si="26"/>
        <v>1.7682950000000002</v>
      </c>
      <c r="T88" s="130">
        <f t="shared" si="27"/>
        <v>-8.5366862907572116</v>
      </c>
    </row>
    <row r="89" spans="2:20" ht="21" customHeight="1" x14ac:dyDescent="0.25">
      <c r="B89" s="67">
        <v>2005</v>
      </c>
      <c r="C89" s="169">
        <v>0.16702500000000001</v>
      </c>
      <c r="D89" s="169">
        <v>0.16895199999999999</v>
      </c>
      <c r="E89" s="169">
        <v>0.16822599999999999</v>
      </c>
      <c r="F89" s="169">
        <v>0.124598</v>
      </c>
      <c r="G89" s="169">
        <v>0.11621099999999999</v>
      </c>
      <c r="H89" s="169">
        <v>0.152639</v>
      </c>
      <c r="I89" s="169">
        <v>0.151507</v>
      </c>
      <c r="J89" s="169">
        <v>0.126252</v>
      </c>
      <c r="K89" s="169">
        <v>0.169937</v>
      </c>
      <c r="L89" s="169">
        <v>0.174848</v>
      </c>
      <c r="M89" s="169">
        <v>0.173125</v>
      </c>
      <c r="N89" s="170">
        <v>0.14765</v>
      </c>
      <c r="O89" s="164">
        <f t="shared" si="28"/>
        <v>0.50420299999999996</v>
      </c>
      <c r="P89" s="130">
        <f t="shared" si="29"/>
        <v>-26.03751498090806</v>
      </c>
      <c r="Q89" s="166">
        <f t="shared" si="24"/>
        <v>1.8409699999999998</v>
      </c>
      <c r="R89" s="130">
        <f t="shared" si="25"/>
        <v>-16.300522846101394</v>
      </c>
      <c r="S89" s="167">
        <f t="shared" si="26"/>
        <v>1.8349980000000001</v>
      </c>
      <c r="T89" s="130">
        <f t="shared" si="27"/>
        <v>3.7721647123359014</v>
      </c>
    </row>
    <row r="90" spans="2:20" ht="21" customHeight="1" x14ac:dyDescent="0.25">
      <c r="B90" s="67">
        <v>2006</v>
      </c>
      <c r="C90" s="169">
        <v>0.15776499999999999</v>
      </c>
      <c r="D90" s="169">
        <v>0.147948</v>
      </c>
      <c r="E90" s="169">
        <v>0.13411400000000001</v>
      </c>
      <c r="F90" s="169">
        <v>0.180566</v>
      </c>
      <c r="G90" s="169">
        <v>0.135269</v>
      </c>
      <c r="H90" s="169">
        <v>0.136017</v>
      </c>
      <c r="I90" s="169">
        <v>0.15887599999999999</v>
      </c>
      <c r="J90" s="169">
        <v>0.18292900000000001</v>
      </c>
      <c r="K90" s="169">
        <v>0.148123</v>
      </c>
      <c r="L90" s="169">
        <v>0.14263799999999999</v>
      </c>
      <c r="M90" s="169">
        <v>0.151313</v>
      </c>
      <c r="N90" s="170">
        <v>0.158334</v>
      </c>
      <c r="O90" s="164">
        <f t="shared" si="28"/>
        <v>0.43982700000000002</v>
      </c>
      <c r="P90" s="130">
        <f t="shared" si="29"/>
        <v>-12.7678732573983</v>
      </c>
      <c r="Q90" s="166">
        <f t="shared" si="24"/>
        <v>1.8338919999999999</v>
      </c>
      <c r="R90" s="130">
        <f t="shared" si="25"/>
        <v>-0.38447122984078819</v>
      </c>
      <c r="S90" s="167">
        <f t="shared" si="26"/>
        <v>1.8173040000000003</v>
      </c>
      <c r="T90" s="130">
        <f t="shared" si="27"/>
        <v>-0.96425173215446414</v>
      </c>
    </row>
    <row r="91" spans="2:20" ht="21" customHeight="1" x14ac:dyDescent="0.25">
      <c r="B91" s="67">
        <v>2007</v>
      </c>
      <c r="C91" s="169">
        <v>0.16639499999999999</v>
      </c>
      <c r="D91" s="169">
        <v>0.115355</v>
      </c>
      <c r="E91" s="169">
        <v>0.167348</v>
      </c>
      <c r="F91" s="169">
        <v>0.15417600000000001</v>
      </c>
      <c r="G91" s="169">
        <v>0.14080799999999999</v>
      </c>
      <c r="H91" s="169">
        <v>0.13100899999999999</v>
      </c>
      <c r="I91" s="169">
        <v>0.164386</v>
      </c>
      <c r="J91" s="169">
        <v>0.15762200000000001</v>
      </c>
      <c r="K91" s="169">
        <v>0.132217</v>
      </c>
      <c r="L91" s="169">
        <v>0.14988000000000001</v>
      </c>
      <c r="M91" s="169">
        <v>0.23371400000000001</v>
      </c>
      <c r="N91" s="170">
        <v>0.16461999999999999</v>
      </c>
      <c r="O91" s="164">
        <f t="shared" si="28"/>
        <v>0.449098</v>
      </c>
      <c r="P91" s="130">
        <f t="shared" si="29"/>
        <v>2.1078742323686228</v>
      </c>
      <c r="Q91" s="166">
        <f t="shared" si="24"/>
        <v>1.8775299999999997</v>
      </c>
      <c r="R91" s="130">
        <f t="shared" si="25"/>
        <v>2.3795294379385323</v>
      </c>
      <c r="S91" s="167">
        <f t="shared" si="26"/>
        <v>1.7581880000000001</v>
      </c>
      <c r="T91" s="130">
        <f t="shared" si="27"/>
        <v>-3.2529505245132428</v>
      </c>
    </row>
    <row r="92" spans="2:20" ht="21" customHeight="1" x14ac:dyDescent="0.25">
      <c r="B92" s="67">
        <v>2008</v>
      </c>
      <c r="C92" s="169">
        <v>0.13655600000000001</v>
      </c>
      <c r="D92" s="169">
        <v>7.2502999999999998E-2</v>
      </c>
      <c r="E92" s="169">
        <v>0.161574</v>
      </c>
      <c r="F92" s="169">
        <v>0.103232</v>
      </c>
      <c r="G92" s="169">
        <v>0.15524399999999999</v>
      </c>
      <c r="H92" s="169">
        <v>0.12664</v>
      </c>
      <c r="I92" s="169">
        <v>0.156388</v>
      </c>
      <c r="J92" s="169">
        <v>0.155971</v>
      </c>
      <c r="K92" s="169">
        <v>0.144395</v>
      </c>
      <c r="L92" s="169">
        <v>9.4548999999999994E-2</v>
      </c>
      <c r="M92" s="169">
        <v>0.16467699999999999</v>
      </c>
      <c r="N92" s="170">
        <v>0.13342399999999999</v>
      </c>
      <c r="O92" s="164">
        <f t="shared" si="28"/>
        <v>0.37063299999999999</v>
      </c>
      <c r="P92" s="130">
        <f t="shared" si="29"/>
        <v>-17.471687693999971</v>
      </c>
      <c r="Q92" s="166">
        <f t="shared" si="24"/>
        <v>1.6051529999999998</v>
      </c>
      <c r="R92" s="130">
        <f t="shared" si="25"/>
        <v>-14.507198287111256</v>
      </c>
      <c r="S92" s="167">
        <f t="shared" si="26"/>
        <v>1.6274990000000003</v>
      </c>
      <c r="T92" s="130">
        <f t="shared" si="27"/>
        <v>-7.4331641439936984</v>
      </c>
    </row>
    <row r="93" spans="2:20" ht="21" customHeight="1" x14ac:dyDescent="0.25">
      <c r="B93" s="67">
        <v>2009</v>
      </c>
      <c r="C93" s="169">
        <v>0.14685599999999999</v>
      </c>
      <c r="D93" s="169">
        <v>0.131212</v>
      </c>
      <c r="E93" s="169">
        <v>0.122959</v>
      </c>
      <c r="F93" s="169">
        <v>0.119018</v>
      </c>
      <c r="G93" s="169">
        <v>0.15015000000000001</v>
      </c>
      <c r="H93" s="169">
        <v>0.1079</v>
      </c>
      <c r="I93" s="169">
        <v>0.10306999999999999</v>
      </c>
      <c r="J93" s="169">
        <v>0.13277469</v>
      </c>
      <c r="K93" s="169">
        <v>0.17463085</v>
      </c>
      <c r="L93" s="169">
        <v>0.11278472</v>
      </c>
      <c r="M93" s="169">
        <v>0.18546048000000001</v>
      </c>
      <c r="N93" s="170">
        <v>0.14250746</v>
      </c>
      <c r="O93" s="164">
        <f t="shared" si="28"/>
        <v>0.40102699999999997</v>
      </c>
      <c r="P93" s="130">
        <f t="shared" si="29"/>
        <v>8.2005649793731159</v>
      </c>
      <c r="Q93" s="166">
        <f t="shared" si="24"/>
        <v>1.6293232</v>
      </c>
      <c r="R93" s="130">
        <f t="shared" si="25"/>
        <v>1.5057879217744485</v>
      </c>
      <c r="S93" s="167">
        <f t="shared" si="26"/>
        <v>1.6758934200000004</v>
      </c>
      <c r="T93" s="130">
        <f t="shared" si="27"/>
        <v>2.9735452986453526</v>
      </c>
    </row>
    <row r="94" spans="2:20" ht="21" customHeight="1" x14ac:dyDescent="0.25">
      <c r="B94" s="67">
        <v>2010</v>
      </c>
      <c r="C94" s="169">
        <v>0.13371045000000001</v>
      </c>
      <c r="D94" s="169">
        <v>0.14155169000000001</v>
      </c>
      <c r="E94" s="169">
        <v>0.14141527000000001</v>
      </c>
      <c r="F94" s="169">
        <v>0.13918899000000001</v>
      </c>
      <c r="G94" s="169">
        <v>0.13479882000000001</v>
      </c>
      <c r="H94" s="169">
        <v>0.13400000000000001</v>
      </c>
      <c r="I94" s="169">
        <v>0.13276795</v>
      </c>
      <c r="J94" s="169">
        <v>0.10146282</v>
      </c>
      <c r="K94" s="169">
        <v>0.17238426000000001</v>
      </c>
      <c r="L94" s="169">
        <v>0.14526382000000002</v>
      </c>
      <c r="M94" s="169">
        <v>0.12722800000000001</v>
      </c>
      <c r="N94" s="170">
        <v>0.13802226000000004</v>
      </c>
      <c r="O94" s="164">
        <f t="shared" si="28"/>
        <v>0.41667741000000003</v>
      </c>
      <c r="P94" s="130">
        <f t="shared" si="29"/>
        <v>3.9025826191254165</v>
      </c>
      <c r="Q94" s="166">
        <f t="shared" si="24"/>
        <v>1.6417943300000002</v>
      </c>
      <c r="R94" s="130">
        <f t="shared" si="25"/>
        <v>0.76541781274581666</v>
      </c>
      <c r="S94" s="167">
        <f t="shared" si="26"/>
        <v>1.6333738499999999</v>
      </c>
      <c r="T94" s="130">
        <f t="shared" si="27"/>
        <v>-2.5371285245573971</v>
      </c>
    </row>
    <row r="95" spans="2:20" ht="21" customHeight="1" x14ac:dyDescent="0.25">
      <c r="B95" s="67">
        <v>2011</v>
      </c>
      <c r="C95" s="169">
        <v>0.14842754999999999</v>
      </c>
      <c r="D95" s="169">
        <v>0.13334165000000009</v>
      </c>
      <c r="E95" s="169">
        <v>0.1134214899999999</v>
      </c>
      <c r="F95" s="169">
        <v>0.13602565000000003</v>
      </c>
      <c r="G95" s="169">
        <v>0.12056570999999999</v>
      </c>
      <c r="H95" s="169">
        <v>0.16446268999999999</v>
      </c>
      <c r="I95" s="169">
        <v>0.12825039000000002</v>
      </c>
      <c r="J95" s="169">
        <v>0.13769960999999997</v>
      </c>
      <c r="K95" s="169">
        <v>0.12097075</v>
      </c>
      <c r="L95" s="169">
        <v>0.13528054</v>
      </c>
      <c r="M95" s="169">
        <v>0.16868049000000002</v>
      </c>
      <c r="N95" s="170">
        <v>0.12866736000000001</v>
      </c>
      <c r="O95" s="164">
        <f t="shared" si="28"/>
        <v>0.39519068999999996</v>
      </c>
      <c r="P95" s="130">
        <f t="shared" si="29"/>
        <v>-5.1566798401670226</v>
      </c>
      <c r="Q95" s="166">
        <f t="shared" si="24"/>
        <v>1.63579388</v>
      </c>
      <c r="R95" s="130">
        <f t="shared" si="25"/>
        <v>-0.36548122321753418</v>
      </c>
      <c r="S95" s="167">
        <f t="shared" si="26"/>
        <v>1.5869836400000001</v>
      </c>
      <c r="T95" s="130">
        <f t="shared" si="27"/>
        <v>-2.8401464857540026</v>
      </c>
    </row>
    <row r="96" spans="2:20" ht="21" customHeight="1" x14ac:dyDescent="0.25">
      <c r="B96" s="67">
        <v>2012</v>
      </c>
      <c r="C96" s="169">
        <v>0.14914427</v>
      </c>
      <c r="D96" s="169">
        <v>0.12507475000000001</v>
      </c>
      <c r="E96" s="169">
        <v>0.12489126999999998</v>
      </c>
      <c r="F96" s="169">
        <v>0.11921814</v>
      </c>
      <c r="G96" s="169">
        <v>0.14635948000000001</v>
      </c>
      <c r="H96" s="169">
        <v>0.10274659</v>
      </c>
      <c r="I96" s="169">
        <v>0.1395306</v>
      </c>
      <c r="J96" s="169">
        <v>0.14500742999999999</v>
      </c>
      <c r="K96" s="169">
        <v>0.16760965999999999</v>
      </c>
      <c r="L96" s="169">
        <v>0.17414994</v>
      </c>
      <c r="M96" s="169">
        <v>0.20484573</v>
      </c>
      <c r="N96" s="170">
        <v>7.6171520000000006E-2</v>
      </c>
      <c r="O96" s="164">
        <f t="shared" si="28"/>
        <v>0.39911028999999998</v>
      </c>
      <c r="P96" s="130">
        <f t="shared" si="29"/>
        <v>0.99182498454102319</v>
      </c>
      <c r="Q96" s="166">
        <f t="shared" si="24"/>
        <v>1.6747493799999995</v>
      </c>
      <c r="R96" s="130">
        <f t="shared" si="25"/>
        <v>2.3814430703212652</v>
      </c>
      <c r="S96" s="167">
        <f t="shared" si="26"/>
        <v>1.72815188</v>
      </c>
      <c r="T96" s="130">
        <f t="shared" si="27"/>
        <v>8.8953809252879203</v>
      </c>
    </row>
    <row r="97" spans="2:20" ht="21" customHeight="1" x14ac:dyDescent="0.25">
      <c r="B97" s="67">
        <v>2013</v>
      </c>
      <c r="C97" s="169">
        <v>0.12970446999999999</v>
      </c>
      <c r="D97" s="169">
        <v>0.13366381999999999</v>
      </c>
      <c r="E97" s="169">
        <v>0.14593971</v>
      </c>
      <c r="F97" s="169">
        <v>0.12221152</v>
      </c>
      <c r="G97" s="169">
        <v>0.11564062999999999</v>
      </c>
      <c r="H97" s="169">
        <v>0.17367684999999999</v>
      </c>
      <c r="I97" s="169">
        <v>0.14750932</v>
      </c>
      <c r="J97" s="169">
        <v>0.15499289999999999</v>
      </c>
      <c r="K97" s="169">
        <v>0.13917192</v>
      </c>
      <c r="L97" s="169">
        <v>0.13533902</v>
      </c>
      <c r="M97" s="169">
        <v>0.11517041</v>
      </c>
      <c r="N97" s="170">
        <v>0.16379794</v>
      </c>
      <c r="O97" s="164">
        <f t="shared" si="28"/>
        <v>0.40930799999999995</v>
      </c>
      <c r="P97" s="130">
        <f t="shared" si="29"/>
        <v>2.5551107690057195</v>
      </c>
      <c r="Q97" s="166">
        <f t="shared" si="24"/>
        <v>1.6768185099999999</v>
      </c>
      <c r="R97" s="130">
        <f t="shared" si="25"/>
        <v>0.12354863507997305</v>
      </c>
      <c r="S97" s="167">
        <f t="shared" si="26"/>
        <v>1.7466830600000005</v>
      </c>
      <c r="T97" s="130">
        <f t="shared" si="27"/>
        <v>1.0723120007253284</v>
      </c>
    </row>
    <row r="98" spans="2:20" ht="21" customHeight="1" x14ac:dyDescent="0.25">
      <c r="B98" s="67">
        <v>2014</v>
      </c>
      <c r="C98" s="169">
        <v>0.15799057999999999</v>
      </c>
      <c r="D98" s="169">
        <v>0.15258058999999999</v>
      </c>
      <c r="E98" s="169">
        <v>0.14017391000000001</v>
      </c>
      <c r="F98" s="169">
        <v>0.1520524</v>
      </c>
      <c r="G98" s="169">
        <v>0.13261928000000001</v>
      </c>
      <c r="H98" s="169">
        <v>0.15528479000000001</v>
      </c>
      <c r="I98" s="169">
        <v>0.12280963</v>
      </c>
      <c r="J98" s="169">
        <v>0.11979189</v>
      </c>
      <c r="K98" s="169">
        <v>0.14207406</v>
      </c>
      <c r="L98" s="169">
        <v>0.14304301999999999</v>
      </c>
      <c r="M98" s="169">
        <v>0.12440677999999999</v>
      </c>
      <c r="N98" s="170">
        <v>0.14174687</v>
      </c>
      <c r="O98" s="164">
        <f t="shared" si="28"/>
        <v>0.45074508000000002</v>
      </c>
      <c r="P98" s="130">
        <f t="shared" si="29"/>
        <v>10.12369169427425</v>
      </c>
      <c r="Q98" s="166">
        <f t="shared" si="24"/>
        <v>1.6845737999999997</v>
      </c>
      <c r="R98" s="130">
        <f t="shared" si="25"/>
        <v>0.46250026187983906</v>
      </c>
      <c r="S98" s="167">
        <f t="shared" si="26"/>
        <v>1.6237138</v>
      </c>
      <c r="T98" s="130">
        <f t="shared" si="27"/>
        <v>-7.040158733777413</v>
      </c>
    </row>
    <row r="99" spans="2:20" ht="21" customHeight="1" x14ac:dyDescent="0.25">
      <c r="B99" s="67">
        <v>2015</v>
      </c>
      <c r="C99" s="169">
        <v>0.13886944000000001</v>
      </c>
      <c r="D99" s="169">
        <v>0.12903977999999999</v>
      </c>
      <c r="E99" s="169">
        <v>0.13004926</v>
      </c>
      <c r="F99" s="169">
        <v>0.16958311000000001</v>
      </c>
      <c r="G99" s="169">
        <v>0.12574796999999999</v>
      </c>
      <c r="H99" s="169">
        <v>0.13655199000000001</v>
      </c>
      <c r="I99" s="169">
        <v>0.15020758000000001</v>
      </c>
      <c r="J99" s="169">
        <v>0.13190051999999999</v>
      </c>
      <c r="K99" s="169">
        <v>0.13695081000000001</v>
      </c>
      <c r="L99" s="169">
        <v>0.13316095</v>
      </c>
      <c r="M99" s="169">
        <v>0.12869168</v>
      </c>
      <c r="N99" s="170">
        <v>0.13935736000000001</v>
      </c>
      <c r="O99" s="164">
        <f t="shared" si="28"/>
        <v>0.39795848</v>
      </c>
      <c r="P99" s="130">
        <f t="shared" si="29"/>
        <v>-11.710965319909871</v>
      </c>
      <c r="Q99" s="166">
        <f t="shared" si="24"/>
        <v>1.6501104500000001</v>
      </c>
      <c r="R99" s="130">
        <f>((Q99/Q97)-1)*100</f>
        <v>-1.5927817972381408</v>
      </c>
      <c r="S99" s="167"/>
      <c r="T99" s="111"/>
    </row>
    <row r="100" spans="2:20" ht="21" customHeight="1" x14ac:dyDescent="0.25">
      <c r="B100" s="82">
        <v>2016</v>
      </c>
      <c r="C100" s="171">
        <v>0.16604958</v>
      </c>
      <c r="D100" s="172">
        <v>0.15775275999999999</v>
      </c>
      <c r="E100" s="172">
        <v>0.14057467000000001</v>
      </c>
      <c r="F100" s="172"/>
      <c r="G100" s="172"/>
      <c r="H100" s="172"/>
      <c r="I100" s="172"/>
      <c r="J100" s="172"/>
      <c r="K100" s="172"/>
      <c r="L100" s="172"/>
      <c r="M100" s="172"/>
      <c r="N100" s="173"/>
      <c r="O100" s="165">
        <f>SUM(C100:E100)</f>
        <v>0.46437700999999998</v>
      </c>
      <c r="P100" s="137">
        <f t="shared" si="29"/>
        <v>16.689813972553114</v>
      </c>
      <c r="Q100" s="114"/>
      <c r="R100" s="137"/>
      <c r="S100" s="168"/>
      <c r="T100" s="112"/>
    </row>
    <row r="101" spans="2:20" ht="21" customHeight="1" x14ac:dyDescent="0.25">
      <c r="B101" s="67"/>
      <c r="C101" s="68"/>
      <c r="D101" s="68"/>
      <c r="E101" s="68"/>
      <c r="F101" s="68"/>
      <c r="G101" s="68"/>
      <c r="H101" s="68"/>
      <c r="O101" s="69"/>
      <c r="P101" s="68"/>
    </row>
    <row r="102" spans="2:20" ht="30" x14ac:dyDescent="0.4">
      <c r="B102" s="57" t="s">
        <v>61</v>
      </c>
      <c r="C102" s="54"/>
      <c r="D102" s="54"/>
      <c r="E102" s="54"/>
      <c r="F102" s="54"/>
      <c r="G102" s="54"/>
      <c r="H102" s="54"/>
      <c r="I102" s="54"/>
      <c r="J102" s="54"/>
      <c r="K102" s="54"/>
      <c r="L102" s="54"/>
      <c r="M102" s="54"/>
      <c r="N102" s="54"/>
      <c r="O102" s="54"/>
      <c r="P102" s="54"/>
      <c r="Q102" s="54"/>
      <c r="R102" s="54"/>
      <c r="S102" s="54"/>
      <c r="T102" s="122"/>
    </row>
    <row r="103" spans="2:20" ht="47.25" x14ac:dyDescent="0.25">
      <c r="B103" s="163" t="s">
        <v>23</v>
      </c>
      <c r="C103" s="158" t="s">
        <v>24</v>
      </c>
      <c r="D103" s="158" t="s">
        <v>25</v>
      </c>
      <c r="E103" s="158" t="s">
        <v>26</v>
      </c>
      <c r="F103" s="158" t="s">
        <v>27</v>
      </c>
      <c r="G103" s="158" t="s">
        <v>28</v>
      </c>
      <c r="H103" s="158" t="s">
        <v>29</v>
      </c>
      <c r="I103" s="158" t="s">
        <v>30</v>
      </c>
      <c r="J103" s="158" t="s">
        <v>31</v>
      </c>
      <c r="K103" s="158" t="s">
        <v>32</v>
      </c>
      <c r="L103" s="158" t="s">
        <v>33</v>
      </c>
      <c r="M103" s="158" t="s">
        <v>34</v>
      </c>
      <c r="N103" s="159" t="s">
        <v>35</v>
      </c>
      <c r="O103" s="160" t="s">
        <v>67</v>
      </c>
      <c r="P103" s="161" t="s">
        <v>64</v>
      </c>
      <c r="Q103" s="162" t="s">
        <v>23</v>
      </c>
      <c r="R103" s="161" t="s">
        <v>36</v>
      </c>
      <c r="S103" s="162" t="s">
        <v>63</v>
      </c>
      <c r="T103" s="163" t="s">
        <v>66</v>
      </c>
    </row>
    <row r="104" spans="2:20" ht="21" customHeight="1" x14ac:dyDescent="0.25">
      <c r="B104" s="67">
        <v>2000</v>
      </c>
      <c r="C104" s="169">
        <v>0.623</v>
      </c>
      <c r="D104" s="169">
        <v>0.79900000000000004</v>
      </c>
      <c r="E104" s="169">
        <v>0.64354699999999998</v>
      </c>
      <c r="F104" s="169">
        <v>0.66400000000000003</v>
      </c>
      <c r="G104" s="169">
        <v>0.63800000000000001</v>
      </c>
      <c r="H104" s="169">
        <v>0.63200000000000001</v>
      </c>
      <c r="I104" s="169">
        <v>0.50700000000000001</v>
      </c>
      <c r="J104" s="169">
        <v>0.60699999999999998</v>
      </c>
      <c r="K104" s="169">
        <v>0.61199999999999999</v>
      </c>
      <c r="L104" s="169">
        <v>0.55700000000000005</v>
      </c>
      <c r="M104" s="169">
        <v>0.71899999999999997</v>
      </c>
      <c r="N104" s="170">
        <v>0.55000000000000004</v>
      </c>
      <c r="O104" s="189">
        <f>SUM(C104:E104)</f>
        <v>2.065547</v>
      </c>
      <c r="P104" s="110"/>
      <c r="Q104" s="166">
        <f>SUM(C104:N104)</f>
        <v>7.5515470000000011</v>
      </c>
      <c r="R104" s="110"/>
      <c r="S104" s="167">
        <f>SUM(I104:N104,C105:H105)</f>
        <v>7.1601009999999992</v>
      </c>
      <c r="T104" s="110"/>
    </row>
    <row r="105" spans="2:20" ht="21" customHeight="1" x14ac:dyDescent="0.25">
      <c r="B105" s="67">
        <v>2001</v>
      </c>
      <c r="C105" s="169">
        <v>0.55900000000000005</v>
      </c>
      <c r="D105" s="169">
        <v>0.69338200000000005</v>
      </c>
      <c r="E105" s="169">
        <v>0.45788400000000001</v>
      </c>
      <c r="F105" s="169">
        <v>0.44989099999999999</v>
      </c>
      <c r="G105" s="169">
        <v>0.46970400000000001</v>
      </c>
      <c r="H105" s="169">
        <v>0.97824</v>
      </c>
      <c r="I105" s="169">
        <v>0.65397099999999997</v>
      </c>
      <c r="J105" s="169">
        <v>0.543659</v>
      </c>
      <c r="K105" s="169">
        <v>0.53710999999999998</v>
      </c>
      <c r="L105" s="169">
        <v>0.61715500000000001</v>
      </c>
      <c r="M105" s="169">
        <v>0.628965</v>
      </c>
      <c r="N105" s="170">
        <v>0.63656800000000002</v>
      </c>
      <c r="O105" s="164">
        <f>SUM(C105:E105)</f>
        <v>1.7102660000000001</v>
      </c>
      <c r="P105" s="130">
        <f>((O105/O104)-1)*100</f>
        <v>-17.200334826561679</v>
      </c>
      <c r="Q105" s="166">
        <f t="shared" ref="Q105:Q119" si="30">SUM(C105:N105)</f>
        <v>7.2255289999999999</v>
      </c>
      <c r="R105" s="130">
        <f t="shared" ref="R105:R118" si="31">((Q105/Q104)-1)*100</f>
        <v>-4.3172346010691758</v>
      </c>
      <c r="S105" s="167">
        <f t="shared" ref="S105:S118" si="32">SUM(I105:N105,C106:H106)</f>
        <v>7.2946150000000003</v>
      </c>
      <c r="T105" s="130">
        <f t="shared" ref="T105:T118" si="33">((S105/S104)-1)*100</f>
        <v>1.8786606501779879</v>
      </c>
    </row>
    <row r="106" spans="2:20" ht="21" customHeight="1" x14ac:dyDescent="0.25">
      <c r="B106" s="67">
        <v>2002</v>
      </c>
      <c r="C106" s="169">
        <v>0.59513000000000005</v>
      </c>
      <c r="D106" s="169">
        <v>0.69438500000000003</v>
      </c>
      <c r="E106" s="169">
        <v>0.59376700000000004</v>
      </c>
      <c r="F106" s="169">
        <v>0.61702199999999996</v>
      </c>
      <c r="G106" s="169">
        <v>0.29559400000000002</v>
      </c>
      <c r="H106" s="169">
        <v>0.88128899999999999</v>
      </c>
      <c r="I106" s="169">
        <v>0.36462800000000001</v>
      </c>
      <c r="J106" s="169">
        <v>0.58943500000000004</v>
      </c>
      <c r="K106" s="169">
        <v>0.59422399999999997</v>
      </c>
      <c r="L106" s="169">
        <v>0.61386499999999999</v>
      </c>
      <c r="M106" s="169">
        <v>1.120026</v>
      </c>
      <c r="N106" s="170">
        <v>0.4466</v>
      </c>
      <c r="O106" s="164">
        <f t="shared" ref="O106:O119" si="34">SUM(C106:E106)</f>
        <v>1.8832820000000003</v>
      </c>
      <c r="P106" s="130">
        <f t="shared" ref="P106:P120" si="35">((O106/O105)-1)*100</f>
        <v>10.116321086895264</v>
      </c>
      <c r="Q106" s="166">
        <f t="shared" si="30"/>
        <v>7.4059649999999992</v>
      </c>
      <c r="R106" s="130">
        <f t="shared" si="31"/>
        <v>2.4972012429816504</v>
      </c>
      <c r="S106" s="167">
        <f t="shared" si="32"/>
        <v>7.4612440000000007</v>
      </c>
      <c r="T106" s="130">
        <f t="shared" si="33"/>
        <v>2.2842740843759479</v>
      </c>
    </row>
    <row r="107" spans="2:20" ht="21" customHeight="1" x14ac:dyDescent="0.25">
      <c r="B107" s="67">
        <v>2003</v>
      </c>
      <c r="C107" s="169">
        <v>0.60922399999999999</v>
      </c>
      <c r="D107" s="169">
        <v>0.653285</v>
      </c>
      <c r="E107" s="169">
        <v>0.61327200000000004</v>
      </c>
      <c r="F107" s="169">
        <v>0.69061700000000004</v>
      </c>
      <c r="G107" s="169">
        <v>0.58374000000000004</v>
      </c>
      <c r="H107" s="169">
        <v>0.58232799999999996</v>
      </c>
      <c r="I107" s="169">
        <v>0.58057999999999998</v>
      </c>
      <c r="J107" s="169">
        <v>0.53047599999999995</v>
      </c>
      <c r="K107" s="169">
        <v>0.585642</v>
      </c>
      <c r="L107" s="169">
        <v>0.55227899999999996</v>
      </c>
      <c r="M107" s="169">
        <v>0.60690999999999995</v>
      </c>
      <c r="N107" s="170">
        <v>0.55050900000000003</v>
      </c>
      <c r="O107" s="164">
        <f t="shared" si="34"/>
        <v>1.8757810000000001</v>
      </c>
      <c r="P107" s="130">
        <f t="shared" si="35"/>
        <v>-0.39829404199690499</v>
      </c>
      <c r="Q107" s="166">
        <f t="shared" si="30"/>
        <v>7.1388620000000005</v>
      </c>
      <c r="R107" s="130">
        <f t="shared" si="31"/>
        <v>-3.6065927937817488</v>
      </c>
      <c r="S107" s="167">
        <f t="shared" si="32"/>
        <v>6.6494869999999997</v>
      </c>
      <c r="T107" s="130">
        <f t="shared" si="33"/>
        <v>-10.879646879260363</v>
      </c>
    </row>
    <row r="108" spans="2:20" ht="21" customHeight="1" x14ac:dyDescent="0.25">
      <c r="B108" s="67">
        <v>2004</v>
      </c>
      <c r="C108" s="169">
        <v>0.58502100000000001</v>
      </c>
      <c r="D108" s="169">
        <v>0.58216500000000004</v>
      </c>
      <c r="E108" s="169">
        <v>0.49497400000000003</v>
      </c>
      <c r="F108" s="169">
        <v>0.57299100000000003</v>
      </c>
      <c r="G108" s="169">
        <v>0.50758499999999995</v>
      </c>
      <c r="H108" s="169">
        <v>0.50035499999999999</v>
      </c>
      <c r="I108" s="169">
        <v>0.52274900000000002</v>
      </c>
      <c r="J108" s="169">
        <v>0.48521799999999998</v>
      </c>
      <c r="K108" s="169">
        <v>0.444241</v>
      </c>
      <c r="L108" s="169">
        <v>0.45256099999999999</v>
      </c>
      <c r="M108" s="169">
        <v>0.43196800000000002</v>
      </c>
      <c r="N108" s="170">
        <v>0.344615</v>
      </c>
      <c r="O108" s="164">
        <f t="shared" si="34"/>
        <v>1.6621600000000001</v>
      </c>
      <c r="P108" s="130">
        <f t="shared" si="35"/>
        <v>-11.388376361632835</v>
      </c>
      <c r="Q108" s="166">
        <f t="shared" si="30"/>
        <v>5.9244430000000001</v>
      </c>
      <c r="R108" s="130">
        <f t="shared" si="31"/>
        <v>-17.011380805512143</v>
      </c>
      <c r="S108" s="167">
        <f t="shared" si="32"/>
        <v>5.3219000000000003</v>
      </c>
      <c r="T108" s="130">
        <f t="shared" si="33"/>
        <v>-19.965254462487103</v>
      </c>
    </row>
    <row r="109" spans="2:20" ht="21" customHeight="1" x14ac:dyDescent="0.25">
      <c r="B109" s="67">
        <v>2005</v>
      </c>
      <c r="C109" s="169">
        <v>0.50556000000000001</v>
      </c>
      <c r="D109" s="169">
        <v>0.45411699999999999</v>
      </c>
      <c r="E109" s="169">
        <v>0.44711400000000001</v>
      </c>
      <c r="F109" s="169">
        <v>0.39136100000000001</v>
      </c>
      <c r="G109" s="169">
        <v>0.39369900000000002</v>
      </c>
      <c r="H109" s="169">
        <v>0.44869700000000001</v>
      </c>
      <c r="I109" s="169">
        <v>0.32647199999999998</v>
      </c>
      <c r="J109" s="169">
        <v>0.39862500000000001</v>
      </c>
      <c r="K109" s="169">
        <v>0.31111699999999998</v>
      </c>
      <c r="L109" s="169">
        <v>0.43147799999999997</v>
      </c>
      <c r="M109" s="169">
        <v>0.42717300000000002</v>
      </c>
      <c r="N109" s="170">
        <v>0.42421399999999998</v>
      </c>
      <c r="O109" s="164">
        <f t="shared" si="34"/>
        <v>1.4067910000000001</v>
      </c>
      <c r="P109" s="130">
        <f t="shared" si="35"/>
        <v>-15.363683399913363</v>
      </c>
      <c r="Q109" s="166">
        <f t="shared" si="30"/>
        <v>4.9596270000000002</v>
      </c>
      <c r="R109" s="130">
        <f t="shared" si="31"/>
        <v>-16.285345305879385</v>
      </c>
      <c r="S109" s="167">
        <f t="shared" si="32"/>
        <v>4.5442650000000002</v>
      </c>
      <c r="T109" s="130">
        <f t="shared" si="33"/>
        <v>-14.611980683590453</v>
      </c>
    </row>
    <row r="110" spans="2:20" ht="21" customHeight="1" x14ac:dyDescent="0.25">
      <c r="B110" s="67">
        <v>2006</v>
      </c>
      <c r="C110" s="169">
        <v>0.36873400000000001</v>
      </c>
      <c r="D110" s="169">
        <v>0.40185799999999999</v>
      </c>
      <c r="E110" s="169">
        <v>0.372116</v>
      </c>
      <c r="F110" s="169">
        <v>0.41584599999999999</v>
      </c>
      <c r="G110" s="169">
        <v>0.340202</v>
      </c>
      <c r="H110" s="169">
        <v>0.32643</v>
      </c>
      <c r="I110" s="169">
        <v>0.32124000000000003</v>
      </c>
      <c r="J110" s="169">
        <v>0.27558100000000002</v>
      </c>
      <c r="K110" s="169">
        <v>0.29552699999999998</v>
      </c>
      <c r="L110" s="169">
        <v>0.339447</v>
      </c>
      <c r="M110" s="169">
        <v>0.32359500000000002</v>
      </c>
      <c r="N110" s="170">
        <v>0.28989799999999999</v>
      </c>
      <c r="O110" s="164">
        <f t="shared" si="34"/>
        <v>1.1427079999999998</v>
      </c>
      <c r="P110" s="130">
        <f t="shared" si="35"/>
        <v>-18.772013753286753</v>
      </c>
      <c r="Q110" s="166">
        <f t="shared" si="30"/>
        <v>4.070473999999999</v>
      </c>
      <c r="R110" s="130">
        <f t="shared" si="31"/>
        <v>-17.927819975171545</v>
      </c>
      <c r="S110" s="167">
        <f t="shared" si="32"/>
        <v>3.5751950000000003</v>
      </c>
      <c r="T110" s="130">
        <f t="shared" si="33"/>
        <v>-21.325120784109195</v>
      </c>
    </row>
    <row r="111" spans="2:20" ht="21" customHeight="1" x14ac:dyDescent="0.25">
      <c r="B111" s="67">
        <v>2007</v>
      </c>
      <c r="C111" s="169">
        <v>0.30149599999999999</v>
      </c>
      <c r="D111" s="169">
        <v>0.32287500000000002</v>
      </c>
      <c r="E111" s="169">
        <v>0.11132300000000001</v>
      </c>
      <c r="F111" s="169">
        <v>0.40350200000000003</v>
      </c>
      <c r="G111" s="169">
        <v>0.30399599999999999</v>
      </c>
      <c r="H111" s="169">
        <v>0.286715</v>
      </c>
      <c r="I111" s="169">
        <v>0.27926699999999999</v>
      </c>
      <c r="J111" s="169">
        <v>0.27190599999999998</v>
      </c>
      <c r="K111" s="169">
        <v>0.30296699999999999</v>
      </c>
      <c r="L111" s="169">
        <v>0.24723300000000001</v>
      </c>
      <c r="M111" s="169">
        <v>0.27148099999999997</v>
      </c>
      <c r="N111" s="170">
        <v>0.30188999999999999</v>
      </c>
      <c r="O111" s="164">
        <f t="shared" si="34"/>
        <v>0.73569400000000007</v>
      </c>
      <c r="P111" s="130">
        <f t="shared" si="35"/>
        <v>-35.618373197702283</v>
      </c>
      <c r="Q111" s="166">
        <f t="shared" si="30"/>
        <v>3.4046510000000003</v>
      </c>
      <c r="R111" s="130">
        <f t="shared" si="31"/>
        <v>-16.357382457178183</v>
      </c>
      <c r="S111" s="167">
        <f t="shared" si="32"/>
        <v>3.0684299999999998</v>
      </c>
      <c r="T111" s="130">
        <f t="shared" si="33"/>
        <v>-14.174471602248284</v>
      </c>
    </row>
    <row r="112" spans="2:20" ht="21" customHeight="1" x14ac:dyDescent="0.25">
      <c r="B112" s="67">
        <v>2008</v>
      </c>
      <c r="C112" s="169">
        <v>1.2107E-2</v>
      </c>
      <c r="D112" s="169">
        <v>0.360149</v>
      </c>
      <c r="E112" s="169">
        <v>0.25248900000000002</v>
      </c>
      <c r="F112" s="169">
        <v>0.28257399999999999</v>
      </c>
      <c r="G112" s="169">
        <v>0.23938499999999999</v>
      </c>
      <c r="H112" s="169">
        <v>0.24698200000000001</v>
      </c>
      <c r="I112" s="169">
        <v>0.24292900000000001</v>
      </c>
      <c r="J112" s="169">
        <v>0.22295499999999999</v>
      </c>
      <c r="K112" s="169">
        <v>0.24840799999999999</v>
      </c>
      <c r="L112" s="169">
        <v>0.25032100000000002</v>
      </c>
      <c r="M112" s="169">
        <v>0.227877</v>
      </c>
      <c r="N112" s="170">
        <v>0.271428</v>
      </c>
      <c r="O112" s="164">
        <f t="shared" si="34"/>
        <v>0.62474499999999999</v>
      </c>
      <c r="P112" s="130">
        <f t="shared" si="35"/>
        <v>-15.080862423779461</v>
      </c>
      <c r="Q112" s="166">
        <f t="shared" si="30"/>
        <v>2.8576040000000003</v>
      </c>
      <c r="R112" s="130">
        <f t="shared" si="31"/>
        <v>-16.067638063343349</v>
      </c>
      <c r="S112" s="167">
        <f t="shared" si="32"/>
        <v>2.9016539999999997</v>
      </c>
      <c r="T112" s="130">
        <f t="shared" si="33"/>
        <v>-5.4352225731074233</v>
      </c>
    </row>
    <row r="113" spans="2:20" ht="21" customHeight="1" x14ac:dyDescent="0.25">
      <c r="B113" s="67">
        <v>2009</v>
      </c>
      <c r="C113" s="169">
        <v>0.25264199999999998</v>
      </c>
      <c r="D113" s="169">
        <v>0.25151299999999999</v>
      </c>
      <c r="E113" s="169">
        <v>0.27734199999999998</v>
      </c>
      <c r="F113" s="169">
        <v>0.23791899999999999</v>
      </c>
      <c r="G113" s="169">
        <v>0.23994599999999999</v>
      </c>
      <c r="H113" s="169">
        <v>0.178374</v>
      </c>
      <c r="I113" s="169">
        <v>0.18123400000000001</v>
      </c>
      <c r="J113" s="169">
        <v>0.17814562</v>
      </c>
      <c r="K113" s="169">
        <v>0.18877896</v>
      </c>
      <c r="L113" s="169">
        <v>0.18470069</v>
      </c>
      <c r="M113" s="169">
        <v>0.20709749</v>
      </c>
      <c r="N113" s="170">
        <v>0.20452416000000001</v>
      </c>
      <c r="O113" s="164">
        <f t="shared" si="34"/>
        <v>0.78149699999999989</v>
      </c>
      <c r="P113" s="130">
        <f t="shared" si="35"/>
        <v>25.090556947234454</v>
      </c>
      <c r="Q113" s="166">
        <f t="shared" si="30"/>
        <v>2.5822169200000005</v>
      </c>
      <c r="R113" s="130">
        <f t="shared" si="31"/>
        <v>-9.6369923894283342</v>
      </c>
      <c r="S113" s="167">
        <f t="shared" si="32"/>
        <v>2.40013984</v>
      </c>
      <c r="T113" s="130">
        <f t="shared" si="33"/>
        <v>-17.283734035829212</v>
      </c>
    </row>
    <row r="114" spans="2:20" ht="21" customHeight="1" x14ac:dyDescent="0.25">
      <c r="B114" s="67">
        <v>2010</v>
      </c>
      <c r="C114" s="169">
        <v>0.21569546000000001</v>
      </c>
      <c r="D114" s="169">
        <v>0.21694369999999999</v>
      </c>
      <c r="E114" s="169">
        <v>0.22705383000000001</v>
      </c>
      <c r="F114" s="169">
        <v>0.20810711000000001</v>
      </c>
      <c r="G114" s="169">
        <v>0.20185881999999999</v>
      </c>
      <c r="H114" s="169">
        <v>0.186</v>
      </c>
      <c r="I114" s="169">
        <v>0.18673861999999999</v>
      </c>
      <c r="J114" s="169">
        <v>0.19505195</v>
      </c>
      <c r="K114" s="169">
        <v>0.20930217000000001</v>
      </c>
      <c r="L114" s="169">
        <v>0.19882048999999999</v>
      </c>
      <c r="M114" s="169">
        <v>0.214508</v>
      </c>
      <c r="N114" s="170">
        <v>0.2029714</v>
      </c>
      <c r="O114" s="164">
        <f t="shared" si="34"/>
        <v>0.65969299000000003</v>
      </c>
      <c r="P114" s="130">
        <f t="shared" si="35"/>
        <v>-15.585985614788012</v>
      </c>
      <c r="Q114" s="166">
        <f t="shared" si="30"/>
        <v>2.4630515500000003</v>
      </c>
      <c r="R114" s="130">
        <f t="shared" si="31"/>
        <v>-4.6148473847038467</v>
      </c>
      <c r="S114" s="167">
        <f t="shared" si="32"/>
        <v>2.3536751800000002</v>
      </c>
      <c r="T114" s="130">
        <f t="shared" si="33"/>
        <v>-1.9359147007034339</v>
      </c>
    </row>
    <row r="115" spans="2:20" ht="21" customHeight="1" x14ac:dyDescent="0.25">
      <c r="B115" s="67">
        <v>2011</v>
      </c>
      <c r="C115" s="169">
        <v>0.20014604</v>
      </c>
      <c r="D115" s="169">
        <v>0.21927807000000002</v>
      </c>
      <c r="E115" s="169">
        <v>0.1961521</v>
      </c>
      <c r="F115" s="169">
        <v>0.19117141999999998</v>
      </c>
      <c r="G115" s="169">
        <v>0.18666362</v>
      </c>
      <c r="H115" s="169">
        <v>0.15287129999999999</v>
      </c>
      <c r="I115" s="169">
        <v>0.16875788999999999</v>
      </c>
      <c r="J115" s="169">
        <v>0.15861100000000003</v>
      </c>
      <c r="K115" s="169">
        <v>0.17638830999999999</v>
      </c>
      <c r="L115" s="169">
        <v>0.18101783999999999</v>
      </c>
      <c r="M115" s="169">
        <v>0.17826559000000003</v>
      </c>
      <c r="N115" s="170">
        <v>0.17298136</v>
      </c>
      <c r="O115" s="164">
        <f t="shared" si="34"/>
        <v>0.61557620999999996</v>
      </c>
      <c r="P115" s="130">
        <f t="shared" si="35"/>
        <v>-6.6874713948377851</v>
      </c>
      <c r="Q115" s="166">
        <f t="shared" si="30"/>
        <v>2.1823045400000001</v>
      </c>
      <c r="R115" s="130">
        <f t="shared" si="31"/>
        <v>-11.398340810203511</v>
      </c>
      <c r="S115" s="167">
        <f t="shared" si="32"/>
        <v>2.1552622800000001</v>
      </c>
      <c r="T115" s="130">
        <f t="shared" si="33"/>
        <v>-8.4299185242714856</v>
      </c>
    </row>
    <row r="116" spans="2:20" ht="21" customHeight="1" x14ac:dyDescent="0.25">
      <c r="B116" s="67">
        <v>2012</v>
      </c>
      <c r="C116" s="169">
        <v>0.16968725000000001</v>
      </c>
      <c r="D116" s="169">
        <v>0.22511254999999999</v>
      </c>
      <c r="E116" s="169">
        <v>0.20666827000000002</v>
      </c>
      <c r="F116" s="169">
        <v>0.18318725999999999</v>
      </c>
      <c r="G116" s="169">
        <v>0.17214167000000002</v>
      </c>
      <c r="H116" s="169">
        <v>0.16244328999999999</v>
      </c>
      <c r="I116" s="169">
        <v>0.15706342000000001</v>
      </c>
      <c r="J116" s="169">
        <v>0.15104490000000001</v>
      </c>
      <c r="K116" s="169">
        <v>0.17383746999999999</v>
      </c>
      <c r="L116" s="169">
        <v>-9.2727879999999999E-2</v>
      </c>
      <c r="M116" s="169">
        <v>0.58327762000000005</v>
      </c>
      <c r="N116" s="170">
        <v>4.3294159999999998E-2</v>
      </c>
      <c r="O116" s="164">
        <f t="shared" si="34"/>
        <v>0.60146807000000002</v>
      </c>
      <c r="P116" s="130">
        <f t="shared" si="35"/>
        <v>-2.2918591996919369</v>
      </c>
      <c r="Q116" s="166">
        <f t="shared" si="30"/>
        <v>2.1350299800000001</v>
      </c>
      <c r="R116" s="130">
        <f t="shared" si="31"/>
        <v>-2.166267774890851</v>
      </c>
      <c r="S116" s="167">
        <f t="shared" si="32"/>
        <v>2.7645650600000002</v>
      </c>
      <c r="T116" s="130">
        <f t="shared" si="33"/>
        <v>28.270470172196394</v>
      </c>
    </row>
    <row r="117" spans="2:20" ht="21" customHeight="1" x14ac:dyDescent="0.25">
      <c r="B117" s="67">
        <v>2013</v>
      </c>
      <c r="C117" s="169">
        <v>0.79904527999999997</v>
      </c>
      <c r="D117" s="169">
        <v>0.20859575999999999</v>
      </c>
      <c r="E117" s="169">
        <v>0.17553017000000001</v>
      </c>
      <c r="F117" s="169">
        <v>0.21802223000000001</v>
      </c>
      <c r="G117" s="169">
        <v>0.10503319</v>
      </c>
      <c r="H117" s="169">
        <v>0.24254874000000001</v>
      </c>
      <c r="I117" s="169">
        <v>0.169653</v>
      </c>
      <c r="J117" s="169">
        <v>0.14504232</v>
      </c>
      <c r="K117" s="169">
        <v>0.17220478</v>
      </c>
      <c r="L117" s="169">
        <v>0.16164231000000001</v>
      </c>
      <c r="M117" s="169">
        <v>0.13163582000000001</v>
      </c>
      <c r="N117" s="170">
        <v>-0.35363160999999999</v>
      </c>
      <c r="O117" s="164">
        <f t="shared" si="34"/>
        <v>1.18317121</v>
      </c>
      <c r="P117" s="130">
        <f t="shared" si="35"/>
        <v>96.713885410409233</v>
      </c>
      <c r="Q117" s="166">
        <f t="shared" si="30"/>
        <v>2.17532199</v>
      </c>
      <c r="R117" s="130">
        <f t="shared" si="31"/>
        <v>1.8871870829654469</v>
      </c>
      <c r="S117" s="167">
        <f t="shared" si="32"/>
        <v>1.1205396000000001</v>
      </c>
      <c r="T117" s="130">
        <f t="shared" si="33"/>
        <v>-59.467779716495443</v>
      </c>
    </row>
    <row r="118" spans="2:20" ht="21" customHeight="1" x14ac:dyDescent="0.25">
      <c r="B118" s="67">
        <v>2014</v>
      </c>
      <c r="C118" s="169">
        <v>0.1198114</v>
      </c>
      <c r="D118" s="169">
        <v>0.16318935000000001</v>
      </c>
      <c r="E118" s="169">
        <v>2.2220089999999998E-2</v>
      </c>
      <c r="F118" s="169">
        <v>0.12945024999999999</v>
      </c>
      <c r="G118" s="169">
        <v>0.13246099</v>
      </c>
      <c r="H118" s="169">
        <v>0.1268609</v>
      </c>
      <c r="I118" s="169">
        <v>0.10463478</v>
      </c>
      <c r="J118" s="169">
        <v>0.11743066000000001</v>
      </c>
      <c r="K118" s="169">
        <v>0.12528538</v>
      </c>
      <c r="L118" s="169">
        <v>0.12042443</v>
      </c>
      <c r="M118" s="169">
        <v>0.13962643999999999</v>
      </c>
      <c r="N118" s="170">
        <v>0.12146438</v>
      </c>
      <c r="O118" s="164">
        <f t="shared" si="34"/>
        <v>0.30522084000000005</v>
      </c>
      <c r="P118" s="130">
        <f t="shared" si="35"/>
        <v>-74.203155264401659</v>
      </c>
      <c r="Q118" s="166">
        <f t="shared" si="30"/>
        <v>1.4228590499999998</v>
      </c>
      <c r="R118" s="130">
        <f t="shared" si="31"/>
        <v>-34.590876360331379</v>
      </c>
      <c r="S118" s="167">
        <f t="shared" si="32"/>
        <v>1.5406108599999997</v>
      </c>
      <c r="T118" s="130">
        <f t="shared" si="33"/>
        <v>37.488301172042426</v>
      </c>
    </row>
    <row r="119" spans="2:20" ht="21" customHeight="1" x14ac:dyDescent="0.25">
      <c r="B119" s="67">
        <v>2015</v>
      </c>
      <c r="C119" s="169">
        <v>0.12844401999999999</v>
      </c>
      <c r="D119" s="169">
        <v>0.13494095</v>
      </c>
      <c r="E119" s="169">
        <v>0.13431657999999999</v>
      </c>
      <c r="F119" s="169">
        <v>0.13094021</v>
      </c>
      <c r="G119" s="169">
        <v>0.14782840999999999</v>
      </c>
      <c r="H119" s="169">
        <v>0.13527462000000001</v>
      </c>
      <c r="I119" s="169">
        <v>0.11884135999999999</v>
      </c>
      <c r="J119" s="169">
        <v>0.11618165</v>
      </c>
      <c r="K119" s="169">
        <v>0.122735</v>
      </c>
      <c r="L119" s="169">
        <v>0.11356173</v>
      </c>
      <c r="M119" s="169">
        <v>0.14113665</v>
      </c>
      <c r="N119" s="170">
        <v>0.1354282</v>
      </c>
      <c r="O119" s="164">
        <f t="shared" si="34"/>
        <v>0.39770154999999996</v>
      </c>
      <c r="P119" s="130">
        <f t="shared" si="35"/>
        <v>30.299605361154214</v>
      </c>
      <c r="Q119" s="166">
        <f t="shared" si="30"/>
        <v>1.5596293800000001</v>
      </c>
      <c r="R119" s="130">
        <f>((Q119/Q117)-1)*100</f>
        <v>-28.303516115331504</v>
      </c>
      <c r="S119" s="167"/>
      <c r="T119" s="111"/>
    </row>
    <row r="120" spans="2:20" ht="21" customHeight="1" x14ac:dyDescent="0.25">
      <c r="B120" s="82">
        <v>2016</v>
      </c>
      <c r="C120" s="171">
        <v>0.14330540999999999</v>
      </c>
      <c r="D120" s="172">
        <v>0.13929032</v>
      </c>
      <c r="E120" s="172">
        <v>0.15630832</v>
      </c>
      <c r="F120" s="172"/>
      <c r="G120" s="172"/>
      <c r="H120" s="172"/>
      <c r="I120" s="172"/>
      <c r="J120" s="172"/>
      <c r="K120" s="172"/>
      <c r="L120" s="172"/>
      <c r="M120" s="172"/>
      <c r="N120" s="173"/>
      <c r="O120" s="165">
        <f>SUM(C120:E120)</f>
        <v>0.43890404999999999</v>
      </c>
      <c r="P120" s="137">
        <f t="shared" si="35"/>
        <v>10.360155749958743</v>
      </c>
      <c r="Q120" s="114"/>
      <c r="R120" s="137"/>
      <c r="S120" s="168"/>
      <c r="T120" s="112"/>
    </row>
    <row r="121" spans="2:20" ht="21" customHeight="1" x14ac:dyDescent="0.25"/>
    <row r="122" spans="2:20" ht="30" x14ac:dyDescent="0.4">
      <c r="B122" s="57" t="s">
        <v>48</v>
      </c>
      <c r="C122" s="54"/>
      <c r="D122" s="54"/>
      <c r="E122" s="54"/>
      <c r="F122" s="54"/>
      <c r="G122" s="54"/>
      <c r="H122" s="54"/>
      <c r="I122" s="54"/>
      <c r="J122" s="54"/>
      <c r="K122" s="54"/>
      <c r="L122" s="54"/>
      <c r="M122" s="54"/>
      <c r="N122" s="54"/>
      <c r="O122" s="54"/>
      <c r="P122" s="54"/>
      <c r="Q122" s="54"/>
      <c r="R122" s="54"/>
      <c r="S122" s="54"/>
      <c r="T122" s="122"/>
    </row>
    <row r="123" spans="2:20" ht="47.25" x14ac:dyDescent="0.25">
      <c r="B123" s="163" t="s">
        <v>23</v>
      </c>
      <c r="C123" s="158" t="s">
        <v>24</v>
      </c>
      <c r="D123" s="158" t="s">
        <v>25</v>
      </c>
      <c r="E123" s="158" t="s">
        <v>26</v>
      </c>
      <c r="F123" s="158" t="s">
        <v>27</v>
      </c>
      <c r="G123" s="158" t="s">
        <v>28</v>
      </c>
      <c r="H123" s="158" t="s">
        <v>29</v>
      </c>
      <c r="I123" s="158" t="s">
        <v>30</v>
      </c>
      <c r="J123" s="158" t="s">
        <v>31</v>
      </c>
      <c r="K123" s="158" t="s">
        <v>32</v>
      </c>
      <c r="L123" s="158" t="s">
        <v>33</v>
      </c>
      <c r="M123" s="158" t="s">
        <v>34</v>
      </c>
      <c r="N123" s="159" t="s">
        <v>35</v>
      </c>
      <c r="O123" s="160" t="s">
        <v>67</v>
      </c>
      <c r="P123" s="161" t="s">
        <v>64</v>
      </c>
      <c r="Q123" s="162" t="s">
        <v>23</v>
      </c>
      <c r="R123" s="161" t="s">
        <v>36</v>
      </c>
      <c r="S123" s="162" t="s">
        <v>63</v>
      </c>
      <c r="T123" s="163" t="s">
        <v>66</v>
      </c>
    </row>
    <row r="124" spans="2:20" ht="21" customHeight="1" x14ac:dyDescent="0.25">
      <c r="B124" s="67">
        <v>2000</v>
      </c>
      <c r="C124" s="169">
        <f t="shared" ref="C124:N124" si="36">+C4+C24+C44+C64+C84+C104</f>
        <v>96.465000000000018</v>
      </c>
      <c r="D124" s="169">
        <f t="shared" si="36"/>
        <v>93.495000000000005</v>
      </c>
      <c r="E124" s="169">
        <f t="shared" si="36"/>
        <v>98.018967999999987</v>
      </c>
      <c r="F124" s="169">
        <f t="shared" si="36"/>
        <v>94.090999999999994</v>
      </c>
      <c r="G124" s="169">
        <f t="shared" si="36"/>
        <v>91.551000000000002</v>
      </c>
      <c r="H124" s="169">
        <f t="shared" si="36"/>
        <v>88.783000000000015</v>
      </c>
      <c r="I124" s="169">
        <f t="shared" si="36"/>
        <v>86.050000000000011</v>
      </c>
      <c r="J124" s="169">
        <f t="shared" si="36"/>
        <v>83.664999999999992</v>
      </c>
      <c r="K124" s="169">
        <f t="shared" si="36"/>
        <v>87.289000000000001</v>
      </c>
      <c r="L124" s="169">
        <f t="shared" si="36"/>
        <v>85.99799999999999</v>
      </c>
      <c r="M124" s="169">
        <f t="shared" si="36"/>
        <v>94.789000000000001</v>
      </c>
      <c r="N124" s="170">
        <f t="shared" si="36"/>
        <v>86.588999999999999</v>
      </c>
      <c r="O124" s="189">
        <f>SUM(C124:E124)</f>
        <v>287.97896800000001</v>
      </c>
      <c r="P124" s="110"/>
      <c r="Q124" s="166">
        <f>SUM(C124:N124)</f>
        <v>1086.783968</v>
      </c>
      <c r="R124" s="110"/>
      <c r="S124" s="167">
        <f>SUM(I124:N124,C125:H125)</f>
        <v>1076.1333439999999</v>
      </c>
      <c r="T124" s="110"/>
    </row>
    <row r="125" spans="2:20" ht="21" customHeight="1" x14ac:dyDescent="0.25">
      <c r="B125" s="67">
        <v>2001</v>
      </c>
      <c r="C125" s="169">
        <f t="shared" ref="C125:N125" si="37">+C5+C25+C45+C65+C85+C105</f>
        <v>90.799324000000013</v>
      </c>
      <c r="D125" s="169">
        <f t="shared" si="37"/>
        <v>94.080065999999988</v>
      </c>
      <c r="E125" s="169">
        <f t="shared" si="37"/>
        <v>93.797818000000007</v>
      </c>
      <c r="F125" s="169">
        <f t="shared" si="37"/>
        <v>92.479303000000002</v>
      </c>
      <c r="G125" s="169">
        <f t="shared" si="37"/>
        <v>91.394516999999993</v>
      </c>
      <c r="H125" s="169">
        <f t="shared" si="37"/>
        <v>89.202315999999996</v>
      </c>
      <c r="I125" s="169">
        <f t="shared" si="37"/>
        <v>83.091977000000014</v>
      </c>
      <c r="J125" s="169">
        <f t="shared" si="37"/>
        <v>80.578257000000008</v>
      </c>
      <c r="K125" s="169">
        <f t="shared" si="37"/>
        <v>82.049743000000021</v>
      </c>
      <c r="L125" s="169">
        <f t="shared" si="37"/>
        <v>90.668858999999998</v>
      </c>
      <c r="M125" s="169">
        <f t="shared" si="37"/>
        <v>92.156287000000006</v>
      </c>
      <c r="N125" s="170">
        <f t="shared" si="37"/>
        <v>90.392975000000007</v>
      </c>
      <c r="O125" s="164">
        <f>SUM(C125:E125)</f>
        <v>278.67720800000001</v>
      </c>
      <c r="P125" s="130">
        <f>((O125/O124)-1)*100</f>
        <v>-3.2300136584974548</v>
      </c>
      <c r="Q125" s="166">
        <f t="shared" ref="Q125:Q139" si="38">SUM(C125:N125)</f>
        <v>1070.6914420000001</v>
      </c>
      <c r="R125" s="130">
        <f t="shared" ref="R125:R138" si="39">((Q125/Q124)-1)*100</f>
        <v>-1.480747459830023</v>
      </c>
      <c r="S125" s="167">
        <f t="shared" ref="S125:S138" si="40">SUM(I125:N125,C126:H126)</f>
        <v>1083.636309</v>
      </c>
      <c r="T125" s="130">
        <f t="shared" ref="T125:T138" si="41">((S125/S124)-1)*100</f>
        <v>0.69721517708125624</v>
      </c>
    </row>
    <row r="126" spans="2:20" ht="21" customHeight="1" x14ac:dyDescent="0.25">
      <c r="B126" s="67">
        <v>2002</v>
      </c>
      <c r="C126" s="169">
        <f t="shared" ref="C126:N126" si="42">+C6+C26+C46+C66+C86+C106</f>
        <v>96.332197999999991</v>
      </c>
      <c r="D126" s="169">
        <f t="shared" si="42"/>
        <v>95.821747999999999</v>
      </c>
      <c r="E126" s="169">
        <f t="shared" si="42"/>
        <v>95.525127999999981</v>
      </c>
      <c r="F126" s="169">
        <f t="shared" si="42"/>
        <v>94.930291999999994</v>
      </c>
      <c r="G126" s="169">
        <f t="shared" si="42"/>
        <v>94.097774999999984</v>
      </c>
      <c r="H126" s="169">
        <f t="shared" si="42"/>
        <v>87.991069999999993</v>
      </c>
      <c r="I126" s="169">
        <f t="shared" si="42"/>
        <v>87.469979999999993</v>
      </c>
      <c r="J126" s="169">
        <f t="shared" si="42"/>
        <v>81.811046999999988</v>
      </c>
      <c r="K126" s="169">
        <f t="shared" si="42"/>
        <v>87.979688999999993</v>
      </c>
      <c r="L126" s="169">
        <f t="shared" si="42"/>
        <v>87.300201999999999</v>
      </c>
      <c r="M126" s="169">
        <f t="shared" si="42"/>
        <v>95.394841</v>
      </c>
      <c r="N126" s="170">
        <f t="shared" si="42"/>
        <v>97.268971999999991</v>
      </c>
      <c r="O126" s="164">
        <f t="shared" ref="O126:O139" si="43">SUM(C126:E126)</f>
        <v>287.67907399999996</v>
      </c>
      <c r="P126" s="130">
        <f t="shared" ref="P126:P140" si="44">((O126/O125)-1)*100</f>
        <v>3.2302124973205393</v>
      </c>
      <c r="Q126" s="166">
        <f t="shared" si="38"/>
        <v>1101.9229420000001</v>
      </c>
      <c r="R126" s="130">
        <f t="shared" si="39"/>
        <v>2.9169468228550599</v>
      </c>
      <c r="S126" s="167">
        <f t="shared" si="40"/>
        <v>1122.6694180000002</v>
      </c>
      <c r="T126" s="130">
        <f t="shared" si="41"/>
        <v>3.6020488309422394</v>
      </c>
    </row>
    <row r="127" spans="2:20" ht="21" customHeight="1" x14ac:dyDescent="0.25">
      <c r="B127" s="67">
        <v>2003</v>
      </c>
      <c r="C127" s="169">
        <f t="shared" ref="C127:N127" si="45">+C7+C27+C47+C67+C87+C107</f>
        <v>96.320135000000008</v>
      </c>
      <c r="D127" s="169">
        <f t="shared" si="45"/>
        <v>99.969667000000015</v>
      </c>
      <c r="E127" s="169">
        <f t="shared" si="45"/>
        <v>97.054970999999995</v>
      </c>
      <c r="F127" s="169">
        <f t="shared" si="45"/>
        <v>100.87136</v>
      </c>
      <c r="G127" s="169">
        <f t="shared" si="45"/>
        <v>92.618475000000004</v>
      </c>
      <c r="H127" s="169">
        <f t="shared" si="45"/>
        <v>98.610079000000013</v>
      </c>
      <c r="I127" s="169">
        <f t="shared" si="45"/>
        <v>88.573909999999984</v>
      </c>
      <c r="J127" s="169">
        <f t="shared" si="45"/>
        <v>85.21681599999998</v>
      </c>
      <c r="K127" s="169">
        <f t="shared" si="45"/>
        <v>93.740242000000023</v>
      </c>
      <c r="L127" s="169">
        <f t="shared" si="45"/>
        <v>89.919522000000001</v>
      </c>
      <c r="M127" s="169">
        <f t="shared" si="45"/>
        <v>96.888909999999981</v>
      </c>
      <c r="N127" s="170">
        <f t="shared" si="45"/>
        <v>95.009600000000006</v>
      </c>
      <c r="O127" s="164">
        <f t="shared" si="43"/>
        <v>293.34477300000003</v>
      </c>
      <c r="P127" s="130">
        <f t="shared" si="44"/>
        <v>1.9694512086757099</v>
      </c>
      <c r="Q127" s="166">
        <f t="shared" si="38"/>
        <v>1134.7936870000001</v>
      </c>
      <c r="R127" s="130">
        <f t="shared" si="39"/>
        <v>2.9830348155143405</v>
      </c>
      <c r="S127" s="167">
        <f t="shared" si="40"/>
        <v>1139.1061669999999</v>
      </c>
      <c r="T127" s="130">
        <f t="shared" si="41"/>
        <v>1.4640773799005968</v>
      </c>
    </row>
    <row r="128" spans="2:20" ht="21" customHeight="1" x14ac:dyDescent="0.25">
      <c r="B128" s="67">
        <v>2004</v>
      </c>
      <c r="C128" s="169">
        <f t="shared" ref="C128:N128" si="46">+C8+C28+C48+C68+C88+C108</f>
        <v>102.98115699999998</v>
      </c>
      <c r="D128" s="169">
        <f t="shared" si="46"/>
        <v>96.313609000000014</v>
      </c>
      <c r="E128" s="169">
        <f t="shared" si="46"/>
        <v>95.57791499999999</v>
      </c>
      <c r="F128" s="169">
        <f t="shared" si="46"/>
        <v>106.583249</v>
      </c>
      <c r="G128" s="169">
        <f t="shared" si="46"/>
        <v>96.954616000000016</v>
      </c>
      <c r="H128" s="169">
        <f t="shared" si="46"/>
        <v>91.346620999999999</v>
      </c>
      <c r="I128" s="169">
        <f t="shared" si="46"/>
        <v>87.959774999999993</v>
      </c>
      <c r="J128" s="169">
        <f t="shared" si="46"/>
        <v>84.718771000000018</v>
      </c>
      <c r="K128" s="169">
        <f t="shared" si="46"/>
        <v>99.815546999999995</v>
      </c>
      <c r="L128" s="169">
        <f t="shared" si="46"/>
        <v>83.994553999999994</v>
      </c>
      <c r="M128" s="169">
        <f t="shared" si="46"/>
        <v>96.460087000000001</v>
      </c>
      <c r="N128" s="170">
        <f t="shared" si="46"/>
        <v>97.570812000000004</v>
      </c>
      <c r="O128" s="164">
        <f t="shared" si="43"/>
        <v>294.87268099999994</v>
      </c>
      <c r="P128" s="130">
        <f t="shared" si="44"/>
        <v>0.5208574144254241</v>
      </c>
      <c r="Q128" s="166">
        <f t="shared" si="38"/>
        <v>1140.276713</v>
      </c>
      <c r="R128" s="130">
        <f t="shared" si="39"/>
        <v>0.48317381941866966</v>
      </c>
      <c r="S128" s="167">
        <f t="shared" si="40"/>
        <v>1136.957817</v>
      </c>
      <c r="T128" s="130">
        <f t="shared" si="41"/>
        <v>-0.18859962857175061</v>
      </c>
    </row>
    <row r="129" spans="2:20" ht="21" customHeight="1" x14ac:dyDescent="0.25">
      <c r="B129" s="67">
        <v>2005</v>
      </c>
      <c r="C129" s="169">
        <f t="shared" ref="C129:N129" si="47">+C9+C29+C49+C69+C89+C109</f>
        <v>104.18916099999998</v>
      </c>
      <c r="D129" s="169">
        <f t="shared" si="47"/>
        <v>101.15447200000001</v>
      </c>
      <c r="E129" s="169">
        <f t="shared" si="47"/>
        <v>95.742004000000009</v>
      </c>
      <c r="F129" s="169">
        <f t="shared" si="47"/>
        <v>99.955289000000022</v>
      </c>
      <c r="G129" s="169">
        <f t="shared" si="47"/>
        <v>89.423864999999992</v>
      </c>
      <c r="H129" s="169">
        <f t="shared" si="47"/>
        <v>95.973479999999981</v>
      </c>
      <c r="I129" s="169">
        <f t="shared" si="47"/>
        <v>92.662648999999988</v>
      </c>
      <c r="J129" s="169">
        <f t="shared" si="47"/>
        <v>87.776537999999988</v>
      </c>
      <c r="K129" s="169">
        <f t="shared" si="47"/>
        <v>84.754475999999997</v>
      </c>
      <c r="L129" s="169">
        <f t="shared" si="47"/>
        <v>101.59410100000001</v>
      </c>
      <c r="M129" s="169">
        <f t="shared" si="47"/>
        <v>102.02957099999999</v>
      </c>
      <c r="N129" s="170">
        <f t="shared" si="47"/>
        <v>102.005465</v>
      </c>
      <c r="O129" s="164">
        <f t="shared" si="43"/>
        <v>301.08563700000002</v>
      </c>
      <c r="P129" s="130">
        <f t="shared" si="44"/>
        <v>2.1069961377670143</v>
      </c>
      <c r="Q129" s="166">
        <f t="shared" si="38"/>
        <v>1157.2610709999999</v>
      </c>
      <c r="R129" s="130">
        <f t="shared" si="39"/>
        <v>1.4894944188867276</v>
      </c>
      <c r="S129" s="167">
        <f t="shared" si="40"/>
        <v>1175.0623309999999</v>
      </c>
      <c r="T129" s="130">
        <f t="shared" si="41"/>
        <v>3.3514448320117296</v>
      </c>
    </row>
    <row r="130" spans="2:20" ht="21" customHeight="1" x14ac:dyDescent="0.25">
      <c r="B130" s="67">
        <v>2006</v>
      </c>
      <c r="C130" s="169">
        <f t="shared" ref="C130:N130" si="48">+C10+C30+C50+C70+C90+C110</f>
        <v>105.511912</v>
      </c>
      <c r="D130" s="169">
        <f t="shared" si="48"/>
        <v>102.93670400000001</v>
      </c>
      <c r="E130" s="169">
        <f t="shared" si="48"/>
        <v>99.838581000000005</v>
      </c>
      <c r="F130" s="169">
        <f t="shared" si="48"/>
        <v>105.38124900000001</v>
      </c>
      <c r="G130" s="169">
        <f t="shared" si="48"/>
        <v>97.292528000000004</v>
      </c>
      <c r="H130" s="169">
        <f t="shared" si="48"/>
        <v>93.278557000000006</v>
      </c>
      <c r="I130" s="169">
        <f t="shared" si="48"/>
        <v>92.030557320000014</v>
      </c>
      <c r="J130" s="169">
        <f t="shared" si="48"/>
        <v>88.548057050000011</v>
      </c>
      <c r="K130" s="169">
        <f t="shared" si="48"/>
        <v>86.926018200000016</v>
      </c>
      <c r="L130" s="169">
        <f t="shared" si="48"/>
        <v>95.265508820000022</v>
      </c>
      <c r="M130" s="169">
        <f t="shared" si="48"/>
        <v>99.642637999999991</v>
      </c>
      <c r="N130" s="170">
        <f t="shared" si="48"/>
        <v>99.309154149999983</v>
      </c>
      <c r="O130" s="164">
        <f t="shared" si="43"/>
        <v>308.28719699999999</v>
      </c>
      <c r="P130" s="130">
        <f t="shared" si="44"/>
        <v>2.3918643452261357</v>
      </c>
      <c r="Q130" s="166">
        <f t="shared" si="38"/>
        <v>1165.9614645400002</v>
      </c>
      <c r="R130" s="130">
        <f t="shared" si="39"/>
        <v>0.75180905657548092</v>
      </c>
      <c r="S130" s="167">
        <f t="shared" si="40"/>
        <v>1175.40228024</v>
      </c>
      <c r="T130" s="130">
        <f t="shared" si="41"/>
        <v>2.8930315527242456E-2</v>
      </c>
    </row>
    <row r="131" spans="2:20" ht="21" customHeight="1" x14ac:dyDescent="0.25">
      <c r="B131" s="67">
        <v>2007</v>
      </c>
      <c r="C131" s="169">
        <f t="shared" ref="C131:N131" si="49">+C11+C31+C51+C71+C91+C111</f>
        <v>101.52464669999998</v>
      </c>
      <c r="D131" s="169">
        <f t="shared" si="49"/>
        <v>102.68876399999998</v>
      </c>
      <c r="E131" s="169">
        <f t="shared" si="49"/>
        <v>110.06988</v>
      </c>
      <c r="F131" s="169">
        <f t="shared" si="49"/>
        <v>102.780978</v>
      </c>
      <c r="G131" s="169">
        <f t="shared" si="49"/>
        <v>99.238734000000008</v>
      </c>
      <c r="H131" s="169">
        <f t="shared" si="49"/>
        <v>97.377344000000008</v>
      </c>
      <c r="I131" s="169">
        <f t="shared" si="49"/>
        <v>90.893885719999986</v>
      </c>
      <c r="J131" s="169">
        <f t="shared" si="49"/>
        <v>87.104084000000014</v>
      </c>
      <c r="K131" s="169">
        <f t="shared" si="49"/>
        <v>97.501208469999995</v>
      </c>
      <c r="L131" s="169">
        <f t="shared" si="49"/>
        <v>89.789334649999986</v>
      </c>
      <c r="M131" s="169">
        <f t="shared" si="49"/>
        <v>103.06707984000001</v>
      </c>
      <c r="N131" s="170">
        <f t="shared" si="49"/>
        <v>101.82601008</v>
      </c>
      <c r="O131" s="164">
        <f t="shared" si="43"/>
        <v>314.28329069999995</v>
      </c>
      <c r="P131" s="130">
        <f t="shared" si="44"/>
        <v>1.9449700663371816</v>
      </c>
      <c r="Q131" s="166">
        <f t="shared" si="38"/>
        <v>1183.86194946</v>
      </c>
      <c r="R131" s="130">
        <f t="shared" si="39"/>
        <v>1.5352552776743744</v>
      </c>
      <c r="S131" s="167">
        <f t="shared" si="40"/>
        <v>1156.3597471600001</v>
      </c>
      <c r="T131" s="130">
        <f t="shared" si="41"/>
        <v>-1.6200864504118284</v>
      </c>
    </row>
    <row r="132" spans="2:20" ht="21" customHeight="1" x14ac:dyDescent="0.25">
      <c r="B132" s="67">
        <v>2008</v>
      </c>
      <c r="C132" s="169">
        <f t="shared" ref="C132:N132" si="50">+C12+C32+C52+C72+C92+C112</f>
        <v>102.65459018</v>
      </c>
      <c r="D132" s="169">
        <f t="shared" si="50"/>
        <v>99.370514610000001</v>
      </c>
      <c r="E132" s="169">
        <f t="shared" si="50"/>
        <v>98.286811680000014</v>
      </c>
      <c r="F132" s="169">
        <f t="shared" si="50"/>
        <v>105.51443807</v>
      </c>
      <c r="G132" s="169">
        <f t="shared" si="50"/>
        <v>93.284838770000007</v>
      </c>
      <c r="H132" s="169">
        <f t="shared" si="50"/>
        <v>87.066951090000003</v>
      </c>
      <c r="I132" s="169">
        <f t="shared" si="50"/>
        <v>89.692117820000021</v>
      </c>
      <c r="J132" s="169">
        <f t="shared" si="50"/>
        <v>83.498554819999981</v>
      </c>
      <c r="K132" s="169">
        <f t="shared" si="50"/>
        <v>89.071378280000005</v>
      </c>
      <c r="L132" s="169">
        <f t="shared" si="50"/>
        <v>93.831979910000001</v>
      </c>
      <c r="M132" s="169">
        <f t="shared" si="50"/>
        <v>94.356673640000011</v>
      </c>
      <c r="N132" s="170">
        <f t="shared" si="50"/>
        <v>94.905937640000005</v>
      </c>
      <c r="O132" s="164">
        <f t="shared" si="43"/>
        <v>300.31191647000003</v>
      </c>
      <c r="P132" s="130">
        <f t="shared" si="44"/>
        <v>-4.4454715358495882</v>
      </c>
      <c r="Q132" s="166">
        <f t="shared" si="38"/>
        <v>1131.53478651</v>
      </c>
      <c r="R132" s="130">
        <f t="shared" si="39"/>
        <v>-4.4200392599718423</v>
      </c>
      <c r="S132" s="167">
        <f t="shared" si="40"/>
        <v>1102.87726344</v>
      </c>
      <c r="T132" s="130">
        <f t="shared" si="41"/>
        <v>-4.6250731099341857</v>
      </c>
    </row>
    <row r="133" spans="2:20" ht="21" customHeight="1" x14ac:dyDescent="0.25">
      <c r="B133" s="67">
        <v>2009</v>
      </c>
      <c r="C133" s="169">
        <f t="shared" ref="C133:N133" si="51">+C13+C33+C53+C73+C93+C113</f>
        <v>96.05801292999999</v>
      </c>
      <c r="D133" s="169">
        <f t="shared" si="51"/>
        <v>99.115670950000009</v>
      </c>
      <c r="E133" s="169">
        <f t="shared" si="51"/>
        <v>93.000045720000003</v>
      </c>
      <c r="F133" s="169">
        <f t="shared" si="51"/>
        <v>93.666755499999994</v>
      </c>
      <c r="G133" s="169">
        <f t="shared" si="51"/>
        <v>90.710697219999986</v>
      </c>
      <c r="H133" s="169">
        <f t="shared" si="51"/>
        <v>84.969439010000016</v>
      </c>
      <c r="I133" s="169">
        <f t="shared" si="51"/>
        <v>83.207828310000011</v>
      </c>
      <c r="J133" s="169">
        <f t="shared" si="51"/>
        <v>78.506384479999994</v>
      </c>
      <c r="K133" s="169">
        <f t="shared" si="51"/>
        <v>87.054208619999997</v>
      </c>
      <c r="L133" s="169">
        <f t="shared" si="51"/>
        <v>83.809846259999986</v>
      </c>
      <c r="M133" s="169">
        <f t="shared" si="51"/>
        <v>93.052542089999989</v>
      </c>
      <c r="N133" s="170">
        <f t="shared" si="51"/>
        <v>88.815067470000002</v>
      </c>
      <c r="O133" s="164">
        <f t="shared" si="43"/>
        <v>288.1737296</v>
      </c>
      <c r="P133" s="130">
        <f t="shared" si="44"/>
        <v>-4.0418598811121758</v>
      </c>
      <c r="Q133" s="166">
        <f t="shared" si="38"/>
        <v>1071.96649856</v>
      </c>
      <c r="R133" s="130">
        <f t="shared" si="39"/>
        <v>-5.2643797309782077</v>
      </c>
      <c r="S133" s="167">
        <f t="shared" si="40"/>
        <v>1087.8989807400001</v>
      </c>
      <c r="T133" s="130">
        <f t="shared" si="41"/>
        <v>-1.3581096642867552</v>
      </c>
    </row>
    <row r="134" spans="2:20" ht="21" customHeight="1" x14ac:dyDescent="0.25">
      <c r="B134" s="67">
        <v>2010</v>
      </c>
      <c r="C134" s="169">
        <f t="shared" ref="C134:N134" si="52">+C14+C34+C54+C74+C94+C114</f>
        <v>98.124603379999996</v>
      </c>
      <c r="D134" s="169">
        <f t="shared" si="52"/>
        <v>98.662031889999994</v>
      </c>
      <c r="E134" s="169">
        <f t="shared" si="52"/>
        <v>95.626333279999997</v>
      </c>
      <c r="F134" s="169">
        <f t="shared" si="52"/>
        <v>96.914138359999995</v>
      </c>
      <c r="G134" s="169">
        <f t="shared" si="52"/>
        <v>92.26825113000001</v>
      </c>
      <c r="H134" s="169">
        <f t="shared" si="52"/>
        <v>91.857745470000012</v>
      </c>
      <c r="I134" s="169">
        <f t="shared" si="52"/>
        <v>87.03337341000001</v>
      </c>
      <c r="J134" s="169">
        <f t="shared" si="52"/>
        <v>81.860994959999999</v>
      </c>
      <c r="K134" s="169">
        <f t="shared" si="52"/>
        <v>93.594527859999999</v>
      </c>
      <c r="L134" s="169">
        <f t="shared" si="52"/>
        <v>90.174073210000003</v>
      </c>
      <c r="M134" s="169">
        <f t="shared" si="52"/>
        <v>94.592880019999996</v>
      </c>
      <c r="N134" s="170">
        <f t="shared" si="52"/>
        <v>100.19467004000001</v>
      </c>
      <c r="O134" s="164">
        <f t="shared" si="43"/>
        <v>292.41296854999996</v>
      </c>
      <c r="P134" s="130">
        <f t="shared" si="44"/>
        <v>1.4710705781141975</v>
      </c>
      <c r="Q134" s="166">
        <f t="shared" si="38"/>
        <v>1120.90362301</v>
      </c>
      <c r="R134" s="130">
        <f t="shared" si="39"/>
        <v>4.5651729336447122</v>
      </c>
      <c r="S134" s="167">
        <f t="shared" si="40"/>
        <v>1111.30855705</v>
      </c>
      <c r="T134" s="130">
        <f t="shared" si="41"/>
        <v>2.1518152626704756</v>
      </c>
    </row>
    <row r="135" spans="2:20" ht="21" customHeight="1" x14ac:dyDescent="0.25">
      <c r="B135" s="67">
        <v>2011</v>
      </c>
      <c r="C135" s="169">
        <f t="shared" ref="C135:N135" si="53">+C15+C35+C55+C75+C95+C115</f>
        <v>94.35028118000001</v>
      </c>
      <c r="D135" s="169">
        <f t="shared" si="53"/>
        <v>98.370803830000014</v>
      </c>
      <c r="E135" s="169">
        <f t="shared" si="53"/>
        <v>94.572699069999999</v>
      </c>
      <c r="F135" s="169">
        <f t="shared" si="53"/>
        <v>97.010886940000006</v>
      </c>
      <c r="G135" s="169">
        <f t="shared" si="53"/>
        <v>92.094812309999995</v>
      </c>
      <c r="H135" s="169">
        <f t="shared" si="53"/>
        <v>87.458554219999982</v>
      </c>
      <c r="I135" s="169">
        <f t="shared" si="53"/>
        <v>82.297378170000002</v>
      </c>
      <c r="J135" s="169">
        <f t="shared" si="53"/>
        <v>86.18629396</v>
      </c>
      <c r="K135" s="169">
        <f t="shared" si="53"/>
        <v>86.388328299999998</v>
      </c>
      <c r="L135" s="169">
        <f t="shared" si="53"/>
        <v>85.435292539999992</v>
      </c>
      <c r="M135" s="169">
        <f t="shared" si="53"/>
        <v>92.259352149999998</v>
      </c>
      <c r="N135" s="170">
        <f t="shared" si="53"/>
        <v>90.60179801999999</v>
      </c>
      <c r="O135" s="164">
        <f t="shared" si="43"/>
        <v>287.29378408000002</v>
      </c>
      <c r="P135" s="130">
        <f t="shared" si="44"/>
        <v>-1.7506694369215703</v>
      </c>
      <c r="Q135" s="166">
        <f t="shared" si="38"/>
        <v>1087.02648069</v>
      </c>
      <c r="R135" s="130">
        <f t="shared" si="39"/>
        <v>-3.022306434252453</v>
      </c>
      <c r="S135" s="167">
        <f t="shared" si="40"/>
        <v>1078.4998208100001</v>
      </c>
      <c r="T135" s="130">
        <f t="shared" si="41"/>
        <v>-2.9522616407356428</v>
      </c>
    </row>
    <row r="136" spans="2:20" ht="21" customHeight="1" x14ac:dyDescent="0.25">
      <c r="B136" s="67">
        <v>2012</v>
      </c>
      <c r="C136" s="169">
        <f t="shared" ref="C136:N136" si="54">+C16+C36+C56+C76+C96+C116</f>
        <v>97.729779019999981</v>
      </c>
      <c r="D136" s="169">
        <f t="shared" si="54"/>
        <v>92.376935009999997</v>
      </c>
      <c r="E136" s="169">
        <f t="shared" si="54"/>
        <v>90.23596615000001</v>
      </c>
      <c r="F136" s="169">
        <f t="shared" si="54"/>
        <v>94.941832339999976</v>
      </c>
      <c r="G136" s="169">
        <f t="shared" si="54"/>
        <v>91.685830900000013</v>
      </c>
      <c r="H136" s="169">
        <f t="shared" si="54"/>
        <v>88.361034249999989</v>
      </c>
      <c r="I136" s="169">
        <f t="shared" si="54"/>
        <v>84.644564309999993</v>
      </c>
      <c r="J136" s="169">
        <f t="shared" si="54"/>
        <v>77.388134600000015</v>
      </c>
      <c r="K136" s="169">
        <f t="shared" si="54"/>
        <v>94.132574610000006</v>
      </c>
      <c r="L136" s="169">
        <f t="shared" si="54"/>
        <v>81.116249180000011</v>
      </c>
      <c r="M136" s="169">
        <f t="shared" si="54"/>
        <v>106.66782180000001</v>
      </c>
      <c r="N136" s="170">
        <f t="shared" si="54"/>
        <v>80.487751160000002</v>
      </c>
      <c r="O136" s="164">
        <f t="shared" si="43"/>
        <v>280.34268018</v>
      </c>
      <c r="P136" s="130">
        <f t="shared" si="44"/>
        <v>-2.419510718708906</v>
      </c>
      <c r="Q136" s="166">
        <f t="shared" si="38"/>
        <v>1079.76847333</v>
      </c>
      <c r="R136" s="130">
        <f t="shared" si="39"/>
        <v>-0.66769370286111629</v>
      </c>
      <c r="S136" s="167">
        <f t="shared" si="40"/>
        <v>1104.5987538200002</v>
      </c>
      <c r="T136" s="130">
        <f t="shared" si="41"/>
        <v>2.4199292856997179</v>
      </c>
    </row>
    <row r="137" spans="2:20" ht="21" customHeight="1" x14ac:dyDescent="0.25">
      <c r="B137" s="67">
        <v>2013</v>
      </c>
      <c r="C137" s="169">
        <f t="shared" ref="C137:N137" si="55">+C17+C37+C57+C77+C97+C117</f>
        <v>104.70908484</v>
      </c>
      <c r="D137" s="169">
        <f t="shared" si="55"/>
        <v>98.619205679999979</v>
      </c>
      <c r="E137" s="169">
        <f t="shared" si="55"/>
        <v>95.273355049999992</v>
      </c>
      <c r="F137" s="169">
        <f t="shared" si="55"/>
        <v>99.221074819999998</v>
      </c>
      <c r="G137" s="169">
        <f t="shared" si="55"/>
        <v>96.399320880000005</v>
      </c>
      <c r="H137" s="169">
        <f t="shared" si="55"/>
        <v>85.939616890000025</v>
      </c>
      <c r="I137" s="169">
        <f t="shared" si="55"/>
        <v>85.148334399999996</v>
      </c>
      <c r="J137" s="169">
        <f t="shared" si="55"/>
        <v>78.837678350000004</v>
      </c>
      <c r="K137" s="169">
        <f t="shared" si="55"/>
        <v>96.290821350000002</v>
      </c>
      <c r="L137" s="169">
        <f t="shared" si="55"/>
        <v>88.35654799000001</v>
      </c>
      <c r="M137" s="169">
        <f t="shared" si="55"/>
        <v>96.917040860000014</v>
      </c>
      <c r="N137" s="170">
        <f t="shared" si="55"/>
        <v>88.339976210000017</v>
      </c>
      <c r="O137" s="164">
        <f t="shared" si="43"/>
        <v>298.60164556999996</v>
      </c>
      <c r="P137" s="130">
        <f t="shared" si="44"/>
        <v>6.5130879744305759</v>
      </c>
      <c r="Q137" s="166">
        <f t="shared" si="38"/>
        <v>1114.0520573199999</v>
      </c>
      <c r="R137" s="130">
        <f t="shared" si="39"/>
        <v>3.1750865890971536</v>
      </c>
      <c r="S137" s="167">
        <f t="shared" si="40"/>
        <v>1103.45665463</v>
      </c>
      <c r="T137" s="130">
        <f t="shared" si="41"/>
        <v>-0.10339493739699446</v>
      </c>
    </row>
    <row r="138" spans="2:20" ht="21" customHeight="1" x14ac:dyDescent="0.25">
      <c r="B138" s="67">
        <v>2014</v>
      </c>
      <c r="C138" s="169">
        <f t="shared" ref="C138:N138" si="56">+C18+C38+C58+C78+C98+C118</f>
        <v>97.751468490000008</v>
      </c>
      <c r="D138" s="169">
        <f t="shared" si="56"/>
        <v>100.14788296999998</v>
      </c>
      <c r="E138" s="169">
        <f t="shared" si="56"/>
        <v>94.445116890000023</v>
      </c>
      <c r="F138" s="169">
        <f t="shared" si="56"/>
        <v>96.483055050000004</v>
      </c>
      <c r="G138" s="169">
        <f t="shared" si="56"/>
        <v>93.590331600000013</v>
      </c>
      <c r="H138" s="169">
        <f t="shared" si="56"/>
        <v>87.148400469999999</v>
      </c>
      <c r="I138" s="169">
        <f t="shared" si="56"/>
        <v>84.539160420000002</v>
      </c>
      <c r="J138" s="169">
        <f t="shared" si="56"/>
        <v>84.057062270000003</v>
      </c>
      <c r="K138" s="169">
        <f t="shared" si="56"/>
        <v>88.28937157</v>
      </c>
      <c r="L138" s="169">
        <f t="shared" si="56"/>
        <v>89.041829859999993</v>
      </c>
      <c r="M138" s="169">
        <f t="shared" si="56"/>
        <v>97.747586310000003</v>
      </c>
      <c r="N138" s="170">
        <f t="shared" si="56"/>
        <v>84.041596340000012</v>
      </c>
      <c r="O138" s="164">
        <f t="shared" si="43"/>
        <v>292.34446835</v>
      </c>
      <c r="P138" s="130">
        <f t="shared" si="44"/>
        <v>-2.0954932140630489</v>
      </c>
      <c r="Q138" s="166">
        <f t="shared" si="38"/>
        <v>1097.28286224</v>
      </c>
      <c r="R138" s="130">
        <f t="shared" si="39"/>
        <v>-1.5052434013129057</v>
      </c>
      <c r="S138" s="167">
        <f t="shared" si="40"/>
        <v>1087.5560223099999</v>
      </c>
      <c r="T138" s="130">
        <f t="shared" si="41"/>
        <v>-1.440983862237144</v>
      </c>
    </row>
    <row r="139" spans="2:20" ht="21" customHeight="1" x14ac:dyDescent="0.25">
      <c r="B139" s="67">
        <v>2015</v>
      </c>
      <c r="C139" s="169">
        <f t="shared" ref="C139:N139" si="57">+C19+C39+C59+C79+C99+C119</f>
        <v>92.715459410000008</v>
      </c>
      <c r="D139" s="169">
        <f t="shared" si="57"/>
        <v>99.942503669999994</v>
      </c>
      <c r="E139" s="169">
        <f t="shared" si="57"/>
        <v>96.487214330000015</v>
      </c>
      <c r="F139" s="169">
        <f t="shared" si="57"/>
        <v>94.594012510000013</v>
      </c>
      <c r="G139" s="169">
        <f t="shared" si="57"/>
        <v>85.979958470000014</v>
      </c>
      <c r="H139" s="169">
        <f t="shared" si="57"/>
        <v>90.120267150000004</v>
      </c>
      <c r="I139" s="169">
        <f t="shared" si="57"/>
        <v>81.442493510000006</v>
      </c>
      <c r="J139" s="169">
        <f t="shared" si="57"/>
        <v>79.605333860000002</v>
      </c>
      <c r="K139" s="169">
        <f t="shared" si="57"/>
        <v>94.777955800000015</v>
      </c>
      <c r="L139" s="169">
        <f t="shared" si="57"/>
        <v>81.172763840000016</v>
      </c>
      <c r="M139" s="169">
        <f t="shared" si="57"/>
        <v>87.071245400000009</v>
      </c>
      <c r="N139" s="170">
        <f t="shared" si="57"/>
        <v>92.145515230000001</v>
      </c>
      <c r="O139" s="164">
        <f t="shared" si="43"/>
        <v>289.14517741000003</v>
      </c>
      <c r="P139" s="130">
        <f t="shared" si="44"/>
        <v>-1.0943565849071302</v>
      </c>
      <c r="Q139" s="166">
        <f t="shared" si="38"/>
        <v>1076.0547231800001</v>
      </c>
      <c r="R139" s="130">
        <f>((Q139/Q137)-1)*100</f>
        <v>-3.4107323702096459</v>
      </c>
      <c r="S139" s="167"/>
      <c r="T139" s="111"/>
    </row>
    <row r="140" spans="2:20" ht="21" customHeight="1" x14ac:dyDescent="0.25">
      <c r="B140" s="82">
        <v>2016</v>
      </c>
      <c r="C140" s="171">
        <f t="shared" ref="C140:E140" si="58">+C20+C40+C60+C80+C100+C120</f>
        <v>95.530061650000007</v>
      </c>
      <c r="D140" s="171">
        <f t="shared" si="58"/>
        <v>89.490922369999993</v>
      </c>
      <c r="E140" s="171">
        <f t="shared" si="58"/>
        <v>86.630036480000015</v>
      </c>
      <c r="F140" s="172"/>
      <c r="G140" s="172"/>
      <c r="H140" s="172"/>
      <c r="I140" s="172"/>
      <c r="J140" s="172"/>
      <c r="K140" s="172"/>
      <c r="L140" s="172"/>
      <c r="M140" s="172"/>
      <c r="N140" s="173"/>
      <c r="O140" s="165">
        <f>SUM(C140:E140)</f>
        <v>271.65102050000002</v>
      </c>
      <c r="P140" s="137">
        <f t="shared" si="44"/>
        <v>-6.0503021584875967</v>
      </c>
      <c r="Q140" s="114"/>
      <c r="R140" s="137"/>
      <c r="S140" s="168"/>
      <c r="T140" s="112"/>
    </row>
    <row r="141" spans="2:20" ht="21" customHeight="1" x14ac:dyDescent="0.25">
      <c r="B141" s="67"/>
      <c r="C141" s="68"/>
      <c r="D141" s="68"/>
      <c r="E141" s="68"/>
      <c r="F141" s="68"/>
      <c r="G141" s="68"/>
      <c r="H141" s="68"/>
      <c r="O141" s="69"/>
      <c r="P141" s="68"/>
    </row>
    <row r="142" spans="2:20" ht="21" customHeight="1" x14ac:dyDescent="0.25"/>
    <row r="143" spans="2:20" ht="21" customHeight="1" x14ac:dyDescent="0.25"/>
    <row r="144" spans="2:20" ht="21" customHeight="1" x14ac:dyDescent="0.25"/>
    <row r="145" ht="21" customHeight="1" x14ac:dyDescent="0.25"/>
    <row r="146" ht="21" customHeight="1" x14ac:dyDescent="0.25"/>
    <row r="147" ht="21" customHeight="1" x14ac:dyDescent="0.25"/>
    <row r="148" ht="21" customHeight="1" x14ac:dyDescent="0.25"/>
    <row r="149" ht="21" customHeight="1" x14ac:dyDescent="0.25"/>
    <row r="150" ht="21" customHeight="1" x14ac:dyDescent="0.25"/>
    <row r="151" ht="21" customHeight="1" x14ac:dyDescent="0.25"/>
    <row r="152" ht="21" customHeight="1" x14ac:dyDescent="0.25"/>
    <row r="153" ht="21" customHeight="1" x14ac:dyDescent="0.25"/>
    <row r="154" ht="21" customHeight="1" x14ac:dyDescent="0.25"/>
    <row r="155" ht="21" customHeight="1" x14ac:dyDescent="0.25"/>
    <row r="156" ht="21" customHeight="1" x14ac:dyDescent="0.25"/>
    <row r="157" ht="21" customHeight="1" x14ac:dyDescent="0.25"/>
    <row r="158" ht="21" customHeight="1" x14ac:dyDescent="0.25"/>
    <row r="159" ht="21" customHeight="1" x14ac:dyDescent="0.25"/>
    <row r="160" ht="21" customHeight="1" x14ac:dyDescent="0.25"/>
    <row r="161" ht="21" customHeight="1" x14ac:dyDescent="0.25"/>
    <row r="162" ht="21" customHeight="1" x14ac:dyDescent="0.25"/>
    <row r="163" ht="21" customHeight="1" x14ac:dyDescent="0.25"/>
    <row r="164" ht="21" customHeight="1" x14ac:dyDescent="0.25"/>
    <row r="165" ht="21" customHeight="1" x14ac:dyDescent="0.25"/>
    <row r="166" ht="21" customHeight="1" x14ac:dyDescent="0.25"/>
    <row r="167" ht="21" customHeight="1" x14ac:dyDescent="0.25"/>
    <row r="168" ht="21" customHeight="1" x14ac:dyDescent="0.25"/>
    <row r="169" ht="21" customHeight="1" x14ac:dyDescent="0.25"/>
    <row r="170" ht="21" customHeight="1" x14ac:dyDescent="0.25"/>
    <row r="171" ht="21" customHeight="1" x14ac:dyDescent="0.25"/>
  </sheetData>
  <sortState ref="B4:I6">
    <sortCondition descending="1" ref="B4:B6"/>
  </sortState>
  <pageMargins left="0.7" right="0.7" top="0.75" bottom="0.75" header="0.3" footer="0.3"/>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7"/>
  <sheetViews>
    <sheetView zoomScale="70" zoomScaleNormal="70" workbookViewId="0">
      <selection activeCell="O19" sqref="O19"/>
    </sheetView>
  </sheetViews>
  <sheetFormatPr defaultRowHeight="15.75" x14ac:dyDescent="0.25"/>
  <cols>
    <col min="1" max="1" width="20" style="55" customWidth="1"/>
    <col min="2" max="2" width="12.140625" style="55" customWidth="1"/>
    <col min="3" max="14" width="13.5703125" style="55" customWidth="1"/>
    <col min="15" max="15" width="18.140625" style="55" customWidth="1"/>
    <col min="16" max="16" width="14.42578125" style="55" customWidth="1"/>
    <col min="17" max="17" width="13.7109375" style="55" customWidth="1"/>
    <col min="18" max="18" width="14.42578125" style="92" customWidth="1"/>
    <col min="19" max="19" width="12.85546875" style="4" customWidth="1"/>
    <col min="20" max="20" width="12" style="4" bestFit="1" customWidth="1"/>
    <col min="21" max="22" width="9.140625" style="4"/>
    <col min="23" max="23" width="11.28515625" style="4" bestFit="1" customWidth="1"/>
    <col min="24" max="16384" width="9.140625" style="4"/>
  </cols>
  <sheetData>
    <row r="1" spans="2:23" ht="37.5" x14ac:dyDescent="0.5">
      <c r="B1" s="52" t="s">
        <v>15</v>
      </c>
      <c r="C1" s="53"/>
      <c r="D1" s="53"/>
      <c r="E1" s="53"/>
      <c r="F1" s="53"/>
      <c r="G1" s="53"/>
      <c r="H1" s="53"/>
      <c r="I1" s="53"/>
      <c r="J1" s="53"/>
      <c r="K1" s="53"/>
      <c r="L1" s="53"/>
      <c r="M1" s="53"/>
      <c r="N1" s="53"/>
      <c r="O1" s="53"/>
      <c r="P1" s="53"/>
      <c r="Q1" s="53"/>
      <c r="R1" s="90"/>
      <c r="S1" s="122"/>
      <c r="T1" s="122"/>
    </row>
    <row r="2" spans="2:23" ht="58.5" customHeight="1" x14ac:dyDescent="0.4">
      <c r="B2" s="57" t="s">
        <v>43</v>
      </c>
      <c r="C2" s="54"/>
      <c r="D2" s="54"/>
      <c r="E2" s="54"/>
      <c r="F2" s="54"/>
      <c r="G2" s="54"/>
      <c r="H2" s="54"/>
      <c r="I2" s="54"/>
      <c r="J2" s="54"/>
      <c r="K2" s="54"/>
      <c r="L2" s="54"/>
      <c r="M2" s="54"/>
      <c r="N2" s="54"/>
      <c r="O2" s="54"/>
      <c r="P2" s="54"/>
      <c r="Q2" s="54"/>
      <c r="R2" s="91"/>
      <c r="S2" s="122"/>
      <c r="T2" s="122"/>
    </row>
    <row r="3" spans="2:23" ht="47.25" x14ac:dyDescent="0.25">
      <c r="B3" s="163" t="s">
        <v>23</v>
      </c>
      <c r="C3" s="158" t="s">
        <v>24</v>
      </c>
      <c r="D3" s="158" t="s">
        <v>25</v>
      </c>
      <c r="E3" s="158" t="s">
        <v>26</v>
      </c>
      <c r="F3" s="158" t="s">
        <v>27</v>
      </c>
      <c r="G3" s="158" t="s">
        <v>28</v>
      </c>
      <c r="H3" s="158" t="s">
        <v>29</v>
      </c>
      <c r="I3" s="158" t="s">
        <v>30</v>
      </c>
      <c r="J3" s="158" t="s">
        <v>31</v>
      </c>
      <c r="K3" s="158" t="s">
        <v>32</v>
      </c>
      <c r="L3" s="158" t="s">
        <v>33</v>
      </c>
      <c r="M3" s="158" t="s">
        <v>34</v>
      </c>
      <c r="N3" s="159" t="s">
        <v>35</v>
      </c>
      <c r="O3" s="160" t="s">
        <v>67</v>
      </c>
      <c r="P3" s="161" t="s">
        <v>64</v>
      </c>
      <c r="Q3" s="162" t="s">
        <v>23</v>
      </c>
      <c r="R3" s="161" t="s">
        <v>36</v>
      </c>
      <c r="S3" s="162" t="s">
        <v>63</v>
      </c>
      <c r="T3" s="163" t="s">
        <v>66</v>
      </c>
    </row>
    <row r="4" spans="2:23" ht="21" customHeight="1" x14ac:dyDescent="0.25">
      <c r="B4" s="67">
        <v>2000</v>
      </c>
      <c r="C4" s="169">
        <v>20.773</v>
      </c>
      <c r="D4" s="169">
        <v>24.222999999999999</v>
      </c>
      <c r="E4" s="169">
        <v>26.744</v>
      </c>
      <c r="F4" s="169">
        <v>25.344000000000001</v>
      </c>
      <c r="G4" s="169">
        <v>24.611999999999998</v>
      </c>
      <c r="H4" s="169">
        <v>23.982171999999998</v>
      </c>
      <c r="I4" s="169">
        <v>24.723157099999998</v>
      </c>
      <c r="J4" s="169">
        <v>22.235586610000002</v>
      </c>
      <c r="K4" s="169">
        <v>19.838637469999998</v>
      </c>
      <c r="L4" s="169">
        <v>21.558</v>
      </c>
      <c r="M4" s="169">
        <v>24.643000000000001</v>
      </c>
      <c r="N4" s="170">
        <v>31.012</v>
      </c>
      <c r="O4" s="189">
        <f>SUM(C4:E4)</f>
        <v>71.739999999999995</v>
      </c>
      <c r="P4" s="110"/>
      <c r="Q4" s="166">
        <f>SUM(C4:N4)</f>
        <v>289.68855318000004</v>
      </c>
      <c r="R4" s="110"/>
      <c r="S4" s="167">
        <f>SUM(I4:N4,C5:H5)</f>
        <v>351.80838117999997</v>
      </c>
      <c r="T4" s="110"/>
    </row>
    <row r="5" spans="2:23" ht="21" customHeight="1" x14ac:dyDescent="0.25">
      <c r="B5" s="67">
        <v>2001</v>
      </c>
      <c r="C5" s="169">
        <v>34.213000000000001</v>
      </c>
      <c r="D5" s="169">
        <v>35.343000000000004</v>
      </c>
      <c r="E5" s="169">
        <v>36.1</v>
      </c>
      <c r="F5" s="169">
        <v>38.381999999999998</v>
      </c>
      <c r="G5" s="169">
        <v>33.936999999999998</v>
      </c>
      <c r="H5" s="169">
        <v>29.823</v>
      </c>
      <c r="I5" s="169">
        <v>34.35</v>
      </c>
      <c r="J5" s="169">
        <v>24.725000000000001</v>
      </c>
      <c r="K5" s="169">
        <v>26.875</v>
      </c>
      <c r="L5" s="169">
        <v>28.792999999999999</v>
      </c>
      <c r="M5" s="169">
        <v>30.382999999999999</v>
      </c>
      <c r="N5" s="170">
        <v>31.123000000000001</v>
      </c>
      <c r="O5" s="164">
        <f>SUM(C5:E5)</f>
        <v>105.65600000000001</v>
      </c>
      <c r="P5" s="130">
        <f>((O5/O4)-1)*100</f>
        <v>47.276275439085616</v>
      </c>
      <c r="Q5" s="166">
        <f t="shared" ref="Q5:Q19" si="0">SUM(C5:N5)</f>
        <v>384.04700000000003</v>
      </c>
      <c r="R5" s="130">
        <f t="shared" ref="R5:R18" si="1">((Q5/Q4)-1)*100</f>
        <v>32.572376707397787</v>
      </c>
      <c r="S5" s="167">
        <f t="shared" ref="S5:S18" si="2">SUM(I5:N5,C6:H6)</f>
        <v>336.45702799999998</v>
      </c>
      <c r="T5" s="130">
        <f t="shared" ref="T5:T18" si="3">((S5/S4)-1)*100</f>
        <v>-4.3635552764576087</v>
      </c>
    </row>
    <row r="6" spans="2:23" ht="21" customHeight="1" x14ac:dyDescent="0.25">
      <c r="B6" s="67">
        <v>2002</v>
      </c>
      <c r="C6" s="169">
        <v>30.167000000000002</v>
      </c>
      <c r="D6" s="169">
        <v>26.972999999999999</v>
      </c>
      <c r="E6" s="169">
        <v>29.108000000000001</v>
      </c>
      <c r="F6" s="169">
        <v>29.114000000000001</v>
      </c>
      <c r="G6" s="169">
        <v>23.116779000000001</v>
      </c>
      <c r="H6" s="169">
        <v>21.729248999999999</v>
      </c>
      <c r="I6" s="169">
        <v>23.344002</v>
      </c>
      <c r="J6" s="169">
        <v>17.931476</v>
      </c>
      <c r="K6" s="169">
        <v>19.108751999999999</v>
      </c>
      <c r="L6" s="169">
        <v>21.855651000000002</v>
      </c>
      <c r="M6" s="169">
        <v>25.601907000000001</v>
      </c>
      <c r="N6" s="170">
        <v>27.2575</v>
      </c>
      <c r="O6" s="164">
        <f t="shared" ref="O6:O19" si="4">SUM(C6:E6)</f>
        <v>86.248000000000005</v>
      </c>
      <c r="P6" s="130">
        <f t="shared" ref="P6:P20" si="5">((O6/O5)-1)*100</f>
        <v>-18.369046717649727</v>
      </c>
      <c r="Q6" s="166">
        <f t="shared" si="0"/>
        <v>295.30731600000001</v>
      </c>
      <c r="R6" s="130">
        <f t="shared" si="1"/>
        <v>-23.106464573346496</v>
      </c>
      <c r="S6" s="167">
        <f t="shared" si="2"/>
        <v>319.32200500000005</v>
      </c>
      <c r="T6" s="130">
        <f t="shared" si="3"/>
        <v>-5.0927820119720968</v>
      </c>
      <c r="U6" s="25"/>
      <c r="V6" s="25"/>
      <c r="W6" s="25"/>
    </row>
    <row r="7" spans="2:23" ht="21" customHeight="1" x14ac:dyDescent="0.25">
      <c r="B7" s="67">
        <v>2003</v>
      </c>
      <c r="C7" s="169">
        <v>31.116700000000002</v>
      </c>
      <c r="D7" s="169">
        <v>34.692481000000001</v>
      </c>
      <c r="E7" s="169">
        <v>28.93291</v>
      </c>
      <c r="F7" s="169">
        <v>31.466331</v>
      </c>
      <c r="G7" s="169">
        <v>29.732904000000001</v>
      </c>
      <c r="H7" s="169">
        <v>28.281390999999999</v>
      </c>
      <c r="I7" s="169">
        <v>31.678432999999998</v>
      </c>
      <c r="J7" s="169">
        <v>28.584164999999999</v>
      </c>
      <c r="K7" s="169">
        <v>34.757753000000001</v>
      </c>
      <c r="L7" s="169">
        <v>29.833499</v>
      </c>
      <c r="M7" s="169">
        <v>31.796198</v>
      </c>
      <c r="N7" s="170">
        <v>32.237206999999998</v>
      </c>
      <c r="O7" s="164">
        <f t="shared" si="4"/>
        <v>94.742090999999988</v>
      </c>
      <c r="P7" s="130">
        <f t="shared" si="5"/>
        <v>9.8484498191262269</v>
      </c>
      <c r="Q7" s="166">
        <f t="shared" si="0"/>
        <v>373.10997199999997</v>
      </c>
      <c r="R7" s="130">
        <f t="shared" si="1"/>
        <v>26.346335422316436</v>
      </c>
      <c r="S7" s="167">
        <f t="shared" si="2"/>
        <v>375.52155199999999</v>
      </c>
      <c r="T7" s="130">
        <f t="shared" si="3"/>
        <v>17.599647415467</v>
      </c>
    </row>
    <row r="8" spans="2:23" ht="21" customHeight="1" x14ac:dyDescent="0.25">
      <c r="B8" s="67">
        <v>2004</v>
      </c>
      <c r="C8" s="169">
        <v>35.166235</v>
      </c>
      <c r="D8" s="169">
        <v>31.068307999999998</v>
      </c>
      <c r="E8" s="169">
        <v>32.836233</v>
      </c>
      <c r="F8" s="169">
        <v>32.523580000000003</v>
      </c>
      <c r="G8" s="169">
        <v>28.999324999999999</v>
      </c>
      <c r="H8" s="169">
        <v>26.040616</v>
      </c>
      <c r="I8" s="169">
        <v>29.056778999999999</v>
      </c>
      <c r="J8" s="169">
        <v>25.908183999999999</v>
      </c>
      <c r="K8" s="169">
        <v>28.983708</v>
      </c>
      <c r="L8" s="169">
        <v>27.941386999999999</v>
      </c>
      <c r="M8" s="169">
        <v>27.717593999999998</v>
      </c>
      <c r="N8" s="170">
        <v>36.846465999999999</v>
      </c>
      <c r="O8" s="164">
        <f t="shared" si="4"/>
        <v>99.070775999999995</v>
      </c>
      <c r="P8" s="130">
        <f t="shared" si="5"/>
        <v>4.5689143592999359</v>
      </c>
      <c r="Q8" s="166">
        <f t="shared" si="0"/>
        <v>363.08841500000005</v>
      </c>
      <c r="R8" s="130">
        <f t="shared" si="1"/>
        <v>-2.6859526016634883</v>
      </c>
      <c r="S8" s="167">
        <f t="shared" si="2"/>
        <v>392.80300699999992</v>
      </c>
      <c r="T8" s="130">
        <f t="shared" si="3"/>
        <v>4.601987531197671</v>
      </c>
    </row>
    <row r="9" spans="2:23" ht="21" customHeight="1" x14ac:dyDescent="0.25">
      <c r="B9" s="67">
        <v>2005</v>
      </c>
      <c r="C9" s="169">
        <v>34.549095000000001</v>
      </c>
      <c r="D9" s="169">
        <v>36.581083</v>
      </c>
      <c r="E9" s="169">
        <v>35.440730000000002</v>
      </c>
      <c r="F9" s="169">
        <v>41.071550000000002</v>
      </c>
      <c r="G9" s="169">
        <v>34.455700999999998</v>
      </c>
      <c r="H9" s="169">
        <v>34.250729999999997</v>
      </c>
      <c r="I9" s="169">
        <v>36.284860000000002</v>
      </c>
      <c r="J9" s="169">
        <v>32.909559999999999</v>
      </c>
      <c r="K9" s="169">
        <v>45.158000000000001</v>
      </c>
      <c r="L9" s="169">
        <v>55.402999999999999</v>
      </c>
      <c r="M9" s="169">
        <v>54.212656000000003</v>
      </c>
      <c r="N9" s="170">
        <v>57.265714000000003</v>
      </c>
      <c r="O9" s="164">
        <f t="shared" si="4"/>
        <v>106.570908</v>
      </c>
      <c r="P9" s="130">
        <f t="shared" si="5"/>
        <v>7.5704787050421496</v>
      </c>
      <c r="Q9" s="166">
        <f t="shared" si="0"/>
        <v>497.58267900000004</v>
      </c>
      <c r="R9" s="130">
        <f t="shared" si="1"/>
        <v>37.041739268932595</v>
      </c>
      <c r="S9" s="167">
        <f t="shared" si="2"/>
        <v>656.56134270000007</v>
      </c>
      <c r="T9" s="130">
        <f t="shared" si="3"/>
        <v>67.147738433682662</v>
      </c>
    </row>
    <row r="10" spans="2:23" ht="21" customHeight="1" x14ac:dyDescent="0.25">
      <c r="B10" s="67">
        <v>2006</v>
      </c>
      <c r="C10" s="169">
        <v>57.533442999999998</v>
      </c>
      <c r="D10" s="169">
        <v>68.327106000000001</v>
      </c>
      <c r="E10" s="169">
        <v>69.947004000000007</v>
      </c>
      <c r="F10" s="169">
        <v>71.245440000000002</v>
      </c>
      <c r="G10" s="169">
        <v>55.140060390000002</v>
      </c>
      <c r="H10" s="169">
        <v>53.134499310000002</v>
      </c>
      <c r="I10" s="169">
        <v>52.111978380000004</v>
      </c>
      <c r="J10" s="169">
        <v>41.75735864</v>
      </c>
      <c r="K10" s="169">
        <v>49.165502190000005</v>
      </c>
      <c r="L10" s="169">
        <v>54.54826353</v>
      </c>
      <c r="M10" s="169">
        <v>55.825497179999999</v>
      </c>
      <c r="N10" s="170">
        <v>58.623358639999999</v>
      </c>
      <c r="O10" s="164">
        <f t="shared" si="4"/>
        <v>195.80755299999998</v>
      </c>
      <c r="P10" s="130">
        <f t="shared" si="5"/>
        <v>83.734526311814832</v>
      </c>
      <c r="Q10" s="166">
        <f t="shared" si="0"/>
        <v>687.35951125999998</v>
      </c>
      <c r="R10" s="130">
        <f t="shared" si="1"/>
        <v>38.139758530461208</v>
      </c>
      <c r="S10" s="167">
        <f t="shared" si="2"/>
        <v>660.69152539000015</v>
      </c>
      <c r="T10" s="130">
        <f t="shared" si="3"/>
        <v>0.6290627274849081</v>
      </c>
    </row>
    <row r="11" spans="2:23" ht="21" customHeight="1" x14ac:dyDescent="0.25">
      <c r="B11" s="67">
        <v>2007</v>
      </c>
      <c r="C11" s="169">
        <v>61.493147049999997</v>
      </c>
      <c r="D11" s="169">
        <v>68.909160780000008</v>
      </c>
      <c r="E11" s="169">
        <v>57.692737999999999</v>
      </c>
      <c r="F11" s="169">
        <v>64.226499000000004</v>
      </c>
      <c r="G11" s="169">
        <v>49.637645999999997</v>
      </c>
      <c r="H11" s="169">
        <v>46.700375999999999</v>
      </c>
      <c r="I11" s="169">
        <v>47.422712909999994</v>
      </c>
      <c r="J11" s="169">
        <v>46.109192999999998</v>
      </c>
      <c r="K11" s="169">
        <v>45.537486940000001</v>
      </c>
      <c r="L11" s="169">
        <v>51.101454340000004</v>
      </c>
      <c r="M11" s="169">
        <v>59.605647640000001</v>
      </c>
      <c r="N11" s="170">
        <v>59.188332129999992</v>
      </c>
      <c r="O11" s="164">
        <f t="shared" si="4"/>
        <v>188.09504583</v>
      </c>
      <c r="P11" s="130">
        <f t="shared" si="5"/>
        <v>-3.9388200566502052</v>
      </c>
      <c r="Q11" s="166">
        <f t="shared" si="0"/>
        <v>657.62439379000011</v>
      </c>
      <c r="R11" s="130">
        <f t="shared" si="1"/>
        <v>-4.3259920002405083</v>
      </c>
      <c r="S11" s="167">
        <f t="shared" si="2"/>
        <v>739.05529724999997</v>
      </c>
      <c r="T11" s="130">
        <f t="shared" si="3"/>
        <v>11.860871351988722</v>
      </c>
    </row>
    <row r="12" spans="2:23" ht="21" customHeight="1" x14ac:dyDescent="0.25">
      <c r="B12" s="67">
        <v>2008</v>
      </c>
      <c r="C12" s="169">
        <v>65.562354479999996</v>
      </c>
      <c r="D12" s="169">
        <v>72.12536566</v>
      </c>
      <c r="E12" s="169">
        <v>66.809936020000009</v>
      </c>
      <c r="F12" s="169">
        <v>73.788858770000004</v>
      </c>
      <c r="G12" s="169">
        <v>76.467020059999996</v>
      </c>
      <c r="H12" s="169">
        <v>75.336935299999993</v>
      </c>
      <c r="I12" s="169">
        <v>70.937094770000002</v>
      </c>
      <c r="J12" s="169">
        <v>64.589988169999998</v>
      </c>
      <c r="K12" s="169">
        <v>62.56637001</v>
      </c>
      <c r="L12" s="169">
        <v>65.965102709999996</v>
      </c>
      <c r="M12" s="169">
        <v>91.250984029999998</v>
      </c>
      <c r="N12" s="170">
        <v>111.98720824999999</v>
      </c>
      <c r="O12" s="164">
        <f t="shared" si="4"/>
        <v>204.49765616000002</v>
      </c>
      <c r="P12" s="130">
        <f t="shared" si="5"/>
        <v>8.7203840258635257</v>
      </c>
      <c r="Q12" s="166">
        <f t="shared" si="0"/>
        <v>897.38721823000003</v>
      </c>
      <c r="R12" s="130">
        <f t="shared" si="1"/>
        <v>36.458931071307489</v>
      </c>
      <c r="S12" s="167">
        <f t="shared" si="2"/>
        <v>985.51451229000008</v>
      </c>
      <c r="T12" s="130">
        <f t="shared" si="3"/>
        <v>33.347872068174958</v>
      </c>
    </row>
    <row r="13" spans="2:23" ht="21" customHeight="1" x14ac:dyDescent="0.25">
      <c r="B13" s="67">
        <v>2009</v>
      </c>
      <c r="C13" s="169">
        <v>122.57411238</v>
      </c>
      <c r="D13" s="169">
        <v>114.5253354</v>
      </c>
      <c r="E13" s="169">
        <v>93.709980479999999</v>
      </c>
      <c r="F13" s="169">
        <v>81.742493719999999</v>
      </c>
      <c r="G13" s="169">
        <v>63.765386560000003</v>
      </c>
      <c r="H13" s="169">
        <v>41.900455809999997</v>
      </c>
      <c r="I13" s="169">
        <v>40.116191319999999</v>
      </c>
      <c r="J13" s="169">
        <v>42.603980930000006</v>
      </c>
      <c r="K13" s="169">
        <v>39.500255619999997</v>
      </c>
      <c r="L13" s="169">
        <v>45.140276590000006</v>
      </c>
      <c r="M13" s="169">
        <v>46.7495148</v>
      </c>
      <c r="N13" s="170">
        <v>59.357933680000002</v>
      </c>
      <c r="O13" s="164">
        <f t="shared" si="4"/>
        <v>330.80942826</v>
      </c>
      <c r="P13" s="130">
        <f t="shared" si="5"/>
        <v>61.766855655877542</v>
      </c>
      <c r="Q13" s="166">
        <f t="shared" si="0"/>
        <v>791.68591729000002</v>
      </c>
      <c r="R13" s="130">
        <f t="shared" si="1"/>
        <v>-11.778783873084853</v>
      </c>
      <c r="S13" s="167">
        <f t="shared" si="2"/>
        <v>689.03303384999992</v>
      </c>
      <c r="T13" s="130">
        <f t="shared" si="3"/>
        <v>-30.083928216447898</v>
      </c>
    </row>
    <row r="14" spans="2:23" ht="21" customHeight="1" x14ac:dyDescent="0.25">
      <c r="B14" s="67">
        <v>2010</v>
      </c>
      <c r="C14" s="169">
        <v>66.182325669999997</v>
      </c>
      <c r="D14" s="169">
        <v>68.096752769999995</v>
      </c>
      <c r="E14" s="169">
        <v>65.387507749999997</v>
      </c>
      <c r="F14" s="169">
        <v>75.844031670000007</v>
      </c>
      <c r="G14" s="169">
        <v>69.293263049999993</v>
      </c>
      <c r="H14" s="169">
        <v>70.760999999999996</v>
      </c>
      <c r="I14" s="169">
        <v>71.78624585</v>
      </c>
      <c r="J14" s="169">
        <v>64.872580589999998</v>
      </c>
      <c r="K14" s="169">
        <v>79.906994679999997</v>
      </c>
      <c r="L14" s="169">
        <v>74.131051310000004</v>
      </c>
      <c r="M14" s="169">
        <v>74.415305000000004</v>
      </c>
      <c r="N14" s="170">
        <v>85.773032040000018</v>
      </c>
      <c r="O14" s="164">
        <f t="shared" si="4"/>
        <v>199.66658618999998</v>
      </c>
      <c r="P14" s="130">
        <f t="shared" si="5"/>
        <v>-39.643018265769669</v>
      </c>
      <c r="Q14" s="166">
        <f t="shared" si="0"/>
        <v>866.45009037999989</v>
      </c>
      <c r="R14" s="130">
        <f t="shared" si="1"/>
        <v>9.4436659105827214</v>
      </c>
      <c r="S14" s="167">
        <f t="shared" si="2"/>
        <v>897.10537033000003</v>
      </c>
      <c r="T14" s="130">
        <f t="shared" si="3"/>
        <v>30.197730189710569</v>
      </c>
      <c r="W14" s="32"/>
    </row>
    <row r="15" spans="2:23" ht="21" customHeight="1" x14ac:dyDescent="0.25">
      <c r="B15" s="67">
        <v>2011</v>
      </c>
      <c r="C15" s="169">
        <v>73.667024780000006</v>
      </c>
      <c r="D15" s="169">
        <v>78.390506799999997</v>
      </c>
      <c r="E15" s="169">
        <v>75.499004589999998</v>
      </c>
      <c r="F15" s="169">
        <v>79.63047795</v>
      </c>
      <c r="G15" s="169">
        <v>65.615893639999996</v>
      </c>
      <c r="H15" s="169">
        <v>73.417253099999996</v>
      </c>
      <c r="I15" s="169">
        <v>72.338424529999998</v>
      </c>
      <c r="J15" s="169">
        <v>72.350375310000004</v>
      </c>
      <c r="K15" s="169">
        <v>86.434327280000019</v>
      </c>
      <c r="L15" s="169">
        <v>87.336614129999987</v>
      </c>
      <c r="M15" s="169">
        <v>91.728386669999992</v>
      </c>
      <c r="N15" s="170">
        <v>106.1167076</v>
      </c>
      <c r="O15" s="164">
        <f t="shared" si="4"/>
        <v>227.55653616999999</v>
      </c>
      <c r="P15" s="130">
        <f t="shared" si="5"/>
        <v>13.968261045671571</v>
      </c>
      <c r="Q15" s="166">
        <f t="shared" si="0"/>
        <v>962.52499638000006</v>
      </c>
      <c r="R15" s="130">
        <f t="shared" si="1"/>
        <v>11.088337004831338</v>
      </c>
      <c r="S15" s="167">
        <f t="shared" si="2"/>
        <v>1125.08512477</v>
      </c>
      <c r="T15" s="130">
        <f t="shared" si="3"/>
        <v>25.412817934211862</v>
      </c>
      <c r="W15" s="32"/>
    </row>
    <row r="16" spans="2:23" ht="21" customHeight="1" x14ac:dyDescent="0.25">
      <c r="B16" s="67">
        <v>2012</v>
      </c>
      <c r="C16" s="169">
        <v>110.11931395000001</v>
      </c>
      <c r="D16" s="169">
        <v>114.76493395999999</v>
      </c>
      <c r="E16" s="169">
        <v>110.11071384</v>
      </c>
      <c r="F16" s="169">
        <v>108.52165327</v>
      </c>
      <c r="G16" s="169">
        <v>87.62420324</v>
      </c>
      <c r="H16" s="169">
        <v>77.639470990000007</v>
      </c>
      <c r="I16" s="169">
        <v>76.465342160000006</v>
      </c>
      <c r="J16" s="169">
        <v>82.869270490000005</v>
      </c>
      <c r="K16" s="169">
        <v>89.80751506</v>
      </c>
      <c r="L16" s="169">
        <v>79.362665640000003</v>
      </c>
      <c r="M16" s="169">
        <v>90.445161409999997</v>
      </c>
      <c r="N16" s="170">
        <v>106.85710315999999</v>
      </c>
      <c r="O16" s="164">
        <f t="shared" si="4"/>
        <v>334.99496175000002</v>
      </c>
      <c r="P16" s="130">
        <f t="shared" si="5"/>
        <v>47.213948405215802</v>
      </c>
      <c r="Q16" s="166">
        <f t="shared" si="0"/>
        <v>1134.5873471700002</v>
      </c>
      <c r="R16" s="130">
        <f t="shared" si="1"/>
        <v>17.876143626099726</v>
      </c>
      <c r="S16" s="167">
        <f t="shared" si="2"/>
        <v>1054.7132806699999</v>
      </c>
      <c r="T16" s="130">
        <f t="shared" si="3"/>
        <v>-6.2548017523906152</v>
      </c>
      <c r="W16" s="32"/>
    </row>
    <row r="17" spans="1:23" ht="21" customHeight="1" x14ac:dyDescent="0.25">
      <c r="B17" s="67">
        <v>2013</v>
      </c>
      <c r="C17" s="169">
        <v>105.41089890000001</v>
      </c>
      <c r="D17" s="169">
        <v>96.820996969999996</v>
      </c>
      <c r="E17" s="169">
        <v>90.563279600000001</v>
      </c>
      <c r="F17" s="169">
        <v>73.231351430000004</v>
      </c>
      <c r="G17" s="169">
        <v>68.398889269999998</v>
      </c>
      <c r="H17" s="169">
        <v>94.480806580000007</v>
      </c>
      <c r="I17" s="169">
        <v>76.100851610000007</v>
      </c>
      <c r="J17" s="169">
        <v>92.460206139999997</v>
      </c>
      <c r="K17" s="169">
        <v>77.62701577</v>
      </c>
      <c r="L17" s="169">
        <v>80.117736789999995</v>
      </c>
      <c r="M17" s="169">
        <v>77.555601370000005</v>
      </c>
      <c r="N17" s="170">
        <v>78.156317259999994</v>
      </c>
      <c r="O17" s="164">
        <f t="shared" si="4"/>
        <v>292.79517547</v>
      </c>
      <c r="P17" s="130">
        <f t="shared" si="5"/>
        <v>-12.597140583712086</v>
      </c>
      <c r="Q17" s="166">
        <f t="shared" si="0"/>
        <v>1010.9239516899999</v>
      </c>
      <c r="R17" s="130">
        <f t="shared" si="1"/>
        <v>-10.899416055401446</v>
      </c>
      <c r="S17" s="167">
        <f t="shared" si="2"/>
        <v>978.50029594000011</v>
      </c>
      <c r="T17" s="130">
        <f t="shared" si="3"/>
        <v>-7.2259434034608887</v>
      </c>
      <c r="W17" s="32"/>
    </row>
    <row r="18" spans="1:23" ht="21" customHeight="1" x14ac:dyDescent="0.25">
      <c r="B18" s="67">
        <v>2014</v>
      </c>
      <c r="C18" s="169">
        <v>85.644593380000003</v>
      </c>
      <c r="D18" s="169">
        <v>93.469104340000001</v>
      </c>
      <c r="E18" s="169">
        <v>83.016185269999994</v>
      </c>
      <c r="F18" s="169">
        <v>95.433738840000004</v>
      </c>
      <c r="G18" s="169">
        <v>74.52782655</v>
      </c>
      <c r="H18" s="169">
        <v>64.39111862</v>
      </c>
      <c r="I18" s="169">
        <v>69.885685069999994</v>
      </c>
      <c r="J18" s="169">
        <v>71.276148430000006</v>
      </c>
      <c r="K18" s="169">
        <v>82.664641029999999</v>
      </c>
      <c r="L18" s="169">
        <v>75.831460390000004</v>
      </c>
      <c r="M18" s="169">
        <v>82.156392429999997</v>
      </c>
      <c r="N18" s="170">
        <v>84.876730449999997</v>
      </c>
      <c r="O18" s="164">
        <f t="shared" si="4"/>
        <v>262.12988299</v>
      </c>
      <c r="P18" s="130">
        <f t="shared" si="5"/>
        <v>-10.47329158712248</v>
      </c>
      <c r="Q18" s="166">
        <f t="shared" si="0"/>
        <v>963.17362479999986</v>
      </c>
      <c r="R18" s="130">
        <f t="shared" si="1"/>
        <v>-4.7234341228312937</v>
      </c>
      <c r="S18" s="167">
        <f t="shared" si="2"/>
        <v>947.45282354000005</v>
      </c>
      <c r="T18" s="130">
        <f t="shared" si="3"/>
        <v>-3.1729650495582296</v>
      </c>
      <c r="W18" s="32"/>
    </row>
    <row r="19" spans="1:23" ht="21" customHeight="1" x14ac:dyDescent="0.25">
      <c r="B19" s="67">
        <v>2015</v>
      </c>
      <c r="C19" s="169">
        <v>88.71354135</v>
      </c>
      <c r="D19" s="169">
        <v>94.135243529999997</v>
      </c>
      <c r="E19" s="169">
        <v>83.880580769999995</v>
      </c>
      <c r="F19" s="169">
        <v>91.505646049999996</v>
      </c>
      <c r="G19" s="169">
        <v>65.065503419999999</v>
      </c>
      <c r="H19" s="169">
        <v>57.461250620000001</v>
      </c>
      <c r="I19" s="169">
        <v>49.969763309999998</v>
      </c>
      <c r="J19" s="169">
        <v>46.564270030000003</v>
      </c>
      <c r="K19" s="169">
        <v>52.06916039</v>
      </c>
      <c r="L19" s="169">
        <v>55.113276280000001</v>
      </c>
      <c r="M19" s="169">
        <v>56.745521230000001</v>
      </c>
      <c r="N19" s="170">
        <v>53.306231910000001</v>
      </c>
      <c r="O19" s="164">
        <f t="shared" si="4"/>
        <v>266.72936564999998</v>
      </c>
      <c r="P19" s="130">
        <f t="shared" si="5"/>
        <v>1.7546578846851402</v>
      </c>
      <c r="Q19" s="166">
        <f t="shared" si="0"/>
        <v>794.52998888999991</v>
      </c>
      <c r="R19" s="130">
        <f>((Q19/Q17)-1)*100</f>
        <v>-21.40556294449706</v>
      </c>
      <c r="S19" s="167"/>
      <c r="T19" s="111"/>
      <c r="W19" s="32"/>
    </row>
    <row r="20" spans="1:23" ht="21" customHeight="1" x14ac:dyDescent="0.25">
      <c r="B20" s="82">
        <v>2016</v>
      </c>
      <c r="C20" s="171">
        <v>54.47920122</v>
      </c>
      <c r="D20" s="172">
        <v>55.32885409</v>
      </c>
      <c r="E20" s="172">
        <v>58.243982950000003</v>
      </c>
      <c r="F20" s="172"/>
      <c r="G20" s="172"/>
      <c r="H20" s="172"/>
      <c r="I20" s="172"/>
      <c r="J20" s="172"/>
      <c r="K20" s="172"/>
      <c r="L20" s="172"/>
      <c r="M20" s="172"/>
      <c r="N20" s="173"/>
      <c r="O20" s="165">
        <f>SUM(C20:E20)</f>
        <v>168.05203826000002</v>
      </c>
      <c r="P20" s="137">
        <f t="shared" si="5"/>
        <v>-36.995299392524892</v>
      </c>
      <c r="Q20" s="114"/>
      <c r="R20" s="137"/>
      <c r="S20" s="168"/>
      <c r="T20" s="112"/>
      <c r="W20" s="32"/>
    </row>
    <row r="21" spans="1:23" x14ac:dyDescent="0.25">
      <c r="S21" s="20"/>
      <c r="W21" s="32"/>
    </row>
    <row r="22" spans="1:23" s="20" customFormat="1" ht="30" x14ac:dyDescent="0.4">
      <c r="A22" s="55"/>
      <c r="B22" s="57" t="s">
        <v>57</v>
      </c>
      <c r="C22" s="54"/>
      <c r="D22" s="54"/>
      <c r="E22" s="54"/>
      <c r="F22" s="54"/>
      <c r="G22" s="54"/>
      <c r="H22" s="54"/>
      <c r="I22" s="54"/>
      <c r="J22" s="54"/>
      <c r="K22" s="54"/>
      <c r="L22" s="54"/>
      <c r="M22" s="54"/>
      <c r="N22" s="54"/>
      <c r="O22" s="54"/>
      <c r="P22" s="54"/>
      <c r="Q22" s="54"/>
      <c r="R22" s="91"/>
      <c r="S22" s="122"/>
      <c r="T22" s="122"/>
      <c r="W22" s="32"/>
    </row>
    <row r="23" spans="1:23" s="13" customFormat="1" ht="47.25" x14ac:dyDescent="0.25">
      <c r="A23" s="55"/>
      <c r="B23" s="163" t="s">
        <v>23</v>
      </c>
      <c r="C23" s="158" t="s">
        <v>24</v>
      </c>
      <c r="D23" s="158" t="s">
        <v>25</v>
      </c>
      <c r="E23" s="158" t="s">
        <v>26</v>
      </c>
      <c r="F23" s="158" t="s">
        <v>27</v>
      </c>
      <c r="G23" s="158" t="s">
        <v>28</v>
      </c>
      <c r="H23" s="158" t="s">
        <v>29</v>
      </c>
      <c r="I23" s="158" t="s">
        <v>30</v>
      </c>
      <c r="J23" s="158" t="s">
        <v>31</v>
      </c>
      <c r="K23" s="158" t="s">
        <v>32</v>
      </c>
      <c r="L23" s="158" t="s">
        <v>33</v>
      </c>
      <c r="M23" s="158" t="s">
        <v>34</v>
      </c>
      <c r="N23" s="159" t="s">
        <v>35</v>
      </c>
      <c r="O23" s="160" t="s">
        <v>67</v>
      </c>
      <c r="P23" s="161" t="s">
        <v>64</v>
      </c>
      <c r="Q23" s="162" t="s">
        <v>23</v>
      </c>
      <c r="R23" s="161" t="s">
        <v>36</v>
      </c>
      <c r="S23" s="162" t="s">
        <v>63</v>
      </c>
      <c r="T23" s="163" t="s">
        <v>66</v>
      </c>
      <c r="W23" s="32"/>
    </row>
    <row r="24" spans="1:23" ht="21" customHeight="1" x14ac:dyDescent="0.25">
      <c r="B24" s="67">
        <v>2000</v>
      </c>
      <c r="C24" s="169">
        <v>22.832999999999998</v>
      </c>
      <c r="D24" s="169">
        <v>26.873000000000001</v>
      </c>
      <c r="E24" s="169">
        <v>27.891999999999999</v>
      </c>
      <c r="F24" s="169">
        <v>28.863</v>
      </c>
      <c r="G24" s="169">
        <v>26.821999999999999</v>
      </c>
      <c r="H24" s="169">
        <v>27.109000000000002</v>
      </c>
      <c r="I24" s="169">
        <v>27.696999999999999</v>
      </c>
      <c r="J24" s="169">
        <v>27.396999999999998</v>
      </c>
      <c r="K24" s="169">
        <v>26.565000000000001</v>
      </c>
      <c r="L24" s="169">
        <v>26.573</v>
      </c>
      <c r="M24" s="169">
        <v>30.061</v>
      </c>
      <c r="N24" s="170">
        <v>36.942999999999998</v>
      </c>
      <c r="O24" s="189">
        <f>SUM(C24:E24)</f>
        <v>77.597999999999999</v>
      </c>
      <c r="P24" s="110"/>
      <c r="Q24" s="166">
        <f>SUM(C24:N24)</f>
        <v>335.62799999999993</v>
      </c>
      <c r="R24" s="110"/>
      <c r="S24" s="167">
        <f>SUM(I24:N24,C25:H25)</f>
        <v>409.44000000000005</v>
      </c>
      <c r="T24" s="110"/>
      <c r="W24" s="32"/>
    </row>
    <row r="25" spans="1:23" s="20" customFormat="1" ht="21" customHeight="1" x14ac:dyDescent="0.25">
      <c r="A25" s="55"/>
      <c r="B25" s="67">
        <v>2001</v>
      </c>
      <c r="C25" s="169">
        <v>37.761000000000003</v>
      </c>
      <c r="D25" s="169">
        <v>36.896999999999998</v>
      </c>
      <c r="E25" s="169">
        <v>40.017000000000003</v>
      </c>
      <c r="F25" s="169">
        <v>43.636000000000003</v>
      </c>
      <c r="G25" s="169">
        <v>39.021000000000001</v>
      </c>
      <c r="H25" s="169">
        <v>36.872</v>
      </c>
      <c r="I25" s="169">
        <v>32.314999999999998</v>
      </c>
      <c r="J25" s="169">
        <v>30.654</v>
      </c>
      <c r="K25" s="169">
        <v>33.78</v>
      </c>
      <c r="L25" s="169">
        <v>34.779000000000003</v>
      </c>
      <c r="M25" s="169">
        <v>35.536999999999999</v>
      </c>
      <c r="N25" s="170">
        <v>32.970999999999997</v>
      </c>
      <c r="O25" s="164">
        <f>SUM(C25:E25)</f>
        <v>114.67500000000001</v>
      </c>
      <c r="P25" s="130">
        <f>((O25/O24)-1)*100</f>
        <v>47.780870640995921</v>
      </c>
      <c r="Q25" s="166">
        <f t="shared" ref="Q25:Q39" si="6">SUM(C25:N25)</f>
        <v>434.23999999999995</v>
      </c>
      <c r="R25" s="130">
        <f t="shared" ref="R25:R38" si="7">((Q25/Q24)-1)*100</f>
        <v>29.381338863265306</v>
      </c>
      <c r="S25" s="167">
        <f t="shared" ref="S25:S38" si="8">SUM(I25:N25,C26:H26)</f>
        <v>379.06925299999995</v>
      </c>
      <c r="T25" s="130">
        <f t="shared" ref="T25:T38" si="9">((S25/S24)-1)*100</f>
        <v>-7.4176306662759099</v>
      </c>
    </row>
    <row r="26" spans="1:23" ht="21" customHeight="1" x14ac:dyDescent="0.25">
      <c r="B26" s="67">
        <v>2002</v>
      </c>
      <c r="C26" s="169">
        <v>31.082999999999998</v>
      </c>
      <c r="D26" s="169">
        <v>31.184999999999999</v>
      </c>
      <c r="E26" s="169">
        <v>32.409999999999997</v>
      </c>
      <c r="F26" s="169">
        <v>33.552999999999997</v>
      </c>
      <c r="G26" s="169">
        <v>25.046002999999999</v>
      </c>
      <c r="H26" s="169">
        <v>25.756250000000001</v>
      </c>
      <c r="I26" s="169">
        <v>22.487506</v>
      </c>
      <c r="J26" s="169">
        <v>21.546406999999999</v>
      </c>
      <c r="K26" s="169">
        <v>26.936035</v>
      </c>
      <c r="L26" s="169">
        <v>26.206674</v>
      </c>
      <c r="M26" s="169">
        <v>30.548753000000001</v>
      </c>
      <c r="N26" s="170">
        <v>29.667266000000001</v>
      </c>
      <c r="O26" s="164">
        <f t="shared" ref="O26:O39" si="10">SUM(C26:E26)</f>
        <v>94.677999999999997</v>
      </c>
      <c r="P26" s="130">
        <f t="shared" ref="P26:P40" si="11">((O26/O25)-1)*100</f>
        <v>-17.437976891214312</v>
      </c>
      <c r="Q26" s="166">
        <f t="shared" si="6"/>
        <v>336.42589399999991</v>
      </c>
      <c r="R26" s="130">
        <f t="shared" si="7"/>
        <v>-22.525356024318366</v>
      </c>
      <c r="S26" s="167">
        <f t="shared" si="8"/>
        <v>357.47170300000005</v>
      </c>
      <c r="T26" s="130">
        <f t="shared" si="9"/>
        <v>-5.6975209223840473</v>
      </c>
    </row>
    <row r="27" spans="1:23" ht="21" customHeight="1" x14ac:dyDescent="0.25">
      <c r="B27" s="67">
        <v>2003</v>
      </c>
      <c r="C27" s="169">
        <v>31.590672000000001</v>
      </c>
      <c r="D27" s="169">
        <v>38.626634000000003</v>
      </c>
      <c r="E27" s="169">
        <v>32.888688999999999</v>
      </c>
      <c r="F27" s="169">
        <v>35.416786999999999</v>
      </c>
      <c r="G27" s="169">
        <v>32.437109999999997</v>
      </c>
      <c r="H27" s="169">
        <v>29.11917</v>
      </c>
      <c r="I27" s="169">
        <v>32.709583000000002</v>
      </c>
      <c r="J27" s="169">
        <v>32.267012000000001</v>
      </c>
      <c r="K27" s="169">
        <v>41.803919999999998</v>
      </c>
      <c r="L27" s="169">
        <v>33.827393999999998</v>
      </c>
      <c r="M27" s="169">
        <v>36.378250999999999</v>
      </c>
      <c r="N27" s="170">
        <v>34.819569000000001</v>
      </c>
      <c r="O27" s="164">
        <f t="shared" si="10"/>
        <v>103.10599500000001</v>
      </c>
      <c r="P27" s="130">
        <f t="shared" si="11"/>
        <v>8.9017459177422431</v>
      </c>
      <c r="Q27" s="166">
        <f t="shared" si="6"/>
        <v>411.88479099999995</v>
      </c>
      <c r="R27" s="130">
        <f t="shared" si="7"/>
        <v>22.429574639103155</v>
      </c>
      <c r="S27" s="167">
        <f t="shared" si="8"/>
        <v>413.79330099999999</v>
      </c>
      <c r="T27" s="130">
        <f t="shared" si="9"/>
        <v>15.755540236425357</v>
      </c>
    </row>
    <row r="28" spans="1:23" ht="21" customHeight="1" x14ac:dyDescent="0.25">
      <c r="B28" s="67">
        <v>2004</v>
      </c>
      <c r="C28" s="169">
        <v>35.000433000000001</v>
      </c>
      <c r="D28" s="169">
        <v>34.569127999999999</v>
      </c>
      <c r="E28" s="169">
        <v>36.572476999999999</v>
      </c>
      <c r="F28" s="169">
        <v>34.093553</v>
      </c>
      <c r="G28" s="169">
        <v>33.790236999999998</v>
      </c>
      <c r="H28" s="169">
        <v>27.961743999999999</v>
      </c>
      <c r="I28" s="169">
        <v>29.902730999999999</v>
      </c>
      <c r="J28" s="169">
        <v>31.348856000000001</v>
      </c>
      <c r="K28" s="169">
        <v>36.264420000000001</v>
      </c>
      <c r="L28" s="169">
        <v>32.067920000000001</v>
      </c>
      <c r="M28" s="169">
        <v>32.153641999999998</v>
      </c>
      <c r="N28" s="170">
        <v>41.177821999999999</v>
      </c>
      <c r="O28" s="164">
        <f t="shared" si="10"/>
        <v>106.14203799999999</v>
      </c>
      <c r="P28" s="130">
        <f t="shared" si="11"/>
        <v>2.9445843570977459</v>
      </c>
      <c r="Q28" s="166">
        <f t="shared" si="6"/>
        <v>404.90296299999994</v>
      </c>
      <c r="R28" s="130">
        <f t="shared" si="7"/>
        <v>-1.6950924512286747</v>
      </c>
      <c r="S28" s="167">
        <f t="shared" si="8"/>
        <v>438.72595000000001</v>
      </c>
      <c r="T28" s="130">
        <f t="shared" si="9"/>
        <v>6.0253872983796919</v>
      </c>
    </row>
    <row r="29" spans="1:23" ht="21" customHeight="1" x14ac:dyDescent="0.25">
      <c r="B29" s="67">
        <v>2005</v>
      </c>
      <c r="C29" s="169">
        <v>36.954943999999998</v>
      </c>
      <c r="D29" s="169">
        <v>37.353133999999997</v>
      </c>
      <c r="E29" s="169">
        <v>36.842243000000003</v>
      </c>
      <c r="F29" s="169">
        <v>47.10004</v>
      </c>
      <c r="G29" s="169">
        <v>39.225883000000003</v>
      </c>
      <c r="H29" s="169">
        <v>38.334314999999997</v>
      </c>
      <c r="I29" s="169">
        <v>38.444381</v>
      </c>
      <c r="J29" s="169">
        <v>42.308658000000001</v>
      </c>
      <c r="K29" s="169">
        <v>57.095999999999997</v>
      </c>
      <c r="L29" s="169">
        <v>58.780999999999999</v>
      </c>
      <c r="M29" s="169">
        <v>61.158385000000003</v>
      </c>
      <c r="N29" s="170">
        <v>59.367337999999997</v>
      </c>
      <c r="O29" s="164">
        <f t="shared" si="10"/>
        <v>111.15032099999999</v>
      </c>
      <c r="P29" s="130">
        <f t="shared" si="11"/>
        <v>4.7184726187375459</v>
      </c>
      <c r="Q29" s="166">
        <f t="shared" si="6"/>
        <v>552.96632099999999</v>
      </c>
      <c r="R29" s="130">
        <f t="shared" si="7"/>
        <v>36.567615337504968</v>
      </c>
      <c r="S29" s="167">
        <f t="shared" si="8"/>
        <v>736.80467052999995</v>
      </c>
      <c r="T29" s="130">
        <f t="shared" si="9"/>
        <v>67.941894143713171</v>
      </c>
    </row>
    <row r="30" spans="1:23" ht="21" customHeight="1" x14ac:dyDescent="0.25">
      <c r="B30" s="67">
        <v>2006</v>
      </c>
      <c r="C30" s="169">
        <v>61.416499999999999</v>
      </c>
      <c r="D30" s="169">
        <v>72.836314999999999</v>
      </c>
      <c r="E30" s="169">
        <v>77.331059999999994</v>
      </c>
      <c r="F30" s="169">
        <v>80.192125000000004</v>
      </c>
      <c r="G30" s="169">
        <v>69.598226859999997</v>
      </c>
      <c r="H30" s="169">
        <v>58.27468167</v>
      </c>
      <c r="I30" s="169">
        <v>58.167321289999997</v>
      </c>
      <c r="J30" s="169">
        <v>54.332689409999993</v>
      </c>
      <c r="K30" s="169">
        <v>63.460574200000003</v>
      </c>
      <c r="L30" s="169">
        <v>64.525642820000002</v>
      </c>
      <c r="M30" s="169">
        <v>66.665700860000001</v>
      </c>
      <c r="N30" s="170">
        <v>64.309967509999993</v>
      </c>
      <c r="O30" s="164">
        <f t="shared" si="10"/>
        <v>211.58387499999998</v>
      </c>
      <c r="P30" s="130">
        <f t="shared" si="11"/>
        <v>90.358312145585245</v>
      </c>
      <c r="Q30" s="166">
        <f t="shared" si="6"/>
        <v>791.11080461999995</v>
      </c>
      <c r="R30" s="130">
        <f t="shared" si="7"/>
        <v>43.06672478521525</v>
      </c>
      <c r="S30" s="167">
        <f t="shared" si="8"/>
        <v>767.11523419999992</v>
      </c>
      <c r="T30" s="130">
        <f t="shared" si="9"/>
        <v>4.1137854959845566</v>
      </c>
    </row>
    <row r="31" spans="1:23" ht="21" customHeight="1" x14ac:dyDescent="0.25">
      <c r="B31" s="67">
        <v>2007</v>
      </c>
      <c r="C31" s="169">
        <v>68.96286151999999</v>
      </c>
      <c r="D31" s="169">
        <v>75.962541590000001</v>
      </c>
      <c r="E31" s="169">
        <v>66.265929</v>
      </c>
      <c r="F31" s="169">
        <v>72.412593000000001</v>
      </c>
      <c r="G31" s="169">
        <v>58.641703</v>
      </c>
      <c r="H31" s="169">
        <v>53.407710000000002</v>
      </c>
      <c r="I31" s="169">
        <v>53.823435630000006</v>
      </c>
      <c r="J31" s="169">
        <v>58.200524999999999</v>
      </c>
      <c r="K31" s="169">
        <v>57.677086840000001</v>
      </c>
      <c r="L31" s="169">
        <v>59.987034000000001</v>
      </c>
      <c r="M31" s="169">
        <v>71.43157570999999</v>
      </c>
      <c r="N31" s="170">
        <v>65.446718840000003</v>
      </c>
      <c r="O31" s="164">
        <f t="shared" si="10"/>
        <v>211.19133210999999</v>
      </c>
      <c r="P31" s="130">
        <f t="shared" si="11"/>
        <v>-0.18552590078048103</v>
      </c>
      <c r="Q31" s="166">
        <f t="shared" si="6"/>
        <v>762.21971412999994</v>
      </c>
      <c r="R31" s="130">
        <f t="shared" si="7"/>
        <v>-3.6519651003726894</v>
      </c>
      <c r="S31" s="167">
        <f t="shared" si="8"/>
        <v>874.71754999000007</v>
      </c>
      <c r="T31" s="130">
        <f t="shared" si="9"/>
        <v>14.026877709216024</v>
      </c>
    </row>
    <row r="32" spans="1:23" ht="21" customHeight="1" x14ac:dyDescent="0.25">
      <c r="B32" s="67">
        <v>2008</v>
      </c>
      <c r="C32" s="169">
        <v>73.478104819999999</v>
      </c>
      <c r="D32" s="169">
        <v>81.448491410000003</v>
      </c>
      <c r="E32" s="169">
        <v>79.506927189999999</v>
      </c>
      <c r="F32" s="169">
        <v>86.202374669999998</v>
      </c>
      <c r="G32" s="169">
        <v>95.786187499999997</v>
      </c>
      <c r="H32" s="169">
        <v>91.729088379999993</v>
      </c>
      <c r="I32" s="169">
        <v>83.405320439999997</v>
      </c>
      <c r="J32" s="169">
        <v>87.197859149999999</v>
      </c>
      <c r="K32" s="169">
        <v>83.187447050000003</v>
      </c>
      <c r="L32" s="169">
        <v>86.208376340000001</v>
      </c>
      <c r="M32" s="169">
        <v>114.85878266</v>
      </c>
      <c r="N32" s="170">
        <v>136.63076831000001</v>
      </c>
      <c r="O32" s="164">
        <f t="shared" si="10"/>
        <v>234.43352342</v>
      </c>
      <c r="P32" s="130">
        <f t="shared" si="11"/>
        <v>11.005277100053611</v>
      </c>
      <c r="Q32" s="166">
        <f t="shared" si="6"/>
        <v>1099.63972792</v>
      </c>
      <c r="R32" s="130">
        <f t="shared" si="7"/>
        <v>44.268077502447234</v>
      </c>
      <c r="S32" s="167">
        <f t="shared" si="8"/>
        <v>1230.9721858799999</v>
      </c>
      <c r="T32" s="130">
        <f t="shared" si="9"/>
        <v>40.727962517051665</v>
      </c>
    </row>
    <row r="33" spans="2:20" ht="21" customHeight="1" x14ac:dyDescent="0.25">
      <c r="B33" s="67">
        <v>2009</v>
      </c>
      <c r="C33" s="169">
        <v>149.04840207000001</v>
      </c>
      <c r="D33" s="169">
        <v>134.46885232</v>
      </c>
      <c r="E33" s="169">
        <v>119.39927777</v>
      </c>
      <c r="F33" s="169">
        <v>100.48988555</v>
      </c>
      <c r="G33" s="169">
        <v>82.248855030000001</v>
      </c>
      <c r="H33" s="169">
        <v>53.82835919</v>
      </c>
      <c r="I33" s="169">
        <v>51.59970723</v>
      </c>
      <c r="J33" s="169">
        <v>56.462129509999997</v>
      </c>
      <c r="K33" s="169">
        <v>54.58994732</v>
      </c>
      <c r="L33" s="169">
        <v>54.235214340000006</v>
      </c>
      <c r="M33" s="169">
        <v>58.630585070000002</v>
      </c>
      <c r="N33" s="170">
        <v>68.817359010000004</v>
      </c>
      <c r="O33" s="164">
        <f t="shared" si="10"/>
        <v>402.91653215999997</v>
      </c>
      <c r="P33" s="130">
        <f t="shared" si="11"/>
        <v>71.868138260309195</v>
      </c>
      <c r="Q33" s="166">
        <f t="shared" si="6"/>
        <v>983.81857441</v>
      </c>
      <c r="R33" s="130">
        <f t="shared" si="7"/>
        <v>-10.532645426432442</v>
      </c>
      <c r="S33" s="167">
        <f t="shared" si="8"/>
        <v>826.31713107999997</v>
      </c>
      <c r="T33" s="130">
        <f t="shared" si="9"/>
        <v>-32.87280244360025</v>
      </c>
    </row>
    <row r="34" spans="2:20" ht="21" customHeight="1" x14ac:dyDescent="0.25">
      <c r="B34" s="67">
        <v>2010</v>
      </c>
      <c r="C34" s="169">
        <v>73.889226550000004</v>
      </c>
      <c r="D34" s="169">
        <v>75.744603249999997</v>
      </c>
      <c r="E34" s="169">
        <v>77.067335869999994</v>
      </c>
      <c r="F34" s="169">
        <v>88.628969679999997</v>
      </c>
      <c r="G34" s="169">
        <v>82.602053249999997</v>
      </c>
      <c r="H34" s="169">
        <v>84.05</v>
      </c>
      <c r="I34" s="169">
        <v>77.972386549999996</v>
      </c>
      <c r="J34" s="169">
        <v>90.482643260000003</v>
      </c>
      <c r="K34" s="169">
        <v>94.619710349999991</v>
      </c>
      <c r="L34" s="169">
        <v>88.161473150000006</v>
      </c>
      <c r="M34" s="169">
        <v>96.382131999999999</v>
      </c>
      <c r="N34" s="170">
        <v>91.687217629999992</v>
      </c>
      <c r="O34" s="164">
        <f t="shared" si="10"/>
        <v>226.70116566999999</v>
      </c>
      <c r="P34" s="130">
        <f t="shared" si="11"/>
        <v>-43.73495561111006</v>
      </c>
      <c r="Q34" s="166">
        <f t="shared" si="6"/>
        <v>1021.2877515399999</v>
      </c>
      <c r="R34" s="130">
        <f t="shared" si="7"/>
        <v>3.8085454071113078</v>
      </c>
      <c r="S34" s="167">
        <f t="shared" si="8"/>
        <v>1076.35558307</v>
      </c>
      <c r="T34" s="130">
        <f t="shared" si="9"/>
        <v>30.259381366473505</v>
      </c>
    </row>
    <row r="35" spans="2:20" ht="21" customHeight="1" x14ac:dyDescent="0.25">
      <c r="B35" s="67">
        <v>2011</v>
      </c>
      <c r="C35" s="169">
        <v>88.193426369999997</v>
      </c>
      <c r="D35" s="169">
        <v>88.151159069999991</v>
      </c>
      <c r="E35" s="169">
        <v>87.626111010000002</v>
      </c>
      <c r="F35" s="169">
        <v>96.389983400000006</v>
      </c>
      <c r="G35" s="169">
        <v>80.696366349999991</v>
      </c>
      <c r="H35" s="169">
        <v>95.992973930000005</v>
      </c>
      <c r="I35" s="169">
        <v>89.877571230000001</v>
      </c>
      <c r="J35" s="169">
        <v>94.290429680000003</v>
      </c>
      <c r="K35" s="169">
        <v>115.50194443000001</v>
      </c>
      <c r="L35" s="169">
        <v>113.65880431999999</v>
      </c>
      <c r="M35" s="169">
        <v>116.13298754</v>
      </c>
      <c r="N35" s="170">
        <v>128.18184199999999</v>
      </c>
      <c r="O35" s="164">
        <f t="shared" si="10"/>
        <v>263.97069644999999</v>
      </c>
      <c r="P35" s="130">
        <f t="shared" si="11"/>
        <v>16.439937867038502</v>
      </c>
      <c r="Q35" s="166">
        <f t="shared" si="6"/>
        <v>1194.6935993299999</v>
      </c>
      <c r="R35" s="130">
        <f t="shared" si="7"/>
        <v>16.979137126487732</v>
      </c>
      <c r="S35" s="167">
        <f t="shared" si="8"/>
        <v>1424.2231968700003</v>
      </c>
      <c r="T35" s="130">
        <f t="shared" si="9"/>
        <v>32.319023496659561</v>
      </c>
    </row>
    <row r="36" spans="2:20" ht="21" customHeight="1" x14ac:dyDescent="0.25">
      <c r="B36" s="67">
        <v>2012</v>
      </c>
      <c r="C36" s="169">
        <v>131.83646386000001</v>
      </c>
      <c r="D36" s="169">
        <v>131.35650182000001</v>
      </c>
      <c r="E36" s="169">
        <v>134.30531919000001</v>
      </c>
      <c r="F36" s="169">
        <v>140.32566188999999</v>
      </c>
      <c r="G36" s="169">
        <v>118.81901437</v>
      </c>
      <c r="H36" s="169">
        <v>109.93665654</v>
      </c>
      <c r="I36" s="169">
        <v>123.12992794</v>
      </c>
      <c r="J36" s="169">
        <v>115.97315892</v>
      </c>
      <c r="K36" s="169">
        <v>123.63113509999999</v>
      </c>
      <c r="L36" s="169">
        <v>133.86883964</v>
      </c>
      <c r="M36" s="169">
        <v>133.79661103999999</v>
      </c>
      <c r="N36" s="170">
        <v>137.89471642999999</v>
      </c>
      <c r="O36" s="164">
        <f t="shared" si="10"/>
        <v>397.49828487000002</v>
      </c>
      <c r="P36" s="130">
        <f t="shared" si="11"/>
        <v>50.584246742437998</v>
      </c>
      <c r="Q36" s="166">
        <f t="shared" si="6"/>
        <v>1534.8740067400001</v>
      </c>
      <c r="R36" s="130">
        <f t="shared" si="7"/>
        <v>28.474280568739797</v>
      </c>
      <c r="S36" s="167">
        <f t="shared" si="8"/>
        <v>1511.5436385599999</v>
      </c>
      <c r="T36" s="130">
        <f t="shared" si="9"/>
        <v>6.1310925058588372</v>
      </c>
    </row>
    <row r="37" spans="2:20" ht="21" customHeight="1" x14ac:dyDescent="0.25">
      <c r="B37" s="67">
        <v>2013</v>
      </c>
      <c r="C37" s="169">
        <v>123.32194389999999</v>
      </c>
      <c r="D37" s="169">
        <v>133.57170489999999</v>
      </c>
      <c r="E37" s="169">
        <v>130.50905589999999</v>
      </c>
      <c r="F37" s="169">
        <v>141.87351229999999</v>
      </c>
      <c r="G37" s="169">
        <v>130.74702629999999</v>
      </c>
      <c r="H37" s="169">
        <v>83.226006190000007</v>
      </c>
      <c r="I37" s="169">
        <v>96.90452956</v>
      </c>
      <c r="J37" s="169">
        <v>132.73078606000001</v>
      </c>
      <c r="K37" s="169">
        <v>122.32145256</v>
      </c>
      <c r="L37" s="169">
        <v>107.82637378</v>
      </c>
      <c r="M37" s="169">
        <v>108.84590342</v>
      </c>
      <c r="N37" s="170">
        <v>99.680326370000003</v>
      </c>
      <c r="O37" s="164">
        <f t="shared" si="10"/>
        <v>387.40270469999996</v>
      </c>
      <c r="P37" s="130">
        <f t="shared" si="11"/>
        <v>-2.5397795548480873</v>
      </c>
      <c r="Q37" s="166">
        <f t="shared" si="6"/>
        <v>1411.5586212400001</v>
      </c>
      <c r="R37" s="130">
        <f t="shared" si="7"/>
        <v>-8.0342350550268389</v>
      </c>
      <c r="S37" s="167">
        <f t="shared" si="8"/>
        <v>1327.7520084899998</v>
      </c>
      <c r="T37" s="130">
        <f t="shared" si="9"/>
        <v>-12.159201056549884</v>
      </c>
    </row>
    <row r="38" spans="2:20" ht="21" customHeight="1" x14ac:dyDescent="0.25">
      <c r="B38" s="67">
        <v>2014</v>
      </c>
      <c r="C38" s="169">
        <v>110.60513781</v>
      </c>
      <c r="D38" s="169">
        <v>116.87284826</v>
      </c>
      <c r="E38" s="169">
        <v>115.95297387000001</v>
      </c>
      <c r="F38" s="169">
        <v>121.33799359</v>
      </c>
      <c r="G38" s="169">
        <v>103.44443792</v>
      </c>
      <c r="H38" s="169">
        <v>91.229245289999994</v>
      </c>
      <c r="I38" s="169">
        <v>89.893898980000003</v>
      </c>
      <c r="J38" s="169">
        <v>103.33743561999999</v>
      </c>
      <c r="K38" s="169">
        <v>119.83917492</v>
      </c>
      <c r="L38" s="169">
        <v>105.420422</v>
      </c>
      <c r="M38" s="169">
        <v>96.908079799999996</v>
      </c>
      <c r="N38" s="170">
        <v>101.03055078</v>
      </c>
      <c r="O38" s="164">
        <f t="shared" si="10"/>
        <v>343.43095993999998</v>
      </c>
      <c r="P38" s="130">
        <f t="shared" si="11"/>
        <v>-11.350396945228136</v>
      </c>
      <c r="Q38" s="166">
        <f t="shared" si="6"/>
        <v>1275.8721988399998</v>
      </c>
      <c r="R38" s="130">
        <f t="shared" si="7"/>
        <v>-9.6125247905613058</v>
      </c>
      <c r="S38" s="167">
        <f t="shared" si="8"/>
        <v>1225.72350678</v>
      </c>
      <c r="T38" s="130">
        <f t="shared" si="9"/>
        <v>-7.6843040761830794</v>
      </c>
    </row>
    <row r="39" spans="2:20" ht="21" customHeight="1" x14ac:dyDescent="0.25">
      <c r="B39" s="67">
        <v>2015</v>
      </c>
      <c r="C39" s="169">
        <v>104.88411776</v>
      </c>
      <c r="D39" s="169">
        <v>116.54554766</v>
      </c>
      <c r="E39" s="169">
        <v>108.20537527</v>
      </c>
      <c r="F39" s="169">
        <v>115.99640424</v>
      </c>
      <c r="G39" s="169">
        <v>85.075045729999999</v>
      </c>
      <c r="H39" s="169">
        <v>78.587454019999996</v>
      </c>
      <c r="I39" s="169">
        <v>64.740948959999997</v>
      </c>
      <c r="J39" s="169">
        <v>64.61373777</v>
      </c>
      <c r="K39" s="169">
        <v>73.285137759999998</v>
      </c>
      <c r="L39" s="169">
        <v>73.756848509999998</v>
      </c>
      <c r="M39" s="169">
        <v>70.855612730000004</v>
      </c>
      <c r="N39" s="170">
        <v>66.936993650000005</v>
      </c>
      <c r="O39" s="164">
        <f t="shared" si="10"/>
        <v>329.63504068999998</v>
      </c>
      <c r="P39" s="130">
        <f t="shared" si="11"/>
        <v>-4.0170866518296044</v>
      </c>
      <c r="Q39" s="166">
        <f t="shared" si="6"/>
        <v>1023.48322406</v>
      </c>
      <c r="R39" s="130">
        <f>((Q39/Q37)-1)*100</f>
        <v>-27.49268725652292</v>
      </c>
      <c r="S39" s="167"/>
      <c r="T39" s="111"/>
    </row>
    <row r="40" spans="2:20" ht="21" customHeight="1" x14ac:dyDescent="0.25">
      <c r="B40" s="82">
        <v>2016</v>
      </c>
      <c r="C40" s="171">
        <v>68.384075490000001</v>
      </c>
      <c r="D40" s="172">
        <v>67.463227520000004</v>
      </c>
      <c r="E40" s="172">
        <v>67.89098937</v>
      </c>
      <c r="F40" s="172"/>
      <c r="G40" s="172"/>
      <c r="H40" s="172"/>
      <c r="I40" s="172"/>
      <c r="J40" s="172"/>
      <c r="K40" s="172"/>
      <c r="L40" s="172"/>
      <c r="M40" s="172"/>
      <c r="N40" s="173"/>
      <c r="O40" s="165">
        <f>SUM(C40:E40)</f>
        <v>203.73829238000002</v>
      </c>
      <c r="P40" s="137">
        <f t="shared" si="11"/>
        <v>-38.192768598408065</v>
      </c>
      <c r="Q40" s="114"/>
      <c r="R40" s="137"/>
      <c r="S40" s="168"/>
      <c r="T40" s="112"/>
    </row>
    <row r="41" spans="2:20" ht="21" customHeight="1" x14ac:dyDescent="0.25">
      <c r="B41" s="67"/>
      <c r="C41" s="68"/>
      <c r="D41" s="68"/>
      <c r="E41" s="68"/>
      <c r="F41" s="68"/>
      <c r="G41" s="68"/>
      <c r="H41" s="68"/>
      <c r="O41" s="69"/>
      <c r="P41" s="68"/>
    </row>
    <row r="42" spans="2:20" ht="36.75" customHeight="1" x14ac:dyDescent="0.4">
      <c r="B42" s="57" t="s">
        <v>58</v>
      </c>
      <c r="C42" s="54"/>
      <c r="D42" s="54"/>
      <c r="E42" s="54"/>
      <c r="F42" s="54"/>
      <c r="G42" s="54"/>
      <c r="H42" s="54"/>
      <c r="I42" s="54"/>
      <c r="J42" s="54"/>
      <c r="K42" s="54"/>
      <c r="L42" s="54"/>
      <c r="M42" s="54"/>
      <c r="N42" s="54"/>
      <c r="O42" s="54"/>
      <c r="P42" s="54"/>
      <c r="Q42" s="54"/>
      <c r="R42" s="91"/>
      <c r="S42" s="122"/>
      <c r="T42" s="122"/>
    </row>
    <row r="43" spans="2:20" ht="47.25" x14ac:dyDescent="0.25">
      <c r="B43" s="163" t="s">
        <v>23</v>
      </c>
      <c r="C43" s="158" t="s">
        <v>24</v>
      </c>
      <c r="D43" s="158" t="s">
        <v>25</v>
      </c>
      <c r="E43" s="158" t="s">
        <v>26</v>
      </c>
      <c r="F43" s="158" t="s">
        <v>27</v>
      </c>
      <c r="G43" s="158" t="s">
        <v>28</v>
      </c>
      <c r="H43" s="158" t="s">
        <v>29</v>
      </c>
      <c r="I43" s="158" t="s">
        <v>30</v>
      </c>
      <c r="J43" s="158" t="s">
        <v>31</v>
      </c>
      <c r="K43" s="158" t="s">
        <v>32</v>
      </c>
      <c r="L43" s="158" t="s">
        <v>33</v>
      </c>
      <c r="M43" s="158" t="s">
        <v>34</v>
      </c>
      <c r="N43" s="159" t="s">
        <v>35</v>
      </c>
      <c r="O43" s="160" t="s">
        <v>67</v>
      </c>
      <c r="P43" s="161" t="s">
        <v>64</v>
      </c>
      <c r="Q43" s="162" t="s">
        <v>23</v>
      </c>
      <c r="R43" s="161" t="s">
        <v>36</v>
      </c>
      <c r="S43" s="162" t="s">
        <v>63</v>
      </c>
      <c r="T43" s="163" t="s">
        <v>66</v>
      </c>
    </row>
    <row r="44" spans="2:20" ht="21" customHeight="1" x14ac:dyDescent="0.25">
      <c r="B44" s="67">
        <v>2000</v>
      </c>
      <c r="C44" s="169">
        <v>12.12</v>
      </c>
      <c r="D44" s="169">
        <v>14.603</v>
      </c>
      <c r="E44" s="169">
        <v>14.285</v>
      </c>
      <c r="F44" s="169">
        <v>16.04</v>
      </c>
      <c r="G44" s="169">
        <v>13.574</v>
      </c>
      <c r="H44" s="169">
        <v>14.353415609999999</v>
      </c>
      <c r="I44" s="169">
        <v>13.709137610000001</v>
      </c>
      <c r="J44" s="169">
        <v>15.317666229999999</v>
      </c>
      <c r="K44" s="169">
        <v>15.763</v>
      </c>
      <c r="L44" s="169">
        <v>13.554</v>
      </c>
      <c r="M44" s="169">
        <v>16.425999999999998</v>
      </c>
      <c r="N44" s="170">
        <v>18.687999999999999</v>
      </c>
      <c r="O44" s="189">
        <f>SUM(C44:E44)</f>
        <v>41.007999999999996</v>
      </c>
      <c r="P44" s="110"/>
      <c r="Q44" s="166">
        <f>SUM(C44:N44)</f>
        <v>178.43321944999997</v>
      </c>
      <c r="R44" s="110"/>
      <c r="S44" s="167">
        <f>SUM(I44:N44,C45:H45)</f>
        <v>210.31480384</v>
      </c>
      <c r="T44" s="110"/>
    </row>
    <row r="45" spans="2:20" ht="21" customHeight="1" x14ac:dyDescent="0.25">
      <c r="B45" s="67">
        <v>2001</v>
      </c>
      <c r="C45" s="169">
        <v>18.145</v>
      </c>
      <c r="D45" s="169">
        <v>19.934000000000001</v>
      </c>
      <c r="E45" s="169">
        <v>19.155000000000001</v>
      </c>
      <c r="F45" s="169">
        <v>21.52</v>
      </c>
      <c r="G45" s="169">
        <v>19.73</v>
      </c>
      <c r="H45" s="169">
        <v>18.373000000000001</v>
      </c>
      <c r="I45" s="169">
        <v>14.590999999999999</v>
      </c>
      <c r="J45" s="169">
        <v>17.324000000000002</v>
      </c>
      <c r="K45" s="169">
        <v>18.111000000000001</v>
      </c>
      <c r="L45" s="169">
        <v>17.167999999999999</v>
      </c>
      <c r="M45" s="169">
        <v>17.614999999999998</v>
      </c>
      <c r="N45" s="170">
        <v>14.867000000000001</v>
      </c>
      <c r="O45" s="164">
        <f>SUM(C45:E45)</f>
        <v>57.234000000000002</v>
      </c>
      <c r="P45" s="130">
        <f>((O45/O44)-1)*100</f>
        <v>39.567889192352723</v>
      </c>
      <c r="Q45" s="166">
        <f t="shared" ref="Q45:Q59" si="12">SUM(C45:N45)</f>
        <v>216.53300000000002</v>
      </c>
      <c r="R45" s="130">
        <f t="shared" ref="R45:R58" si="13">((Q45/Q44)-1)*100</f>
        <v>21.352403250604503</v>
      </c>
      <c r="S45" s="167">
        <f t="shared" ref="S45:S58" si="14">SUM(I45:N45,C46:H46)</f>
        <v>183.63806699999998</v>
      </c>
      <c r="T45" s="130">
        <f t="shared" ref="T45:T58" si="15">((S45/S44)-1)*100</f>
        <v>-12.684193576927061</v>
      </c>
    </row>
    <row r="46" spans="2:20" ht="21" customHeight="1" x14ac:dyDescent="0.25">
      <c r="B46" s="67">
        <v>2002</v>
      </c>
      <c r="C46" s="169">
        <v>13.872</v>
      </c>
      <c r="D46" s="169">
        <v>15.135</v>
      </c>
      <c r="E46" s="169">
        <v>14.531000000000001</v>
      </c>
      <c r="F46" s="169">
        <v>15.557</v>
      </c>
      <c r="G46" s="169">
        <v>11.986146</v>
      </c>
      <c r="H46" s="169">
        <v>12.880921000000001</v>
      </c>
      <c r="I46" s="169">
        <v>8.6185569999999991</v>
      </c>
      <c r="J46" s="169">
        <v>9.8063839999999995</v>
      </c>
      <c r="K46" s="169">
        <v>12.908841000000001</v>
      </c>
      <c r="L46" s="169">
        <v>12.492736000000001</v>
      </c>
      <c r="M46" s="169">
        <v>13.843310000000001</v>
      </c>
      <c r="N46" s="170">
        <v>14.191948</v>
      </c>
      <c r="O46" s="164">
        <f t="shared" ref="O46:O59" si="16">SUM(C46:E46)</f>
        <v>43.537999999999997</v>
      </c>
      <c r="P46" s="130">
        <f t="shared" ref="P46:P60" si="17">((O46/O45)-1)*100</f>
        <v>-23.929831918090649</v>
      </c>
      <c r="Q46" s="166">
        <f t="shared" si="12"/>
        <v>155.82384299999998</v>
      </c>
      <c r="R46" s="130">
        <f t="shared" si="13"/>
        <v>-28.036907538342902</v>
      </c>
      <c r="S46" s="167">
        <f t="shared" si="14"/>
        <v>163.26995400000001</v>
      </c>
      <c r="T46" s="130">
        <f t="shared" si="15"/>
        <v>-11.091443801790813</v>
      </c>
    </row>
    <row r="47" spans="2:20" ht="21" customHeight="1" x14ac:dyDescent="0.25">
      <c r="B47" s="67">
        <v>2003</v>
      </c>
      <c r="C47" s="169">
        <v>14.977161000000001</v>
      </c>
      <c r="D47" s="169">
        <v>16.011004</v>
      </c>
      <c r="E47" s="169">
        <v>15.366488</v>
      </c>
      <c r="F47" s="169">
        <v>16.728539000000001</v>
      </c>
      <c r="G47" s="169">
        <v>14.863979</v>
      </c>
      <c r="H47" s="169">
        <v>13.461007</v>
      </c>
      <c r="I47" s="169">
        <v>14.052536</v>
      </c>
      <c r="J47" s="169">
        <v>15.220757000000001</v>
      </c>
      <c r="K47" s="169">
        <v>18.351697999999999</v>
      </c>
      <c r="L47" s="169">
        <v>15.048978</v>
      </c>
      <c r="M47" s="169">
        <v>16.154845999999999</v>
      </c>
      <c r="N47" s="170">
        <v>14.769356</v>
      </c>
      <c r="O47" s="164">
        <f t="shared" si="16"/>
        <v>46.354652999999999</v>
      </c>
      <c r="P47" s="130">
        <f t="shared" si="17"/>
        <v>6.4694129266388067</v>
      </c>
      <c r="Q47" s="166">
        <f t="shared" si="12"/>
        <v>185.00634899999997</v>
      </c>
      <c r="R47" s="130">
        <f t="shared" si="13"/>
        <v>18.727882356232218</v>
      </c>
      <c r="S47" s="167">
        <f t="shared" si="14"/>
        <v>183.19478100000001</v>
      </c>
      <c r="T47" s="130">
        <f t="shared" si="15"/>
        <v>12.203609122104609</v>
      </c>
    </row>
    <row r="48" spans="2:20" ht="21" customHeight="1" x14ac:dyDescent="0.25">
      <c r="B48" s="67">
        <v>2004</v>
      </c>
      <c r="C48" s="169">
        <v>14.698415000000001</v>
      </c>
      <c r="D48" s="169">
        <v>14.96719</v>
      </c>
      <c r="E48" s="169">
        <v>15.981159999999999</v>
      </c>
      <c r="F48" s="169">
        <v>17.146705000000001</v>
      </c>
      <c r="G48" s="169">
        <v>13.916358000000001</v>
      </c>
      <c r="H48" s="169">
        <v>12.886782</v>
      </c>
      <c r="I48" s="169">
        <v>11.965304</v>
      </c>
      <c r="J48" s="169">
        <v>15.397410000000001</v>
      </c>
      <c r="K48" s="169">
        <v>16.375969999999999</v>
      </c>
      <c r="L48" s="169">
        <v>14.682299</v>
      </c>
      <c r="M48" s="169">
        <v>15.581632000000001</v>
      </c>
      <c r="N48" s="170">
        <v>18.593902</v>
      </c>
      <c r="O48" s="164">
        <f t="shared" si="16"/>
        <v>45.646765000000002</v>
      </c>
      <c r="P48" s="130">
        <f t="shared" si="17"/>
        <v>-1.527113146548631</v>
      </c>
      <c r="Q48" s="166">
        <f t="shared" si="12"/>
        <v>182.193127</v>
      </c>
      <c r="R48" s="130">
        <f t="shared" si="13"/>
        <v>-1.5206083549056837</v>
      </c>
      <c r="S48" s="167">
        <f t="shared" si="14"/>
        <v>200.71542399999998</v>
      </c>
      <c r="T48" s="130">
        <f t="shared" si="15"/>
        <v>9.563942217327682</v>
      </c>
    </row>
    <row r="49" spans="2:20" ht="21" customHeight="1" x14ac:dyDescent="0.25">
      <c r="B49" s="67">
        <v>2005</v>
      </c>
      <c r="C49" s="169">
        <v>16.856012</v>
      </c>
      <c r="D49" s="169">
        <v>18.886330999999998</v>
      </c>
      <c r="E49" s="169">
        <v>14.107699999999999</v>
      </c>
      <c r="F49" s="169">
        <v>20.634217</v>
      </c>
      <c r="G49" s="169">
        <v>19.043918999999999</v>
      </c>
      <c r="H49" s="169">
        <v>18.590727999999999</v>
      </c>
      <c r="I49" s="169">
        <v>16.744993999999998</v>
      </c>
      <c r="J49" s="169">
        <v>19.353487000000001</v>
      </c>
      <c r="K49" s="169">
        <v>26.423999999999999</v>
      </c>
      <c r="L49" s="169">
        <v>27.754000000000001</v>
      </c>
      <c r="M49" s="169">
        <v>27.552451000000001</v>
      </c>
      <c r="N49" s="170">
        <v>26.629688999999999</v>
      </c>
      <c r="O49" s="164">
        <f t="shared" si="16"/>
        <v>49.850042999999999</v>
      </c>
      <c r="P49" s="130">
        <f t="shared" si="17"/>
        <v>9.2082713857159391</v>
      </c>
      <c r="Q49" s="166">
        <f t="shared" si="12"/>
        <v>252.57752799999997</v>
      </c>
      <c r="R49" s="130">
        <f t="shared" si="13"/>
        <v>38.631754204427239</v>
      </c>
      <c r="S49" s="167">
        <f t="shared" si="14"/>
        <v>332.81623674000002</v>
      </c>
      <c r="T49" s="130">
        <f t="shared" si="15"/>
        <v>65.814978294841978</v>
      </c>
    </row>
    <row r="50" spans="2:20" ht="21" customHeight="1" x14ac:dyDescent="0.25">
      <c r="B50" s="67">
        <v>2006</v>
      </c>
      <c r="C50" s="169">
        <v>26.572223999999999</v>
      </c>
      <c r="D50" s="169">
        <v>31.828237000000001</v>
      </c>
      <c r="E50" s="169">
        <v>33.377710999999998</v>
      </c>
      <c r="F50" s="169">
        <v>36.022554</v>
      </c>
      <c r="G50" s="169">
        <v>31.748435409999999</v>
      </c>
      <c r="H50" s="169">
        <v>28.808454329999996</v>
      </c>
      <c r="I50" s="169">
        <v>23.965571130000001</v>
      </c>
      <c r="J50" s="169">
        <v>25.068447729999999</v>
      </c>
      <c r="K50" s="169">
        <v>29.008585719999999</v>
      </c>
      <c r="L50" s="169">
        <v>29.450562269999999</v>
      </c>
      <c r="M50" s="169">
        <v>30.031968410000001</v>
      </c>
      <c r="N50" s="170">
        <v>28.08763502</v>
      </c>
      <c r="O50" s="164">
        <f t="shared" si="16"/>
        <v>91.778171999999998</v>
      </c>
      <c r="P50" s="130">
        <f t="shared" si="17"/>
        <v>84.1085112002812</v>
      </c>
      <c r="Q50" s="166">
        <f t="shared" si="12"/>
        <v>353.97038601999998</v>
      </c>
      <c r="R50" s="130">
        <f t="shared" si="13"/>
        <v>40.143261683992733</v>
      </c>
      <c r="S50" s="167">
        <f t="shared" si="14"/>
        <v>337.14097972999997</v>
      </c>
      <c r="T50" s="130">
        <f t="shared" si="15"/>
        <v>1.2994387029796606</v>
      </c>
    </row>
    <row r="51" spans="2:20" ht="21" customHeight="1" x14ac:dyDescent="0.25">
      <c r="B51" s="67">
        <v>2007</v>
      </c>
      <c r="C51" s="169">
        <v>30.182489059999998</v>
      </c>
      <c r="D51" s="169">
        <v>32.704318389999997</v>
      </c>
      <c r="E51" s="169">
        <v>27.676597999999998</v>
      </c>
      <c r="F51" s="169">
        <v>31.602508</v>
      </c>
      <c r="G51" s="169">
        <v>26.110775</v>
      </c>
      <c r="H51" s="169">
        <v>23.251521</v>
      </c>
      <c r="I51" s="169">
        <v>21.637889699999999</v>
      </c>
      <c r="J51" s="169">
        <v>25.383217999999999</v>
      </c>
      <c r="K51" s="169">
        <v>25.81095822</v>
      </c>
      <c r="L51" s="169">
        <v>25.293681840000001</v>
      </c>
      <c r="M51" s="169">
        <v>28.62450758</v>
      </c>
      <c r="N51" s="170">
        <v>27.016259690000002</v>
      </c>
      <c r="O51" s="164">
        <f t="shared" si="16"/>
        <v>90.563405449999991</v>
      </c>
      <c r="P51" s="130">
        <f t="shared" si="17"/>
        <v>-1.323589829180738</v>
      </c>
      <c r="Q51" s="166">
        <f t="shared" si="12"/>
        <v>325.29472448000001</v>
      </c>
      <c r="R51" s="130">
        <f t="shared" si="13"/>
        <v>-8.1011470655569902</v>
      </c>
      <c r="S51" s="167">
        <f t="shared" si="14"/>
        <v>354.13040607999994</v>
      </c>
      <c r="T51" s="130">
        <f t="shared" si="15"/>
        <v>5.0392646908738348</v>
      </c>
    </row>
    <row r="52" spans="2:20" ht="21" customHeight="1" x14ac:dyDescent="0.25">
      <c r="B52" s="67">
        <v>2008</v>
      </c>
      <c r="C52" s="169">
        <v>30.460425579999999</v>
      </c>
      <c r="D52" s="169">
        <v>31.835515620000002</v>
      </c>
      <c r="E52" s="169">
        <v>29.913606290000001</v>
      </c>
      <c r="F52" s="169">
        <v>33.979707580000003</v>
      </c>
      <c r="G52" s="169">
        <v>38.4432045</v>
      </c>
      <c r="H52" s="169">
        <v>35.731431479999998</v>
      </c>
      <c r="I52" s="169">
        <v>31.197519870000001</v>
      </c>
      <c r="J52" s="169">
        <v>35.804066770000006</v>
      </c>
      <c r="K52" s="169">
        <v>31.938388660000001</v>
      </c>
      <c r="L52" s="169">
        <v>33.357291269999997</v>
      </c>
      <c r="M52" s="169">
        <v>45.079161079999999</v>
      </c>
      <c r="N52" s="170">
        <v>51.383675579999995</v>
      </c>
      <c r="O52" s="164">
        <f t="shared" si="16"/>
        <v>92.209547490000006</v>
      </c>
      <c r="P52" s="130">
        <f t="shared" si="17"/>
        <v>1.8176679993652023</v>
      </c>
      <c r="Q52" s="166">
        <f t="shared" si="12"/>
        <v>429.12399428000003</v>
      </c>
      <c r="R52" s="130">
        <f t="shared" si="13"/>
        <v>31.918522492480108</v>
      </c>
      <c r="S52" s="167">
        <f t="shared" si="14"/>
        <v>455.26282335999997</v>
      </c>
      <c r="T52" s="130">
        <f t="shared" si="15"/>
        <v>28.557959312071524</v>
      </c>
    </row>
    <row r="53" spans="2:20" ht="21" customHeight="1" x14ac:dyDescent="0.25">
      <c r="B53" s="67">
        <v>2009</v>
      </c>
      <c r="C53" s="169">
        <v>55.835180710000003</v>
      </c>
      <c r="D53" s="169">
        <v>48.12903335</v>
      </c>
      <c r="E53" s="169">
        <v>38.763433579999997</v>
      </c>
      <c r="F53" s="169">
        <v>37.156696329999995</v>
      </c>
      <c r="G53" s="169">
        <v>28.478181410000001</v>
      </c>
      <c r="H53" s="169">
        <v>18.140194749999999</v>
      </c>
      <c r="I53" s="169">
        <v>16.546334250000001</v>
      </c>
      <c r="J53" s="169">
        <v>19.861066839999999</v>
      </c>
      <c r="K53" s="169">
        <v>17.924858159999999</v>
      </c>
      <c r="L53" s="169">
        <v>19.14328072</v>
      </c>
      <c r="M53" s="169">
        <v>19.921935680000001</v>
      </c>
      <c r="N53" s="170">
        <v>23.207795319999999</v>
      </c>
      <c r="O53" s="164">
        <f t="shared" si="16"/>
        <v>142.72764763999999</v>
      </c>
      <c r="P53" s="130">
        <f t="shared" si="17"/>
        <v>54.786192455264569</v>
      </c>
      <c r="Q53" s="166">
        <f t="shared" si="12"/>
        <v>343.10799109999994</v>
      </c>
      <c r="R53" s="130">
        <f t="shared" si="13"/>
        <v>-20.044556894172484</v>
      </c>
      <c r="S53" s="167">
        <f t="shared" si="14"/>
        <v>267.62499310999999</v>
      </c>
      <c r="T53" s="130">
        <f t="shared" si="15"/>
        <v>-41.215276236519095</v>
      </c>
    </row>
    <row r="54" spans="2:20" ht="21" customHeight="1" x14ac:dyDescent="0.25">
      <c r="B54" s="67">
        <v>2010</v>
      </c>
      <c r="C54" s="169">
        <v>23.55572523</v>
      </c>
      <c r="D54" s="169">
        <v>22.709885929999999</v>
      </c>
      <c r="E54" s="169">
        <v>25.449212589999998</v>
      </c>
      <c r="F54" s="169">
        <v>27.057532259999999</v>
      </c>
      <c r="G54" s="169">
        <v>27.210366130000001</v>
      </c>
      <c r="H54" s="169">
        <v>25.036999999999999</v>
      </c>
      <c r="I54" s="169">
        <v>24.076697320000001</v>
      </c>
      <c r="J54" s="169">
        <v>29.230416100000003</v>
      </c>
      <c r="K54" s="169">
        <v>29.84254</v>
      </c>
      <c r="L54" s="169">
        <v>27.837486579999997</v>
      </c>
      <c r="M54" s="169">
        <v>32.153047000000001</v>
      </c>
      <c r="N54" s="170">
        <v>29.512462510000002</v>
      </c>
      <c r="O54" s="164">
        <f t="shared" si="16"/>
        <v>71.714823749999994</v>
      </c>
      <c r="P54" s="130">
        <f t="shared" si="17"/>
        <v>-49.754077128150165</v>
      </c>
      <c r="Q54" s="166">
        <f t="shared" si="12"/>
        <v>323.67237165</v>
      </c>
      <c r="R54" s="130">
        <f t="shared" si="13"/>
        <v>-5.6645779037933774</v>
      </c>
      <c r="S54" s="167">
        <f t="shared" si="14"/>
        <v>335.91638802000006</v>
      </c>
      <c r="T54" s="130">
        <f t="shared" si="15"/>
        <v>25.517569983432288</v>
      </c>
    </row>
    <row r="55" spans="2:20" ht="21" customHeight="1" x14ac:dyDescent="0.25">
      <c r="B55" s="67">
        <v>2011</v>
      </c>
      <c r="C55" s="169">
        <v>24.909758889999999</v>
      </c>
      <c r="D55" s="169">
        <v>28.543653989999999</v>
      </c>
      <c r="E55" s="169">
        <v>25.90034022</v>
      </c>
      <c r="F55" s="169">
        <v>31.766649570000002</v>
      </c>
      <c r="G55" s="169">
        <v>25.076356239999999</v>
      </c>
      <c r="H55" s="169">
        <v>27.0669796</v>
      </c>
      <c r="I55" s="169">
        <v>27.58070953</v>
      </c>
      <c r="J55" s="169">
        <v>30.22280426</v>
      </c>
      <c r="K55" s="169">
        <v>37.32788944</v>
      </c>
      <c r="L55" s="169">
        <v>34.235780420000005</v>
      </c>
      <c r="M55" s="169">
        <v>36.443655899999996</v>
      </c>
      <c r="N55" s="170">
        <v>39.961564610000003</v>
      </c>
      <c r="O55" s="164">
        <f t="shared" si="16"/>
        <v>79.353753100000006</v>
      </c>
      <c r="P55" s="130">
        <f t="shared" si="17"/>
        <v>10.651813600810822</v>
      </c>
      <c r="Q55" s="166">
        <f t="shared" si="12"/>
        <v>369.03614267</v>
      </c>
      <c r="R55" s="130">
        <f t="shared" si="13"/>
        <v>14.015336183544779</v>
      </c>
      <c r="S55" s="167">
        <f t="shared" si="14"/>
        <v>436.26560077000005</v>
      </c>
      <c r="T55" s="130">
        <f t="shared" si="15"/>
        <v>29.873270947419606</v>
      </c>
    </row>
    <row r="56" spans="2:20" ht="21" customHeight="1" x14ac:dyDescent="0.25">
      <c r="B56" s="67">
        <v>2012</v>
      </c>
      <c r="C56" s="169">
        <v>39.078874570000004</v>
      </c>
      <c r="D56" s="169">
        <v>38.191138700000003</v>
      </c>
      <c r="E56" s="169">
        <v>39.837968600000004</v>
      </c>
      <c r="F56" s="169">
        <v>41.663365810000002</v>
      </c>
      <c r="G56" s="169">
        <v>34.471476719999998</v>
      </c>
      <c r="H56" s="169">
        <v>37.250372210000002</v>
      </c>
      <c r="I56" s="169">
        <v>27.751476190000002</v>
      </c>
      <c r="J56" s="169">
        <v>36.379265459999999</v>
      </c>
      <c r="K56" s="169">
        <v>34.503735890000002</v>
      </c>
      <c r="L56" s="169">
        <v>35.828646399999997</v>
      </c>
      <c r="M56" s="169">
        <v>39.717371489999998</v>
      </c>
      <c r="N56" s="170">
        <v>46.639427769999998</v>
      </c>
      <c r="O56" s="164">
        <f t="shared" si="16"/>
        <v>117.10798187</v>
      </c>
      <c r="P56" s="130">
        <f t="shared" si="17"/>
        <v>47.577118025435894</v>
      </c>
      <c r="Q56" s="166">
        <f t="shared" si="12"/>
        <v>451.31311980999999</v>
      </c>
      <c r="R56" s="130">
        <f t="shared" si="13"/>
        <v>22.295100025900116</v>
      </c>
      <c r="S56" s="167">
        <f t="shared" si="14"/>
        <v>422.69117242999999</v>
      </c>
      <c r="T56" s="130">
        <f t="shared" si="15"/>
        <v>-3.1115055406709669</v>
      </c>
    </row>
    <row r="57" spans="2:20" ht="21" customHeight="1" x14ac:dyDescent="0.25">
      <c r="B57" s="67">
        <v>2013</v>
      </c>
      <c r="C57" s="169">
        <v>32.149218980000001</v>
      </c>
      <c r="D57" s="169">
        <v>36.266467319999997</v>
      </c>
      <c r="E57" s="169">
        <v>35.64619149</v>
      </c>
      <c r="F57" s="169">
        <v>37.007770659999998</v>
      </c>
      <c r="G57" s="169">
        <v>24.57121652</v>
      </c>
      <c r="H57" s="169">
        <v>36.230384260000001</v>
      </c>
      <c r="I57" s="169">
        <v>23.84643011</v>
      </c>
      <c r="J57" s="169">
        <v>35.796567080000003</v>
      </c>
      <c r="K57" s="169">
        <v>30.563364100000001</v>
      </c>
      <c r="L57" s="169">
        <v>30.942604500000002</v>
      </c>
      <c r="M57" s="169">
        <v>27.999664059999997</v>
      </c>
      <c r="N57" s="170">
        <v>27.029475640000001</v>
      </c>
      <c r="O57" s="164">
        <f t="shared" si="16"/>
        <v>104.06187779000001</v>
      </c>
      <c r="P57" s="130">
        <f t="shared" si="17"/>
        <v>-11.140234740346134</v>
      </c>
      <c r="Q57" s="166">
        <f t="shared" si="12"/>
        <v>378.04935472</v>
      </c>
      <c r="R57" s="130">
        <f t="shared" si="13"/>
        <v>-16.233466716155643</v>
      </c>
      <c r="S57" s="167">
        <f t="shared" si="14"/>
        <v>346.74557625000006</v>
      </c>
      <c r="T57" s="130">
        <f t="shared" si="15"/>
        <v>-17.967159272193445</v>
      </c>
    </row>
    <row r="58" spans="2:20" ht="21" customHeight="1" x14ac:dyDescent="0.25">
      <c r="B58" s="67">
        <v>2014</v>
      </c>
      <c r="C58" s="169">
        <v>28.715049400000002</v>
      </c>
      <c r="D58" s="169">
        <v>31.380227999999999</v>
      </c>
      <c r="E58" s="169">
        <v>26.26759268</v>
      </c>
      <c r="F58" s="169">
        <v>32.209967149999997</v>
      </c>
      <c r="G58" s="169">
        <v>26.753170659999999</v>
      </c>
      <c r="H58" s="169">
        <v>25.241462869999999</v>
      </c>
      <c r="I58" s="169">
        <v>22.07496609</v>
      </c>
      <c r="J58" s="169">
        <v>28.52309202</v>
      </c>
      <c r="K58" s="169">
        <v>31.78222925</v>
      </c>
      <c r="L58" s="169">
        <v>27.459556969999998</v>
      </c>
      <c r="M58" s="169">
        <v>27.58122474</v>
      </c>
      <c r="N58" s="170">
        <v>29.251341100000001</v>
      </c>
      <c r="O58" s="164">
        <f t="shared" si="16"/>
        <v>86.362870079999993</v>
      </c>
      <c r="P58" s="130">
        <f t="shared" si="17"/>
        <v>-17.008157152148595</v>
      </c>
      <c r="Q58" s="166">
        <f t="shared" si="12"/>
        <v>337.23988092999997</v>
      </c>
      <c r="R58" s="130">
        <f t="shared" si="13"/>
        <v>-10.794747638235048</v>
      </c>
      <c r="S58" s="167">
        <f t="shared" si="14"/>
        <v>324.62555415000003</v>
      </c>
      <c r="T58" s="130">
        <f t="shared" si="15"/>
        <v>-6.3793235199204767</v>
      </c>
    </row>
    <row r="59" spans="2:20" ht="21" customHeight="1" x14ac:dyDescent="0.25">
      <c r="B59" s="67">
        <v>2015</v>
      </c>
      <c r="C59" s="169">
        <v>27.801469340000001</v>
      </c>
      <c r="D59" s="169">
        <v>28.805150470000001</v>
      </c>
      <c r="E59" s="169">
        <v>29.247787850000002</v>
      </c>
      <c r="F59" s="169">
        <v>29.962281090000001</v>
      </c>
      <c r="G59" s="169">
        <v>20.844196870000001</v>
      </c>
      <c r="H59" s="169">
        <v>21.292258360000002</v>
      </c>
      <c r="I59" s="169">
        <v>14.717777180000001</v>
      </c>
      <c r="J59" s="169">
        <v>16.28488617</v>
      </c>
      <c r="K59" s="169">
        <v>20.09608325</v>
      </c>
      <c r="L59" s="169">
        <v>18.432700570000002</v>
      </c>
      <c r="M59" s="169">
        <v>18.976772820000001</v>
      </c>
      <c r="N59" s="170">
        <v>18.398191430000001</v>
      </c>
      <c r="O59" s="164">
        <f t="shared" si="16"/>
        <v>85.854407659999993</v>
      </c>
      <c r="P59" s="130">
        <f t="shared" si="17"/>
        <v>-0.5887511838467141</v>
      </c>
      <c r="Q59" s="166">
        <f t="shared" si="12"/>
        <v>264.85955540000003</v>
      </c>
      <c r="R59" s="130">
        <f>((Q59/Q57)-1)*100</f>
        <v>-29.940482084365229</v>
      </c>
      <c r="S59" s="167"/>
      <c r="T59" s="111"/>
    </row>
    <row r="60" spans="2:20" ht="21" customHeight="1" x14ac:dyDescent="0.25">
      <c r="B60" s="82">
        <v>2016</v>
      </c>
      <c r="C60" s="171">
        <v>17.361601780000001</v>
      </c>
      <c r="D60" s="172">
        <v>16.61260055</v>
      </c>
      <c r="E60" s="172">
        <v>19.544488279999999</v>
      </c>
      <c r="F60" s="172"/>
      <c r="G60" s="172"/>
      <c r="H60" s="172"/>
      <c r="I60" s="172"/>
      <c r="J60" s="172"/>
      <c r="K60" s="172"/>
      <c r="L60" s="172"/>
      <c r="M60" s="172"/>
      <c r="N60" s="173"/>
      <c r="O60" s="165">
        <f>SUM(C60:E60)</f>
        <v>53.518690609999993</v>
      </c>
      <c r="P60" s="137">
        <f t="shared" si="17"/>
        <v>-37.663432701155742</v>
      </c>
      <c r="Q60" s="114"/>
      <c r="R60" s="137"/>
      <c r="S60" s="168"/>
      <c r="T60" s="112"/>
    </row>
    <row r="61" spans="2:20" ht="21" customHeight="1" x14ac:dyDescent="0.25">
      <c r="B61" s="67"/>
      <c r="C61" s="68"/>
      <c r="D61" s="68"/>
      <c r="E61" s="68"/>
      <c r="F61" s="68"/>
      <c r="G61" s="68"/>
      <c r="H61" s="68"/>
      <c r="O61" s="69"/>
      <c r="P61" s="68"/>
    </row>
    <row r="62" spans="2:20" ht="30" x14ac:dyDescent="0.4">
      <c r="B62" s="57" t="s">
        <v>59</v>
      </c>
      <c r="C62" s="54"/>
      <c r="D62" s="54"/>
      <c r="E62" s="54"/>
      <c r="F62" s="54"/>
      <c r="G62" s="54"/>
      <c r="H62" s="54"/>
      <c r="I62" s="54"/>
      <c r="J62" s="54"/>
      <c r="K62" s="54"/>
      <c r="L62" s="54"/>
      <c r="M62" s="54"/>
      <c r="N62" s="54"/>
      <c r="O62" s="54"/>
      <c r="P62" s="54"/>
      <c r="Q62" s="54"/>
      <c r="R62" s="91"/>
      <c r="S62" s="122"/>
      <c r="T62" s="122"/>
    </row>
    <row r="63" spans="2:20" ht="47.25" x14ac:dyDescent="0.25">
      <c r="B63" s="163" t="s">
        <v>23</v>
      </c>
      <c r="C63" s="158" t="s">
        <v>24</v>
      </c>
      <c r="D63" s="158" t="s">
        <v>25</v>
      </c>
      <c r="E63" s="158" t="s">
        <v>26</v>
      </c>
      <c r="F63" s="158" t="s">
        <v>27</v>
      </c>
      <c r="G63" s="158" t="s">
        <v>28</v>
      </c>
      <c r="H63" s="158" t="s">
        <v>29</v>
      </c>
      <c r="I63" s="158" t="s">
        <v>30</v>
      </c>
      <c r="J63" s="158" t="s">
        <v>31</v>
      </c>
      <c r="K63" s="158" t="s">
        <v>32</v>
      </c>
      <c r="L63" s="158" t="s">
        <v>33</v>
      </c>
      <c r="M63" s="158" t="s">
        <v>34</v>
      </c>
      <c r="N63" s="159" t="s">
        <v>35</v>
      </c>
      <c r="O63" s="160" t="s">
        <v>67</v>
      </c>
      <c r="P63" s="161" t="s">
        <v>64</v>
      </c>
      <c r="Q63" s="162" t="s">
        <v>23</v>
      </c>
      <c r="R63" s="161" t="s">
        <v>36</v>
      </c>
      <c r="S63" s="162" t="s">
        <v>63</v>
      </c>
      <c r="T63" s="163" t="s">
        <v>66</v>
      </c>
    </row>
    <row r="64" spans="2:20" ht="21" customHeight="1" x14ac:dyDescent="0.25">
      <c r="B64" s="67">
        <v>2000</v>
      </c>
      <c r="C64" s="169">
        <v>1.2350000000000001</v>
      </c>
      <c r="D64" s="169">
        <v>0.70100000000000007</v>
      </c>
      <c r="E64" s="169">
        <v>1.1000000000000001</v>
      </c>
      <c r="F64" s="169">
        <v>0.76</v>
      </c>
      <c r="G64" s="169">
        <v>1.1623000000000001</v>
      </c>
      <c r="H64" s="169">
        <v>0.89</v>
      </c>
      <c r="I64" s="169">
        <v>1.7070000000000001</v>
      </c>
      <c r="J64" s="169">
        <v>0.94530000000000003</v>
      </c>
      <c r="K64" s="169">
        <v>0.52239999999999998</v>
      </c>
      <c r="L64" s="169">
        <v>1.2484</v>
      </c>
      <c r="M64" s="169">
        <v>1.0673999999999999</v>
      </c>
      <c r="N64" s="170">
        <v>1.617</v>
      </c>
      <c r="O64" s="189">
        <f>SUM(C64:E64)</f>
        <v>3.0360000000000005</v>
      </c>
      <c r="P64" s="110"/>
      <c r="Q64" s="166">
        <f>SUM(C64:N64)</f>
        <v>12.9558</v>
      </c>
      <c r="R64" s="110"/>
      <c r="S64" s="167">
        <f>SUM(I64:N64,C65:H65)</f>
        <v>13.018943999999998</v>
      </c>
      <c r="T64" s="110"/>
    </row>
    <row r="65" spans="2:20" ht="21" customHeight="1" x14ac:dyDescent="0.25">
      <c r="B65" s="67">
        <v>2001</v>
      </c>
      <c r="C65" s="169">
        <v>-0.59666699999999995</v>
      </c>
      <c r="D65" s="169">
        <v>1.999026</v>
      </c>
      <c r="E65" s="169">
        <v>1.7138899999999999</v>
      </c>
      <c r="F65" s="169">
        <v>1.584997</v>
      </c>
      <c r="G65" s="169">
        <v>1.0212159999999999</v>
      </c>
      <c r="H65" s="169">
        <v>0.18898200000000001</v>
      </c>
      <c r="I65" s="169">
        <v>1.340382</v>
      </c>
      <c r="J65" s="169">
        <v>1.326095</v>
      </c>
      <c r="K65" s="169">
        <v>-0.21246899999999999</v>
      </c>
      <c r="L65" s="169">
        <v>2.372627</v>
      </c>
      <c r="M65" s="169">
        <v>0.88422800000000001</v>
      </c>
      <c r="N65" s="170">
        <v>0.79056400000000004</v>
      </c>
      <c r="O65" s="164">
        <f>SUM(C65:E65)</f>
        <v>3.1162489999999998</v>
      </c>
      <c r="P65" s="130">
        <f>((O65/O64)-1)*100</f>
        <v>2.6432476943346384</v>
      </c>
      <c r="Q65" s="166">
        <f t="shared" ref="Q65:Q79" si="18">SUM(C65:N65)</f>
        <v>12.412870999999999</v>
      </c>
      <c r="R65" s="130">
        <f t="shared" ref="R65:R78" si="19">((Q65/Q64)-1)*100</f>
        <v>-4.1906250482409479</v>
      </c>
      <c r="S65" s="167">
        <f t="shared" ref="S65:S78" si="20">SUM(I65:N65,C66:H66)</f>
        <v>11.248121000000001</v>
      </c>
      <c r="T65" s="130">
        <f t="shared" ref="T65:T78" si="21">((S65/S64)-1)*100</f>
        <v>-13.601894285742356</v>
      </c>
    </row>
    <row r="66" spans="2:20" ht="21" customHeight="1" x14ac:dyDescent="0.25">
      <c r="B66" s="67">
        <v>2002</v>
      </c>
      <c r="C66" s="169">
        <v>1.1450400000000001</v>
      </c>
      <c r="D66" s="169">
        <v>1.000311</v>
      </c>
      <c r="E66" s="169">
        <v>-0.24057799999999999</v>
      </c>
      <c r="F66" s="169">
        <v>1.5971789999999999</v>
      </c>
      <c r="G66" s="169">
        <v>1.0169410000000001</v>
      </c>
      <c r="H66" s="169">
        <v>0.227801</v>
      </c>
      <c r="I66" s="169">
        <v>0.87125799999999998</v>
      </c>
      <c r="J66" s="169">
        <v>0.86938099999999996</v>
      </c>
      <c r="K66" s="169">
        <v>1.2004250000000001</v>
      </c>
      <c r="L66" s="169">
        <v>1.140943</v>
      </c>
      <c r="M66" s="169">
        <v>0.84044099999999999</v>
      </c>
      <c r="N66" s="170">
        <v>0.70407600000000004</v>
      </c>
      <c r="O66" s="164">
        <f t="shared" ref="O66:O79" si="22">SUM(C66:E66)</f>
        <v>1.9047729999999998</v>
      </c>
      <c r="P66" s="130">
        <f t="shared" ref="P66:P80" si="23">((O66/O65)-1)*100</f>
        <v>-38.8760975133887</v>
      </c>
      <c r="Q66" s="166">
        <f t="shared" si="18"/>
        <v>10.373218000000001</v>
      </c>
      <c r="R66" s="130">
        <f t="shared" si="19"/>
        <v>-16.431758615714266</v>
      </c>
      <c r="S66" s="167">
        <f t="shared" si="20"/>
        <v>12.921214000000001</v>
      </c>
      <c r="T66" s="130">
        <f t="shared" si="21"/>
        <v>14.874422136817333</v>
      </c>
    </row>
    <row r="67" spans="2:20" ht="21" customHeight="1" x14ac:dyDescent="0.25">
      <c r="B67" s="67">
        <v>2003</v>
      </c>
      <c r="C67" s="169">
        <v>1.1754709999999999</v>
      </c>
      <c r="D67" s="169">
        <v>1.846635</v>
      </c>
      <c r="E67" s="169">
        <v>1.2463439999999999</v>
      </c>
      <c r="F67" s="169">
        <v>1.0327599999999999</v>
      </c>
      <c r="G67" s="169">
        <v>0.78233699999999995</v>
      </c>
      <c r="H67" s="169">
        <v>1.2111430000000001</v>
      </c>
      <c r="I67" s="169">
        <v>0.761374</v>
      </c>
      <c r="J67" s="169">
        <v>1.295005</v>
      </c>
      <c r="K67" s="169">
        <v>1.4511860000000001</v>
      </c>
      <c r="L67" s="169">
        <v>1.421473</v>
      </c>
      <c r="M67" s="169">
        <v>0.81650800000000001</v>
      </c>
      <c r="N67" s="170">
        <v>1.067032</v>
      </c>
      <c r="O67" s="164">
        <f t="shared" si="22"/>
        <v>4.2684499999999996</v>
      </c>
      <c r="P67" s="130">
        <f t="shared" si="23"/>
        <v>124.09231966223797</v>
      </c>
      <c r="Q67" s="166">
        <f t="shared" si="18"/>
        <v>14.107267999999999</v>
      </c>
      <c r="R67" s="130">
        <f t="shared" si="19"/>
        <v>35.997026188016079</v>
      </c>
      <c r="S67" s="167">
        <f t="shared" si="20"/>
        <v>12.828398</v>
      </c>
      <c r="T67" s="130">
        <f t="shared" si="21"/>
        <v>-0.71832259724202707</v>
      </c>
    </row>
    <row r="68" spans="2:20" ht="21" customHeight="1" x14ac:dyDescent="0.25">
      <c r="B68" s="67">
        <v>2004</v>
      </c>
      <c r="C68" s="169">
        <v>0.88950600000000002</v>
      </c>
      <c r="D68" s="169">
        <v>1.1129519999999999</v>
      </c>
      <c r="E68" s="169">
        <v>1.201894</v>
      </c>
      <c r="F68" s="169">
        <v>1.0876110000000001</v>
      </c>
      <c r="G68" s="169">
        <v>0.89215800000000001</v>
      </c>
      <c r="H68" s="169">
        <v>0.83169899999999997</v>
      </c>
      <c r="I68" s="169">
        <v>1.184212</v>
      </c>
      <c r="J68" s="169">
        <v>1.06464</v>
      </c>
      <c r="K68" s="169">
        <v>1.190269</v>
      </c>
      <c r="L68" s="169">
        <v>1.070654</v>
      </c>
      <c r="M68" s="169">
        <v>0.99469099999999999</v>
      </c>
      <c r="N68" s="170">
        <v>1.3844689999999999</v>
      </c>
      <c r="O68" s="164">
        <f t="shared" si="22"/>
        <v>3.2043520000000001</v>
      </c>
      <c r="P68" s="130">
        <f t="shared" si="23"/>
        <v>-24.929377174384136</v>
      </c>
      <c r="Q68" s="166">
        <f t="shared" si="18"/>
        <v>12.904755</v>
      </c>
      <c r="R68" s="130">
        <f t="shared" si="19"/>
        <v>-8.5240671687813681</v>
      </c>
      <c r="S68" s="167">
        <f t="shared" si="20"/>
        <v>14.097418000000001</v>
      </c>
      <c r="T68" s="130">
        <f t="shared" si="21"/>
        <v>9.8922718175722402</v>
      </c>
    </row>
    <row r="69" spans="2:20" ht="21" customHeight="1" x14ac:dyDescent="0.25">
      <c r="B69" s="67">
        <v>2005</v>
      </c>
      <c r="C69" s="169">
        <v>0.91141000000000005</v>
      </c>
      <c r="D69" s="169">
        <v>1.0836479999999999</v>
      </c>
      <c r="E69" s="169">
        <v>1.2675110000000001</v>
      </c>
      <c r="F69" s="169">
        <v>1.660655</v>
      </c>
      <c r="G69" s="169">
        <v>1.215846</v>
      </c>
      <c r="H69" s="169">
        <v>1.0694129999999999</v>
      </c>
      <c r="I69" s="169">
        <v>1.4801489999999999</v>
      </c>
      <c r="J69" s="169">
        <v>1.6085370000000001</v>
      </c>
      <c r="K69" s="169">
        <v>1.9738329999999999</v>
      </c>
      <c r="L69" s="169">
        <v>1.819677</v>
      </c>
      <c r="M69" s="169">
        <v>1.791371</v>
      </c>
      <c r="N69" s="170">
        <v>1.568587</v>
      </c>
      <c r="O69" s="164">
        <f t="shared" si="22"/>
        <v>3.2625690000000001</v>
      </c>
      <c r="P69" s="130">
        <f t="shared" si="23"/>
        <v>1.8168103878724917</v>
      </c>
      <c r="Q69" s="166">
        <f t="shared" si="18"/>
        <v>17.450637</v>
      </c>
      <c r="R69" s="130">
        <f t="shared" si="19"/>
        <v>35.226410729998371</v>
      </c>
      <c r="S69" s="167">
        <f t="shared" si="20"/>
        <v>22.854622999999997</v>
      </c>
      <c r="T69" s="130">
        <f t="shared" si="21"/>
        <v>62.119212184812824</v>
      </c>
    </row>
    <row r="70" spans="2:20" ht="21" customHeight="1" x14ac:dyDescent="0.25">
      <c r="B70" s="67">
        <v>2006</v>
      </c>
      <c r="C70" s="169">
        <v>1.773055</v>
      </c>
      <c r="D70" s="169">
        <v>2.0675249999999998</v>
      </c>
      <c r="E70" s="169">
        <v>2.4502929999999998</v>
      </c>
      <c r="F70" s="169">
        <v>2.6133160000000002</v>
      </c>
      <c r="G70" s="169">
        <v>1.915951</v>
      </c>
      <c r="H70" s="169">
        <v>1.7923290000000001</v>
      </c>
      <c r="I70" s="169">
        <v>1.998594</v>
      </c>
      <c r="J70" s="169">
        <v>-0.78104499999999999</v>
      </c>
      <c r="K70" s="169">
        <v>5.3329310000000003</v>
      </c>
      <c r="L70" s="169">
        <v>1.299302</v>
      </c>
      <c r="M70" s="169">
        <v>2.3284739999999999</v>
      </c>
      <c r="N70" s="170">
        <v>1.834546</v>
      </c>
      <c r="O70" s="164">
        <f t="shared" si="22"/>
        <v>6.2908729999999995</v>
      </c>
      <c r="P70" s="130">
        <f t="shared" si="23"/>
        <v>92.819615462538849</v>
      </c>
      <c r="Q70" s="166">
        <f t="shared" si="18"/>
        <v>24.625270999999998</v>
      </c>
      <c r="R70" s="130">
        <f t="shared" si="19"/>
        <v>41.113880255488652</v>
      </c>
      <c r="S70" s="167">
        <f t="shared" si="20"/>
        <v>24.276264000000001</v>
      </c>
      <c r="T70" s="130">
        <f t="shared" si="21"/>
        <v>6.2203651313784691</v>
      </c>
    </row>
    <row r="71" spans="2:20" ht="21" customHeight="1" x14ac:dyDescent="0.25">
      <c r="B71" s="67">
        <v>2007</v>
      </c>
      <c r="C71" s="169">
        <v>2.306308</v>
      </c>
      <c r="D71" s="169">
        <v>2.554055</v>
      </c>
      <c r="E71" s="169">
        <v>1.751484</v>
      </c>
      <c r="F71" s="169">
        <v>2.2433540000000001</v>
      </c>
      <c r="G71" s="169">
        <v>1.796945</v>
      </c>
      <c r="H71" s="169">
        <v>1.611316</v>
      </c>
      <c r="I71" s="169">
        <v>1.8071159999999999</v>
      </c>
      <c r="J71" s="169">
        <v>2.3385889999999998</v>
      </c>
      <c r="K71" s="169">
        <v>1.6152439999999999</v>
      </c>
      <c r="L71" s="169">
        <v>1.697919</v>
      </c>
      <c r="M71" s="169">
        <v>2.3248950000000002</v>
      </c>
      <c r="N71" s="170">
        <v>1.7666040000000001</v>
      </c>
      <c r="O71" s="164">
        <f t="shared" si="22"/>
        <v>6.6118469999999991</v>
      </c>
      <c r="P71" s="130">
        <f t="shared" si="23"/>
        <v>5.1022171326618793</v>
      </c>
      <c r="Q71" s="166">
        <f t="shared" si="18"/>
        <v>23.813829000000002</v>
      </c>
      <c r="R71" s="130">
        <f t="shared" si="19"/>
        <v>-3.2951596756031432</v>
      </c>
      <c r="S71" s="167">
        <f t="shared" si="20"/>
        <v>27.874548999999998</v>
      </c>
      <c r="T71" s="130">
        <f t="shared" si="21"/>
        <v>14.822235414806805</v>
      </c>
    </row>
    <row r="72" spans="2:20" ht="21" customHeight="1" x14ac:dyDescent="0.25">
      <c r="B72" s="67">
        <v>2008</v>
      </c>
      <c r="C72" s="169">
        <v>2.308656</v>
      </c>
      <c r="D72" s="169">
        <v>2.6088460000000002</v>
      </c>
      <c r="E72" s="169">
        <v>2.3928919999999998</v>
      </c>
      <c r="F72" s="169">
        <v>2.8620649999999999</v>
      </c>
      <c r="G72" s="169">
        <v>2.9359679999999999</v>
      </c>
      <c r="H72" s="169">
        <v>3.2157550000000001</v>
      </c>
      <c r="I72" s="169">
        <v>2.6642939999999999</v>
      </c>
      <c r="J72" s="169">
        <v>3.0811199999999999</v>
      </c>
      <c r="K72" s="169">
        <v>2.7348539999999999</v>
      </c>
      <c r="L72" s="169">
        <v>2.906514</v>
      </c>
      <c r="M72" s="169">
        <v>4.0925370000000001</v>
      </c>
      <c r="N72" s="170">
        <v>4.3235869999999998</v>
      </c>
      <c r="O72" s="164">
        <f t="shared" si="22"/>
        <v>7.3103940000000005</v>
      </c>
      <c r="P72" s="130">
        <f t="shared" si="23"/>
        <v>10.565081133910104</v>
      </c>
      <c r="Q72" s="166">
        <f t="shared" si="18"/>
        <v>36.127088000000001</v>
      </c>
      <c r="R72" s="130">
        <f t="shared" si="19"/>
        <v>51.706338363309825</v>
      </c>
      <c r="S72" s="167">
        <f t="shared" si="20"/>
        <v>40.968094999999998</v>
      </c>
      <c r="T72" s="130">
        <f t="shared" si="21"/>
        <v>46.973122327467976</v>
      </c>
    </row>
    <row r="73" spans="2:20" ht="21" customHeight="1" x14ac:dyDescent="0.25">
      <c r="B73" s="67">
        <v>2009</v>
      </c>
      <c r="C73" s="169">
        <v>4.5873799999999996</v>
      </c>
      <c r="D73" s="169">
        <v>4.3882219999999998</v>
      </c>
      <c r="E73" s="169">
        <v>3.7754180000000002</v>
      </c>
      <c r="F73" s="169">
        <v>2.9857450000000001</v>
      </c>
      <c r="G73" s="169">
        <v>3.3356710000000001</v>
      </c>
      <c r="H73" s="169">
        <v>2.0927530000000001</v>
      </c>
      <c r="I73" s="169">
        <v>2.2667039999999998</v>
      </c>
      <c r="J73" s="169">
        <v>1.86458491</v>
      </c>
      <c r="K73" s="169">
        <v>2.0314859200000002</v>
      </c>
      <c r="L73" s="169">
        <v>1.7604110900000001</v>
      </c>
      <c r="M73" s="169">
        <v>2.8855030699999999</v>
      </c>
      <c r="N73" s="170">
        <v>1.0519149299999999</v>
      </c>
      <c r="O73" s="164">
        <f t="shared" si="22"/>
        <v>12.751019999999999</v>
      </c>
      <c r="P73" s="130">
        <f t="shared" si="23"/>
        <v>74.423156946123541</v>
      </c>
      <c r="Q73" s="166">
        <f t="shared" si="18"/>
        <v>33.025792920000001</v>
      </c>
      <c r="R73" s="130">
        <f t="shared" si="19"/>
        <v>-8.5844037028392606</v>
      </c>
      <c r="S73" s="167">
        <f t="shared" si="20"/>
        <v>28.183336660000002</v>
      </c>
      <c r="T73" s="130">
        <f t="shared" si="21"/>
        <v>-31.206621494116327</v>
      </c>
    </row>
    <row r="74" spans="2:20" ht="21" customHeight="1" x14ac:dyDescent="0.25">
      <c r="B74" s="67">
        <v>2010</v>
      </c>
      <c r="C74" s="169">
        <v>2.4956347600000002</v>
      </c>
      <c r="D74" s="169">
        <v>2.5396849000000001</v>
      </c>
      <c r="E74" s="169">
        <v>2.52384874</v>
      </c>
      <c r="F74" s="169">
        <v>3.1121585899999999</v>
      </c>
      <c r="G74" s="169">
        <v>2.6614057500000001</v>
      </c>
      <c r="H74" s="169">
        <v>2.99</v>
      </c>
      <c r="I74" s="169">
        <v>2.8389322799999999</v>
      </c>
      <c r="J74" s="169">
        <v>3.2302924900000001</v>
      </c>
      <c r="K74" s="169">
        <v>3.23650401</v>
      </c>
      <c r="L74" s="169">
        <v>2.9708339400000003</v>
      </c>
      <c r="M74" s="169">
        <v>3.1156299999999999</v>
      </c>
      <c r="N74" s="170">
        <v>2.8982085100000003</v>
      </c>
      <c r="O74" s="164">
        <f t="shared" si="22"/>
        <v>7.5591684000000008</v>
      </c>
      <c r="P74" s="130">
        <f t="shared" si="23"/>
        <v>-40.717147334095614</v>
      </c>
      <c r="Q74" s="166">
        <f t="shared" si="18"/>
        <v>34.61313397</v>
      </c>
      <c r="R74" s="130">
        <f t="shared" si="19"/>
        <v>4.8063677194521759</v>
      </c>
      <c r="S74" s="167">
        <f t="shared" si="20"/>
        <v>36.490909889999998</v>
      </c>
      <c r="T74" s="130">
        <f t="shared" si="21"/>
        <v>29.476897395867098</v>
      </c>
    </row>
    <row r="75" spans="2:20" ht="21" customHeight="1" x14ac:dyDescent="0.25">
      <c r="B75" s="67">
        <v>2011</v>
      </c>
      <c r="C75" s="169">
        <v>3.06417305</v>
      </c>
      <c r="D75" s="169">
        <v>2.8838898300000002</v>
      </c>
      <c r="E75" s="169">
        <v>2.8428542799999996</v>
      </c>
      <c r="F75" s="169">
        <v>2.8903416600000003</v>
      </c>
      <c r="G75" s="169">
        <v>2.8847250899999999</v>
      </c>
      <c r="H75" s="169">
        <v>3.6345247500000002</v>
      </c>
      <c r="I75" s="169">
        <v>3.4621609200000001</v>
      </c>
      <c r="J75" s="169">
        <v>3.3085687200000011</v>
      </c>
      <c r="K75" s="169">
        <v>4.3887178699999998</v>
      </c>
      <c r="L75" s="169">
        <v>3.7345486099999996</v>
      </c>
      <c r="M75" s="169">
        <v>3.9317043599999999</v>
      </c>
      <c r="N75" s="170">
        <v>4.5946122000000003</v>
      </c>
      <c r="O75" s="164">
        <f t="shared" si="22"/>
        <v>8.7909171599999993</v>
      </c>
      <c r="P75" s="130">
        <f t="shared" si="23"/>
        <v>16.294765440071401</v>
      </c>
      <c r="Q75" s="166">
        <f t="shared" si="18"/>
        <v>41.620821339999999</v>
      </c>
      <c r="R75" s="130">
        <f t="shared" si="19"/>
        <v>20.245746530995202</v>
      </c>
      <c r="S75" s="167">
        <f t="shared" si="20"/>
        <v>49.71315603</v>
      </c>
      <c r="T75" s="130">
        <f t="shared" si="21"/>
        <v>36.234355843298502</v>
      </c>
    </row>
    <row r="76" spans="2:20" ht="21" customHeight="1" x14ac:dyDescent="0.25">
      <c r="B76" s="67">
        <v>2012</v>
      </c>
      <c r="C76" s="169">
        <v>4.4829900399999998</v>
      </c>
      <c r="D76" s="169">
        <v>5.20090553</v>
      </c>
      <c r="E76" s="169">
        <v>2.6954578199999997</v>
      </c>
      <c r="F76" s="169">
        <v>5.3622548600000002</v>
      </c>
      <c r="G76" s="169">
        <v>4.1779866300000004</v>
      </c>
      <c r="H76" s="169">
        <v>4.3732484700000001</v>
      </c>
      <c r="I76" s="169">
        <v>4.0837300000000001</v>
      </c>
      <c r="J76" s="169">
        <v>4.7583798899999996</v>
      </c>
      <c r="K76" s="169">
        <v>4.5001408600000001</v>
      </c>
      <c r="L76" s="169">
        <v>7.50512113</v>
      </c>
      <c r="M76" s="169">
        <v>3.5572782200000002</v>
      </c>
      <c r="N76" s="170">
        <v>0.16767731</v>
      </c>
      <c r="O76" s="164">
        <f t="shared" si="22"/>
        <v>12.37935339</v>
      </c>
      <c r="P76" s="130">
        <f t="shared" si="23"/>
        <v>40.819816234054926</v>
      </c>
      <c r="Q76" s="166">
        <f t="shared" si="18"/>
        <v>50.865170759999998</v>
      </c>
      <c r="R76" s="130">
        <f t="shared" si="19"/>
        <v>22.210876965841251</v>
      </c>
      <c r="S76" s="167">
        <f t="shared" si="20"/>
        <v>49.713006840000006</v>
      </c>
      <c r="T76" s="130">
        <f t="shared" si="21"/>
        <v>-3.0010164694393993E-4</v>
      </c>
    </row>
    <row r="77" spans="2:20" ht="21" customHeight="1" x14ac:dyDescent="0.25">
      <c r="B77" s="67">
        <v>2013</v>
      </c>
      <c r="C77" s="169">
        <v>4.2206065099999996</v>
      </c>
      <c r="D77" s="169">
        <v>4.3045031099999997</v>
      </c>
      <c r="E77" s="169">
        <v>3.7727465599999999</v>
      </c>
      <c r="F77" s="169">
        <v>4.9201697600000003</v>
      </c>
      <c r="G77" s="169">
        <v>2.3912738199999999</v>
      </c>
      <c r="H77" s="169">
        <v>5.5313796699999997</v>
      </c>
      <c r="I77" s="169">
        <v>3.34759356</v>
      </c>
      <c r="J77" s="169">
        <v>4.1320175299999997</v>
      </c>
      <c r="K77" s="169">
        <v>4.5339654199999986</v>
      </c>
      <c r="L77" s="169">
        <v>3.5151532699999999</v>
      </c>
      <c r="M77" s="169">
        <v>3.77655429</v>
      </c>
      <c r="N77" s="170">
        <v>3.5345515799999996</v>
      </c>
      <c r="O77" s="164">
        <f t="shared" si="22"/>
        <v>12.297856179999998</v>
      </c>
      <c r="P77" s="130">
        <f t="shared" si="23"/>
        <v>-0.65833171921431122</v>
      </c>
      <c r="Q77" s="166">
        <f t="shared" si="18"/>
        <v>47.980515079999996</v>
      </c>
      <c r="R77" s="130">
        <f t="shared" si="19"/>
        <v>-5.6711805679584444</v>
      </c>
      <c r="S77" s="167">
        <f t="shared" si="20"/>
        <v>46.014096809999998</v>
      </c>
      <c r="T77" s="130">
        <f t="shared" si="21"/>
        <v>-7.4405276709671782</v>
      </c>
    </row>
    <row r="78" spans="2:20" ht="21" customHeight="1" x14ac:dyDescent="0.25">
      <c r="B78" s="67">
        <v>2014</v>
      </c>
      <c r="C78" s="169">
        <v>4.1192906300000001</v>
      </c>
      <c r="D78" s="169">
        <v>4.5374788700000002</v>
      </c>
      <c r="E78" s="169">
        <v>3.7160053399999997</v>
      </c>
      <c r="F78" s="169">
        <v>3.2869891500000001</v>
      </c>
      <c r="G78" s="169">
        <v>3.7994651899999998</v>
      </c>
      <c r="H78" s="169">
        <v>3.71503198</v>
      </c>
      <c r="I78" s="169">
        <v>3.9867164800000001</v>
      </c>
      <c r="J78" s="169">
        <v>3.5252394900000001</v>
      </c>
      <c r="K78" s="169">
        <v>5.0807903999999997</v>
      </c>
      <c r="L78" s="169">
        <v>3.6293987999999997</v>
      </c>
      <c r="M78" s="169">
        <v>4.6624549399999999</v>
      </c>
      <c r="N78" s="170">
        <v>4.1405933800000003</v>
      </c>
      <c r="O78" s="164">
        <f t="shared" si="22"/>
        <v>12.372774839999998</v>
      </c>
      <c r="P78" s="130">
        <f t="shared" si="23"/>
        <v>0.60920097701127052</v>
      </c>
      <c r="Q78" s="166">
        <f t="shared" si="18"/>
        <v>48.199454649999993</v>
      </c>
      <c r="R78" s="130">
        <f t="shared" si="19"/>
        <v>0.45630933647742289</v>
      </c>
      <c r="S78" s="167">
        <f t="shared" si="20"/>
        <v>47.321435009999988</v>
      </c>
      <c r="T78" s="130">
        <f t="shared" si="21"/>
        <v>2.8411688822193026</v>
      </c>
    </row>
    <row r="79" spans="2:20" ht="21" customHeight="1" x14ac:dyDescent="0.25">
      <c r="B79" s="67">
        <v>2015</v>
      </c>
      <c r="C79" s="169">
        <v>3.79108117</v>
      </c>
      <c r="D79" s="169">
        <v>4.2365384500000003</v>
      </c>
      <c r="E79" s="169">
        <v>3.80929078</v>
      </c>
      <c r="F79" s="169">
        <v>3.3508249499999998</v>
      </c>
      <c r="G79" s="169">
        <v>3.4979074200000002</v>
      </c>
      <c r="H79" s="169">
        <v>3.6105987499999999</v>
      </c>
      <c r="I79" s="169">
        <v>2.7526159400000001</v>
      </c>
      <c r="J79" s="169">
        <v>2.4842490800000001</v>
      </c>
      <c r="K79" s="169">
        <v>2.8553938300000001</v>
      </c>
      <c r="L79" s="169">
        <v>3.2343472100000001</v>
      </c>
      <c r="M79" s="169">
        <v>3.0418851099999999</v>
      </c>
      <c r="N79" s="170">
        <v>2.7875848599999999</v>
      </c>
      <c r="O79" s="164">
        <f t="shared" si="22"/>
        <v>11.836910399999999</v>
      </c>
      <c r="P79" s="130">
        <f t="shared" si="23"/>
        <v>-4.3309964573799657</v>
      </c>
      <c r="Q79" s="166">
        <f t="shared" si="18"/>
        <v>39.452317550000011</v>
      </c>
      <c r="R79" s="130">
        <f>((Q79/Q77)-1)*100</f>
        <v>-17.774293410107312</v>
      </c>
      <c r="S79" s="167"/>
      <c r="T79" s="111"/>
    </row>
    <row r="80" spans="2:20" ht="21" customHeight="1" x14ac:dyDescent="0.25">
      <c r="B80" s="82">
        <v>2016</v>
      </c>
      <c r="C80" s="171">
        <v>2.6599448400000001</v>
      </c>
      <c r="D80" s="172">
        <v>2.32192621</v>
      </c>
      <c r="E80" s="172">
        <v>3.1984757500000001</v>
      </c>
      <c r="F80" s="172"/>
      <c r="G80" s="172"/>
      <c r="H80" s="172"/>
      <c r="I80" s="172"/>
      <c r="J80" s="172"/>
      <c r="K80" s="172"/>
      <c r="L80" s="172"/>
      <c r="M80" s="172"/>
      <c r="N80" s="173"/>
      <c r="O80" s="165">
        <f>SUM(C80:E80)</f>
        <v>8.1803468000000006</v>
      </c>
      <c r="P80" s="137">
        <f t="shared" si="23"/>
        <v>-30.891199446774543</v>
      </c>
      <c r="Q80" s="114"/>
      <c r="R80" s="137"/>
      <c r="S80" s="168"/>
      <c r="T80" s="112"/>
    </row>
    <row r="81" spans="2:20" ht="21" customHeight="1" x14ac:dyDescent="0.25">
      <c r="B81" s="67"/>
      <c r="C81" s="68"/>
      <c r="D81" s="68"/>
      <c r="E81" s="68"/>
      <c r="F81" s="68"/>
      <c r="G81" s="68"/>
      <c r="H81" s="68"/>
      <c r="O81" s="69"/>
      <c r="P81" s="68"/>
    </row>
    <row r="82" spans="2:20" ht="27.75" customHeight="1" x14ac:dyDescent="0.4">
      <c r="B82" s="57" t="s">
        <v>60</v>
      </c>
      <c r="C82" s="54"/>
      <c r="D82" s="54"/>
      <c r="E82" s="54"/>
      <c r="F82" s="54"/>
      <c r="G82" s="54"/>
      <c r="H82" s="54"/>
      <c r="I82" s="54"/>
      <c r="J82" s="54"/>
      <c r="K82" s="54"/>
      <c r="L82" s="54"/>
      <c r="M82" s="54"/>
      <c r="N82" s="54"/>
      <c r="O82" s="54"/>
      <c r="P82" s="54"/>
      <c r="Q82" s="54"/>
      <c r="R82" s="91"/>
      <c r="S82" s="122"/>
      <c r="T82" s="122"/>
    </row>
    <row r="83" spans="2:20" ht="47.25" x14ac:dyDescent="0.25">
      <c r="B83" s="163" t="s">
        <v>23</v>
      </c>
      <c r="C83" s="158" t="s">
        <v>24</v>
      </c>
      <c r="D83" s="158" t="s">
        <v>25</v>
      </c>
      <c r="E83" s="158" t="s">
        <v>26</v>
      </c>
      <c r="F83" s="158" t="s">
        <v>27</v>
      </c>
      <c r="G83" s="158" t="s">
        <v>28</v>
      </c>
      <c r="H83" s="158" t="s">
        <v>29</v>
      </c>
      <c r="I83" s="158" t="s">
        <v>30</v>
      </c>
      <c r="J83" s="158" t="s">
        <v>31</v>
      </c>
      <c r="K83" s="158" t="s">
        <v>32</v>
      </c>
      <c r="L83" s="158" t="s">
        <v>33</v>
      </c>
      <c r="M83" s="158" t="s">
        <v>34</v>
      </c>
      <c r="N83" s="159" t="s">
        <v>35</v>
      </c>
      <c r="O83" s="160" t="s">
        <v>67</v>
      </c>
      <c r="P83" s="161" t="s">
        <v>64</v>
      </c>
      <c r="Q83" s="162" t="s">
        <v>23</v>
      </c>
      <c r="R83" s="161" t="s">
        <v>36</v>
      </c>
      <c r="S83" s="162" t="s">
        <v>63</v>
      </c>
      <c r="T83" s="163" t="s">
        <v>66</v>
      </c>
    </row>
    <row r="84" spans="2:20" ht="21" customHeight="1" x14ac:dyDescent="0.25">
      <c r="B84" s="67">
        <v>2000</v>
      </c>
      <c r="C84" s="169">
        <v>0.14144999999999999</v>
      </c>
      <c r="D84" s="169">
        <v>0.12881400000000001</v>
      </c>
      <c r="E84" s="169">
        <v>0.183</v>
      </c>
      <c r="F84" s="169">
        <v>0.158161</v>
      </c>
      <c r="G84" s="169">
        <v>0.17305000000000001</v>
      </c>
      <c r="H84" s="169">
        <v>0.154641</v>
      </c>
      <c r="I84" s="169">
        <v>0.16931499999999999</v>
      </c>
      <c r="J84" s="169">
        <v>0.17513300000000001</v>
      </c>
      <c r="K84" s="169">
        <v>0.17760600000000001</v>
      </c>
      <c r="L84" s="169">
        <v>0.17421500000000001</v>
      </c>
      <c r="M84" s="169">
        <v>0.15407899999999999</v>
      </c>
      <c r="N84" s="170">
        <v>0.20641000000000001</v>
      </c>
      <c r="O84" s="189">
        <f>SUM(C84:E84)</f>
        <v>0.453264</v>
      </c>
      <c r="P84" s="110"/>
      <c r="Q84" s="166">
        <f>SUM(C84:N84)</f>
        <v>1.9958739999999999</v>
      </c>
      <c r="R84" s="110"/>
      <c r="S84" s="167">
        <f>SUM(I84:N84,C85:H85)</f>
        <v>2.3270120000000003</v>
      </c>
      <c r="T84" s="110"/>
    </row>
    <row r="85" spans="2:20" ht="21" customHeight="1" x14ac:dyDescent="0.25">
      <c r="B85" s="67">
        <v>2001</v>
      </c>
      <c r="C85" s="169">
        <v>0.234154</v>
      </c>
      <c r="D85" s="169">
        <v>0.227078</v>
      </c>
      <c r="E85" s="169">
        <v>0.210179</v>
      </c>
      <c r="F85" s="169">
        <v>0.22340199999999999</v>
      </c>
      <c r="G85" s="169">
        <v>0.17652699999999999</v>
      </c>
      <c r="H85" s="169">
        <v>0.19891400000000001</v>
      </c>
      <c r="I85" s="169">
        <v>0.27414100000000002</v>
      </c>
      <c r="J85" s="169">
        <v>0.199709</v>
      </c>
      <c r="K85" s="169">
        <v>0.20962800000000001</v>
      </c>
      <c r="L85" s="169">
        <v>0.18164839999999999</v>
      </c>
      <c r="M85" s="169">
        <v>0.179623</v>
      </c>
      <c r="N85" s="170">
        <v>0.19797100000000001</v>
      </c>
      <c r="O85" s="164">
        <f>SUM(C85:E85)</f>
        <v>0.67141099999999998</v>
      </c>
      <c r="P85" s="130">
        <f>((O85/O84)-1)*100</f>
        <v>48.128022521091452</v>
      </c>
      <c r="Q85" s="166">
        <f t="shared" ref="Q85:Q99" si="24">SUM(C85:N85)</f>
        <v>2.5129743999999996</v>
      </c>
      <c r="R85" s="130">
        <f t="shared" ref="R85:R98" si="25">((Q85/Q84)-1)*100</f>
        <v>25.908469171901615</v>
      </c>
      <c r="S85" s="167">
        <f t="shared" ref="S85:S98" si="26">SUM(I85:N85,C86:H86)</f>
        <v>2.2138601000000002</v>
      </c>
      <c r="T85" s="130">
        <f t="shared" ref="T85:T98" si="27">((S85/S84)-1)*100</f>
        <v>-4.8625404596108641</v>
      </c>
    </row>
    <row r="86" spans="2:20" ht="21" customHeight="1" x14ac:dyDescent="0.25">
      <c r="B86" s="67">
        <v>2002</v>
      </c>
      <c r="C86" s="169">
        <v>0.209785</v>
      </c>
      <c r="D86" s="169">
        <v>0.14371300000000001</v>
      </c>
      <c r="E86" s="169">
        <v>0.174514</v>
      </c>
      <c r="F86" s="169">
        <v>0.17576</v>
      </c>
      <c r="G86" s="169">
        <v>0.1642914</v>
      </c>
      <c r="H86" s="169">
        <v>0.1030763</v>
      </c>
      <c r="I86" s="169">
        <v>0.14922099999999999</v>
      </c>
      <c r="J86" s="169">
        <v>0.128964</v>
      </c>
      <c r="K86" s="169">
        <v>0.181621</v>
      </c>
      <c r="L86" s="169">
        <v>0.11090999999999999</v>
      </c>
      <c r="M86" s="169">
        <v>0.16812099999999999</v>
      </c>
      <c r="N86" s="170">
        <v>0.16142799999999999</v>
      </c>
      <c r="O86" s="164">
        <f t="shared" ref="O86:O99" si="28">SUM(C86:E86)</f>
        <v>0.52801199999999993</v>
      </c>
      <c r="P86" s="130">
        <f t="shared" ref="P86:P100" si="29">((O86/O85)-1)*100</f>
        <v>-21.357856811997433</v>
      </c>
      <c r="Q86" s="166">
        <f t="shared" si="24"/>
        <v>1.8714047</v>
      </c>
      <c r="R86" s="130">
        <f t="shared" si="25"/>
        <v>-25.530291912245495</v>
      </c>
      <c r="S86" s="167">
        <f t="shared" si="26"/>
        <v>2.0225769999999996</v>
      </c>
      <c r="T86" s="130">
        <f t="shared" si="27"/>
        <v>-8.6402523808979836</v>
      </c>
    </row>
    <row r="87" spans="2:20" ht="21" customHeight="1" x14ac:dyDescent="0.25">
      <c r="B87" s="67">
        <v>2003</v>
      </c>
      <c r="C87" s="169">
        <v>0.170294</v>
      </c>
      <c r="D87" s="169">
        <v>0.22994999999999999</v>
      </c>
      <c r="E87" s="169">
        <v>0.12617800000000001</v>
      </c>
      <c r="F87" s="169">
        <v>0.196294</v>
      </c>
      <c r="G87" s="169">
        <v>0.19819200000000001</v>
      </c>
      <c r="H87" s="169">
        <v>0.201404</v>
      </c>
      <c r="I87" s="169">
        <v>0.175508</v>
      </c>
      <c r="J87" s="169">
        <v>0.201599</v>
      </c>
      <c r="K87" s="169">
        <v>0.226051</v>
      </c>
      <c r="L87" s="169">
        <v>0.148282</v>
      </c>
      <c r="M87" s="169">
        <v>0.18784899999999999</v>
      </c>
      <c r="N87" s="170">
        <v>0.236958</v>
      </c>
      <c r="O87" s="164">
        <f t="shared" si="28"/>
        <v>0.52642199999999995</v>
      </c>
      <c r="P87" s="130">
        <f t="shared" si="29"/>
        <v>-0.30112951978363833</v>
      </c>
      <c r="Q87" s="166">
        <f t="shared" si="24"/>
        <v>2.298559</v>
      </c>
      <c r="R87" s="130">
        <f t="shared" si="25"/>
        <v>22.825330084935658</v>
      </c>
      <c r="S87" s="167">
        <f t="shared" si="26"/>
        <v>2.1474509999999998</v>
      </c>
      <c r="T87" s="130">
        <f t="shared" si="27"/>
        <v>6.1740047474088788</v>
      </c>
    </row>
    <row r="88" spans="2:20" ht="21" customHeight="1" x14ac:dyDescent="0.25">
      <c r="B88" s="67">
        <v>2004</v>
      </c>
      <c r="C88" s="169">
        <v>0.20191100000000001</v>
      </c>
      <c r="D88" s="169">
        <v>0.17124800000000001</v>
      </c>
      <c r="E88" s="169">
        <v>0.15903100000000001</v>
      </c>
      <c r="F88" s="169">
        <v>0.125689</v>
      </c>
      <c r="G88" s="169">
        <v>0.146066</v>
      </c>
      <c r="H88" s="169">
        <v>0.16725899999999999</v>
      </c>
      <c r="I88" s="169">
        <v>0.17345099999999999</v>
      </c>
      <c r="J88" s="169">
        <v>0.14694199999999999</v>
      </c>
      <c r="K88" s="169">
        <v>0.14452200000000001</v>
      </c>
      <c r="L88" s="169">
        <v>0.17325099999999999</v>
      </c>
      <c r="M88" s="169">
        <v>0.150528</v>
      </c>
      <c r="N88" s="170">
        <v>0.158724</v>
      </c>
      <c r="O88" s="164">
        <f t="shared" si="28"/>
        <v>0.53219000000000005</v>
      </c>
      <c r="P88" s="130">
        <f t="shared" si="29"/>
        <v>1.0956988879644358</v>
      </c>
      <c r="Q88" s="166">
        <f t="shared" si="24"/>
        <v>1.9186220000000003</v>
      </c>
      <c r="R88" s="130">
        <f t="shared" si="25"/>
        <v>-16.529356000868354</v>
      </c>
      <c r="S88" s="167">
        <f t="shared" si="26"/>
        <v>1.984645</v>
      </c>
      <c r="T88" s="130">
        <f t="shared" si="27"/>
        <v>-7.5813604128801888</v>
      </c>
    </row>
    <row r="89" spans="2:20" ht="21" customHeight="1" x14ac:dyDescent="0.25">
      <c r="B89" s="67">
        <v>2005</v>
      </c>
      <c r="C89" s="169">
        <v>0.175589</v>
      </c>
      <c r="D89" s="169">
        <v>0.159668</v>
      </c>
      <c r="E89" s="169">
        <v>0.20117299999999999</v>
      </c>
      <c r="F89" s="169">
        <v>0.157276</v>
      </c>
      <c r="G89" s="169">
        <v>0.17597399999999999</v>
      </c>
      <c r="H89" s="169">
        <v>0.167547</v>
      </c>
      <c r="I89" s="169">
        <v>0.19756000000000001</v>
      </c>
      <c r="J89" s="169">
        <v>0.15056900000000001</v>
      </c>
      <c r="K89" s="169">
        <v>0.26964399999999999</v>
      </c>
      <c r="L89" s="169">
        <v>0.26852100000000001</v>
      </c>
      <c r="M89" s="169">
        <v>0.29926700000000001</v>
      </c>
      <c r="N89" s="170">
        <v>0.23991999999999999</v>
      </c>
      <c r="O89" s="164">
        <f t="shared" si="28"/>
        <v>0.53642999999999996</v>
      </c>
      <c r="P89" s="130">
        <f t="shared" si="29"/>
        <v>0.79670794265205291</v>
      </c>
      <c r="Q89" s="166">
        <f t="shared" si="24"/>
        <v>2.4627080000000001</v>
      </c>
      <c r="R89" s="130">
        <f t="shared" si="25"/>
        <v>28.358165391619593</v>
      </c>
      <c r="S89" s="167">
        <f t="shared" si="26"/>
        <v>3.1650570000000005</v>
      </c>
      <c r="T89" s="130">
        <f t="shared" si="27"/>
        <v>59.47723648309902</v>
      </c>
    </row>
    <row r="90" spans="2:20" ht="21" customHeight="1" x14ac:dyDescent="0.25">
      <c r="B90" s="67">
        <v>2006</v>
      </c>
      <c r="C90" s="169">
        <v>0.29228999999999999</v>
      </c>
      <c r="D90" s="169">
        <v>0.28115000000000001</v>
      </c>
      <c r="E90" s="169">
        <v>0.33427600000000002</v>
      </c>
      <c r="F90" s="169">
        <v>0.32972000000000001</v>
      </c>
      <c r="G90" s="169">
        <v>0.25174200000000002</v>
      </c>
      <c r="H90" s="169">
        <v>0.25039800000000001</v>
      </c>
      <c r="I90" s="169">
        <v>0.27310400000000001</v>
      </c>
      <c r="J90" s="169">
        <v>0.241704</v>
      </c>
      <c r="K90" s="169">
        <v>0.26349600000000001</v>
      </c>
      <c r="L90" s="169">
        <v>0.288435</v>
      </c>
      <c r="M90" s="169">
        <v>0.25206600000000001</v>
      </c>
      <c r="N90" s="170">
        <v>0.30366100000000001</v>
      </c>
      <c r="O90" s="164">
        <f t="shared" si="28"/>
        <v>0.90771599999999997</v>
      </c>
      <c r="P90" s="130">
        <f t="shared" si="29"/>
        <v>69.214249762317564</v>
      </c>
      <c r="Q90" s="166">
        <f t="shared" si="24"/>
        <v>3.3620419999999998</v>
      </c>
      <c r="R90" s="130">
        <f t="shared" si="25"/>
        <v>36.51809309102012</v>
      </c>
      <c r="S90" s="167">
        <f t="shared" si="26"/>
        <v>3.1342159999999999</v>
      </c>
      <c r="T90" s="130">
        <f t="shared" si="27"/>
        <v>-0.97442162968947033</v>
      </c>
    </row>
    <row r="91" spans="2:20" ht="21" customHeight="1" x14ac:dyDescent="0.25">
      <c r="B91" s="67">
        <v>2007</v>
      </c>
      <c r="C91" s="169">
        <v>0.27461799999999997</v>
      </c>
      <c r="D91" s="169">
        <v>0.28941099999999997</v>
      </c>
      <c r="E91" s="169">
        <v>0.23158100000000001</v>
      </c>
      <c r="F91" s="169">
        <v>0.30458800000000003</v>
      </c>
      <c r="G91" s="169">
        <v>0.207729</v>
      </c>
      <c r="H91" s="169">
        <v>0.203823</v>
      </c>
      <c r="I91" s="169">
        <v>0.25786100000000001</v>
      </c>
      <c r="J91" s="169">
        <v>0.25996999999999998</v>
      </c>
      <c r="K91" s="169">
        <v>0.209589</v>
      </c>
      <c r="L91" s="169">
        <v>0.25215599999999999</v>
      </c>
      <c r="M91" s="169">
        <v>0.412856</v>
      </c>
      <c r="N91" s="170">
        <v>0.24154700000000001</v>
      </c>
      <c r="O91" s="164">
        <f t="shared" si="28"/>
        <v>0.79560999999999993</v>
      </c>
      <c r="P91" s="130">
        <f t="shared" si="29"/>
        <v>-12.350338652177562</v>
      </c>
      <c r="Q91" s="166">
        <f t="shared" si="24"/>
        <v>3.1457290000000002</v>
      </c>
      <c r="R91" s="130">
        <f t="shared" si="25"/>
        <v>-6.4339767319979817</v>
      </c>
      <c r="S91" s="167">
        <f t="shared" si="26"/>
        <v>3.4592670000000001</v>
      </c>
      <c r="T91" s="130">
        <f t="shared" si="27"/>
        <v>10.371046539230221</v>
      </c>
    </row>
    <row r="92" spans="2:20" ht="21" customHeight="1" x14ac:dyDescent="0.25">
      <c r="B92" s="67">
        <v>2008</v>
      </c>
      <c r="C92" s="169">
        <v>0.31184400000000001</v>
      </c>
      <c r="D92" s="169">
        <v>0.22387599999999999</v>
      </c>
      <c r="E92" s="169">
        <v>0.32465899999999998</v>
      </c>
      <c r="F92" s="169">
        <v>0.25298700000000002</v>
      </c>
      <c r="G92" s="169">
        <v>0.36403099999999999</v>
      </c>
      <c r="H92" s="169">
        <v>0.34789100000000001</v>
      </c>
      <c r="I92" s="169">
        <v>0.32665300000000003</v>
      </c>
      <c r="J92" s="169">
        <v>0.41027799999999998</v>
      </c>
      <c r="K92" s="169">
        <v>0.32459700000000002</v>
      </c>
      <c r="L92" s="169">
        <v>0.29287099999999999</v>
      </c>
      <c r="M92" s="169">
        <v>0.44881700000000002</v>
      </c>
      <c r="N92" s="170">
        <v>0.44677600000000001</v>
      </c>
      <c r="O92" s="164">
        <f t="shared" si="28"/>
        <v>0.860379</v>
      </c>
      <c r="P92" s="130">
        <f t="shared" si="29"/>
        <v>8.140797626978058</v>
      </c>
      <c r="Q92" s="166">
        <f t="shared" si="24"/>
        <v>4.0752799999999993</v>
      </c>
      <c r="R92" s="130">
        <f t="shared" si="25"/>
        <v>29.549621089419944</v>
      </c>
      <c r="S92" s="167">
        <f t="shared" si="26"/>
        <v>4.6921470000000003</v>
      </c>
      <c r="T92" s="130">
        <f t="shared" si="27"/>
        <v>35.639920249000731</v>
      </c>
    </row>
    <row r="93" spans="2:20" ht="21" customHeight="1" x14ac:dyDescent="0.25">
      <c r="B93" s="67">
        <v>2009</v>
      </c>
      <c r="C93" s="169">
        <v>0.55171199999999998</v>
      </c>
      <c r="D93" s="169">
        <v>0.53230699999999997</v>
      </c>
      <c r="E93" s="169">
        <v>0.410667</v>
      </c>
      <c r="F93" s="169">
        <v>0.37518800000000002</v>
      </c>
      <c r="G93" s="169">
        <v>0.36297400000000002</v>
      </c>
      <c r="H93" s="169">
        <v>0.20930699999999999</v>
      </c>
      <c r="I93" s="169">
        <v>0.16808200000000001</v>
      </c>
      <c r="J93" s="169">
        <v>0.25647994000000002</v>
      </c>
      <c r="K93" s="169">
        <v>0.25140017999999997</v>
      </c>
      <c r="L93" s="169">
        <v>0.22842819</v>
      </c>
      <c r="M93" s="169">
        <v>0.30179746000000002</v>
      </c>
      <c r="N93" s="170">
        <v>0.27366412000000001</v>
      </c>
      <c r="O93" s="164">
        <f t="shared" si="28"/>
        <v>1.4946860000000002</v>
      </c>
      <c r="P93" s="130">
        <f t="shared" si="29"/>
        <v>73.724137850877369</v>
      </c>
      <c r="Q93" s="166">
        <f t="shared" si="24"/>
        <v>3.92200689</v>
      </c>
      <c r="R93" s="130">
        <f t="shared" si="25"/>
        <v>-3.7610448852594014</v>
      </c>
      <c r="S93" s="167">
        <f t="shared" si="26"/>
        <v>3.2786115900000001</v>
      </c>
      <c r="T93" s="130">
        <f t="shared" si="27"/>
        <v>-30.12555680800282</v>
      </c>
    </row>
    <row r="94" spans="2:20" ht="21" customHeight="1" x14ac:dyDescent="0.25">
      <c r="B94" s="67">
        <v>2010</v>
      </c>
      <c r="C94" s="169">
        <v>0.31242608999999999</v>
      </c>
      <c r="D94" s="169">
        <v>0.30057159</v>
      </c>
      <c r="E94" s="169">
        <v>0.26694469999999998</v>
      </c>
      <c r="F94" s="169">
        <v>0.32792184000000002</v>
      </c>
      <c r="G94" s="169">
        <v>0.27689548000000003</v>
      </c>
      <c r="H94" s="169">
        <v>0.314</v>
      </c>
      <c r="I94" s="169">
        <v>0.27609488999999998</v>
      </c>
      <c r="J94" s="169">
        <v>0.33093869999999997</v>
      </c>
      <c r="K94" s="169">
        <v>0.40212879000000001</v>
      </c>
      <c r="L94" s="169">
        <v>0.38690985</v>
      </c>
      <c r="M94" s="169">
        <v>0.34439599999999998</v>
      </c>
      <c r="N94" s="170">
        <v>0.33742594999999997</v>
      </c>
      <c r="O94" s="164">
        <f t="shared" si="28"/>
        <v>0.87994237999999991</v>
      </c>
      <c r="P94" s="130">
        <f t="shared" si="29"/>
        <v>-41.128612966201608</v>
      </c>
      <c r="Q94" s="166">
        <f t="shared" si="24"/>
        <v>3.8766538800000001</v>
      </c>
      <c r="R94" s="130">
        <f t="shared" si="25"/>
        <v>-1.1563725223338372</v>
      </c>
      <c r="S94" s="167">
        <f t="shared" si="26"/>
        <v>3.9629843799999995</v>
      </c>
      <c r="T94" s="130">
        <f t="shared" si="27"/>
        <v>20.873859901166259</v>
      </c>
    </row>
    <row r="95" spans="2:20" ht="21" customHeight="1" x14ac:dyDescent="0.25">
      <c r="B95" s="67">
        <v>2011</v>
      </c>
      <c r="C95" s="169">
        <v>0.34874247000000003</v>
      </c>
      <c r="D95" s="169">
        <v>0.27885546999999999</v>
      </c>
      <c r="E95" s="169">
        <v>0.29165223000000001</v>
      </c>
      <c r="F95" s="169">
        <v>0.29439036000000002</v>
      </c>
      <c r="G95" s="169">
        <v>0.33369264999999998</v>
      </c>
      <c r="H95" s="169">
        <v>0.33775702000000002</v>
      </c>
      <c r="I95" s="169">
        <v>0.40081287999999998</v>
      </c>
      <c r="J95" s="169">
        <v>0.38886900000000002</v>
      </c>
      <c r="K95" s="169">
        <v>0.50245242999999995</v>
      </c>
      <c r="L95" s="169">
        <v>0.44308593000000002</v>
      </c>
      <c r="M95" s="169">
        <v>0.44575689000000002</v>
      </c>
      <c r="N95" s="170">
        <v>0.43695695000000001</v>
      </c>
      <c r="O95" s="164">
        <f t="shared" si="28"/>
        <v>0.91925016999999998</v>
      </c>
      <c r="P95" s="130">
        <f t="shared" si="29"/>
        <v>4.467086810843246</v>
      </c>
      <c r="Q95" s="166">
        <f t="shared" si="24"/>
        <v>4.50302428</v>
      </c>
      <c r="R95" s="130">
        <f t="shared" si="25"/>
        <v>16.157501272721309</v>
      </c>
      <c r="S95" s="167">
        <f t="shared" si="26"/>
        <v>5.0401348299999995</v>
      </c>
      <c r="T95" s="130">
        <f t="shared" si="27"/>
        <v>27.180285025498897</v>
      </c>
    </row>
    <row r="96" spans="2:20" ht="21" customHeight="1" x14ac:dyDescent="0.25">
      <c r="B96" s="67">
        <v>2012</v>
      </c>
      <c r="C96" s="169">
        <v>0.41599633999999996</v>
      </c>
      <c r="D96" s="169">
        <v>0.42623507999999993</v>
      </c>
      <c r="E96" s="169">
        <v>0.42791951</v>
      </c>
      <c r="F96" s="169">
        <v>0.37720272999999999</v>
      </c>
      <c r="G96" s="169">
        <v>0.38178187000000002</v>
      </c>
      <c r="H96" s="169">
        <v>0.39306521999999999</v>
      </c>
      <c r="I96" s="169">
        <v>0.42956434999999998</v>
      </c>
      <c r="J96" s="169">
        <v>0.56645073999999995</v>
      </c>
      <c r="K96" s="169">
        <v>0.50067050000000002</v>
      </c>
      <c r="L96" s="169">
        <v>0.54037632999999996</v>
      </c>
      <c r="M96" s="169">
        <v>0.57359795000000002</v>
      </c>
      <c r="N96" s="170">
        <v>0.29232174999999999</v>
      </c>
      <c r="O96" s="164">
        <f t="shared" si="28"/>
        <v>1.2701509299999998</v>
      </c>
      <c r="P96" s="130">
        <f t="shared" si="29"/>
        <v>38.172498787789166</v>
      </c>
      <c r="Q96" s="166">
        <f t="shared" si="24"/>
        <v>5.3251823700000003</v>
      </c>
      <c r="R96" s="130">
        <f t="shared" si="25"/>
        <v>18.257909326662581</v>
      </c>
      <c r="S96" s="167">
        <f t="shared" si="26"/>
        <v>5.2406538999999999</v>
      </c>
      <c r="T96" s="130">
        <f t="shared" si="27"/>
        <v>3.9784465448516659</v>
      </c>
    </row>
    <row r="97" spans="2:20" ht="21" customHeight="1" x14ac:dyDescent="0.25">
      <c r="B97" s="67">
        <v>2013</v>
      </c>
      <c r="C97" s="169">
        <v>0.28474781999999998</v>
      </c>
      <c r="D97" s="169">
        <v>0.43450857999999998</v>
      </c>
      <c r="E97" s="169">
        <v>0.45513026000000001</v>
      </c>
      <c r="F97" s="169">
        <v>0.40676573999999999</v>
      </c>
      <c r="G97" s="169">
        <v>0.27719289000000003</v>
      </c>
      <c r="H97" s="169">
        <v>0.47932699000000001</v>
      </c>
      <c r="I97" s="169">
        <v>0.35353931</v>
      </c>
      <c r="J97" s="169">
        <v>0.46243910999999999</v>
      </c>
      <c r="K97" s="169">
        <v>0.35003500999999992</v>
      </c>
      <c r="L97" s="169">
        <v>0.35294868000000001</v>
      </c>
      <c r="M97" s="169">
        <v>0.34117719000000002</v>
      </c>
      <c r="N97" s="170">
        <v>0.38246112999999998</v>
      </c>
      <c r="O97" s="164">
        <f t="shared" si="28"/>
        <v>1.1743866599999999</v>
      </c>
      <c r="P97" s="130">
        <f t="shared" si="29"/>
        <v>-7.5395976760021632</v>
      </c>
      <c r="Q97" s="166">
        <f t="shared" si="24"/>
        <v>4.58027271</v>
      </c>
      <c r="R97" s="130">
        <f t="shared" si="25"/>
        <v>-13.988434728480481</v>
      </c>
      <c r="S97" s="167">
        <f t="shared" si="26"/>
        <v>4.3964967999999995</v>
      </c>
      <c r="T97" s="130">
        <f t="shared" si="27"/>
        <v>-16.107858219753844</v>
      </c>
    </row>
    <row r="98" spans="2:20" ht="21" customHeight="1" x14ac:dyDescent="0.25">
      <c r="B98" s="67">
        <v>2014</v>
      </c>
      <c r="C98" s="169">
        <v>0.38297312</v>
      </c>
      <c r="D98" s="169">
        <v>0.38709921000000003</v>
      </c>
      <c r="E98" s="169">
        <v>0.32143065000000004</v>
      </c>
      <c r="F98" s="169">
        <v>0.40592957000000002</v>
      </c>
      <c r="G98" s="169">
        <v>0.31123919</v>
      </c>
      <c r="H98" s="169">
        <v>0.34522462999999998</v>
      </c>
      <c r="I98" s="169">
        <v>0.27785103999999999</v>
      </c>
      <c r="J98" s="169">
        <v>0.33300729000000001</v>
      </c>
      <c r="K98" s="169">
        <v>0.42270254000000002</v>
      </c>
      <c r="L98" s="169">
        <v>0.37892588999999993</v>
      </c>
      <c r="M98" s="169">
        <v>0.31643924000000001</v>
      </c>
      <c r="N98" s="170">
        <v>0.38447283999999998</v>
      </c>
      <c r="O98" s="164">
        <f t="shared" si="28"/>
        <v>1.09150298</v>
      </c>
      <c r="P98" s="130">
        <f t="shared" si="29"/>
        <v>-7.0576142273278126</v>
      </c>
      <c r="Q98" s="166">
        <f t="shared" si="24"/>
        <v>4.2672952099999995</v>
      </c>
      <c r="R98" s="130">
        <f t="shared" si="25"/>
        <v>-6.833162997405906</v>
      </c>
      <c r="S98" s="167">
        <f t="shared" si="26"/>
        <v>4.0956076000000001</v>
      </c>
      <c r="T98" s="130">
        <f t="shared" si="27"/>
        <v>-6.8438398499459758</v>
      </c>
    </row>
    <row r="99" spans="2:20" ht="21" customHeight="1" x14ac:dyDescent="0.25">
      <c r="B99" s="67">
        <v>2015</v>
      </c>
      <c r="C99" s="169">
        <v>0.35073010999999998</v>
      </c>
      <c r="D99" s="169">
        <v>0.35092974999999998</v>
      </c>
      <c r="E99" s="169">
        <v>0.31206064999999999</v>
      </c>
      <c r="F99" s="169">
        <v>0.44763714999999998</v>
      </c>
      <c r="G99" s="169">
        <v>0.24786694000000001</v>
      </c>
      <c r="H99" s="169">
        <v>0.27298415999999998</v>
      </c>
      <c r="I99" s="169">
        <v>0.25901539000000001</v>
      </c>
      <c r="J99" s="169">
        <v>0.24555639000000001</v>
      </c>
      <c r="K99" s="169">
        <v>0.25723712999999998</v>
      </c>
      <c r="L99" s="169">
        <v>0.26530686999999997</v>
      </c>
      <c r="M99" s="169">
        <v>0.22908242000000001</v>
      </c>
      <c r="N99" s="170">
        <v>0.2317507</v>
      </c>
      <c r="O99" s="164">
        <f t="shared" si="28"/>
        <v>1.01372051</v>
      </c>
      <c r="P99" s="130">
        <f t="shared" si="29"/>
        <v>-7.1261802693383451</v>
      </c>
      <c r="Q99" s="166">
        <f t="shared" si="24"/>
        <v>3.4701576599999999</v>
      </c>
      <c r="R99" s="130">
        <f>((Q99/Q97)-1)*100</f>
        <v>-24.236876716452116</v>
      </c>
      <c r="S99" s="167"/>
      <c r="T99" s="111"/>
    </row>
    <row r="100" spans="2:20" ht="21" customHeight="1" x14ac:dyDescent="0.25">
      <c r="B100" s="82">
        <v>2016</v>
      </c>
      <c r="C100" s="171">
        <v>0.23243348999999999</v>
      </c>
      <c r="D100" s="172">
        <v>0.24764711</v>
      </c>
      <c r="E100" s="172">
        <v>0.25509773000000002</v>
      </c>
      <c r="F100" s="172"/>
      <c r="G100" s="172"/>
      <c r="H100" s="172"/>
      <c r="I100" s="172"/>
      <c r="J100" s="172"/>
      <c r="K100" s="172"/>
      <c r="L100" s="172"/>
      <c r="M100" s="172"/>
      <c r="N100" s="173"/>
      <c r="O100" s="165">
        <f>SUM(C100:E100)</f>
        <v>0.73517832999999999</v>
      </c>
      <c r="P100" s="137">
        <f t="shared" si="29"/>
        <v>-27.477216575207699</v>
      </c>
      <c r="Q100" s="114"/>
      <c r="R100" s="137"/>
      <c r="S100" s="168"/>
      <c r="T100" s="112"/>
    </row>
    <row r="101" spans="2:20" ht="21" customHeight="1" x14ac:dyDescent="0.25">
      <c r="B101" s="67"/>
      <c r="C101" s="68"/>
      <c r="D101" s="68"/>
      <c r="E101" s="68"/>
      <c r="F101" s="68"/>
      <c r="G101" s="68"/>
      <c r="H101" s="68"/>
      <c r="O101" s="69"/>
      <c r="P101" s="68"/>
    </row>
    <row r="102" spans="2:20" ht="30" x14ac:dyDescent="0.4">
      <c r="B102" s="57" t="s">
        <v>61</v>
      </c>
      <c r="C102" s="54"/>
      <c r="D102" s="54"/>
      <c r="E102" s="54"/>
      <c r="F102" s="54"/>
      <c r="G102" s="54"/>
      <c r="H102" s="54"/>
      <c r="I102" s="54"/>
      <c r="J102" s="54"/>
      <c r="K102" s="54"/>
      <c r="L102" s="54"/>
      <c r="M102" s="54"/>
      <c r="N102" s="54"/>
      <c r="O102" s="54"/>
      <c r="P102" s="54"/>
      <c r="Q102" s="54"/>
      <c r="R102" s="91"/>
      <c r="S102" s="122"/>
      <c r="T102" s="122"/>
    </row>
    <row r="103" spans="2:20" ht="47.25" x14ac:dyDescent="0.25">
      <c r="B103" s="163" t="s">
        <v>23</v>
      </c>
      <c r="C103" s="158" t="s">
        <v>24</v>
      </c>
      <c r="D103" s="158" t="s">
        <v>25</v>
      </c>
      <c r="E103" s="158" t="s">
        <v>26</v>
      </c>
      <c r="F103" s="158" t="s">
        <v>27</v>
      </c>
      <c r="G103" s="158" t="s">
        <v>28</v>
      </c>
      <c r="H103" s="158" t="s">
        <v>29</v>
      </c>
      <c r="I103" s="158" t="s">
        <v>30</v>
      </c>
      <c r="J103" s="158" t="s">
        <v>31</v>
      </c>
      <c r="K103" s="158" t="s">
        <v>32</v>
      </c>
      <c r="L103" s="158" t="s">
        <v>33</v>
      </c>
      <c r="M103" s="158" t="s">
        <v>34</v>
      </c>
      <c r="N103" s="159" t="s">
        <v>35</v>
      </c>
      <c r="O103" s="160" t="s">
        <v>67</v>
      </c>
      <c r="P103" s="161" t="s">
        <v>64</v>
      </c>
      <c r="Q103" s="162" t="s">
        <v>23</v>
      </c>
      <c r="R103" s="161" t="s">
        <v>36</v>
      </c>
      <c r="S103" s="162" t="s">
        <v>63</v>
      </c>
      <c r="T103" s="163" t="s">
        <v>66</v>
      </c>
    </row>
    <row r="104" spans="2:20" ht="21" customHeight="1" x14ac:dyDescent="0.25">
      <c r="B104" s="67">
        <v>2000</v>
      </c>
      <c r="C104" s="169">
        <v>0.45900000000000002</v>
      </c>
      <c r="D104" s="169">
        <v>0.745</v>
      </c>
      <c r="E104" s="169">
        <v>0.55788800000000005</v>
      </c>
      <c r="F104" s="169">
        <v>0.64900000000000002</v>
      </c>
      <c r="G104" s="169">
        <v>0.54700000000000004</v>
      </c>
      <c r="H104" s="169">
        <v>0.60138599999999998</v>
      </c>
      <c r="I104" s="169">
        <v>0.50900000000000001</v>
      </c>
      <c r="J104" s="169">
        <v>0.61399999999999999</v>
      </c>
      <c r="K104" s="169">
        <v>0.60399999999999998</v>
      </c>
      <c r="L104" s="169">
        <v>0.47399999999999998</v>
      </c>
      <c r="M104" s="169">
        <v>0.73899999999999999</v>
      </c>
      <c r="N104" s="170">
        <v>0.72299999999999998</v>
      </c>
      <c r="O104" s="189">
        <f>SUM(C104:E104)</f>
        <v>1.7618879999999999</v>
      </c>
      <c r="P104" s="110"/>
      <c r="Q104" s="166">
        <f>SUM(C104:N104)</f>
        <v>7.2222740000000005</v>
      </c>
      <c r="R104" s="110"/>
      <c r="S104" s="167">
        <f>SUM(I104:N104,C105:H105)</f>
        <v>8.6607919999999989</v>
      </c>
      <c r="T104" s="110"/>
    </row>
    <row r="105" spans="2:20" ht="21" customHeight="1" x14ac:dyDescent="0.25">
      <c r="B105" s="67">
        <v>2001</v>
      </c>
      <c r="C105" s="169">
        <v>0.746</v>
      </c>
      <c r="D105" s="169">
        <v>0.91876899999999995</v>
      </c>
      <c r="E105" s="169">
        <v>0.610788</v>
      </c>
      <c r="F105" s="169">
        <v>0.65577200000000002</v>
      </c>
      <c r="G105" s="169">
        <v>0.697662</v>
      </c>
      <c r="H105" s="169">
        <v>1.3688009999999999</v>
      </c>
      <c r="I105" s="169">
        <v>0.74292899999999995</v>
      </c>
      <c r="J105" s="169">
        <v>0.66732899999999995</v>
      </c>
      <c r="K105" s="169">
        <v>0.70244899999999999</v>
      </c>
      <c r="L105" s="169">
        <v>0.75554699999999997</v>
      </c>
      <c r="M105" s="169">
        <v>0.78671100000000005</v>
      </c>
      <c r="N105" s="170">
        <v>0.70884800000000003</v>
      </c>
      <c r="O105" s="164">
        <f>SUM(C105:E105)</f>
        <v>2.2755570000000001</v>
      </c>
      <c r="P105" s="130">
        <f>((O105/O104)-1)*100</f>
        <v>29.154463847872304</v>
      </c>
      <c r="Q105" s="166">
        <f t="shared" ref="Q105:Q119" si="30">SUM(C105:N105)</f>
        <v>9.3616049999999991</v>
      </c>
      <c r="R105" s="130">
        <f t="shared" ref="R105:R118" si="31">((Q105/Q104)-1)*100</f>
        <v>29.62129379195526</v>
      </c>
      <c r="S105" s="167">
        <f t="shared" ref="S105:S118" si="32">SUM(I105:N105,C106:H106)</f>
        <v>7.6050559999999994</v>
      </c>
      <c r="T105" s="130">
        <f t="shared" ref="T105:T118" si="33">((S105/S104)-1)*100</f>
        <v>-12.189832061548177</v>
      </c>
    </row>
    <row r="106" spans="2:20" ht="21" customHeight="1" x14ac:dyDescent="0.25">
      <c r="B106" s="67">
        <v>2002</v>
      </c>
      <c r="C106" s="169">
        <v>0.52832699999999999</v>
      </c>
      <c r="D106" s="169">
        <v>0.74634199999999995</v>
      </c>
      <c r="E106" s="169">
        <v>0.58885399999999999</v>
      </c>
      <c r="F106" s="169">
        <v>0.65036799999999995</v>
      </c>
      <c r="G106" s="169">
        <v>-5.1146999999999998E-2</v>
      </c>
      <c r="H106" s="169">
        <v>0.77849900000000005</v>
      </c>
      <c r="I106" s="169">
        <v>0.42006900000000003</v>
      </c>
      <c r="J106" s="169">
        <v>0.425257</v>
      </c>
      <c r="K106" s="169">
        <v>0.53803100000000004</v>
      </c>
      <c r="L106" s="169">
        <v>0.60513600000000001</v>
      </c>
      <c r="M106" s="169">
        <v>1.445527</v>
      </c>
      <c r="N106" s="170">
        <v>0.32980700000000002</v>
      </c>
      <c r="O106" s="164">
        <f t="shared" ref="O106:O119" si="34">SUM(C106:E106)</f>
        <v>1.8635229999999998</v>
      </c>
      <c r="P106" s="130">
        <f t="shared" ref="P106:P120" si="35">((O106/O105)-1)*100</f>
        <v>-18.106951396954685</v>
      </c>
      <c r="Q106" s="166">
        <f t="shared" si="30"/>
        <v>7.0050699999999999</v>
      </c>
      <c r="R106" s="130">
        <f t="shared" si="31"/>
        <v>-25.172339572113966</v>
      </c>
      <c r="S106" s="167">
        <f t="shared" si="32"/>
        <v>7.7913710000000016</v>
      </c>
      <c r="T106" s="130">
        <f t="shared" si="33"/>
        <v>2.4498833407670118</v>
      </c>
    </row>
    <row r="107" spans="2:20" ht="21" customHeight="1" x14ac:dyDescent="0.25">
      <c r="B107" s="67">
        <v>2003</v>
      </c>
      <c r="C107" s="169">
        <v>0.63045099999999998</v>
      </c>
      <c r="D107" s="169">
        <v>0.78287600000000002</v>
      </c>
      <c r="E107" s="169">
        <v>0.64297599999999999</v>
      </c>
      <c r="F107" s="169">
        <v>0.77331700000000003</v>
      </c>
      <c r="G107" s="169">
        <v>0.65545900000000001</v>
      </c>
      <c r="H107" s="169">
        <v>0.54246499999999997</v>
      </c>
      <c r="I107" s="169">
        <v>0.69922200000000001</v>
      </c>
      <c r="J107" s="169">
        <v>0.58510799999999996</v>
      </c>
      <c r="K107" s="169">
        <v>0.76849500000000004</v>
      </c>
      <c r="L107" s="169">
        <v>0.61050599999999999</v>
      </c>
      <c r="M107" s="169">
        <v>0.707175</v>
      </c>
      <c r="N107" s="170">
        <v>0.60055700000000001</v>
      </c>
      <c r="O107" s="164">
        <f t="shared" si="34"/>
        <v>2.0563029999999998</v>
      </c>
      <c r="P107" s="130">
        <f t="shared" si="35"/>
        <v>10.344921956960018</v>
      </c>
      <c r="Q107" s="166">
        <f t="shared" si="30"/>
        <v>7.9986069999999998</v>
      </c>
      <c r="R107" s="130">
        <f t="shared" si="31"/>
        <v>14.183113088091904</v>
      </c>
      <c r="S107" s="167">
        <f t="shared" si="32"/>
        <v>7.2730999999999995</v>
      </c>
      <c r="T107" s="130">
        <f t="shared" si="33"/>
        <v>-6.6518588320335637</v>
      </c>
    </row>
    <row r="108" spans="2:20" ht="21" customHeight="1" x14ac:dyDescent="0.25">
      <c r="B108" s="67">
        <v>2004</v>
      </c>
      <c r="C108" s="169">
        <v>0.58849899999999999</v>
      </c>
      <c r="D108" s="169">
        <v>0.63954999999999995</v>
      </c>
      <c r="E108" s="169">
        <v>0.51956400000000003</v>
      </c>
      <c r="F108" s="169">
        <v>0.57238900000000004</v>
      </c>
      <c r="G108" s="169">
        <v>0.50836599999999998</v>
      </c>
      <c r="H108" s="169">
        <v>0.47366900000000001</v>
      </c>
      <c r="I108" s="169">
        <v>0.51452200000000003</v>
      </c>
      <c r="J108" s="169">
        <v>0.53148700000000004</v>
      </c>
      <c r="K108" s="169">
        <v>0.481518</v>
      </c>
      <c r="L108" s="169">
        <v>0.43660100000000002</v>
      </c>
      <c r="M108" s="169">
        <v>0.37922699999999998</v>
      </c>
      <c r="N108" s="170">
        <v>0.318907</v>
      </c>
      <c r="O108" s="164">
        <f t="shared" si="34"/>
        <v>1.7476129999999999</v>
      </c>
      <c r="P108" s="130">
        <f t="shared" si="35"/>
        <v>-15.011892702583228</v>
      </c>
      <c r="Q108" s="166">
        <f t="shared" si="30"/>
        <v>5.9642990000000013</v>
      </c>
      <c r="R108" s="130">
        <f t="shared" si="31"/>
        <v>-25.433278569630914</v>
      </c>
      <c r="S108" s="167">
        <f t="shared" si="32"/>
        <v>5.5316989999999997</v>
      </c>
      <c r="T108" s="130">
        <f t="shared" si="33"/>
        <v>-23.943036669370699</v>
      </c>
    </row>
    <row r="109" spans="2:20" ht="21" customHeight="1" x14ac:dyDescent="0.25">
      <c r="B109" s="67">
        <v>2005</v>
      </c>
      <c r="C109" s="169">
        <v>0.52641899999999997</v>
      </c>
      <c r="D109" s="169">
        <v>0.49132100000000001</v>
      </c>
      <c r="E109" s="169">
        <v>0.46069199999999999</v>
      </c>
      <c r="F109" s="169">
        <v>0.43990200000000002</v>
      </c>
      <c r="G109" s="169">
        <v>0.44370199999999999</v>
      </c>
      <c r="H109" s="169">
        <v>0.50740099999999999</v>
      </c>
      <c r="I109" s="169">
        <v>0.25393199999999999</v>
      </c>
      <c r="J109" s="169">
        <v>0.47206100000000001</v>
      </c>
      <c r="K109" s="169">
        <v>0.48559099999999999</v>
      </c>
      <c r="L109" s="169">
        <v>0.637347</v>
      </c>
      <c r="M109" s="169">
        <v>0.67019499999999999</v>
      </c>
      <c r="N109" s="170">
        <v>0.64498299999999997</v>
      </c>
      <c r="O109" s="164">
        <f t="shared" si="34"/>
        <v>1.4784319999999997</v>
      </c>
      <c r="P109" s="130">
        <f t="shared" si="35"/>
        <v>-15.402780821612117</v>
      </c>
      <c r="Q109" s="166">
        <f t="shared" si="30"/>
        <v>6.0335459999999994</v>
      </c>
      <c r="R109" s="130">
        <f t="shared" si="31"/>
        <v>1.1610249586749166</v>
      </c>
      <c r="S109" s="167">
        <f t="shared" si="32"/>
        <v>7.7951110000000003</v>
      </c>
      <c r="T109" s="130">
        <f t="shared" si="33"/>
        <v>40.917121484737336</v>
      </c>
    </row>
    <row r="110" spans="2:20" ht="21" customHeight="1" x14ac:dyDescent="0.25">
      <c r="B110" s="67">
        <v>2006</v>
      </c>
      <c r="C110" s="169">
        <v>0.70171600000000001</v>
      </c>
      <c r="D110" s="169">
        <v>0.86960999999999999</v>
      </c>
      <c r="E110" s="169">
        <v>0.79943799999999998</v>
      </c>
      <c r="F110" s="169">
        <v>0.93785700000000005</v>
      </c>
      <c r="G110" s="169">
        <v>0.66261899999999996</v>
      </c>
      <c r="H110" s="169">
        <v>0.65976199999999996</v>
      </c>
      <c r="I110" s="169">
        <v>0.62690000000000001</v>
      </c>
      <c r="J110" s="169">
        <v>0.45656000000000002</v>
      </c>
      <c r="K110" s="169">
        <v>0.55391999999999997</v>
      </c>
      <c r="L110" s="169">
        <v>0.690751</v>
      </c>
      <c r="M110" s="169">
        <v>0.60879499999999998</v>
      </c>
      <c r="N110" s="170">
        <v>0.54631799999999997</v>
      </c>
      <c r="O110" s="164">
        <f t="shared" si="34"/>
        <v>2.3707639999999999</v>
      </c>
      <c r="P110" s="130">
        <f t="shared" si="35"/>
        <v>60.356648124499479</v>
      </c>
      <c r="Q110" s="166">
        <f t="shared" si="30"/>
        <v>8.1142459999999978</v>
      </c>
      <c r="R110" s="130">
        <f t="shared" si="31"/>
        <v>34.485524764375697</v>
      </c>
      <c r="S110" s="167">
        <f t="shared" si="32"/>
        <v>6.7509740000000003</v>
      </c>
      <c r="T110" s="130">
        <f t="shared" si="33"/>
        <v>-13.39476756649136</v>
      </c>
    </row>
    <row r="111" spans="2:20" ht="21" customHeight="1" x14ac:dyDescent="0.25">
      <c r="B111" s="67">
        <v>2007</v>
      </c>
      <c r="C111" s="169">
        <v>0.58385299999999996</v>
      </c>
      <c r="D111" s="169">
        <v>0.66679699999999997</v>
      </c>
      <c r="E111" s="169">
        <v>0.426205</v>
      </c>
      <c r="F111" s="169">
        <v>0.71357199999999998</v>
      </c>
      <c r="G111" s="169">
        <v>0.47477599999999998</v>
      </c>
      <c r="H111" s="169">
        <v>0.40252700000000002</v>
      </c>
      <c r="I111" s="169">
        <v>0.47181200000000001</v>
      </c>
      <c r="J111" s="169">
        <v>0.44895800000000002</v>
      </c>
      <c r="K111" s="169">
        <v>0.47417199999999998</v>
      </c>
      <c r="L111" s="169">
        <v>0.442438</v>
      </c>
      <c r="M111" s="169">
        <v>0.468248</v>
      </c>
      <c r="N111" s="170">
        <v>0.52620100000000003</v>
      </c>
      <c r="O111" s="164">
        <f t="shared" si="34"/>
        <v>1.6768549999999998</v>
      </c>
      <c r="P111" s="130">
        <f t="shared" si="35"/>
        <v>-29.269425383547254</v>
      </c>
      <c r="Q111" s="166">
        <f t="shared" si="30"/>
        <v>6.0995590000000002</v>
      </c>
      <c r="R111" s="130">
        <f t="shared" si="31"/>
        <v>-24.829010606777246</v>
      </c>
      <c r="S111" s="167">
        <f t="shared" si="32"/>
        <v>5.8950200000000006</v>
      </c>
      <c r="T111" s="130">
        <f t="shared" si="33"/>
        <v>-12.678970471520101</v>
      </c>
    </row>
    <row r="112" spans="2:20" ht="21" customHeight="1" x14ac:dyDescent="0.25">
      <c r="B112" s="67">
        <v>2008</v>
      </c>
      <c r="C112" s="169">
        <v>0.182008</v>
      </c>
      <c r="D112" s="169">
        <v>0.69446799999999997</v>
      </c>
      <c r="E112" s="169">
        <v>0.48918099999999998</v>
      </c>
      <c r="F112" s="169">
        <v>0.57617499999999999</v>
      </c>
      <c r="G112" s="169">
        <v>0.56124499999999999</v>
      </c>
      <c r="H112" s="169">
        <v>0.560114</v>
      </c>
      <c r="I112" s="169">
        <v>0.563666</v>
      </c>
      <c r="J112" s="169">
        <v>0.65878999999999999</v>
      </c>
      <c r="K112" s="169">
        <v>0.47644599999999998</v>
      </c>
      <c r="L112" s="169">
        <v>0.556002</v>
      </c>
      <c r="M112" s="169">
        <v>0.58374499999999996</v>
      </c>
      <c r="N112" s="170">
        <v>0.97177400000000003</v>
      </c>
      <c r="O112" s="164">
        <f t="shared" si="34"/>
        <v>1.3656570000000001</v>
      </c>
      <c r="P112" s="130">
        <f t="shared" si="35"/>
        <v>-18.558432303329731</v>
      </c>
      <c r="Q112" s="166">
        <f t="shared" si="30"/>
        <v>6.8736139999999999</v>
      </c>
      <c r="R112" s="130">
        <f t="shared" si="31"/>
        <v>12.690343678944661</v>
      </c>
      <c r="S112" s="167">
        <f t="shared" si="32"/>
        <v>7.7618539999999996</v>
      </c>
      <c r="T112" s="130">
        <f t="shared" si="33"/>
        <v>31.667984162903572</v>
      </c>
    </row>
    <row r="113" spans="2:20" ht="21" customHeight="1" x14ac:dyDescent="0.25">
      <c r="B113" s="67">
        <v>2009</v>
      </c>
      <c r="C113" s="169">
        <v>0.911026</v>
      </c>
      <c r="D113" s="169">
        <v>0.80897699999999995</v>
      </c>
      <c r="E113" s="169">
        <v>0.83523000000000003</v>
      </c>
      <c r="F113" s="169">
        <v>0.58165800000000001</v>
      </c>
      <c r="G113" s="169">
        <v>0.500359</v>
      </c>
      <c r="H113" s="169">
        <v>0.31418099999999999</v>
      </c>
      <c r="I113" s="169">
        <v>0.28372700000000001</v>
      </c>
      <c r="J113" s="169">
        <v>0.36492412000000002</v>
      </c>
      <c r="K113" s="169">
        <v>0.31044406000000002</v>
      </c>
      <c r="L113" s="169">
        <v>0.32041180000000002</v>
      </c>
      <c r="M113" s="169">
        <v>0.34854411000000002</v>
      </c>
      <c r="N113" s="170">
        <v>0.46451998</v>
      </c>
      <c r="O113" s="164">
        <f t="shared" si="34"/>
        <v>2.5552329999999999</v>
      </c>
      <c r="P113" s="130">
        <f t="shared" si="35"/>
        <v>87.106498923228855</v>
      </c>
      <c r="Q113" s="166">
        <f t="shared" si="30"/>
        <v>6.0440020700000003</v>
      </c>
      <c r="R113" s="130">
        <f t="shared" si="31"/>
        <v>-12.069515832573662</v>
      </c>
      <c r="S113" s="167">
        <f t="shared" si="32"/>
        <v>4.9288845599999993</v>
      </c>
      <c r="T113" s="130">
        <f t="shared" si="33"/>
        <v>-36.498617984826829</v>
      </c>
    </row>
    <row r="114" spans="2:20" ht="21" customHeight="1" x14ac:dyDescent="0.25">
      <c r="B114" s="67">
        <v>2010</v>
      </c>
      <c r="C114" s="169">
        <v>0.45673276000000002</v>
      </c>
      <c r="D114" s="169">
        <v>0.44436530000000002</v>
      </c>
      <c r="E114" s="169">
        <v>0.50519263000000003</v>
      </c>
      <c r="F114" s="169">
        <v>0.49702494000000003</v>
      </c>
      <c r="G114" s="169">
        <v>0.48199786</v>
      </c>
      <c r="H114" s="169">
        <v>0.45100000000000001</v>
      </c>
      <c r="I114" s="169">
        <v>0.45175377</v>
      </c>
      <c r="J114" s="169">
        <v>0.58148060000000001</v>
      </c>
      <c r="K114" s="169">
        <v>0.55462102999999996</v>
      </c>
      <c r="L114" s="169">
        <v>0.5249140699999999</v>
      </c>
      <c r="M114" s="169">
        <v>0.60660999999999998</v>
      </c>
      <c r="N114" s="170">
        <v>0.53096061999999999</v>
      </c>
      <c r="O114" s="164">
        <f t="shared" si="34"/>
        <v>1.4062906900000001</v>
      </c>
      <c r="P114" s="130">
        <f t="shared" si="35"/>
        <v>-44.964287405492954</v>
      </c>
      <c r="Q114" s="166">
        <f t="shared" si="30"/>
        <v>6.0866535800000001</v>
      </c>
      <c r="R114" s="130">
        <f t="shared" si="31"/>
        <v>0.70568324606810062</v>
      </c>
      <c r="S114" s="167">
        <f t="shared" si="32"/>
        <v>6.1946907900000001</v>
      </c>
      <c r="T114" s="130">
        <f t="shared" si="33"/>
        <v>25.681393317111922</v>
      </c>
    </row>
    <row r="115" spans="2:20" ht="21" customHeight="1" x14ac:dyDescent="0.25">
      <c r="B115" s="67">
        <v>2011</v>
      </c>
      <c r="C115" s="169">
        <v>0.49884707</v>
      </c>
      <c r="D115" s="169">
        <v>0.56309600000000004</v>
      </c>
      <c r="E115" s="169">
        <v>0.46401059</v>
      </c>
      <c r="F115" s="169">
        <v>0.51147558999999998</v>
      </c>
      <c r="G115" s="169">
        <v>0.45930677999999997</v>
      </c>
      <c r="H115" s="169">
        <v>0.44761467000000005</v>
      </c>
      <c r="I115" s="169">
        <v>0.51524576</v>
      </c>
      <c r="J115" s="169">
        <v>0.49212699999999993</v>
      </c>
      <c r="K115" s="169">
        <v>0.62051718</v>
      </c>
      <c r="L115" s="169">
        <v>0.65980238999999996</v>
      </c>
      <c r="M115" s="169">
        <v>0.60417236000000007</v>
      </c>
      <c r="N115" s="170">
        <v>0.65473740999999996</v>
      </c>
      <c r="O115" s="164">
        <f t="shared" si="34"/>
        <v>1.5259536600000001</v>
      </c>
      <c r="P115" s="130">
        <f t="shared" si="35"/>
        <v>8.5091205432071817</v>
      </c>
      <c r="Q115" s="166">
        <f t="shared" si="30"/>
        <v>6.4909528000000005</v>
      </c>
      <c r="R115" s="130">
        <f t="shared" si="31"/>
        <v>6.642389199353782</v>
      </c>
      <c r="S115" s="167">
        <f t="shared" si="32"/>
        <v>7.6878641199999995</v>
      </c>
      <c r="T115" s="130">
        <f t="shared" si="33"/>
        <v>24.104081714787242</v>
      </c>
    </row>
    <row r="116" spans="2:20" ht="21" customHeight="1" x14ac:dyDescent="0.25">
      <c r="B116" s="67">
        <v>2012</v>
      </c>
      <c r="C116" s="169">
        <v>0.69396796000000005</v>
      </c>
      <c r="D116" s="169">
        <v>0.83518110000000001</v>
      </c>
      <c r="E116" s="169">
        <v>0.67598994999999995</v>
      </c>
      <c r="F116" s="169">
        <v>0.79045178999999999</v>
      </c>
      <c r="G116" s="169">
        <v>0.57096400000000003</v>
      </c>
      <c r="H116" s="169">
        <v>0.57470721999999996</v>
      </c>
      <c r="I116" s="169">
        <v>0.61322958999999999</v>
      </c>
      <c r="J116" s="169">
        <v>0.61702442999999996</v>
      </c>
      <c r="K116" s="169">
        <v>0.65522409999999998</v>
      </c>
      <c r="L116" s="169">
        <v>-0.38393672000000001</v>
      </c>
      <c r="M116" s="169">
        <v>2.1610974299999999</v>
      </c>
      <c r="N116" s="170">
        <v>0.32912387999999998</v>
      </c>
      <c r="O116" s="164">
        <f t="shared" si="34"/>
        <v>2.2051390099999999</v>
      </c>
      <c r="P116" s="130">
        <f t="shared" si="35"/>
        <v>44.508910578582039</v>
      </c>
      <c r="Q116" s="166">
        <f t="shared" si="30"/>
        <v>8.1330247299999989</v>
      </c>
      <c r="R116" s="130">
        <f t="shared" si="31"/>
        <v>25.297856579699651</v>
      </c>
      <c r="S116" s="167">
        <f t="shared" si="32"/>
        <v>10.06064686</v>
      </c>
      <c r="T116" s="130">
        <f t="shared" si="33"/>
        <v>30.864004656731648</v>
      </c>
    </row>
    <row r="117" spans="2:20" ht="21" customHeight="1" x14ac:dyDescent="0.25">
      <c r="B117" s="67">
        <v>2013</v>
      </c>
      <c r="C117" s="169">
        <v>2.9791451200000001</v>
      </c>
      <c r="D117" s="169">
        <v>0.69906029000000003</v>
      </c>
      <c r="E117" s="169">
        <v>0.55025573000000005</v>
      </c>
      <c r="F117" s="169">
        <v>0.77552955000000001</v>
      </c>
      <c r="G117" s="169">
        <v>0.26264184000000002</v>
      </c>
      <c r="H117" s="169">
        <v>0.80225162000000005</v>
      </c>
      <c r="I117" s="169">
        <v>0.44798356</v>
      </c>
      <c r="J117" s="169">
        <v>0.56997098999999996</v>
      </c>
      <c r="K117" s="169">
        <v>0.43465953999999996</v>
      </c>
      <c r="L117" s="169">
        <v>0.44167389000000001</v>
      </c>
      <c r="M117" s="169">
        <v>0.44280103999999998</v>
      </c>
      <c r="N117" s="170">
        <v>0.46782509999999999</v>
      </c>
      <c r="O117" s="164">
        <f t="shared" si="34"/>
        <v>4.2284611400000003</v>
      </c>
      <c r="P117" s="130">
        <f t="shared" si="35"/>
        <v>91.754856307222127</v>
      </c>
      <c r="Q117" s="166">
        <f t="shared" si="30"/>
        <v>8.87379827</v>
      </c>
      <c r="R117" s="130">
        <f t="shared" si="31"/>
        <v>9.1082169868184071</v>
      </c>
      <c r="S117" s="167">
        <f t="shared" si="32"/>
        <v>4.9780106100000001</v>
      </c>
      <c r="T117" s="130">
        <f t="shared" si="33"/>
        <v>-50.519974716615778</v>
      </c>
    </row>
    <row r="118" spans="2:20" ht="21" customHeight="1" x14ac:dyDescent="0.25">
      <c r="B118" s="67">
        <v>2014</v>
      </c>
      <c r="C118" s="169">
        <v>0.30442302999999998</v>
      </c>
      <c r="D118" s="169">
        <v>0.53461716000000004</v>
      </c>
      <c r="E118" s="169">
        <v>0.1576622</v>
      </c>
      <c r="F118" s="169">
        <v>0.41565185999999998</v>
      </c>
      <c r="G118" s="169">
        <v>0.43487183000000001</v>
      </c>
      <c r="H118" s="169">
        <v>0.32587041</v>
      </c>
      <c r="I118" s="169">
        <v>0.29241577000000002</v>
      </c>
      <c r="J118" s="169">
        <v>0.37950940999999999</v>
      </c>
      <c r="K118" s="169">
        <v>0.42118435999999998</v>
      </c>
      <c r="L118" s="169">
        <v>0.38065599</v>
      </c>
      <c r="M118" s="169">
        <v>0.43101166000000002</v>
      </c>
      <c r="N118" s="170">
        <v>0.42554206</v>
      </c>
      <c r="O118" s="164">
        <f t="shared" si="34"/>
        <v>0.99670238999999994</v>
      </c>
      <c r="P118" s="130">
        <f t="shared" si="35"/>
        <v>-76.428720591245636</v>
      </c>
      <c r="Q118" s="166">
        <f t="shared" si="30"/>
        <v>4.5034157399999994</v>
      </c>
      <c r="R118" s="130">
        <f t="shared" si="31"/>
        <v>-49.250415628391345</v>
      </c>
      <c r="S118" s="167">
        <f t="shared" si="32"/>
        <v>4.7993008499999998</v>
      </c>
      <c r="T118" s="130">
        <f t="shared" si="33"/>
        <v>-3.5899835094967858</v>
      </c>
    </row>
    <row r="119" spans="2:20" ht="21" customHeight="1" x14ac:dyDescent="0.25">
      <c r="B119" s="67">
        <v>2015</v>
      </c>
      <c r="C119" s="169">
        <v>0.38998074999999999</v>
      </c>
      <c r="D119" s="169">
        <v>0.44994822000000001</v>
      </c>
      <c r="E119" s="169">
        <v>0.43268615999999999</v>
      </c>
      <c r="F119" s="169">
        <v>0.45386764000000002</v>
      </c>
      <c r="G119" s="169">
        <v>0.39846030999999998</v>
      </c>
      <c r="H119" s="169">
        <v>0.34403852000000001</v>
      </c>
      <c r="I119" s="169">
        <v>0.23262985999999999</v>
      </c>
      <c r="J119" s="169">
        <v>0.26273105000000002</v>
      </c>
      <c r="K119" s="169">
        <v>0.23182053</v>
      </c>
      <c r="L119" s="169">
        <v>0.26416654000000001</v>
      </c>
      <c r="M119" s="169">
        <v>0.31608716999999997</v>
      </c>
      <c r="N119" s="170">
        <v>0.26267375999999998</v>
      </c>
      <c r="O119" s="164">
        <f t="shared" si="34"/>
        <v>1.2726151299999999</v>
      </c>
      <c r="P119" s="130">
        <f t="shared" si="35"/>
        <v>27.682560287630096</v>
      </c>
      <c r="Q119" s="166">
        <f t="shared" si="30"/>
        <v>4.0390905100000003</v>
      </c>
      <c r="R119" s="130">
        <f>((Q119/Q117)-1)*100</f>
        <v>-54.482957724482951</v>
      </c>
      <c r="S119" s="167"/>
      <c r="T119" s="111"/>
    </row>
    <row r="120" spans="2:20" ht="21" customHeight="1" x14ac:dyDescent="0.25">
      <c r="B120" s="82">
        <v>2016</v>
      </c>
      <c r="C120" s="171">
        <v>0.28940399</v>
      </c>
      <c r="D120" s="172">
        <v>0.25826748999999999</v>
      </c>
      <c r="E120" s="172">
        <v>0.33329757999999998</v>
      </c>
      <c r="F120" s="172"/>
      <c r="G120" s="172"/>
      <c r="H120" s="172"/>
      <c r="I120" s="172"/>
      <c r="J120" s="172"/>
      <c r="K120" s="172"/>
      <c r="L120" s="172"/>
      <c r="M120" s="172"/>
      <c r="N120" s="173"/>
      <c r="O120" s="165">
        <f>SUM(C120:E120)</f>
        <v>0.88096905999999997</v>
      </c>
      <c r="P120" s="137">
        <f t="shared" si="35"/>
        <v>-30.774902856922658</v>
      </c>
      <c r="Q120" s="114"/>
      <c r="R120" s="137"/>
      <c r="S120" s="168"/>
      <c r="T120" s="112"/>
    </row>
    <row r="121" spans="2:20" ht="21" customHeight="1" x14ac:dyDescent="0.25"/>
    <row r="122" spans="2:20" ht="30" x14ac:dyDescent="0.4">
      <c r="B122" s="57" t="s">
        <v>48</v>
      </c>
      <c r="C122" s="54"/>
      <c r="D122" s="54"/>
      <c r="E122" s="54"/>
      <c r="F122" s="54"/>
      <c r="G122" s="54"/>
      <c r="H122" s="54"/>
      <c r="I122" s="54"/>
      <c r="J122" s="54"/>
      <c r="K122" s="54"/>
      <c r="L122" s="54"/>
      <c r="M122" s="54"/>
      <c r="N122" s="54"/>
      <c r="O122" s="54"/>
      <c r="P122" s="54"/>
      <c r="Q122" s="54"/>
      <c r="R122" s="91"/>
      <c r="S122" s="122"/>
      <c r="T122" s="122"/>
    </row>
    <row r="123" spans="2:20" ht="47.25" x14ac:dyDescent="0.25">
      <c r="B123" s="163" t="s">
        <v>23</v>
      </c>
      <c r="C123" s="158" t="s">
        <v>24</v>
      </c>
      <c r="D123" s="158" t="s">
        <v>25</v>
      </c>
      <c r="E123" s="158" t="s">
        <v>26</v>
      </c>
      <c r="F123" s="158" t="s">
        <v>27</v>
      </c>
      <c r="G123" s="158" t="s">
        <v>28</v>
      </c>
      <c r="H123" s="158" t="s">
        <v>29</v>
      </c>
      <c r="I123" s="158" t="s">
        <v>30</v>
      </c>
      <c r="J123" s="158" t="s">
        <v>31</v>
      </c>
      <c r="K123" s="158" t="s">
        <v>32</v>
      </c>
      <c r="L123" s="158" t="s">
        <v>33</v>
      </c>
      <c r="M123" s="158" t="s">
        <v>34</v>
      </c>
      <c r="N123" s="159" t="s">
        <v>35</v>
      </c>
      <c r="O123" s="160" t="s">
        <v>67</v>
      </c>
      <c r="P123" s="161" t="s">
        <v>64</v>
      </c>
      <c r="Q123" s="162" t="s">
        <v>23</v>
      </c>
      <c r="R123" s="161" t="s">
        <v>36</v>
      </c>
      <c r="S123" s="162" t="s">
        <v>63</v>
      </c>
      <c r="T123" s="163" t="s">
        <v>66</v>
      </c>
    </row>
    <row r="124" spans="2:20" ht="21" customHeight="1" x14ac:dyDescent="0.25">
      <c r="B124" s="67">
        <v>2000</v>
      </c>
      <c r="C124" s="169">
        <f t="shared" ref="C124:N124" si="36">+C4+C24+C44+C64+C84+C104</f>
        <v>57.561449999999994</v>
      </c>
      <c r="D124" s="169">
        <f t="shared" si="36"/>
        <v>67.273814000000002</v>
      </c>
      <c r="E124" s="169">
        <f t="shared" si="36"/>
        <v>70.761887999999999</v>
      </c>
      <c r="F124" s="169">
        <f t="shared" si="36"/>
        <v>71.814161000000013</v>
      </c>
      <c r="G124" s="169">
        <f t="shared" si="36"/>
        <v>66.890349999999998</v>
      </c>
      <c r="H124" s="169">
        <f t="shared" si="36"/>
        <v>67.090614610000003</v>
      </c>
      <c r="I124" s="169">
        <f t="shared" si="36"/>
        <v>68.514609709999988</v>
      </c>
      <c r="J124" s="169">
        <f t="shared" si="36"/>
        <v>66.684685840000014</v>
      </c>
      <c r="K124" s="169">
        <f t="shared" si="36"/>
        <v>63.470643469999992</v>
      </c>
      <c r="L124" s="169">
        <f t="shared" si="36"/>
        <v>63.581614999999992</v>
      </c>
      <c r="M124" s="169">
        <f t="shared" si="36"/>
        <v>73.090479000000002</v>
      </c>
      <c r="N124" s="170">
        <f t="shared" si="36"/>
        <v>89.189410000000009</v>
      </c>
      <c r="O124" s="189">
        <f>SUM(C124:E124)</f>
        <v>195.59715199999999</v>
      </c>
      <c r="P124" s="110"/>
      <c r="Q124" s="166">
        <f>SUM(C124:N124)</f>
        <v>825.92372062999993</v>
      </c>
      <c r="R124" s="110"/>
      <c r="S124" s="167">
        <f>SUM(I124:N124,C125:H125)</f>
        <v>995.56993302000001</v>
      </c>
      <c r="T124" s="110"/>
    </row>
    <row r="125" spans="2:20" ht="21" customHeight="1" x14ac:dyDescent="0.25">
      <c r="B125" s="67">
        <v>2001</v>
      </c>
      <c r="C125" s="169">
        <f t="shared" ref="C125:N125" si="37">+C5+C25+C45+C65+C85+C105</f>
        <v>90.502487000000002</v>
      </c>
      <c r="D125" s="169">
        <f t="shared" si="37"/>
        <v>95.318873000000011</v>
      </c>
      <c r="E125" s="169">
        <f t="shared" si="37"/>
        <v>97.806857000000008</v>
      </c>
      <c r="F125" s="169">
        <f t="shared" si="37"/>
        <v>106.00217099999999</v>
      </c>
      <c r="G125" s="169">
        <f t="shared" si="37"/>
        <v>94.583404999999985</v>
      </c>
      <c r="H125" s="169">
        <f t="shared" si="37"/>
        <v>86.824697</v>
      </c>
      <c r="I125" s="169">
        <f t="shared" si="37"/>
        <v>83.613451999999995</v>
      </c>
      <c r="J125" s="169">
        <f t="shared" si="37"/>
        <v>74.896132999999992</v>
      </c>
      <c r="K125" s="169">
        <f t="shared" si="37"/>
        <v>79.465608000000003</v>
      </c>
      <c r="L125" s="169">
        <f t="shared" si="37"/>
        <v>84.049822400000011</v>
      </c>
      <c r="M125" s="169">
        <f t="shared" si="37"/>
        <v>85.385561999999993</v>
      </c>
      <c r="N125" s="170">
        <f t="shared" si="37"/>
        <v>80.658383000000001</v>
      </c>
      <c r="O125" s="164">
        <f>SUM(C125:E125)</f>
        <v>283.62821700000006</v>
      </c>
      <c r="P125" s="130">
        <f>((O125/O124)-1)*100</f>
        <v>45.00631225959777</v>
      </c>
      <c r="Q125" s="166">
        <f t="shared" ref="Q125:Q139" si="38">SUM(C125:N125)</f>
        <v>1059.1074503999998</v>
      </c>
      <c r="R125" s="130">
        <f t="shared" ref="R125:R138" si="39">((Q125/Q124)-1)*100</f>
        <v>28.23308302516503</v>
      </c>
      <c r="S125" s="167">
        <f t="shared" ref="S125:S138" si="40">SUM(I125:N125,C126:H126)</f>
        <v>920.2313850999999</v>
      </c>
      <c r="T125" s="130">
        <f t="shared" ref="T125:T138" si="41">((S125/S124)-1)*100</f>
        <v>-7.5673787868889564</v>
      </c>
    </row>
    <row r="126" spans="2:20" ht="21" customHeight="1" x14ac:dyDescent="0.25">
      <c r="B126" s="67">
        <v>2002</v>
      </c>
      <c r="C126" s="169">
        <f t="shared" ref="C126:N126" si="42">+C6+C26+C46+C66+C86+C106</f>
        <v>77.005151999999995</v>
      </c>
      <c r="D126" s="169">
        <f t="shared" si="42"/>
        <v>75.183366000000007</v>
      </c>
      <c r="E126" s="169">
        <f t="shared" si="42"/>
        <v>76.571790000000007</v>
      </c>
      <c r="F126" s="169">
        <f t="shared" si="42"/>
        <v>80.647306999999998</v>
      </c>
      <c r="G126" s="169">
        <f t="shared" si="42"/>
        <v>61.279013400000004</v>
      </c>
      <c r="H126" s="169">
        <f t="shared" si="42"/>
        <v>61.475796299999999</v>
      </c>
      <c r="I126" s="169">
        <f t="shared" si="42"/>
        <v>55.890612999999988</v>
      </c>
      <c r="J126" s="169">
        <f t="shared" si="42"/>
        <v>50.707869000000002</v>
      </c>
      <c r="K126" s="169">
        <f t="shared" si="42"/>
        <v>60.873705000000001</v>
      </c>
      <c r="L126" s="169">
        <f t="shared" si="42"/>
        <v>62.412050000000001</v>
      </c>
      <c r="M126" s="169">
        <f t="shared" si="42"/>
        <v>72.448059000000001</v>
      </c>
      <c r="N126" s="170">
        <f t="shared" si="42"/>
        <v>72.312025000000006</v>
      </c>
      <c r="O126" s="164">
        <f t="shared" ref="O126:O139" si="43">SUM(C126:E126)</f>
        <v>228.76030800000001</v>
      </c>
      <c r="P126" s="130">
        <f t="shared" ref="P126:P140" si="44">((O126/O125)-1)*100</f>
        <v>-19.345010725784039</v>
      </c>
      <c r="Q126" s="166">
        <f t="shared" si="38"/>
        <v>806.80674569999996</v>
      </c>
      <c r="R126" s="130">
        <f t="shared" si="39"/>
        <v>-23.822012072968789</v>
      </c>
      <c r="S126" s="167">
        <f t="shared" si="40"/>
        <v>862.79882399999997</v>
      </c>
      <c r="T126" s="130">
        <f t="shared" si="41"/>
        <v>-6.2411000135317973</v>
      </c>
    </row>
    <row r="127" spans="2:20" ht="21" customHeight="1" x14ac:dyDescent="0.25">
      <c r="B127" s="67">
        <v>2003</v>
      </c>
      <c r="C127" s="169">
        <f t="shared" ref="C127:N127" si="45">+C7+C27+C47+C67+C87+C107</f>
        <v>79.660748999999996</v>
      </c>
      <c r="D127" s="169">
        <f t="shared" si="45"/>
        <v>92.189580000000021</v>
      </c>
      <c r="E127" s="169">
        <f t="shared" si="45"/>
        <v>79.20358499999999</v>
      </c>
      <c r="F127" s="169">
        <f t="shared" si="45"/>
        <v>85.61402799999999</v>
      </c>
      <c r="G127" s="169">
        <f t="shared" si="45"/>
        <v>78.669980999999993</v>
      </c>
      <c r="H127" s="169">
        <f t="shared" si="45"/>
        <v>72.816579999999988</v>
      </c>
      <c r="I127" s="169">
        <f t="shared" si="45"/>
        <v>80.076656</v>
      </c>
      <c r="J127" s="169">
        <f t="shared" si="45"/>
        <v>78.153646000000009</v>
      </c>
      <c r="K127" s="169">
        <f t="shared" si="45"/>
        <v>97.359103000000005</v>
      </c>
      <c r="L127" s="169">
        <f t="shared" si="45"/>
        <v>80.890132000000008</v>
      </c>
      <c r="M127" s="169">
        <f t="shared" si="45"/>
        <v>86.040827000000007</v>
      </c>
      <c r="N127" s="170">
        <f t="shared" si="45"/>
        <v>83.730678999999995</v>
      </c>
      <c r="O127" s="164">
        <f t="shared" si="43"/>
        <v>251.05391400000002</v>
      </c>
      <c r="P127" s="130">
        <f t="shared" si="44"/>
        <v>9.745399538454901</v>
      </c>
      <c r="Q127" s="166">
        <f t="shared" si="38"/>
        <v>994.40554600000007</v>
      </c>
      <c r="R127" s="130">
        <f t="shared" si="39"/>
        <v>23.252011872711353</v>
      </c>
      <c r="S127" s="167">
        <f t="shared" si="40"/>
        <v>994.75858299999993</v>
      </c>
      <c r="T127" s="130">
        <f t="shared" si="41"/>
        <v>15.294383270972101</v>
      </c>
    </row>
    <row r="128" spans="2:20" ht="21" customHeight="1" x14ac:dyDescent="0.25">
      <c r="B128" s="67">
        <v>2004</v>
      </c>
      <c r="C128" s="169">
        <f t="shared" ref="C128:N128" si="46">+C8+C28+C48+C68+C88+C108</f>
        <v>86.54499899999999</v>
      </c>
      <c r="D128" s="169">
        <f t="shared" si="46"/>
        <v>82.528376000000009</v>
      </c>
      <c r="E128" s="169">
        <f t="shared" si="46"/>
        <v>87.270358999999999</v>
      </c>
      <c r="F128" s="169">
        <f t="shared" si="46"/>
        <v>85.549526999999983</v>
      </c>
      <c r="G128" s="169">
        <f t="shared" si="46"/>
        <v>78.252509999999987</v>
      </c>
      <c r="H128" s="169">
        <f t="shared" si="46"/>
        <v>68.361768999999995</v>
      </c>
      <c r="I128" s="169">
        <f t="shared" si="46"/>
        <v>72.796999</v>
      </c>
      <c r="J128" s="169">
        <f t="shared" si="46"/>
        <v>74.397518999999988</v>
      </c>
      <c r="K128" s="169">
        <f t="shared" si="46"/>
        <v>83.440406999999993</v>
      </c>
      <c r="L128" s="169">
        <f t="shared" si="46"/>
        <v>76.372112000000001</v>
      </c>
      <c r="M128" s="169">
        <f t="shared" si="46"/>
        <v>76.977313999999993</v>
      </c>
      <c r="N128" s="170">
        <f t="shared" si="46"/>
        <v>98.480289999999997</v>
      </c>
      <c r="O128" s="164">
        <f t="shared" si="43"/>
        <v>256.34373399999998</v>
      </c>
      <c r="P128" s="130">
        <f t="shared" si="44"/>
        <v>2.1070454213272916</v>
      </c>
      <c r="Q128" s="166">
        <f t="shared" si="38"/>
        <v>970.97218099999986</v>
      </c>
      <c r="R128" s="130">
        <f t="shared" si="39"/>
        <v>-2.3565199424179561</v>
      </c>
      <c r="S128" s="167">
        <f t="shared" si="40"/>
        <v>1053.8581429999999</v>
      </c>
      <c r="T128" s="130">
        <f t="shared" si="41"/>
        <v>5.9410957603167613</v>
      </c>
    </row>
    <row r="129" spans="2:20" ht="21" customHeight="1" x14ac:dyDescent="0.25">
      <c r="B129" s="67">
        <v>2005</v>
      </c>
      <c r="C129" s="169">
        <f t="shared" ref="C129:N129" si="47">+C9+C29+C49+C69+C89+C109</f>
        <v>89.973469000000009</v>
      </c>
      <c r="D129" s="169">
        <f t="shared" si="47"/>
        <v>94.55518499999998</v>
      </c>
      <c r="E129" s="169">
        <f t="shared" si="47"/>
        <v>88.320048999999983</v>
      </c>
      <c r="F129" s="169">
        <f t="shared" si="47"/>
        <v>111.06364000000002</v>
      </c>
      <c r="G129" s="169">
        <f t="shared" si="47"/>
        <v>94.561025000000001</v>
      </c>
      <c r="H129" s="169">
        <f t="shared" si="47"/>
        <v>92.92013399999999</v>
      </c>
      <c r="I129" s="169">
        <f t="shared" si="47"/>
        <v>93.405875999999992</v>
      </c>
      <c r="J129" s="169">
        <f t="shared" si="47"/>
        <v>96.802872000000008</v>
      </c>
      <c r="K129" s="169">
        <f t="shared" si="47"/>
        <v>131.40706800000001</v>
      </c>
      <c r="L129" s="169">
        <f t="shared" si="47"/>
        <v>144.663545</v>
      </c>
      <c r="M129" s="169">
        <f t="shared" si="47"/>
        <v>145.684325</v>
      </c>
      <c r="N129" s="170">
        <f t="shared" si="47"/>
        <v>145.71623100000002</v>
      </c>
      <c r="O129" s="164">
        <f t="shared" si="43"/>
        <v>272.848703</v>
      </c>
      <c r="P129" s="130">
        <f t="shared" si="44"/>
        <v>6.4386083258036741</v>
      </c>
      <c r="Q129" s="166">
        <f t="shared" si="38"/>
        <v>1329.0734190000001</v>
      </c>
      <c r="R129" s="130">
        <f t="shared" si="39"/>
        <v>36.880689787754093</v>
      </c>
      <c r="S129" s="167">
        <f t="shared" si="40"/>
        <v>1759.9970409699999</v>
      </c>
      <c r="T129" s="130">
        <f t="shared" si="41"/>
        <v>67.005118540892667</v>
      </c>
    </row>
    <row r="130" spans="2:20" ht="21" customHeight="1" x14ac:dyDescent="0.25">
      <c r="B130" s="67">
        <v>2006</v>
      </c>
      <c r="C130" s="169">
        <f t="shared" ref="C130:N130" si="48">+C10+C30+C50+C70+C90+C110</f>
        <v>148.28922800000001</v>
      </c>
      <c r="D130" s="169">
        <f t="shared" si="48"/>
        <v>176.20994299999998</v>
      </c>
      <c r="E130" s="169">
        <f t="shared" si="48"/>
        <v>184.23978199999999</v>
      </c>
      <c r="F130" s="169">
        <f t="shared" si="48"/>
        <v>191.34101200000003</v>
      </c>
      <c r="G130" s="169">
        <f t="shared" si="48"/>
        <v>159.31703466000002</v>
      </c>
      <c r="H130" s="169">
        <f t="shared" si="48"/>
        <v>142.92012430999998</v>
      </c>
      <c r="I130" s="169">
        <f t="shared" si="48"/>
        <v>137.14346879999999</v>
      </c>
      <c r="J130" s="169">
        <f t="shared" si="48"/>
        <v>121.07571477999998</v>
      </c>
      <c r="K130" s="169">
        <f t="shared" si="48"/>
        <v>147.78500911000003</v>
      </c>
      <c r="L130" s="169">
        <f t="shared" si="48"/>
        <v>150.80295662</v>
      </c>
      <c r="M130" s="169">
        <f t="shared" si="48"/>
        <v>155.71250144999999</v>
      </c>
      <c r="N130" s="170">
        <f t="shared" si="48"/>
        <v>153.70548617</v>
      </c>
      <c r="O130" s="164">
        <f t="shared" si="43"/>
        <v>508.73895299999998</v>
      </c>
      <c r="P130" s="130">
        <f t="shared" si="44"/>
        <v>86.454598246706695</v>
      </c>
      <c r="Q130" s="166">
        <f t="shared" si="38"/>
        <v>1868.5422609</v>
      </c>
      <c r="R130" s="130">
        <f t="shared" si="39"/>
        <v>40.589845089663925</v>
      </c>
      <c r="S130" s="167">
        <f t="shared" si="40"/>
        <v>1799.1091933200003</v>
      </c>
      <c r="T130" s="130">
        <f t="shared" si="41"/>
        <v>2.2222851197774895</v>
      </c>
    </row>
    <row r="131" spans="2:20" ht="21" customHeight="1" x14ac:dyDescent="0.25">
      <c r="B131" s="67">
        <v>2007</v>
      </c>
      <c r="C131" s="169">
        <f t="shared" ref="C131:N131" si="49">+C11+C31+C51+C71+C91+C111</f>
        <v>163.80327663</v>
      </c>
      <c r="D131" s="169">
        <f t="shared" si="49"/>
        <v>181.08628376000001</v>
      </c>
      <c r="E131" s="169">
        <f t="shared" si="49"/>
        <v>154.04453500000002</v>
      </c>
      <c r="F131" s="169">
        <f t="shared" si="49"/>
        <v>171.50311400000001</v>
      </c>
      <c r="G131" s="169">
        <f t="shared" si="49"/>
        <v>136.86957399999997</v>
      </c>
      <c r="H131" s="169">
        <f t="shared" si="49"/>
        <v>125.57727300000001</v>
      </c>
      <c r="I131" s="169">
        <f t="shared" si="49"/>
        <v>125.42082724000001</v>
      </c>
      <c r="J131" s="169">
        <f t="shared" si="49"/>
        <v>132.74045300000003</v>
      </c>
      <c r="K131" s="169">
        <f t="shared" si="49"/>
        <v>131.32453699999999</v>
      </c>
      <c r="L131" s="169">
        <f t="shared" si="49"/>
        <v>138.77468318000004</v>
      </c>
      <c r="M131" s="169">
        <f t="shared" si="49"/>
        <v>162.86772992999997</v>
      </c>
      <c r="N131" s="170">
        <f t="shared" si="49"/>
        <v>154.18566265999999</v>
      </c>
      <c r="O131" s="164">
        <f t="shared" si="43"/>
        <v>498.93409539000004</v>
      </c>
      <c r="P131" s="130">
        <f t="shared" si="44"/>
        <v>-1.9272865881767687</v>
      </c>
      <c r="Q131" s="166">
        <f t="shared" si="38"/>
        <v>1778.1979494</v>
      </c>
      <c r="R131" s="130">
        <f t="shared" si="39"/>
        <v>-4.8350156905996311</v>
      </c>
      <c r="S131" s="167">
        <f t="shared" si="40"/>
        <v>2005.1320893200002</v>
      </c>
      <c r="T131" s="130">
        <f t="shared" si="41"/>
        <v>11.451383649472335</v>
      </c>
    </row>
    <row r="132" spans="2:20" ht="21" customHeight="1" x14ac:dyDescent="0.25">
      <c r="B132" s="67">
        <v>2008</v>
      </c>
      <c r="C132" s="169">
        <f t="shared" ref="C132:N132" si="50">+C12+C32+C52+C72+C92+C112</f>
        <v>172.30339288000002</v>
      </c>
      <c r="D132" s="169">
        <f t="shared" si="50"/>
        <v>188.93656268999999</v>
      </c>
      <c r="E132" s="169">
        <f t="shared" si="50"/>
        <v>179.43720149999999</v>
      </c>
      <c r="F132" s="169">
        <f t="shared" si="50"/>
        <v>197.66216802</v>
      </c>
      <c r="G132" s="169">
        <f t="shared" si="50"/>
        <v>214.55765606000003</v>
      </c>
      <c r="H132" s="169">
        <f t="shared" si="50"/>
        <v>206.92121516</v>
      </c>
      <c r="I132" s="169">
        <f t="shared" si="50"/>
        <v>189.09454808000004</v>
      </c>
      <c r="J132" s="169">
        <f t="shared" si="50"/>
        <v>191.74210209</v>
      </c>
      <c r="K132" s="169">
        <f t="shared" si="50"/>
        <v>181.22810272000004</v>
      </c>
      <c r="L132" s="169">
        <f t="shared" si="50"/>
        <v>189.28615731999997</v>
      </c>
      <c r="M132" s="169">
        <f t="shared" si="50"/>
        <v>256.31402677</v>
      </c>
      <c r="N132" s="170">
        <f t="shared" si="50"/>
        <v>305.74378913999993</v>
      </c>
      <c r="O132" s="164">
        <f t="shared" si="43"/>
        <v>540.67715707000002</v>
      </c>
      <c r="P132" s="130">
        <f t="shared" si="44"/>
        <v>8.3664480069999705</v>
      </c>
      <c r="Q132" s="166">
        <f t="shared" si="38"/>
        <v>2473.2269224300003</v>
      </c>
      <c r="R132" s="130">
        <f t="shared" si="39"/>
        <v>39.086141858644986</v>
      </c>
      <c r="S132" s="167">
        <f t="shared" si="40"/>
        <v>2725.1716175300003</v>
      </c>
      <c r="T132" s="130">
        <f t="shared" si="41"/>
        <v>35.909830182518633</v>
      </c>
    </row>
    <row r="133" spans="2:20" ht="21" customHeight="1" x14ac:dyDescent="0.25">
      <c r="B133" s="67">
        <v>2009</v>
      </c>
      <c r="C133" s="169">
        <f t="shared" ref="C133:N133" si="51">+C13+C33+C53+C73+C93+C113</f>
        <v>333.50781316000007</v>
      </c>
      <c r="D133" s="169">
        <f t="shared" si="51"/>
        <v>302.85272707000001</v>
      </c>
      <c r="E133" s="169">
        <f t="shared" si="51"/>
        <v>256.89400683000002</v>
      </c>
      <c r="F133" s="169">
        <f t="shared" si="51"/>
        <v>223.33166660000001</v>
      </c>
      <c r="G133" s="169">
        <f t="shared" si="51"/>
        <v>178.691427</v>
      </c>
      <c r="H133" s="169">
        <f t="shared" si="51"/>
        <v>116.48525075000001</v>
      </c>
      <c r="I133" s="169">
        <f t="shared" si="51"/>
        <v>110.98074579999999</v>
      </c>
      <c r="J133" s="169">
        <f t="shared" si="51"/>
        <v>121.41316625</v>
      </c>
      <c r="K133" s="169">
        <f t="shared" si="51"/>
        <v>114.60839125999999</v>
      </c>
      <c r="L133" s="169">
        <f t="shared" si="51"/>
        <v>120.82802273000003</v>
      </c>
      <c r="M133" s="169">
        <f t="shared" si="51"/>
        <v>128.83788019000002</v>
      </c>
      <c r="N133" s="170">
        <f t="shared" si="51"/>
        <v>153.17318704000002</v>
      </c>
      <c r="O133" s="164">
        <f t="shared" si="43"/>
        <v>893.25454706000005</v>
      </c>
      <c r="P133" s="130">
        <f t="shared" si="44"/>
        <v>65.210335850077868</v>
      </c>
      <c r="Q133" s="166">
        <f t="shared" si="38"/>
        <v>2161.6042846800001</v>
      </c>
      <c r="R133" s="130">
        <f t="shared" si="39"/>
        <v>-12.599840108639281</v>
      </c>
      <c r="S133" s="167">
        <f t="shared" si="40"/>
        <v>1819.3659908500001</v>
      </c>
      <c r="T133" s="130">
        <f t="shared" si="41"/>
        <v>-33.238480132894921</v>
      </c>
    </row>
    <row r="134" spans="2:20" ht="21" customHeight="1" x14ac:dyDescent="0.25">
      <c r="B134" s="67">
        <v>2010</v>
      </c>
      <c r="C134" s="169">
        <f t="shared" ref="C134:N134" si="52">+C14+C34+C54+C74+C94+C114</f>
        <v>166.89207106000001</v>
      </c>
      <c r="D134" s="169">
        <f t="shared" si="52"/>
        <v>169.83586373999995</v>
      </c>
      <c r="E134" s="169">
        <f t="shared" si="52"/>
        <v>171.20004228000002</v>
      </c>
      <c r="F134" s="169">
        <f t="shared" si="52"/>
        <v>195.46763897999998</v>
      </c>
      <c r="G134" s="169">
        <f t="shared" si="52"/>
        <v>182.52598152000002</v>
      </c>
      <c r="H134" s="169">
        <f t="shared" si="52"/>
        <v>183.60299999999998</v>
      </c>
      <c r="I134" s="169">
        <f t="shared" si="52"/>
        <v>177.40211066000001</v>
      </c>
      <c r="J134" s="169">
        <f t="shared" si="52"/>
        <v>188.72835174000002</v>
      </c>
      <c r="K134" s="169">
        <f t="shared" si="52"/>
        <v>208.56249886000001</v>
      </c>
      <c r="L134" s="169">
        <f t="shared" si="52"/>
        <v>194.01266889999999</v>
      </c>
      <c r="M134" s="169">
        <f t="shared" si="52"/>
        <v>207.01712000000001</v>
      </c>
      <c r="N134" s="170">
        <f t="shared" si="52"/>
        <v>210.73930726</v>
      </c>
      <c r="O134" s="164">
        <f t="shared" si="43"/>
        <v>507.92797708000001</v>
      </c>
      <c r="P134" s="130">
        <f t="shared" si="44"/>
        <v>-43.137375706425331</v>
      </c>
      <c r="Q134" s="166">
        <f t="shared" si="38"/>
        <v>2255.9866550000002</v>
      </c>
      <c r="R134" s="130">
        <f t="shared" si="39"/>
        <v>4.3663112156521411</v>
      </c>
      <c r="S134" s="167">
        <f t="shared" si="40"/>
        <v>2356.0259264800002</v>
      </c>
      <c r="T134" s="130">
        <f t="shared" si="41"/>
        <v>29.497085156531643</v>
      </c>
    </row>
    <row r="135" spans="2:20" ht="21" customHeight="1" x14ac:dyDescent="0.25">
      <c r="B135" s="67">
        <v>2011</v>
      </c>
      <c r="C135" s="169">
        <f t="shared" ref="C135:N135" si="53">+C15+C35+C55+C75+C95+C115</f>
        <v>190.68197263000002</v>
      </c>
      <c r="D135" s="169">
        <f t="shared" si="53"/>
        <v>198.81116115999995</v>
      </c>
      <c r="E135" s="169">
        <f t="shared" si="53"/>
        <v>192.62397292000003</v>
      </c>
      <c r="F135" s="169">
        <f t="shared" si="53"/>
        <v>211.48331852999999</v>
      </c>
      <c r="G135" s="169">
        <f t="shared" si="53"/>
        <v>175.06634074999994</v>
      </c>
      <c r="H135" s="169">
        <f t="shared" si="53"/>
        <v>200.89710306999999</v>
      </c>
      <c r="I135" s="169">
        <f t="shared" si="53"/>
        <v>194.17492485</v>
      </c>
      <c r="J135" s="169">
        <f t="shared" si="53"/>
        <v>201.05317397000002</v>
      </c>
      <c r="K135" s="169">
        <f t="shared" si="53"/>
        <v>244.77584863000004</v>
      </c>
      <c r="L135" s="169">
        <f t="shared" si="53"/>
        <v>240.06863579999998</v>
      </c>
      <c r="M135" s="169">
        <f t="shared" si="53"/>
        <v>249.28666372000004</v>
      </c>
      <c r="N135" s="170">
        <f t="shared" si="53"/>
        <v>279.94642077000003</v>
      </c>
      <c r="O135" s="164">
        <f t="shared" si="43"/>
        <v>582.11710671000003</v>
      </c>
      <c r="P135" s="130">
        <f t="shared" si="44"/>
        <v>14.606230209350146</v>
      </c>
      <c r="Q135" s="166">
        <f t="shared" si="38"/>
        <v>2578.8695367999999</v>
      </c>
      <c r="R135" s="130">
        <f t="shared" si="39"/>
        <v>14.312269138843803</v>
      </c>
      <c r="S135" s="167">
        <f t="shared" si="40"/>
        <v>3048.01507739</v>
      </c>
      <c r="T135" s="130">
        <f t="shared" si="41"/>
        <v>29.371032938668051</v>
      </c>
    </row>
    <row r="136" spans="2:20" ht="21" customHeight="1" x14ac:dyDescent="0.25">
      <c r="B136" s="67">
        <v>2012</v>
      </c>
      <c r="C136" s="169">
        <f t="shared" ref="C136:N136" si="54">+C16+C36+C56+C76+C96+C116</f>
        <v>286.62760672000002</v>
      </c>
      <c r="D136" s="169">
        <f t="shared" si="54"/>
        <v>290.77489619000005</v>
      </c>
      <c r="E136" s="169">
        <f t="shared" si="54"/>
        <v>288.05336890999996</v>
      </c>
      <c r="F136" s="169">
        <f t="shared" si="54"/>
        <v>297.04059035000006</v>
      </c>
      <c r="G136" s="169">
        <f t="shared" si="54"/>
        <v>246.04542683</v>
      </c>
      <c r="H136" s="169">
        <f t="shared" si="54"/>
        <v>230.16752065</v>
      </c>
      <c r="I136" s="169">
        <f t="shared" si="54"/>
        <v>232.47327023</v>
      </c>
      <c r="J136" s="169">
        <f t="shared" si="54"/>
        <v>241.16354992999999</v>
      </c>
      <c r="K136" s="169">
        <f t="shared" si="54"/>
        <v>253.59842151000001</v>
      </c>
      <c r="L136" s="169">
        <f t="shared" si="54"/>
        <v>256.72171242000002</v>
      </c>
      <c r="M136" s="169">
        <f t="shared" si="54"/>
        <v>270.25111754</v>
      </c>
      <c r="N136" s="170">
        <f t="shared" si="54"/>
        <v>292.18037029999994</v>
      </c>
      <c r="O136" s="164">
        <f t="shared" si="43"/>
        <v>865.45587182000008</v>
      </c>
      <c r="P136" s="130">
        <f t="shared" si="44"/>
        <v>48.673842744696081</v>
      </c>
      <c r="Q136" s="166">
        <f t="shared" si="38"/>
        <v>3185.0978515800002</v>
      </c>
      <c r="R136" s="130">
        <f t="shared" si="39"/>
        <v>23.507521653547503</v>
      </c>
      <c r="S136" s="167">
        <f t="shared" si="40"/>
        <v>3053.96239926</v>
      </c>
      <c r="T136" s="130">
        <f t="shared" si="41"/>
        <v>0.19512114339974573</v>
      </c>
    </row>
    <row r="137" spans="2:20" ht="21" customHeight="1" x14ac:dyDescent="0.25">
      <c r="B137" s="67">
        <v>2013</v>
      </c>
      <c r="C137" s="169">
        <f t="shared" ref="C137:N137" si="55">+C17+C37+C57+C77+C97+C117</f>
        <v>268.36656123</v>
      </c>
      <c r="D137" s="169">
        <f t="shared" si="55"/>
        <v>272.09724116999996</v>
      </c>
      <c r="E137" s="169">
        <f t="shared" si="55"/>
        <v>261.49665953999994</v>
      </c>
      <c r="F137" s="169">
        <f t="shared" si="55"/>
        <v>258.21509944000002</v>
      </c>
      <c r="G137" s="169">
        <f t="shared" si="55"/>
        <v>226.64824064000001</v>
      </c>
      <c r="H137" s="169">
        <f t="shared" si="55"/>
        <v>220.75015531</v>
      </c>
      <c r="I137" s="169">
        <f t="shared" si="55"/>
        <v>201.00092771000004</v>
      </c>
      <c r="J137" s="169">
        <f t="shared" si="55"/>
        <v>266.15198691000001</v>
      </c>
      <c r="K137" s="169">
        <f t="shared" si="55"/>
        <v>235.8304924</v>
      </c>
      <c r="L137" s="169">
        <f t="shared" si="55"/>
        <v>223.19649090999999</v>
      </c>
      <c r="M137" s="169">
        <f t="shared" si="55"/>
        <v>218.96170136999999</v>
      </c>
      <c r="N137" s="170">
        <f t="shared" si="55"/>
        <v>209.25095708000001</v>
      </c>
      <c r="O137" s="164">
        <f t="shared" si="43"/>
        <v>801.96046193999996</v>
      </c>
      <c r="P137" s="130">
        <f t="shared" si="44"/>
        <v>-7.3366432590575847</v>
      </c>
      <c r="Q137" s="166">
        <f t="shared" si="38"/>
        <v>2861.9665137100001</v>
      </c>
      <c r="R137" s="130">
        <f t="shared" si="39"/>
        <v>-10.145099237993815</v>
      </c>
      <c r="S137" s="167">
        <f t="shared" si="40"/>
        <v>2708.3864848999997</v>
      </c>
      <c r="T137" s="130">
        <f t="shared" si="41"/>
        <v>-11.315657142463053</v>
      </c>
    </row>
    <row r="138" spans="2:20" ht="21" customHeight="1" x14ac:dyDescent="0.25">
      <c r="B138" s="67">
        <v>2014</v>
      </c>
      <c r="C138" s="169">
        <f t="shared" ref="C138:N138" si="56">+C18+C38+C58+C78+C98+C118</f>
        <v>229.77146737000001</v>
      </c>
      <c r="D138" s="169">
        <f t="shared" si="56"/>
        <v>247.18137584000002</v>
      </c>
      <c r="E138" s="169">
        <f t="shared" si="56"/>
        <v>229.43185001000001</v>
      </c>
      <c r="F138" s="169">
        <f t="shared" si="56"/>
        <v>253.09027016000002</v>
      </c>
      <c r="G138" s="169">
        <f t="shared" si="56"/>
        <v>209.27101134</v>
      </c>
      <c r="H138" s="169">
        <f t="shared" si="56"/>
        <v>185.24795379999995</v>
      </c>
      <c r="I138" s="169">
        <f t="shared" si="56"/>
        <v>186.41153342999999</v>
      </c>
      <c r="J138" s="169">
        <f t="shared" si="56"/>
        <v>207.37443225999999</v>
      </c>
      <c r="K138" s="169">
        <f t="shared" si="56"/>
        <v>240.2107225</v>
      </c>
      <c r="L138" s="169">
        <f t="shared" si="56"/>
        <v>213.10042003999999</v>
      </c>
      <c r="M138" s="169">
        <f t="shared" si="56"/>
        <v>212.05560280999998</v>
      </c>
      <c r="N138" s="170">
        <f t="shared" si="56"/>
        <v>220.10923061</v>
      </c>
      <c r="O138" s="164">
        <f t="shared" si="43"/>
        <v>706.38469322000003</v>
      </c>
      <c r="P138" s="130">
        <f t="shared" si="44"/>
        <v>-11.917765682462111</v>
      </c>
      <c r="Q138" s="166">
        <f t="shared" si="38"/>
        <v>2633.25587017</v>
      </c>
      <c r="R138" s="130">
        <f t="shared" si="39"/>
        <v>-7.9913808370706612</v>
      </c>
      <c r="S138" s="167">
        <f t="shared" si="40"/>
        <v>2554.0182279299997</v>
      </c>
      <c r="T138" s="130">
        <f t="shared" si="41"/>
        <v>-5.6996391700610438</v>
      </c>
    </row>
    <row r="139" spans="2:20" ht="21" customHeight="1" x14ac:dyDescent="0.25">
      <c r="B139" s="67">
        <v>2015</v>
      </c>
      <c r="C139" s="169">
        <f t="shared" ref="C139:N139" si="57">+C19+C39+C59+C79+C99+C119</f>
        <v>225.93092048000003</v>
      </c>
      <c r="D139" s="169">
        <f t="shared" si="57"/>
        <v>244.52335808000001</v>
      </c>
      <c r="E139" s="169">
        <f t="shared" si="57"/>
        <v>225.88778148</v>
      </c>
      <c r="F139" s="169">
        <f t="shared" si="57"/>
        <v>241.71666112</v>
      </c>
      <c r="G139" s="169">
        <f t="shared" si="57"/>
        <v>175.12898068999996</v>
      </c>
      <c r="H139" s="169">
        <f t="shared" si="57"/>
        <v>161.56858442999999</v>
      </c>
      <c r="I139" s="169">
        <f t="shared" si="57"/>
        <v>132.67275064</v>
      </c>
      <c r="J139" s="169">
        <f t="shared" si="57"/>
        <v>130.45543049000003</v>
      </c>
      <c r="K139" s="169">
        <f t="shared" si="57"/>
        <v>148.79483288999998</v>
      </c>
      <c r="L139" s="169">
        <f t="shared" si="57"/>
        <v>151.06664598</v>
      </c>
      <c r="M139" s="169">
        <f t="shared" si="57"/>
        <v>150.16496148000002</v>
      </c>
      <c r="N139" s="170">
        <f t="shared" si="57"/>
        <v>141.92342631000002</v>
      </c>
      <c r="O139" s="164">
        <f t="shared" si="43"/>
        <v>696.34206003999998</v>
      </c>
      <c r="P139" s="130">
        <f t="shared" si="44"/>
        <v>-1.4216946199982705</v>
      </c>
      <c r="Q139" s="166">
        <f t="shared" si="38"/>
        <v>2129.8343340700003</v>
      </c>
      <c r="R139" s="130">
        <f>((Q139/Q137)-1)*100</f>
        <v>-25.581437662977002</v>
      </c>
      <c r="S139" s="167"/>
      <c r="T139" s="111"/>
    </row>
    <row r="140" spans="2:20" ht="21" customHeight="1" x14ac:dyDescent="0.25">
      <c r="B140" s="82">
        <v>2016</v>
      </c>
      <c r="C140" s="171">
        <f t="shared" ref="C140:E140" si="58">+C20+C40+C60+C80+C100+C120</f>
        <v>143.40666081000003</v>
      </c>
      <c r="D140" s="171">
        <f t="shared" si="58"/>
        <v>142.23252296999999</v>
      </c>
      <c r="E140" s="171">
        <f t="shared" si="58"/>
        <v>149.46633165999998</v>
      </c>
      <c r="F140" s="172"/>
      <c r="G140" s="172"/>
      <c r="H140" s="172"/>
      <c r="I140" s="172"/>
      <c r="J140" s="172"/>
      <c r="K140" s="172"/>
      <c r="L140" s="172"/>
      <c r="M140" s="172"/>
      <c r="N140" s="173"/>
      <c r="O140" s="165">
        <f>SUM(C140:E140)</f>
        <v>435.10551544000003</v>
      </c>
      <c r="P140" s="137">
        <f t="shared" si="44"/>
        <v>-37.515548692404664</v>
      </c>
      <c r="Q140" s="114"/>
      <c r="R140" s="137"/>
      <c r="S140" s="168"/>
      <c r="T140" s="112"/>
    </row>
    <row r="141" spans="2:20" ht="21" customHeight="1" x14ac:dyDescent="0.25">
      <c r="B141" s="67"/>
      <c r="C141" s="68"/>
      <c r="D141" s="68"/>
      <c r="E141" s="68"/>
      <c r="F141" s="68"/>
      <c r="G141" s="68"/>
      <c r="H141" s="68"/>
      <c r="O141" s="69"/>
      <c r="P141" s="68"/>
    </row>
    <row r="142" spans="2:20" ht="21" customHeight="1" x14ac:dyDescent="0.25"/>
    <row r="143" spans="2:20" ht="21" customHeight="1" x14ac:dyDescent="0.25"/>
    <row r="144" spans="2:20" ht="21" customHeight="1" x14ac:dyDescent="0.25"/>
    <row r="145" ht="21" customHeight="1" x14ac:dyDescent="0.25"/>
    <row r="146" ht="21" customHeight="1" x14ac:dyDescent="0.25"/>
    <row r="147" ht="21" customHeight="1" x14ac:dyDescent="0.25"/>
  </sheetData>
  <sortState ref="B220:I222">
    <sortCondition ref="B220:B222"/>
  </sortState>
  <pageMargins left="0.7" right="0.7" top="0.75" bottom="0.75" header="0.3" footer="0.3"/>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68"/>
  <sheetViews>
    <sheetView zoomScale="70" zoomScaleNormal="70" workbookViewId="0">
      <selection activeCell="O4" sqref="O4"/>
    </sheetView>
  </sheetViews>
  <sheetFormatPr defaultRowHeight="15.75" x14ac:dyDescent="0.25"/>
  <cols>
    <col min="1" max="1" width="20" style="55" customWidth="1"/>
    <col min="2" max="2" width="12.85546875" style="55" bestFit="1" customWidth="1"/>
    <col min="3" max="14" width="13.5703125" style="55" customWidth="1"/>
    <col min="15" max="15" width="16.85546875" style="55" customWidth="1"/>
    <col min="16" max="17" width="14.42578125" style="55" customWidth="1"/>
    <col min="18" max="18" width="14.140625" style="4" customWidth="1"/>
    <col min="19" max="21" width="17.85546875" style="4" customWidth="1"/>
    <col min="22" max="16384" width="9.140625" style="4"/>
  </cols>
  <sheetData>
    <row r="1" spans="2:24" ht="37.5" x14ac:dyDescent="0.5">
      <c r="B1" s="52" t="s">
        <v>52</v>
      </c>
      <c r="C1" s="53"/>
      <c r="D1" s="53"/>
      <c r="E1" s="53"/>
      <c r="F1" s="53"/>
      <c r="G1" s="53"/>
      <c r="H1" s="53"/>
      <c r="I1" s="53"/>
      <c r="J1" s="53"/>
      <c r="K1" s="53"/>
      <c r="L1" s="53"/>
      <c r="M1" s="53"/>
      <c r="N1" s="53"/>
      <c r="O1" s="53"/>
      <c r="P1" s="53"/>
      <c r="Q1" s="53"/>
      <c r="R1" s="90"/>
      <c r="S1" s="122"/>
      <c r="T1" s="122"/>
    </row>
    <row r="2" spans="2:24" ht="51.75" customHeight="1" x14ac:dyDescent="0.4">
      <c r="B2" s="57" t="s">
        <v>43</v>
      </c>
      <c r="C2" s="54"/>
      <c r="D2" s="54"/>
      <c r="E2" s="54"/>
      <c r="F2" s="54"/>
      <c r="G2" s="54"/>
      <c r="H2" s="54"/>
      <c r="I2" s="54"/>
      <c r="J2" s="54"/>
      <c r="K2" s="54"/>
      <c r="L2" s="54"/>
      <c r="M2" s="54"/>
      <c r="N2" s="54"/>
      <c r="O2" s="54"/>
      <c r="P2" s="54"/>
      <c r="Q2" s="54"/>
      <c r="R2" s="91"/>
      <c r="S2" s="122"/>
      <c r="T2" s="122"/>
    </row>
    <row r="3" spans="2:24" ht="47.25" x14ac:dyDescent="0.25">
      <c r="B3" s="163" t="s">
        <v>23</v>
      </c>
      <c r="C3" s="158" t="s">
        <v>24</v>
      </c>
      <c r="D3" s="158" t="s">
        <v>25</v>
      </c>
      <c r="E3" s="158" t="s">
        <v>26</v>
      </c>
      <c r="F3" s="158" t="s">
        <v>27</v>
      </c>
      <c r="G3" s="158" t="s">
        <v>28</v>
      </c>
      <c r="H3" s="158" t="s">
        <v>29</v>
      </c>
      <c r="I3" s="158" t="s">
        <v>30</v>
      </c>
      <c r="J3" s="158" t="s">
        <v>31</v>
      </c>
      <c r="K3" s="158" t="s">
        <v>32</v>
      </c>
      <c r="L3" s="158" t="s">
        <v>33</v>
      </c>
      <c r="M3" s="158" t="s">
        <v>34</v>
      </c>
      <c r="N3" s="159" t="s">
        <v>35</v>
      </c>
      <c r="O3" s="160" t="s">
        <v>67</v>
      </c>
      <c r="P3" s="161" t="s">
        <v>64</v>
      </c>
      <c r="Q3" s="162" t="s">
        <v>23</v>
      </c>
      <c r="R3" s="161" t="s">
        <v>36</v>
      </c>
      <c r="S3" s="162" t="s">
        <v>63</v>
      </c>
      <c r="T3" s="163" t="s">
        <v>66</v>
      </c>
    </row>
    <row r="4" spans="2:24" ht="21" customHeight="1" x14ac:dyDescent="0.25">
      <c r="B4" s="67">
        <v>2000</v>
      </c>
      <c r="C4" s="169">
        <v>0</v>
      </c>
      <c r="D4" s="169">
        <v>0</v>
      </c>
      <c r="E4" s="169">
        <v>1.2E-2</v>
      </c>
      <c r="F4" s="169">
        <v>0.12</v>
      </c>
      <c r="G4" s="169">
        <v>0.83</v>
      </c>
      <c r="H4" s="169">
        <v>0.64800000000000002</v>
      </c>
      <c r="I4" s="169">
        <v>0.66</v>
      </c>
      <c r="J4" s="169">
        <v>1.1950000000000001</v>
      </c>
      <c r="K4" s="169">
        <v>4.0990000000000002</v>
      </c>
      <c r="L4" s="169">
        <v>6.5570504500000002</v>
      </c>
      <c r="M4" s="169">
        <v>7.0735305899999998</v>
      </c>
      <c r="N4" s="170">
        <v>4.2131744899999992</v>
      </c>
      <c r="O4" s="189">
        <f>SUM(C4:E4)</f>
        <v>1.2E-2</v>
      </c>
      <c r="P4" s="110"/>
      <c r="Q4" s="166">
        <f>SUM(C4:N4)</f>
        <v>25.407755529999999</v>
      </c>
      <c r="R4" s="110"/>
      <c r="S4" s="167">
        <f>SUM(I4:N4,C5:H5)</f>
        <v>56.679393529999999</v>
      </c>
      <c r="T4" s="110"/>
    </row>
    <row r="5" spans="2:24" ht="21" customHeight="1" x14ac:dyDescent="0.25">
      <c r="B5" s="67">
        <v>2001</v>
      </c>
      <c r="C5" s="169">
        <v>6.4379999999999997</v>
      </c>
      <c r="D5" s="169">
        <v>7.7045120000000002</v>
      </c>
      <c r="E5" s="169">
        <v>5.5765219999999998</v>
      </c>
      <c r="F5" s="169">
        <v>2.32525</v>
      </c>
      <c r="G5" s="169">
        <v>5.0458210000000001</v>
      </c>
      <c r="H5" s="169">
        <v>5.7915330000000003</v>
      </c>
      <c r="I5" s="169">
        <v>7.1171249999999997</v>
      </c>
      <c r="J5" s="169">
        <v>7.3545600000000002</v>
      </c>
      <c r="K5" s="169">
        <v>5.1328849999999999</v>
      </c>
      <c r="L5" s="169">
        <v>7.6917600000000004</v>
      </c>
      <c r="M5" s="169">
        <v>7.0895330000000003</v>
      </c>
      <c r="N5" s="170">
        <v>6.51328</v>
      </c>
      <c r="O5" s="164">
        <f>SUM(C5:E5)</f>
        <v>19.719034000000001</v>
      </c>
      <c r="P5" s="130">
        <f>((O5/O4)-1)*100</f>
        <v>164225.28333333335</v>
      </c>
      <c r="Q5" s="166">
        <f t="shared" ref="Q5:Q19" si="0">SUM(C5:N5)</f>
        <v>73.780781000000005</v>
      </c>
      <c r="R5" s="130">
        <f t="shared" ref="R5:R18" si="1">((Q5/Q4)-1)*100</f>
        <v>190.3868502390302</v>
      </c>
      <c r="S5" s="167">
        <f t="shared" ref="S5:S18" si="2">SUM(I5:N5,C6:H6)</f>
        <v>87.064986000000019</v>
      </c>
      <c r="T5" s="130">
        <f t="shared" ref="T5:T18" si="3">((S5/S4)-1)*100</f>
        <v>53.609593500532341</v>
      </c>
    </row>
    <row r="6" spans="2:24" ht="21" customHeight="1" x14ac:dyDescent="0.25">
      <c r="B6" s="67">
        <v>2002</v>
      </c>
      <c r="C6" s="169">
        <v>8.0956069999999993</v>
      </c>
      <c r="D6" s="169">
        <v>8.0761389999999995</v>
      </c>
      <c r="E6" s="169">
        <v>6.853758</v>
      </c>
      <c r="F6" s="169">
        <v>7.3367570000000004</v>
      </c>
      <c r="G6" s="169">
        <v>8.3327209999999994</v>
      </c>
      <c r="H6" s="169">
        <v>7.4708610000000002</v>
      </c>
      <c r="I6" s="169">
        <v>8.2100570000000008</v>
      </c>
      <c r="J6" s="169">
        <v>7.46793</v>
      </c>
      <c r="K6" s="169">
        <v>7.8037650000000003</v>
      </c>
      <c r="L6" s="169">
        <v>7.5530410000000003</v>
      </c>
      <c r="M6" s="169">
        <v>8.7244679999999999</v>
      </c>
      <c r="N6" s="170">
        <v>9.5377709999999993</v>
      </c>
      <c r="O6" s="164">
        <f t="shared" ref="O6:O19" si="4">SUM(C6:E6)</f>
        <v>23.025503999999998</v>
      </c>
      <c r="P6" s="130">
        <f t="shared" ref="P6:P20" si="5">((O6/O5)-1)*100</f>
        <v>16.767910639030269</v>
      </c>
      <c r="Q6" s="166">
        <f t="shared" si="0"/>
        <v>95.462874999999997</v>
      </c>
      <c r="R6" s="130">
        <f t="shared" si="1"/>
        <v>29.387184177407931</v>
      </c>
      <c r="S6" s="167">
        <f t="shared" si="2"/>
        <v>113.30148700000001</v>
      </c>
      <c r="T6" s="130">
        <f t="shared" si="3"/>
        <v>30.134388352167175</v>
      </c>
    </row>
    <row r="7" spans="2:24" ht="21" customHeight="1" x14ac:dyDescent="0.25">
      <c r="B7" s="67">
        <v>2003</v>
      </c>
      <c r="C7" s="169">
        <v>9.1347579999999997</v>
      </c>
      <c r="D7" s="169">
        <v>8.0846060000000008</v>
      </c>
      <c r="E7" s="169">
        <v>10.595122</v>
      </c>
      <c r="F7" s="169">
        <v>10.338445999999999</v>
      </c>
      <c r="G7" s="169">
        <v>10.031677999999999</v>
      </c>
      <c r="H7" s="169">
        <v>15.819845000000001</v>
      </c>
      <c r="I7" s="169">
        <v>13.931639000000001</v>
      </c>
      <c r="J7" s="169">
        <v>11.139920999999999</v>
      </c>
      <c r="K7" s="169">
        <v>12.937688</v>
      </c>
      <c r="L7" s="169">
        <v>14.95801</v>
      </c>
      <c r="M7" s="169">
        <v>14.409819000000001</v>
      </c>
      <c r="N7" s="170">
        <v>12.991885</v>
      </c>
      <c r="O7" s="164">
        <f t="shared" si="4"/>
        <v>27.814485999999999</v>
      </c>
      <c r="P7" s="130">
        <f t="shared" si="5"/>
        <v>20.798597937313335</v>
      </c>
      <c r="Q7" s="166">
        <f t="shared" si="0"/>
        <v>144.37341700000002</v>
      </c>
      <c r="R7" s="130">
        <f t="shared" si="1"/>
        <v>51.235144552267073</v>
      </c>
      <c r="S7" s="167">
        <f t="shared" si="2"/>
        <v>170.66572900000003</v>
      </c>
      <c r="T7" s="130">
        <f t="shared" si="3"/>
        <v>50.629734453529295</v>
      </c>
      <c r="U7" s="25"/>
      <c r="V7" s="25"/>
      <c r="W7" s="25"/>
      <c r="X7" s="25"/>
    </row>
    <row r="8" spans="2:24" ht="21" customHeight="1" x14ac:dyDescent="0.25">
      <c r="B8" s="67">
        <v>2004</v>
      </c>
      <c r="C8" s="169">
        <v>15.762798999999999</v>
      </c>
      <c r="D8" s="169">
        <v>14.741987</v>
      </c>
      <c r="E8" s="169">
        <v>14.767863</v>
      </c>
      <c r="F8" s="169">
        <v>15.782465999999999</v>
      </c>
      <c r="G8" s="169">
        <v>14.026396</v>
      </c>
      <c r="H8" s="169">
        <v>15.215256</v>
      </c>
      <c r="I8" s="169">
        <v>15.97146</v>
      </c>
      <c r="J8" s="169">
        <v>15.666677</v>
      </c>
      <c r="K8" s="169">
        <v>13.350241</v>
      </c>
      <c r="L8" s="169">
        <v>17.386385000000001</v>
      </c>
      <c r="M8" s="169">
        <v>15.491353</v>
      </c>
      <c r="N8" s="170">
        <v>17.615124000000002</v>
      </c>
      <c r="O8" s="164">
        <f t="shared" si="4"/>
        <v>45.272649000000001</v>
      </c>
      <c r="P8" s="130">
        <f t="shared" si="5"/>
        <v>62.766441199021259</v>
      </c>
      <c r="Q8" s="166">
        <f t="shared" si="0"/>
        <v>185.778007</v>
      </c>
      <c r="R8" s="130">
        <f t="shared" si="1"/>
        <v>28.678818345069711</v>
      </c>
      <c r="S8" s="167">
        <f t="shared" si="2"/>
        <v>197.69604399999997</v>
      </c>
      <c r="T8" s="130">
        <f t="shared" si="3"/>
        <v>15.838162212402906</v>
      </c>
    </row>
    <row r="9" spans="2:24" ht="21" customHeight="1" x14ac:dyDescent="0.25">
      <c r="B9" s="67">
        <v>2005</v>
      </c>
      <c r="C9" s="169">
        <v>17.990067</v>
      </c>
      <c r="D9" s="169">
        <v>17.785333999999999</v>
      </c>
      <c r="E9" s="169">
        <v>16.779731000000002</v>
      </c>
      <c r="F9" s="169">
        <v>16.570924999999999</v>
      </c>
      <c r="G9" s="169">
        <v>16.417442000000001</v>
      </c>
      <c r="H9" s="169">
        <v>16.671305</v>
      </c>
      <c r="I9" s="169">
        <v>18.450648000000001</v>
      </c>
      <c r="J9" s="169">
        <v>15.511870999999999</v>
      </c>
      <c r="K9" s="169">
        <v>16.844725</v>
      </c>
      <c r="L9" s="169">
        <v>18.464110000000002</v>
      </c>
      <c r="M9" s="169">
        <v>17.924416000000001</v>
      </c>
      <c r="N9" s="170">
        <v>19.976427000000001</v>
      </c>
      <c r="O9" s="164">
        <f t="shared" si="4"/>
        <v>52.555132</v>
      </c>
      <c r="P9" s="130">
        <f t="shared" si="5"/>
        <v>16.085833634342883</v>
      </c>
      <c r="Q9" s="166">
        <f t="shared" si="0"/>
        <v>209.38700100000003</v>
      </c>
      <c r="R9" s="130">
        <f t="shared" si="1"/>
        <v>12.708174870236411</v>
      </c>
      <c r="S9" s="167">
        <f t="shared" si="2"/>
        <v>222.88906600000004</v>
      </c>
      <c r="T9" s="130">
        <f t="shared" si="3"/>
        <v>12.743311140813752</v>
      </c>
    </row>
    <row r="10" spans="2:24" ht="21" customHeight="1" x14ac:dyDescent="0.25">
      <c r="B10" s="67">
        <v>2006</v>
      </c>
      <c r="C10" s="169">
        <v>19.362262000000001</v>
      </c>
      <c r="D10" s="169">
        <v>19.666264999999999</v>
      </c>
      <c r="E10" s="169">
        <v>19.150945</v>
      </c>
      <c r="F10" s="169">
        <v>18.463139000000002</v>
      </c>
      <c r="G10" s="169">
        <v>18.657138</v>
      </c>
      <c r="H10" s="169">
        <v>20.417120000000001</v>
      </c>
      <c r="I10" s="169">
        <v>20.730746</v>
      </c>
      <c r="J10" s="169">
        <v>20.753122000000001</v>
      </c>
      <c r="K10" s="169">
        <v>19.813503999999998</v>
      </c>
      <c r="L10" s="169">
        <v>21.575282000000001</v>
      </c>
      <c r="M10" s="169">
        <v>23.970867999999999</v>
      </c>
      <c r="N10" s="170">
        <v>25.712202999999999</v>
      </c>
      <c r="O10" s="164">
        <f t="shared" si="4"/>
        <v>58.179471999999997</v>
      </c>
      <c r="P10" s="130">
        <f t="shared" si="5"/>
        <v>10.701790264745203</v>
      </c>
      <c r="Q10" s="166">
        <f t="shared" si="0"/>
        <v>248.27259399999997</v>
      </c>
      <c r="R10" s="130">
        <f t="shared" si="1"/>
        <v>18.571159056812682</v>
      </c>
      <c r="S10" s="167">
        <f t="shared" si="2"/>
        <v>265.75978999999995</v>
      </c>
      <c r="T10" s="130">
        <f t="shared" si="3"/>
        <v>19.234108145977835</v>
      </c>
    </row>
    <row r="11" spans="2:24" ht="21" customHeight="1" x14ac:dyDescent="0.25">
      <c r="B11" s="67">
        <v>2007</v>
      </c>
      <c r="C11" s="169">
        <v>22.246583000000001</v>
      </c>
      <c r="D11" s="169">
        <v>23.766186999999999</v>
      </c>
      <c r="E11" s="169">
        <v>22.545280999999999</v>
      </c>
      <c r="F11" s="169">
        <v>21.369146000000001</v>
      </c>
      <c r="G11" s="169">
        <v>21.276031</v>
      </c>
      <c r="H11" s="169">
        <v>22.000837000000001</v>
      </c>
      <c r="I11" s="169">
        <v>20.541864</v>
      </c>
      <c r="J11" s="169">
        <v>18.281113999999999</v>
      </c>
      <c r="K11" s="169">
        <v>21.965350999999998</v>
      </c>
      <c r="L11" s="169">
        <v>21.639272999999999</v>
      </c>
      <c r="M11" s="169">
        <v>22.833248999999999</v>
      </c>
      <c r="N11" s="170">
        <v>24.010701999999998</v>
      </c>
      <c r="O11" s="164">
        <f t="shared" si="4"/>
        <v>68.558051000000006</v>
      </c>
      <c r="P11" s="130">
        <f t="shared" si="5"/>
        <v>17.83890200997358</v>
      </c>
      <c r="Q11" s="166">
        <f t="shared" si="0"/>
        <v>262.475618</v>
      </c>
      <c r="R11" s="130">
        <f t="shared" si="1"/>
        <v>5.7207377468332377</v>
      </c>
      <c r="S11" s="167">
        <f t="shared" si="2"/>
        <v>267.62310199999996</v>
      </c>
      <c r="T11" s="130">
        <f t="shared" si="3"/>
        <v>0.70112638183525977</v>
      </c>
    </row>
    <row r="12" spans="2:24" ht="21" customHeight="1" x14ac:dyDescent="0.25">
      <c r="B12" s="67">
        <v>2008</v>
      </c>
      <c r="C12" s="169">
        <v>24.182075999999999</v>
      </c>
      <c r="D12" s="169">
        <v>23.948533999999999</v>
      </c>
      <c r="E12" s="169">
        <v>23.063545999999999</v>
      </c>
      <c r="F12" s="169">
        <v>23.549855000000001</v>
      </c>
      <c r="G12" s="169">
        <v>21.298743999999999</v>
      </c>
      <c r="H12" s="169">
        <v>22.308793999999999</v>
      </c>
      <c r="I12" s="169">
        <v>21.225045999999999</v>
      </c>
      <c r="J12" s="169">
        <v>18.952991999999998</v>
      </c>
      <c r="K12" s="169">
        <v>21.280975000000002</v>
      </c>
      <c r="L12" s="169">
        <v>22.993489</v>
      </c>
      <c r="M12" s="169">
        <v>24.167242000000002</v>
      </c>
      <c r="N12" s="170">
        <v>24.488799</v>
      </c>
      <c r="O12" s="164">
        <f t="shared" si="4"/>
        <v>71.194155999999992</v>
      </c>
      <c r="P12" s="130">
        <f t="shared" si="5"/>
        <v>3.8450699247561504</v>
      </c>
      <c r="Q12" s="166">
        <f t="shared" si="0"/>
        <v>271.46009200000003</v>
      </c>
      <c r="R12" s="130">
        <f t="shared" si="1"/>
        <v>3.4229747008349021</v>
      </c>
      <c r="S12" s="167">
        <f t="shared" si="2"/>
        <v>275.72896200000002</v>
      </c>
      <c r="T12" s="130">
        <f t="shared" si="3"/>
        <v>3.0288341848754285</v>
      </c>
    </row>
    <row r="13" spans="2:24" ht="21" customHeight="1" x14ac:dyDescent="0.25">
      <c r="B13" s="67">
        <v>2009</v>
      </c>
      <c r="C13" s="169">
        <v>25.330503</v>
      </c>
      <c r="D13" s="169">
        <v>26.37425</v>
      </c>
      <c r="E13" s="169">
        <v>24.785211</v>
      </c>
      <c r="F13" s="169">
        <v>23.349340000000002</v>
      </c>
      <c r="G13" s="169">
        <v>21.107716</v>
      </c>
      <c r="H13" s="169">
        <v>21.673399</v>
      </c>
      <c r="I13" s="169">
        <v>23.262564999999999</v>
      </c>
      <c r="J13" s="169">
        <v>17.74390472</v>
      </c>
      <c r="K13" s="169">
        <v>19.90640866</v>
      </c>
      <c r="L13" s="169">
        <v>22.340446759999999</v>
      </c>
      <c r="M13" s="169">
        <v>24.069060889999999</v>
      </c>
      <c r="N13" s="170">
        <v>24.4408262</v>
      </c>
      <c r="O13" s="164">
        <f t="shared" si="4"/>
        <v>76.489964000000001</v>
      </c>
      <c r="P13" s="130">
        <f t="shared" si="5"/>
        <v>7.4385431298602755</v>
      </c>
      <c r="Q13" s="166">
        <f t="shared" si="0"/>
        <v>274.38363122999999</v>
      </c>
      <c r="R13" s="130">
        <f t="shared" si="1"/>
        <v>1.0769683338941682</v>
      </c>
      <c r="S13" s="167">
        <f t="shared" si="2"/>
        <v>299.09345933999998</v>
      </c>
      <c r="T13" s="130">
        <f t="shared" si="3"/>
        <v>8.473718963189647</v>
      </c>
    </row>
    <row r="14" spans="2:24" ht="21" customHeight="1" x14ac:dyDescent="0.25">
      <c r="B14" s="67">
        <v>2010</v>
      </c>
      <c r="C14" s="169">
        <v>27.920158600000001</v>
      </c>
      <c r="D14" s="169">
        <v>29.663199970000001</v>
      </c>
      <c r="E14" s="169">
        <v>27.026098609999998</v>
      </c>
      <c r="F14" s="169">
        <v>28.667390080000001</v>
      </c>
      <c r="G14" s="169">
        <v>26.292399850000002</v>
      </c>
      <c r="H14" s="169">
        <v>27.760999999999999</v>
      </c>
      <c r="I14" s="169">
        <v>24.99469075</v>
      </c>
      <c r="J14" s="169">
        <v>16.548316990000004</v>
      </c>
      <c r="K14" s="169">
        <v>22.480094149999999</v>
      </c>
      <c r="L14" s="169">
        <v>23.448394580000002</v>
      </c>
      <c r="M14" s="169">
        <v>21.564112999999999</v>
      </c>
      <c r="N14" s="170">
        <v>22.990559520000005</v>
      </c>
      <c r="O14" s="164">
        <f t="shared" si="4"/>
        <v>84.609457179999993</v>
      </c>
      <c r="P14" s="130">
        <f t="shared" si="5"/>
        <v>10.615109166478343</v>
      </c>
      <c r="Q14" s="166">
        <f t="shared" si="0"/>
        <v>299.35641610000005</v>
      </c>
      <c r="R14" s="130">
        <f t="shared" si="1"/>
        <v>9.1014120478152059</v>
      </c>
      <c r="S14" s="167">
        <f t="shared" si="2"/>
        <v>274.34856845000002</v>
      </c>
      <c r="T14" s="130">
        <f t="shared" si="3"/>
        <v>-8.2732972311075343</v>
      </c>
    </row>
    <row r="15" spans="2:24" ht="21" customHeight="1" x14ac:dyDescent="0.25">
      <c r="B15" s="67">
        <v>2011</v>
      </c>
      <c r="C15" s="169">
        <v>24.811480339999999</v>
      </c>
      <c r="D15" s="169">
        <v>25.74256995</v>
      </c>
      <c r="E15" s="169">
        <v>25.184086019999999</v>
      </c>
      <c r="F15" s="169">
        <v>22.199771980000001</v>
      </c>
      <c r="G15" s="169">
        <v>23.545846280000003</v>
      </c>
      <c r="H15" s="169">
        <v>20.838644890000001</v>
      </c>
      <c r="I15" s="169">
        <v>21.6169312</v>
      </c>
      <c r="J15" s="169">
        <v>20.069515560000003</v>
      </c>
      <c r="K15" s="169">
        <v>22.100072870000002</v>
      </c>
      <c r="L15" s="169">
        <v>21.798458369999999</v>
      </c>
      <c r="M15" s="169">
        <v>24.856758189999997</v>
      </c>
      <c r="N15" s="170">
        <v>24.415054829999999</v>
      </c>
      <c r="O15" s="164">
        <f t="shared" si="4"/>
        <v>75.738136310000002</v>
      </c>
      <c r="P15" s="130">
        <f t="shared" si="5"/>
        <v>-10.485022792578558</v>
      </c>
      <c r="Q15" s="166">
        <f t="shared" si="0"/>
        <v>277.17919047999999</v>
      </c>
      <c r="R15" s="130">
        <f t="shared" si="1"/>
        <v>-7.4083014183974445</v>
      </c>
      <c r="S15" s="167">
        <f t="shared" si="2"/>
        <v>284.86420029999999</v>
      </c>
      <c r="T15" s="130">
        <f t="shared" si="3"/>
        <v>3.8329457701968828</v>
      </c>
    </row>
    <row r="16" spans="2:24" ht="21" customHeight="1" x14ac:dyDescent="0.25">
      <c r="B16" s="67">
        <v>2012</v>
      </c>
      <c r="C16" s="169">
        <v>24.580609589999998</v>
      </c>
      <c r="D16" s="169">
        <v>24.333735280000003</v>
      </c>
      <c r="E16" s="169">
        <v>23.889672690000001</v>
      </c>
      <c r="F16" s="169">
        <v>24.040775929999999</v>
      </c>
      <c r="G16" s="169">
        <v>27.83840781</v>
      </c>
      <c r="H16" s="169">
        <v>25.324207980000001</v>
      </c>
      <c r="I16" s="169">
        <v>23.018484839999999</v>
      </c>
      <c r="J16" s="169">
        <v>19.345298570000001</v>
      </c>
      <c r="K16" s="169">
        <v>23.141034680000001</v>
      </c>
      <c r="L16" s="169">
        <v>23.07582103</v>
      </c>
      <c r="M16" s="169">
        <v>23.223353970000002</v>
      </c>
      <c r="N16" s="170">
        <v>23.093003700000001</v>
      </c>
      <c r="O16" s="164">
        <f t="shared" si="4"/>
        <v>72.804017560000005</v>
      </c>
      <c r="P16" s="130">
        <f t="shared" si="5"/>
        <v>-3.874030829053543</v>
      </c>
      <c r="Q16" s="166">
        <f t="shared" si="0"/>
        <v>284.90440607000005</v>
      </c>
      <c r="R16" s="130">
        <f t="shared" si="1"/>
        <v>2.7870835384943726</v>
      </c>
      <c r="S16" s="167">
        <f t="shared" si="2"/>
        <v>293.9801033</v>
      </c>
      <c r="T16" s="130">
        <f t="shared" si="3"/>
        <v>3.2000872662832913</v>
      </c>
    </row>
    <row r="17" spans="1:21" ht="21" customHeight="1" x14ac:dyDescent="0.25">
      <c r="B17" s="67">
        <v>2013</v>
      </c>
      <c r="C17" s="169">
        <v>26.427303640000002</v>
      </c>
      <c r="D17" s="169">
        <v>26.770309510000001</v>
      </c>
      <c r="E17" s="169">
        <v>27.194806209999999</v>
      </c>
      <c r="F17" s="169">
        <v>23.802980229999999</v>
      </c>
      <c r="G17" s="169">
        <v>22.667515009999999</v>
      </c>
      <c r="H17" s="169">
        <v>32.220191909999997</v>
      </c>
      <c r="I17" s="169">
        <v>31.811703869999999</v>
      </c>
      <c r="J17" s="169">
        <v>15.537606220000001</v>
      </c>
      <c r="K17" s="169">
        <v>21.07452868</v>
      </c>
      <c r="L17" s="169">
        <v>25.623001909999999</v>
      </c>
      <c r="M17" s="169">
        <v>32.392563580000001</v>
      </c>
      <c r="N17" s="170">
        <v>28.920575119999999</v>
      </c>
      <c r="O17" s="164">
        <f t="shared" si="4"/>
        <v>80.392419360000005</v>
      </c>
      <c r="P17" s="130">
        <f t="shared" si="5"/>
        <v>10.423053636766898</v>
      </c>
      <c r="Q17" s="166">
        <f t="shared" si="0"/>
        <v>314.44308589000008</v>
      </c>
      <c r="R17" s="130">
        <f t="shared" si="1"/>
        <v>10.367926641591652</v>
      </c>
      <c r="S17" s="167">
        <f t="shared" si="2"/>
        <v>316.08327829999996</v>
      </c>
      <c r="T17" s="130">
        <f t="shared" si="3"/>
        <v>7.5185955620418854</v>
      </c>
    </row>
    <row r="18" spans="1:21" ht="21" customHeight="1" x14ac:dyDescent="0.25">
      <c r="B18" s="67">
        <v>2014</v>
      </c>
      <c r="C18" s="169">
        <v>26.930634690000002</v>
      </c>
      <c r="D18" s="169">
        <v>28.864978860000001</v>
      </c>
      <c r="E18" s="169">
        <v>28.263413879999998</v>
      </c>
      <c r="F18" s="169">
        <v>25.074202339999999</v>
      </c>
      <c r="G18" s="169">
        <v>25.03043474</v>
      </c>
      <c r="H18" s="169">
        <v>26.559634410000001</v>
      </c>
      <c r="I18" s="169">
        <v>26.981664519999999</v>
      </c>
      <c r="J18" s="169">
        <v>23.90205125</v>
      </c>
      <c r="K18" s="169">
        <v>24.87605456</v>
      </c>
      <c r="L18" s="169">
        <v>28.647406420000003</v>
      </c>
      <c r="M18" s="169">
        <v>31.756435629999999</v>
      </c>
      <c r="N18" s="170">
        <v>31.559870270000001</v>
      </c>
      <c r="O18" s="164">
        <f t="shared" si="4"/>
        <v>84.05902743</v>
      </c>
      <c r="P18" s="130">
        <f t="shared" si="5"/>
        <v>4.5608878289640664</v>
      </c>
      <c r="Q18" s="166">
        <f t="shared" si="0"/>
        <v>328.44678156999998</v>
      </c>
      <c r="R18" s="130">
        <f t="shared" si="1"/>
        <v>4.4534913656516961</v>
      </c>
      <c r="S18" s="167">
        <f t="shared" si="2"/>
        <v>343.59723486999997</v>
      </c>
      <c r="T18" s="130">
        <f t="shared" si="3"/>
        <v>8.7046542664259707</v>
      </c>
    </row>
    <row r="19" spans="1:21" ht="21" customHeight="1" x14ac:dyDescent="0.25">
      <c r="B19" s="67">
        <v>2015</v>
      </c>
      <c r="C19" s="169">
        <v>33.378651779999998</v>
      </c>
      <c r="D19" s="169">
        <v>31.55803611</v>
      </c>
      <c r="E19" s="169">
        <v>27.90860546</v>
      </c>
      <c r="F19" s="169">
        <v>27.288941990000001</v>
      </c>
      <c r="G19" s="169">
        <v>29.27288193</v>
      </c>
      <c r="H19" s="169">
        <v>26.46663495</v>
      </c>
      <c r="I19" s="169">
        <v>27.35445404</v>
      </c>
      <c r="J19" s="169">
        <v>24.054226839999998</v>
      </c>
      <c r="K19" s="169">
        <v>22.928660440000002</v>
      </c>
      <c r="L19" s="169">
        <v>22.502410439999998</v>
      </c>
      <c r="M19" s="169">
        <v>27.31663606</v>
      </c>
      <c r="N19" s="170">
        <v>27.324975179999999</v>
      </c>
      <c r="O19" s="164">
        <f t="shared" si="4"/>
        <v>92.845293350000006</v>
      </c>
      <c r="P19" s="130">
        <f t="shared" si="5"/>
        <v>10.452495334087409</v>
      </c>
      <c r="Q19" s="166">
        <f t="shared" si="0"/>
        <v>327.35511522000007</v>
      </c>
      <c r="R19" s="130">
        <f>((Q19/Q17)-1)*100</f>
        <v>4.1063168215175638</v>
      </c>
      <c r="S19" s="167"/>
      <c r="T19" s="111"/>
    </row>
    <row r="20" spans="1:21" ht="21" customHeight="1" x14ac:dyDescent="0.25">
      <c r="B20" s="82">
        <v>2016</v>
      </c>
      <c r="C20" s="171">
        <v>28.031978460000001</v>
      </c>
      <c r="D20" s="172">
        <v>26.543861769999999</v>
      </c>
      <c r="E20" s="172">
        <v>25.444106340000001</v>
      </c>
      <c r="F20" s="172"/>
      <c r="G20" s="172"/>
      <c r="H20" s="172"/>
      <c r="I20" s="172"/>
      <c r="J20" s="172"/>
      <c r="K20" s="172"/>
      <c r="L20" s="172"/>
      <c r="M20" s="172"/>
      <c r="N20" s="173"/>
      <c r="O20" s="165">
        <f>SUM(C20:E20)</f>
        <v>80.019946570000002</v>
      </c>
      <c r="P20" s="137">
        <f t="shared" si="5"/>
        <v>-13.813674681011712</v>
      </c>
      <c r="Q20" s="114"/>
      <c r="R20" s="137"/>
      <c r="S20" s="168"/>
      <c r="T20" s="112"/>
    </row>
    <row r="21" spans="1:21" ht="21" customHeight="1" x14ac:dyDescent="0.25">
      <c r="R21" s="92"/>
      <c r="S21" s="20"/>
    </row>
    <row r="22" spans="1:21" ht="30" x14ac:dyDescent="0.4">
      <c r="B22" s="57" t="s">
        <v>57</v>
      </c>
      <c r="C22" s="54"/>
      <c r="D22" s="54"/>
      <c r="E22" s="54"/>
      <c r="F22" s="54"/>
      <c r="G22" s="54"/>
      <c r="H22" s="54"/>
      <c r="I22" s="54"/>
      <c r="J22" s="54"/>
      <c r="K22" s="54"/>
      <c r="L22" s="54"/>
      <c r="M22" s="54"/>
      <c r="N22" s="54"/>
      <c r="O22" s="54"/>
      <c r="P22" s="54"/>
      <c r="Q22" s="54"/>
      <c r="R22" s="91"/>
      <c r="S22" s="122"/>
      <c r="T22" s="122"/>
    </row>
    <row r="23" spans="1:21" s="20" customFormat="1" ht="47.25" x14ac:dyDescent="0.25">
      <c r="A23" s="55"/>
      <c r="B23" s="163" t="s">
        <v>23</v>
      </c>
      <c r="C23" s="158" t="s">
        <v>24</v>
      </c>
      <c r="D23" s="158" t="s">
        <v>25</v>
      </c>
      <c r="E23" s="158" t="s">
        <v>26</v>
      </c>
      <c r="F23" s="158" t="s">
        <v>27</v>
      </c>
      <c r="G23" s="158" t="s">
        <v>28</v>
      </c>
      <c r="H23" s="158" t="s">
        <v>29</v>
      </c>
      <c r="I23" s="158" t="s">
        <v>30</v>
      </c>
      <c r="J23" s="158" t="s">
        <v>31</v>
      </c>
      <c r="K23" s="158" t="s">
        <v>32</v>
      </c>
      <c r="L23" s="158" t="s">
        <v>33</v>
      </c>
      <c r="M23" s="158" t="s">
        <v>34</v>
      </c>
      <c r="N23" s="159" t="s">
        <v>35</v>
      </c>
      <c r="O23" s="160" t="s">
        <v>67</v>
      </c>
      <c r="P23" s="161" t="s">
        <v>64</v>
      </c>
      <c r="Q23" s="162" t="s">
        <v>23</v>
      </c>
      <c r="R23" s="161" t="s">
        <v>36</v>
      </c>
      <c r="S23" s="162" t="s">
        <v>63</v>
      </c>
      <c r="T23" s="163" t="s">
        <v>66</v>
      </c>
      <c r="U23" s="4"/>
    </row>
    <row r="24" spans="1:21" ht="21" customHeight="1" x14ac:dyDescent="0.25">
      <c r="B24" s="67">
        <v>2000</v>
      </c>
      <c r="C24" s="169">
        <v>0</v>
      </c>
      <c r="D24" s="169">
        <v>0</v>
      </c>
      <c r="E24" s="169">
        <v>1.6E-2</v>
      </c>
      <c r="F24" s="169">
        <v>0.16</v>
      </c>
      <c r="G24" s="169">
        <v>-0.04</v>
      </c>
      <c r="H24" s="169">
        <v>0.29399999999999998</v>
      </c>
      <c r="I24" s="169">
        <v>0.34399999999999997</v>
      </c>
      <c r="J24" s="169">
        <v>1.637</v>
      </c>
      <c r="K24" s="169">
        <v>5.2489999999999997</v>
      </c>
      <c r="L24" s="169">
        <v>7.5711411100000001</v>
      </c>
      <c r="M24" s="169">
        <v>8.2788235100000005</v>
      </c>
      <c r="N24" s="170">
        <v>5.3484854500000001</v>
      </c>
      <c r="O24" s="189">
        <f>SUM(C24:E24)</f>
        <v>1.6E-2</v>
      </c>
      <c r="P24" s="110"/>
      <c r="Q24" s="166">
        <f>SUM(C24:N24)</f>
        <v>28.858450069999996</v>
      </c>
      <c r="R24" s="110"/>
      <c r="S24" s="167">
        <f>SUM(I24:N24,C25:H25)</f>
        <v>61.305750070000002</v>
      </c>
      <c r="T24" s="110"/>
    </row>
    <row r="25" spans="1:21" ht="21" customHeight="1" x14ac:dyDescent="0.25">
      <c r="B25" s="67">
        <v>2001</v>
      </c>
      <c r="C25" s="169">
        <v>5.8380000000000001</v>
      </c>
      <c r="D25" s="169">
        <v>7.4342930000000003</v>
      </c>
      <c r="E25" s="169">
        <v>5.9700129999999998</v>
      </c>
      <c r="F25" s="169">
        <v>1.9824839999999999</v>
      </c>
      <c r="G25" s="169">
        <v>6.0607959999999999</v>
      </c>
      <c r="H25" s="169">
        <v>5.5917139999999996</v>
      </c>
      <c r="I25" s="169">
        <v>9.9274769999999997</v>
      </c>
      <c r="J25" s="169">
        <v>8.0742270000000005</v>
      </c>
      <c r="K25" s="169">
        <v>5.9162990000000004</v>
      </c>
      <c r="L25" s="169">
        <v>9.2804190000000002</v>
      </c>
      <c r="M25" s="169">
        <v>7.1534829999999996</v>
      </c>
      <c r="N25" s="170">
        <v>7.3200830000000003</v>
      </c>
      <c r="O25" s="164">
        <f>SUM(C25:E25)</f>
        <v>19.242305999999999</v>
      </c>
      <c r="P25" s="130">
        <f>((O25/O24)-1)*100</f>
        <v>120164.41250000001</v>
      </c>
      <c r="Q25" s="166">
        <f t="shared" ref="Q25:Q39" si="6">SUM(C25:N25)</f>
        <v>80.54928799999999</v>
      </c>
      <c r="R25" s="130">
        <f t="shared" ref="R25:R38" si="7">((Q25/Q24)-1)*100</f>
        <v>179.11855212118812</v>
      </c>
      <c r="S25" s="167">
        <f t="shared" ref="S25:S38" si="8">SUM(I25:N25,C26:H26)</f>
        <v>97.132823999999985</v>
      </c>
      <c r="T25" s="130">
        <f t="shared" ref="T25:T38" si="9">((S25/S24)-1)*100</f>
        <v>58.439989542729663</v>
      </c>
    </row>
    <row r="26" spans="1:21" ht="21" customHeight="1" x14ac:dyDescent="0.25">
      <c r="B26" s="67">
        <v>2002</v>
      </c>
      <c r="C26" s="169">
        <v>8.1917659999999994</v>
      </c>
      <c r="D26" s="169">
        <v>7.2027510000000001</v>
      </c>
      <c r="E26" s="169">
        <v>9.1268069999999994</v>
      </c>
      <c r="F26" s="169">
        <v>7.7400390000000003</v>
      </c>
      <c r="G26" s="169">
        <v>9.2349049999999995</v>
      </c>
      <c r="H26" s="169">
        <v>7.9645679999999999</v>
      </c>
      <c r="I26" s="169">
        <v>9.0904419999999995</v>
      </c>
      <c r="J26" s="169">
        <v>7.8536089999999996</v>
      </c>
      <c r="K26" s="169">
        <v>8.4527319999999992</v>
      </c>
      <c r="L26" s="169">
        <v>9.1106020000000001</v>
      </c>
      <c r="M26" s="169">
        <v>10.339656</v>
      </c>
      <c r="N26" s="170">
        <v>9.8436570000000003</v>
      </c>
      <c r="O26" s="164">
        <f t="shared" ref="O26:O39" si="10">SUM(C26:E26)</f>
        <v>24.521324</v>
      </c>
      <c r="P26" s="130">
        <f t="shared" ref="P26:P40" si="11">((O26/O25)-1)*100</f>
        <v>27.434435353018504</v>
      </c>
      <c r="Q26" s="166">
        <f t="shared" si="6"/>
        <v>104.151534</v>
      </c>
      <c r="R26" s="130">
        <f t="shared" si="7"/>
        <v>29.301619649325783</v>
      </c>
      <c r="S26" s="167">
        <f t="shared" si="8"/>
        <v>120.515117</v>
      </c>
      <c r="T26" s="130">
        <f t="shared" si="9"/>
        <v>24.072493763797119</v>
      </c>
    </row>
    <row r="27" spans="1:21" s="20" customFormat="1" ht="21" customHeight="1" x14ac:dyDescent="0.25">
      <c r="A27" s="55"/>
      <c r="B27" s="67">
        <v>2003</v>
      </c>
      <c r="C27" s="169">
        <v>9.6452380000000009</v>
      </c>
      <c r="D27" s="169">
        <v>8.5954890000000006</v>
      </c>
      <c r="E27" s="169">
        <v>9.2855519999999991</v>
      </c>
      <c r="F27" s="169">
        <v>11.249955999999999</v>
      </c>
      <c r="G27" s="169">
        <v>10.323525999999999</v>
      </c>
      <c r="H27" s="169">
        <v>16.724658000000002</v>
      </c>
      <c r="I27" s="169">
        <v>14.121097000000001</v>
      </c>
      <c r="J27" s="169">
        <v>15.687098000000001</v>
      </c>
      <c r="K27" s="169">
        <v>13.452874</v>
      </c>
      <c r="L27" s="169">
        <v>16.348905999999999</v>
      </c>
      <c r="M27" s="169">
        <v>15.655182</v>
      </c>
      <c r="N27" s="170">
        <v>14.831096000000001</v>
      </c>
      <c r="O27" s="164">
        <f t="shared" si="10"/>
        <v>27.526278999999999</v>
      </c>
      <c r="P27" s="130">
        <f t="shared" si="11"/>
        <v>12.254456570126472</v>
      </c>
      <c r="Q27" s="166">
        <f t="shared" si="6"/>
        <v>155.92067200000002</v>
      </c>
      <c r="R27" s="130">
        <f t="shared" si="7"/>
        <v>49.705593390492012</v>
      </c>
      <c r="S27" s="167">
        <f t="shared" si="8"/>
        <v>185.57636099999999</v>
      </c>
      <c r="T27" s="130">
        <f t="shared" si="9"/>
        <v>53.985960947953096</v>
      </c>
    </row>
    <row r="28" spans="1:21" ht="21" customHeight="1" x14ac:dyDescent="0.25">
      <c r="B28" s="67">
        <v>2004</v>
      </c>
      <c r="C28" s="169">
        <v>15.315715000000001</v>
      </c>
      <c r="D28" s="169">
        <v>16.437543999999999</v>
      </c>
      <c r="E28" s="169">
        <v>15.809132999999999</v>
      </c>
      <c r="F28" s="169">
        <v>15.212517999999999</v>
      </c>
      <c r="G28" s="169">
        <v>16.297063999999999</v>
      </c>
      <c r="H28" s="169">
        <v>16.408134</v>
      </c>
      <c r="I28" s="169">
        <v>16.561779000000001</v>
      </c>
      <c r="J28" s="169">
        <v>18.210998</v>
      </c>
      <c r="K28" s="169">
        <v>16.153124999999999</v>
      </c>
      <c r="L28" s="169">
        <v>19.817968</v>
      </c>
      <c r="M28" s="169">
        <v>16.885991000000001</v>
      </c>
      <c r="N28" s="170">
        <v>18.668939999999999</v>
      </c>
      <c r="O28" s="164">
        <f t="shared" si="10"/>
        <v>47.562392000000003</v>
      </c>
      <c r="P28" s="130">
        <f t="shared" si="11"/>
        <v>72.789035524925126</v>
      </c>
      <c r="Q28" s="166">
        <f t="shared" si="6"/>
        <v>201.778909</v>
      </c>
      <c r="R28" s="130">
        <f t="shared" si="7"/>
        <v>29.411261772909736</v>
      </c>
      <c r="S28" s="167">
        <f t="shared" si="8"/>
        <v>215.86715700000002</v>
      </c>
      <c r="T28" s="130">
        <f t="shared" si="9"/>
        <v>16.322550909380105</v>
      </c>
    </row>
    <row r="29" spans="1:21" ht="21" customHeight="1" x14ac:dyDescent="0.25">
      <c r="B29" s="67">
        <v>2005</v>
      </c>
      <c r="C29" s="169">
        <v>18.904271999999999</v>
      </c>
      <c r="D29" s="169">
        <v>18.049675000000001</v>
      </c>
      <c r="E29" s="169">
        <v>18.088491999999999</v>
      </c>
      <c r="F29" s="169">
        <v>18.233629000000001</v>
      </c>
      <c r="G29" s="169">
        <v>17.980053000000002</v>
      </c>
      <c r="H29" s="169">
        <v>18.312235000000001</v>
      </c>
      <c r="I29" s="169">
        <v>19.134726000000001</v>
      </c>
      <c r="J29" s="169">
        <v>19.051002</v>
      </c>
      <c r="K29" s="169">
        <v>20.11645</v>
      </c>
      <c r="L29" s="169">
        <v>19.456776000000001</v>
      </c>
      <c r="M29" s="169">
        <v>19.917169000000001</v>
      </c>
      <c r="N29" s="170">
        <v>20.470725999999999</v>
      </c>
      <c r="O29" s="164">
        <f t="shared" si="10"/>
        <v>55.042439000000002</v>
      </c>
      <c r="P29" s="130">
        <f t="shared" si="11"/>
        <v>15.726809955226816</v>
      </c>
      <c r="Q29" s="166">
        <f t="shared" si="6"/>
        <v>227.71520500000003</v>
      </c>
      <c r="R29" s="130">
        <f t="shared" si="7"/>
        <v>12.853819127349929</v>
      </c>
      <c r="S29" s="167">
        <f t="shared" si="8"/>
        <v>246.74266300000002</v>
      </c>
      <c r="T29" s="130">
        <f t="shared" si="9"/>
        <v>14.303012291953232</v>
      </c>
    </row>
    <row r="30" spans="1:21" ht="21" customHeight="1" x14ac:dyDescent="0.25">
      <c r="B30" s="67">
        <v>2006</v>
      </c>
      <c r="C30" s="169">
        <v>21.169381000000001</v>
      </c>
      <c r="D30" s="169">
        <v>20.877443</v>
      </c>
      <c r="E30" s="169">
        <v>20.942240000000002</v>
      </c>
      <c r="F30" s="169">
        <v>20.250122000000001</v>
      </c>
      <c r="G30" s="169">
        <v>23.309626000000002</v>
      </c>
      <c r="H30" s="169">
        <v>22.047001999999999</v>
      </c>
      <c r="I30" s="169">
        <v>23.820986000000001</v>
      </c>
      <c r="J30" s="169">
        <v>26.847352000000001</v>
      </c>
      <c r="K30" s="169">
        <v>24.544505000000001</v>
      </c>
      <c r="L30" s="169">
        <v>26.117992999999998</v>
      </c>
      <c r="M30" s="169">
        <v>28.172143999999999</v>
      </c>
      <c r="N30" s="170">
        <v>27.724537999999999</v>
      </c>
      <c r="O30" s="164">
        <f t="shared" si="10"/>
        <v>62.989063999999999</v>
      </c>
      <c r="P30" s="130">
        <f t="shared" si="11"/>
        <v>14.437269031628475</v>
      </c>
      <c r="Q30" s="166">
        <f t="shared" si="6"/>
        <v>285.82333199999999</v>
      </c>
      <c r="R30" s="130">
        <f t="shared" si="7"/>
        <v>25.517895039112549</v>
      </c>
      <c r="S30" s="167">
        <f t="shared" si="8"/>
        <v>306.75685300000004</v>
      </c>
      <c r="T30" s="130">
        <f t="shared" si="9"/>
        <v>24.322583403422215</v>
      </c>
    </row>
    <row r="31" spans="1:21" ht="21" customHeight="1" x14ac:dyDescent="0.25">
      <c r="B31" s="67">
        <v>2007</v>
      </c>
      <c r="C31" s="169">
        <v>24.269483999999999</v>
      </c>
      <c r="D31" s="169">
        <v>25.425308999999999</v>
      </c>
      <c r="E31" s="169">
        <v>26.083832000000001</v>
      </c>
      <c r="F31" s="169">
        <v>23.989432999999998</v>
      </c>
      <c r="G31" s="169">
        <v>24.662447</v>
      </c>
      <c r="H31" s="169">
        <v>25.09883</v>
      </c>
      <c r="I31" s="169">
        <v>23.727159</v>
      </c>
      <c r="J31" s="169">
        <v>22.957791</v>
      </c>
      <c r="K31" s="169">
        <v>27.995539000000001</v>
      </c>
      <c r="L31" s="169">
        <v>25.773828999999999</v>
      </c>
      <c r="M31" s="169">
        <v>27.079795000000001</v>
      </c>
      <c r="N31" s="170">
        <v>26.59778</v>
      </c>
      <c r="O31" s="164">
        <f t="shared" si="10"/>
        <v>75.778625000000005</v>
      </c>
      <c r="P31" s="130">
        <f t="shared" si="11"/>
        <v>20.304415064811888</v>
      </c>
      <c r="Q31" s="166">
        <f t="shared" si="6"/>
        <v>303.66122800000005</v>
      </c>
      <c r="R31" s="130">
        <f t="shared" si="7"/>
        <v>6.2408816926114552</v>
      </c>
      <c r="S31" s="167">
        <f t="shared" si="8"/>
        <v>316.22236100000003</v>
      </c>
      <c r="T31" s="130">
        <f t="shared" si="9"/>
        <v>3.0856712433413813</v>
      </c>
    </row>
    <row r="32" spans="1:21" ht="21" customHeight="1" x14ac:dyDescent="0.25">
      <c r="B32" s="67">
        <v>2008</v>
      </c>
      <c r="C32" s="169">
        <v>27.120059000000001</v>
      </c>
      <c r="D32" s="169">
        <v>26.47186</v>
      </c>
      <c r="E32" s="169">
        <v>27.205116</v>
      </c>
      <c r="F32" s="169">
        <v>27.529283</v>
      </c>
      <c r="G32" s="169">
        <v>26.502244999999998</v>
      </c>
      <c r="H32" s="169">
        <v>27.261904999999999</v>
      </c>
      <c r="I32" s="169">
        <v>24.753025999999998</v>
      </c>
      <c r="J32" s="169">
        <v>25.413616999999999</v>
      </c>
      <c r="K32" s="169">
        <v>29.459672000000001</v>
      </c>
      <c r="L32" s="169">
        <v>29.695235</v>
      </c>
      <c r="M32" s="169">
        <v>30.097494999999999</v>
      </c>
      <c r="N32" s="170">
        <v>29.269639000000002</v>
      </c>
      <c r="O32" s="164">
        <f t="shared" si="10"/>
        <v>80.797035000000008</v>
      </c>
      <c r="P32" s="130">
        <f t="shared" si="11"/>
        <v>6.6224611491697116</v>
      </c>
      <c r="Q32" s="166">
        <f t="shared" si="6"/>
        <v>330.77915199999995</v>
      </c>
      <c r="R32" s="130">
        <f t="shared" si="7"/>
        <v>8.9303215226409716</v>
      </c>
      <c r="S32" s="167">
        <f t="shared" si="8"/>
        <v>345.81695799999994</v>
      </c>
      <c r="T32" s="130">
        <f t="shared" si="9"/>
        <v>9.3587932575077701</v>
      </c>
    </row>
    <row r="33" spans="2:21" ht="21" customHeight="1" x14ac:dyDescent="0.25">
      <c r="B33" s="67">
        <v>2009</v>
      </c>
      <c r="C33" s="169">
        <v>30.739863</v>
      </c>
      <c r="D33" s="169">
        <v>30.965606999999999</v>
      </c>
      <c r="E33" s="169">
        <v>31.673134000000001</v>
      </c>
      <c r="F33" s="169">
        <v>29.178884</v>
      </c>
      <c r="G33" s="169">
        <v>26.947042</v>
      </c>
      <c r="H33" s="169">
        <v>27.623743999999999</v>
      </c>
      <c r="I33" s="169">
        <v>28.169008000000002</v>
      </c>
      <c r="J33" s="169">
        <v>23.36015733</v>
      </c>
      <c r="K33" s="169">
        <v>26.911415250000001</v>
      </c>
      <c r="L33" s="169">
        <v>26.610057300000001</v>
      </c>
      <c r="M33" s="169">
        <v>32.326065560000004</v>
      </c>
      <c r="N33" s="170">
        <v>29.214183869999999</v>
      </c>
      <c r="O33" s="164">
        <f t="shared" si="10"/>
        <v>93.378603999999996</v>
      </c>
      <c r="P33" s="130">
        <f t="shared" si="11"/>
        <v>15.571820178797392</v>
      </c>
      <c r="Q33" s="166">
        <f t="shared" si="6"/>
        <v>343.71916131</v>
      </c>
      <c r="R33" s="130">
        <f t="shared" si="7"/>
        <v>3.9119785003862706</v>
      </c>
      <c r="S33" s="167">
        <f t="shared" si="8"/>
        <v>359.53846290999996</v>
      </c>
      <c r="T33" s="130">
        <f t="shared" si="9"/>
        <v>3.9678519495854214</v>
      </c>
    </row>
    <row r="34" spans="2:21" ht="21" customHeight="1" x14ac:dyDescent="0.25">
      <c r="B34" s="67">
        <v>2010</v>
      </c>
      <c r="C34" s="169">
        <v>31.556490629999999</v>
      </c>
      <c r="D34" s="169">
        <v>32.333404780000002</v>
      </c>
      <c r="E34" s="169">
        <v>31.221333139999999</v>
      </c>
      <c r="F34" s="169">
        <v>33.089691600000002</v>
      </c>
      <c r="G34" s="169">
        <v>31.539655449999998</v>
      </c>
      <c r="H34" s="169">
        <v>33.207000000000001</v>
      </c>
      <c r="I34" s="169">
        <v>27.26246944</v>
      </c>
      <c r="J34" s="169">
        <v>24.329064170000002</v>
      </c>
      <c r="K34" s="169">
        <v>26.249537719999999</v>
      </c>
      <c r="L34" s="169">
        <v>27.969650789999999</v>
      </c>
      <c r="M34" s="169">
        <v>28.262757000000001</v>
      </c>
      <c r="N34" s="170">
        <v>24.449477829999999</v>
      </c>
      <c r="O34" s="164">
        <f t="shared" si="10"/>
        <v>95.111228549999993</v>
      </c>
      <c r="P34" s="130">
        <f t="shared" si="11"/>
        <v>1.8554834574309842</v>
      </c>
      <c r="Q34" s="166">
        <f t="shared" si="6"/>
        <v>351.47053254999997</v>
      </c>
      <c r="R34" s="130">
        <f t="shared" si="7"/>
        <v>2.25514667569231</v>
      </c>
      <c r="S34" s="167">
        <f t="shared" si="8"/>
        <v>329.48360138000004</v>
      </c>
      <c r="T34" s="130">
        <f t="shared" si="9"/>
        <v>-8.3592896533919099</v>
      </c>
    </row>
    <row r="35" spans="2:21" ht="21" customHeight="1" x14ac:dyDescent="0.25">
      <c r="B35" s="67">
        <v>2011</v>
      </c>
      <c r="C35" s="169">
        <v>29.804947970000001</v>
      </c>
      <c r="D35" s="169">
        <v>28.888933890000001</v>
      </c>
      <c r="E35" s="169">
        <v>29.239009589999998</v>
      </c>
      <c r="F35" s="169">
        <v>27.095811229999999</v>
      </c>
      <c r="G35" s="169">
        <v>28.698418670000002</v>
      </c>
      <c r="H35" s="169">
        <v>27.233523079999998</v>
      </c>
      <c r="I35" s="169">
        <v>26.649273520000001</v>
      </c>
      <c r="J35" s="169">
        <v>26.41223879</v>
      </c>
      <c r="K35" s="169">
        <v>29.57512337</v>
      </c>
      <c r="L35" s="169">
        <v>28.386124850000002</v>
      </c>
      <c r="M35" s="169">
        <v>31.347461670000001</v>
      </c>
      <c r="N35" s="170">
        <v>29.281935730000001</v>
      </c>
      <c r="O35" s="164">
        <f t="shared" si="10"/>
        <v>87.93289145</v>
      </c>
      <c r="P35" s="130">
        <f t="shared" si="11"/>
        <v>-7.5473077253190297</v>
      </c>
      <c r="Q35" s="166">
        <f t="shared" si="6"/>
        <v>342.61280236000005</v>
      </c>
      <c r="R35" s="130">
        <f t="shared" si="7"/>
        <v>-2.5201914156885441</v>
      </c>
      <c r="S35" s="167">
        <f t="shared" si="8"/>
        <v>357.38936104999999</v>
      </c>
      <c r="T35" s="130">
        <f t="shared" si="9"/>
        <v>8.4695443272807083</v>
      </c>
    </row>
    <row r="36" spans="2:21" ht="21" customHeight="1" x14ac:dyDescent="0.25">
      <c r="B36" s="67">
        <v>2012</v>
      </c>
      <c r="C36" s="169">
        <v>29.521641300000002</v>
      </c>
      <c r="D36" s="169">
        <v>28.313585030000002</v>
      </c>
      <c r="E36" s="169">
        <v>29.023583129999999</v>
      </c>
      <c r="F36" s="169">
        <v>30.379451890000002</v>
      </c>
      <c r="G36" s="169">
        <v>37.934909570000002</v>
      </c>
      <c r="H36" s="169">
        <v>30.5640322</v>
      </c>
      <c r="I36" s="169">
        <v>30.001935889999999</v>
      </c>
      <c r="J36" s="169">
        <v>25.932473999999999</v>
      </c>
      <c r="K36" s="169">
        <v>31.186500049999999</v>
      </c>
      <c r="L36" s="169">
        <v>30.742467189999999</v>
      </c>
      <c r="M36" s="169">
        <v>29.02775437</v>
      </c>
      <c r="N36" s="170">
        <v>27.699315689999999</v>
      </c>
      <c r="O36" s="164">
        <f t="shared" si="10"/>
        <v>86.858809460000003</v>
      </c>
      <c r="P36" s="130">
        <f t="shared" si="11"/>
        <v>-1.2214792124864204</v>
      </c>
      <c r="Q36" s="166">
        <f t="shared" si="6"/>
        <v>360.32765031000002</v>
      </c>
      <c r="R36" s="130">
        <f t="shared" si="7"/>
        <v>5.1705154705182776</v>
      </c>
      <c r="S36" s="167">
        <f t="shared" si="8"/>
        <v>370.03995164999992</v>
      </c>
      <c r="T36" s="130">
        <f t="shared" si="9"/>
        <v>3.539722213004004</v>
      </c>
    </row>
    <row r="37" spans="2:21" ht="21" customHeight="1" x14ac:dyDescent="0.25">
      <c r="B37" s="67">
        <v>2013</v>
      </c>
      <c r="C37" s="169">
        <v>32.031540319999998</v>
      </c>
      <c r="D37" s="169">
        <v>31.916628029999998</v>
      </c>
      <c r="E37" s="169">
        <v>32.558333140000002</v>
      </c>
      <c r="F37" s="169">
        <v>34.488908780000003</v>
      </c>
      <c r="G37" s="169">
        <v>38.314521229999997</v>
      </c>
      <c r="H37" s="169">
        <v>26.139572959999999</v>
      </c>
      <c r="I37" s="169">
        <v>29.97621037</v>
      </c>
      <c r="J37" s="169">
        <v>28.728814440000001</v>
      </c>
      <c r="K37" s="169">
        <v>33.021226069999997</v>
      </c>
      <c r="L37" s="169">
        <v>35.44082221</v>
      </c>
      <c r="M37" s="169">
        <v>46.097497759999996</v>
      </c>
      <c r="N37" s="170">
        <v>36.440481609999999</v>
      </c>
      <c r="O37" s="164">
        <f t="shared" si="10"/>
        <v>96.506501490000005</v>
      </c>
      <c r="P37" s="130">
        <f t="shared" si="11"/>
        <v>11.107327040261739</v>
      </c>
      <c r="Q37" s="166">
        <f t="shared" si="6"/>
        <v>405.15455692000006</v>
      </c>
      <c r="R37" s="130">
        <f t="shared" si="7"/>
        <v>12.440595822006495</v>
      </c>
      <c r="S37" s="167">
        <f t="shared" si="8"/>
        <v>421.70054699999997</v>
      </c>
      <c r="T37" s="130">
        <f t="shared" si="9"/>
        <v>13.960815614542854</v>
      </c>
    </row>
    <row r="38" spans="2:21" ht="21" customHeight="1" x14ac:dyDescent="0.25">
      <c r="B38" s="67">
        <v>2014</v>
      </c>
      <c r="C38" s="169">
        <v>34.631984369999998</v>
      </c>
      <c r="D38" s="169">
        <v>35.386504029999998</v>
      </c>
      <c r="E38" s="169">
        <v>37.880858170000003</v>
      </c>
      <c r="F38" s="169">
        <v>32.630852969999999</v>
      </c>
      <c r="G38" s="169">
        <v>34.016244559999997</v>
      </c>
      <c r="H38" s="169">
        <v>37.449050440000001</v>
      </c>
      <c r="I38" s="169">
        <v>35.318417840000002</v>
      </c>
      <c r="J38" s="169">
        <v>34.357722289999998</v>
      </c>
      <c r="K38" s="169">
        <v>35.93869291</v>
      </c>
      <c r="L38" s="169">
        <v>39.966161679999999</v>
      </c>
      <c r="M38" s="169">
        <v>41.502428430000002</v>
      </c>
      <c r="N38" s="170">
        <v>42.024385930000001</v>
      </c>
      <c r="O38" s="164">
        <f t="shared" si="10"/>
        <v>107.89934657000001</v>
      </c>
      <c r="P38" s="130">
        <f t="shared" si="11"/>
        <v>11.805261722372684</v>
      </c>
      <c r="Q38" s="166">
        <f t="shared" si="6"/>
        <v>441.10330362000002</v>
      </c>
      <c r="R38" s="130">
        <f t="shared" si="7"/>
        <v>8.8728476789903699</v>
      </c>
      <c r="S38" s="167">
        <f t="shared" si="8"/>
        <v>456.81867549999993</v>
      </c>
      <c r="T38" s="130">
        <f t="shared" si="9"/>
        <v>8.3277407984960305</v>
      </c>
    </row>
    <row r="39" spans="2:21" ht="21" customHeight="1" x14ac:dyDescent="0.25">
      <c r="B39" s="67">
        <v>2015</v>
      </c>
      <c r="C39" s="169">
        <v>40.284682799999999</v>
      </c>
      <c r="D39" s="169">
        <v>39.568118310000003</v>
      </c>
      <c r="E39" s="169">
        <v>37.291593450000001</v>
      </c>
      <c r="F39" s="169">
        <v>36.294679950000003</v>
      </c>
      <c r="G39" s="169">
        <v>39.109254739999997</v>
      </c>
      <c r="H39" s="169">
        <v>35.16253717</v>
      </c>
      <c r="I39" s="169">
        <v>35.716775740000003</v>
      </c>
      <c r="J39" s="169">
        <v>33.671735169999998</v>
      </c>
      <c r="K39" s="169">
        <v>33.131676640000002</v>
      </c>
      <c r="L39" s="169">
        <v>30.195134039999999</v>
      </c>
      <c r="M39" s="169">
        <v>33.440165290000003</v>
      </c>
      <c r="N39" s="170">
        <v>34.246559509999997</v>
      </c>
      <c r="O39" s="164">
        <f t="shared" si="10"/>
        <v>117.14439455999999</v>
      </c>
      <c r="P39" s="130">
        <f t="shared" si="11"/>
        <v>8.5682149928519191</v>
      </c>
      <c r="Q39" s="166">
        <f t="shared" si="6"/>
        <v>428.11291281000001</v>
      </c>
      <c r="R39" s="130">
        <f>((Q39/Q37)-1)*100</f>
        <v>5.6665673624727964</v>
      </c>
      <c r="S39" s="167"/>
      <c r="T39" s="111"/>
    </row>
    <row r="40" spans="2:21" ht="21" customHeight="1" x14ac:dyDescent="0.25">
      <c r="B40" s="82">
        <v>2016</v>
      </c>
      <c r="C40" s="171">
        <v>34.499888640000002</v>
      </c>
      <c r="D40" s="172">
        <v>31.231110569999998</v>
      </c>
      <c r="E40" s="172">
        <v>29.18795999</v>
      </c>
      <c r="F40" s="172"/>
      <c r="G40" s="172"/>
      <c r="H40" s="172"/>
      <c r="I40" s="172"/>
      <c r="J40" s="172"/>
      <c r="K40" s="172"/>
      <c r="L40" s="172"/>
      <c r="M40" s="172"/>
      <c r="N40" s="173"/>
      <c r="O40" s="165">
        <f>SUM(C40:E40)</f>
        <v>94.918959199999989</v>
      </c>
      <c r="P40" s="137">
        <f t="shared" si="11"/>
        <v>-18.972683621337428</v>
      </c>
      <c r="Q40" s="114"/>
      <c r="R40" s="137"/>
      <c r="S40" s="168"/>
      <c r="T40" s="112"/>
    </row>
    <row r="41" spans="2:21" ht="21" customHeight="1" x14ac:dyDescent="0.25">
      <c r="B41" s="67"/>
      <c r="C41" s="68"/>
      <c r="D41" s="68"/>
      <c r="E41" s="68"/>
      <c r="F41" s="68"/>
      <c r="G41" s="68"/>
      <c r="H41" s="68"/>
      <c r="O41" s="69"/>
      <c r="P41" s="68"/>
      <c r="R41" s="92"/>
    </row>
    <row r="42" spans="2:21" ht="30" x14ac:dyDescent="0.4">
      <c r="B42" s="57" t="s">
        <v>58</v>
      </c>
      <c r="C42" s="54"/>
      <c r="D42" s="54"/>
      <c r="E42" s="54"/>
      <c r="F42" s="54"/>
      <c r="G42" s="54"/>
      <c r="H42" s="54"/>
      <c r="I42" s="54"/>
      <c r="J42" s="54"/>
      <c r="K42" s="54"/>
      <c r="L42" s="54"/>
      <c r="M42" s="54"/>
      <c r="N42" s="54"/>
      <c r="O42" s="54"/>
      <c r="P42" s="54"/>
      <c r="Q42" s="54"/>
      <c r="R42" s="91"/>
      <c r="S42" s="122"/>
      <c r="T42" s="122"/>
    </row>
    <row r="43" spans="2:21" ht="47.25" x14ac:dyDescent="0.25">
      <c r="B43" s="163" t="s">
        <v>23</v>
      </c>
      <c r="C43" s="158" t="s">
        <v>24</v>
      </c>
      <c r="D43" s="158" t="s">
        <v>25</v>
      </c>
      <c r="E43" s="158" t="s">
        <v>26</v>
      </c>
      <c r="F43" s="158" t="s">
        <v>27</v>
      </c>
      <c r="G43" s="158" t="s">
        <v>28</v>
      </c>
      <c r="H43" s="158" t="s">
        <v>29</v>
      </c>
      <c r="I43" s="158" t="s">
        <v>30</v>
      </c>
      <c r="J43" s="158" t="s">
        <v>31</v>
      </c>
      <c r="K43" s="158" t="s">
        <v>32</v>
      </c>
      <c r="L43" s="158" t="s">
        <v>33</v>
      </c>
      <c r="M43" s="158" t="s">
        <v>34</v>
      </c>
      <c r="N43" s="159" t="s">
        <v>35</v>
      </c>
      <c r="O43" s="160" t="s">
        <v>67</v>
      </c>
      <c r="P43" s="161" t="s">
        <v>64</v>
      </c>
      <c r="Q43" s="162" t="s">
        <v>23</v>
      </c>
      <c r="R43" s="161" t="s">
        <v>36</v>
      </c>
      <c r="S43" s="162" t="s">
        <v>63</v>
      </c>
      <c r="T43" s="163" t="s">
        <v>66</v>
      </c>
    </row>
    <row r="44" spans="2:21" ht="21" customHeight="1" x14ac:dyDescent="0.25">
      <c r="B44" s="67">
        <v>2000</v>
      </c>
      <c r="C44" s="169">
        <v>0</v>
      </c>
      <c r="D44" s="169">
        <v>0</v>
      </c>
      <c r="E44" s="169">
        <v>7.0000000000000001E-3</v>
      </c>
      <c r="F44" s="169">
        <v>7.1999999999999995E-2</v>
      </c>
      <c r="G44" s="169">
        <v>0.32100000000000001</v>
      </c>
      <c r="H44" s="169">
        <v>0.249</v>
      </c>
      <c r="I44" s="169">
        <v>0.29299999999999998</v>
      </c>
      <c r="J44" s="169">
        <v>0.96</v>
      </c>
      <c r="K44" s="169">
        <v>2.0880000000000001</v>
      </c>
      <c r="L44" s="169">
        <v>3.7801433199999996</v>
      </c>
      <c r="M44" s="169">
        <v>4.7173044000000006</v>
      </c>
      <c r="N44" s="170">
        <v>2.9700304599999998</v>
      </c>
      <c r="O44" s="189">
        <f>SUM(C44:E44)</f>
        <v>7.0000000000000001E-3</v>
      </c>
      <c r="P44" s="110"/>
      <c r="Q44" s="166">
        <f>SUM(C44:N44)</f>
        <v>15.457478180000001</v>
      </c>
      <c r="R44" s="110"/>
      <c r="S44" s="167">
        <f>SUM(I44:N44,C45:H45)</f>
        <v>31.564477179999997</v>
      </c>
      <c r="T44" s="110"/>
    </row>
    <row r="45" spans="2:21" ht="21" customHeight="1" x14ac:dyDescent="0.25">
      <c r="B45" s="67">
        <v>2001</v>
      </c>
      <c r="C45" s="169">
        <v>2.8919999999999999</v>
      </c>
      <c r="D45" s="169">
        <v>4.4870000000000001</v>
      </c>
      <c r="E45" s="169">
        <v>2.6059700000000001</v>
      </c>
      <c r="F45" s="169">
        <v>1.3179350000000001</v>
      </c>
      <c r="G45" s="169">
        <v>2.9640939999999998</v>
      </c>
      <c r="H45" s="169">
        <v>2.4889999999999999</v>
      </c>
      <c r="I45" s="169">
        <v>4.7293479999999999</v>
      </c>
      <c r="J45" s="169">
        <v>4.0684120000000004</v>
      </c>
      <c r="K45" s="169">
        <v>3.150709</v>
      </c>
      <c r="L45" s="169">
        <v>4.7539610000000003</v>
      </c>
      <c r="M45" s="169">
        <v>3.2014170000000002</v>
      </c>
      <c r="N45" s="170">
        <v>3.6380759999999999</v>
      </c>
      <c r="O45" s="164">
        <f>SUM(C45:E45)</f>
        <v>9.9849700000000006</v>
      </c>
      <c r="P45" s="130">
        <f>((O45/O44)-1)*100</f>
        <v>142542.42857142858</v>
      </c>
      <c r="Q45" s="166">
        <f t="shared" ref="Q45:Q59" si="12">SUM(C45:N45)</f>
        <v>40.297921999999993</v>
      </c>
      <c r="R45" s="130">
        <f t="shared" ref="R45:R58" si="13">((Q45/Q44)-1)*100</f>
        <v>160.70178803254174</v>
      </c>
      <c r="S45" s="167">
        <f t="shared" ref="S45:S58" si="14">SUM(I45:N45,C46:H46)</f>
        <v>46.167935999999997</v>
      </c>
      <c r="T45" s="130">
        <f t="shared" ref="T45:T58" si="15">((S45/S44)-1)*100</f>
        <v>46.265486156232292</v>
      </c>
    </row>
    <row r="46" spans="2:21" ht="21" customHeight="1" x14ac:dyDescent="0.25">
      <c r="B46" s="67">
        <v>2002</v>
      </c>
      <c r="C46" s="169">
        <v>3.7855989999999999</v>
      </c>
      <c r="D46" s="169">
        <v>3.096854</v>
      </c>
      <c r="E46" s="169">
        <v>4.3018130000000001</v>
      </c>
      <c r="F46" s="169">
        <v>3.543866</v>
      </c>
      <c r="G46" s="169">
        <v>4.3059820000000002</v>
      </c>
      <c r="H46" s="169">
        <v>3.5918990000000002</v>
      </c>
      <c r="I46" s="169">
        <v>3.8530579999999999</v>
      </c>
      <c r="J46" s="169">
        <v>3.7548180000000002</v>
      </c>
      <c r="K46" s="169">
        <v>3.8811490000000002</v>
      </c>
      <c r="L46" s="169">
        <v>4.3496620000000004</v>
      </c>
      <c r="M46" s="169">
        <v>4.807213</v>
      </c>
      <c r="N46" s="170">
        <v>4.3653930000000001</v>
      </c>
      <c r="O46" s="164">
        <f t="shared" ref="O46:O59" si="16">SUM(C46:E46)</f>
        <v>11.184266000000001</v>
      </c>
      <c r="P46" s="130">
        <f t="shared" ref="P46:P60" si="17">((O46/O45)-1)*100</f>
        <v>12.011012551865452</v>
      </c>
      <c r="Q46" s="166">
        <f t="shared" si="12"/>
        <v>47.637306000000002</v>
      </c>
      <c r="R46" s="130">
        <f t="shared" si="13"/>
        <v>18.212810079884534</v>
      </c>
      <c r="S46" s="167">
        <f t="shared" si="14"/>
        <v>55.827097999999999</v>
      </c>
      <c r="T46" s="130">
        <f t="shared" si="15"/>
        <v>20.921797327045333</v>
      </c>
    </row>
    <row r="47" spans="2:21" ht="21" customHeight="1" x14ac:dyDescent="0.25">
      <c r="B47" s="67">
        <v>2003</v>
      </c>
      <c r="C47" s="169">
        <v>4.635427</v>
      </c>
      <c r="D47" s="169">
        <v>4.1078669999999997</v>
      </c>
      <c r="E47" s="169">
        <v>4.4113519999999999</v>
      </c>
      <c r="F47" s="169">
        <v>5.3782059999999996</v>
      </c>
      <c r="G47" s="169">
        <v>4.9800050000000002</v>
      </c>
      <c r="H47" s="169">
        <v>7.3029479999999998</v>
      </c>
      <c r="I47" s="169">
        <v>5.407896</v>
      </c>
      <c r="J47" s="169">
        <v>7.800592</v>
      </c>
      <c r="K47" s="169">
        <v>5.9263159999999999</v>
      </c>
      <c r="L47" s="169">
        <v>7.2521490000000002</v>
      </c>
      <c r="M47" s="169">
        <v>6.6088899999999997</v>
      </c>
      <c r="N47" s="170">
        <v>6.4652710000000004</v>
      </c>
      <c r="O47" s="164">
        <f t="shared" si="16"/>
        <v>13.154646</v>
      </c>
      <c r="P47" s="130">
        <f t="shared" si="17"/>
        <v>17.6174279116752</v>
      </c>
      <c r="Q47" s="166">
        <f t="shared" si="12"/>
        <v>70.276919000000007</v>
      </c>
      <c r="R47" s="130">
        <f t="shared" si="13"/>
        <v>47.524964992772681</v>
      </c>
      <c r="S47" s="167">
        <f t="shared" si="14"/>
        <v>81.535223000000002</v>
      </c>
      <c r="T47" s="130">
        <f t="shared" si="15"/>
        <v>46.049545688368056</v>
      </c>
      <c r="U47" s="36"/>
    </row>
    <row r="48" spans="2:21" ht="21" customHeight="1" x14ac:dyDescent="0.25">
      <c r="B48" s="67">
        <v>2004</v>
      </c>
      <c r="C48" s="169">
        <v>6.1028799999999999</v>
      </c>
      <c r="D48" s="169">
        <v>7.322616</v>
      </c>
      <c r="E48" s="169">
        <v>7.1545529999999999</v>
      </c>
      <c r="F48" s="169">
        <v>7.5813459999999999</v>
      </c>
      <c r="G48" s="169">
        <v>6.5580449999999999</v>
      </c>
      <c r="H48" s="169">
        <v>7.3546690000000003</v>
      </c>
      <c r="I48" s="169">
        <v>6.7319899999999997</v>
      </c>
      <c r="J48" s="169">
        <v>8.813364</v>
      </c>
      <c r="K48" s="169">
        <v>7.2707569999999997</v>
      </c>
      <c r="L48" s="169">
        <v>9.3133330000000001</v>
      </c>
      <c r="M48" s="169">
        <v>8.2544629999999994</v>
      </c>
      <c r="N48" s="170">
        <v>8.6406379999999992</v>
      </c>
      <c r="O48" s="164">
        <f t="shared" si="16"/>
        <v>20.580048999999999</v>
      </c>
      <c r="P48" s="130">
        <f t="shared" si="17"/>
        <v>56.446999790036159</v>
      </c>
      <c r="Q48" s="166">
        <f t="shared" si="12"/>
        <v>91.098653999999996</v>
      </c>
      <c r="R48" s="130">
        <f t="shared" si="13"/>
        <v>29.628127266080039</v>
      </c>
      <c r="S48" s="167">
        <f t="shared" si="14"/>
        <v>98.974008000000012</v>
      </c>
      <c r="T48" s="130">
        <f t="shared" si="15"/>
        <v>21.388038639447892</v>
      </c>
    </row>
    <row r="49" spans="2:20" ht="21" customHeight="1" x14ac:dyDescent="0.25">
      <c r="B49" s="67">
        <v>2005</v>
      </c>
      <c r="C49" s="169">
        <v>8.5606329999999993</v>
      </c>
      <c r="D49" s="169">
        <v>8.7413889999999999</v>
      </c>
      <c r="E49" s="169">
        <v>7.0013459999999998</v>
      </c>
      <c r="F49" s="169">
        <v>8.1385290000000001</v>
      </c>
      <c r="G49" s="169">
        <v>8.7429000000000006</v>
      </c>
      <c r="H49" s="169">
        <v>8.7646660000000001</v>
      </c>
      <c r="I49" s="169">
        <v>8.6867750000000008</v>
      </c>
      <c r="J49" s="169">
        <v>9.0399080000000005</v>
      </c>
      <c r="K49" s="169">
        <v>8.8653329999999997</v>
      </c>
      <c r="L49" s="169">
        <v>9.2602320000000002</v>
      </c>
      <c r="M49" s="169">
        <v>9.160209</v>
      </c>
      <c r="N49" s="170">
        <v>8.9702839999999995</v>
      </c>
      <c r="O49" s="164">
        <f t="shared" si="16"/>
        <v>24.303367999999999</v>
      </c>
      <c r="P49" s="130">
        <f t="shared" si="17"/>
        <v>18.091885981418223</v>
      </c>
      <c r="Q49" s="166">
        <f t="shared" si="12"/>
        <v>103.93220399999998</v>
      </c>
      <c r="R49" s="130">
        <f t="shared" si="13"/>
        <v>14.087529767454065</v>
      </c>
      <c r="S49" s="167">
        <f t="shared" si="14"/>
        <v>111.47492500000001</v>
      </c>
      <c r="T49" s="130">
        <f t="shared" si="15"/>
        <v>12.630504970557531</v>
      </c>
    </row>
    <row r="50" spans="2:20" ht="21" customHeight="1" x14ac:dyDescent="0.25">
      <c r="B50" s="67">
        <v>2006</v>
      </c>
      <c r="C50" s="169">
        <v>8.9504180000000009</v>
      </c>
      <c r="D50" s="169">
        <v>9.075253</v>
      </c>
      <c r="E50" s="169">
        <v>9.1455990000000007</v>
      </c>
      <c r="F50" s="169">
        <v>9.16052</v>
      </c>
      <c r="G50" s="169">
        <v>10.69824</v>
      </c>
      <c r="H50" s="169">
        <v>10.462154</v>
      </c>
      <c r="I50" s="169">
        <v>10.01986</v>
      </c>
      <c r="J50" s="169">
        <v>12.440803000000001</v>
      </c>
      <c r="K50" s="169">
        <v>10.270465</v>
      </c>
      <c r="L50" s="169">
        <v>11.762021000000001</v>
      </c>
      <c r="M50" s="169">
        <v>13.006743999999999</v>
      </c>
      <c r="N50" s="170">
        <v>11.913147</v>
      </c>
      <c r="O50" s="164">
        <f t="shared" si="16"/>
        <v>27.171270000000003</v>
      </c>
      <c r="P50" s="130">
        <f t="shared" si="17"/>
        <v>11.800430294270337</v>
      </c>
      <c r="Q50" s="166">
        <f t="shared" si="12"/>
        <v>126.905224</v>
      </c>
      <c r="R50" s="130">
        <f t="shared" si="13"/>
        <v>22.103851468405324</v>
      </c>
      <c r="S50" s="167">
        <f t="shared" si="14"/>
        <v>134.75560400000001</v>
      </c>
      <c r="T50" s="130">
        <f t="shared" si="15"/>
        <v>20.884229345747475</v>
      </c>
    </row>
    <row r="51" spans="2:20" ht="21" customHeight="1" x14ac:dyDescent="0.25">
      <c r="B51" s="67">
        <v>2007</v>
      </c>
      <c r="C51" s="169">
        <v>10.935943999999999</v>
      </c>
      <c r="D51" s="169">
        <v>11.102838</v>
      </c>
      <c r="E51" s="169">
        <v>10.611288999999999</v>
      </c>
      <c r="F51" s="169">
        <v>10.736959000000001</v>
      </c>
      <c r="G51" s="169">
        <v>11.373138000000001</v>
      </c>
      <c r="H51" s="169">
        <v>10.582395999999999</v>
      </c>
      <c r="I51" s="169">
        <v>9.6409400000000005</v>
      </c>
      <c r="J51" s="169">
        <v>10.222222</v>
      </c>
      <c r="K51" s="169">
        <v>12.109726</v>
      </c>
      <c r="L51" s="169">
        <v>10.863638</v>
      </c>
      <c r="M51" s="169">
        <v>10.847362</v>
      </c>
      <c r="N51" s="170">
        <v>10.638350000000001</v>
      </c>
      <c r="O51" s="164">
        <f t="shared" si="16"/>
        <v>32.650070999999997</v>
      </c>
      <c r="P51" s="130">
        <f t="shared" si="17"/>
        <v>20.1639489063264</v>
      </c>
      <c r="Q51" s="166">
        <f t="shared" si="12"/>
        <v>129.66480199999998</v>
      </c>
      <c r="R51" s="130">
        <f t="shared" si="13"/>
        <v>2.174518836198569</v>
      </c>
      <c r="S51" s="167">
        <f t="shared" si="14"/>
        <v>128.63868600000001</v>
      </c>
      <c r="T51" s="130">
        <f t="shared" si="15"/>
        <v>-4.5392679921496981</v>
      </c>
    </row>
    <row r="52" spans="2:20" ht="21" customHeight="1" x14ac:dyDescent="0.25">
      <c r="B52" s="67">
        <v>2008</v>
      </c>
      <c r="C52" s="169">
        <v>11.411362</v>
      </c>
      <c r="D52" s="169">
        <v>10.342593000000001</v>
      </c>
      <c r="E52" s="169">
        <v>10.305680000000001</v>
      </c>
      <c r="F52" s="169">
        <v>10.788589999999999</v>
      </c>
      <c r="G52" s="169">
        <v>10.623346</v>
      </c>
      <c r="H52" s="169">
        <v>10.844877</v>
      </c>
      <c r="I52" s="169">
        <v>9.0994820000000001</v>
      </c>
      <c r="J52" s="169">
        <v>10.4153</v>
      </c>
      <c r="K52" s="169">
        <v>11.598563</v>
      </c>
      <c r="L52" s="169">
        <v>11.338851999999999</v>
      </c>
      <c r="M52" s="169">
        <v>11.856385</v>
      </c>
      <c r="N52" s="170">
        <v>10.906775</v>
      </c>
      <c r="O52" s="164">
        <f t="shared" si="16"/>
        <v>32.059635</v>
      </c>
      <c r="P52" s="130">
        <f t="shared" si="17"/>
        <v>-1.8083758531489802</v>
      </c>
      <c r="Q52" s="166">
        <f t="shared" si="12"/>
        <v>129.53180499999999</v>
      </c>
      <c r="R52" s="130">
        <f t="shared" si="13"/>
        <v>-0.10256985546469588</v>
      </c>
      <c r="S52" s="167">
        <f t="shared" si="14"/>
        <v>128.35966000000002</v>
      </c>
      <c r="T52" s="130">
        <f t="shared" si="15"/>
        <v>-0.21690675540636528</v>
      </c>
    </row>
    <row r="53" spans="2:20" ht="21" customHeight="1" x14ac:dyDescent="0.25">
      <c r="B53" s="67">
        <v>2009</v>
      </c>
      <c r="C53" s="169">
        <v>11.560242000000001</v>
      </c>
      <c r="D53" s="169">
        <v>11.150152</v>
      </c>
      <c r="E53" s="169">
        <v>10.308159</v>
      </c>
      <c r="F53" s="169">
        <v>10.693013000000001</v>
      </c>
      <c r="G53" s="169">
        <v>9.5017180000000003</v>
      </c>
      <c r="H53" s="169">
        <v>9.9310189999999992</v>
      </c>
      <c r="I53" s="169">
        <v>9.0847680000000004</v>
      </c>
      <c r="J53" s="169">
        <v>8.4169529900000004</v>
      </c>
      <c r="K53" s="169">
        <v>9.2170138099999992</v>
      </c>
      <c r="L53" s="169">
        <v>9.1951431499999998</v>
      </c>
      <c r="M53" s="169">
        <v>10.563889639999999</v>
      </c>
      <c r="N53" s="170">
        <v>9.8143880400000008</v>
      </c>
      <c r="O53" s="164">
        <f t="shared" si="16"/>
        <v>33.018552999999997</v>
      </c>
      <c r="P53" s="130">
        <f t="shared" si="17"/>
        <v>2.9910446578696126</v>
      </c>
      <c r="Q53" s="166">
        <f t="shared" si="12"/>
        <v>119.43645863</v>
      </c>
      <c r="R53" s="130">
        <f t="shared" si="13"/>
        <v>-7.7937201369192577</v>
      </c>
      <c r="S53" s="167">
        <f t="shared" si="14"/>
        <v>117.22304233000001</v>
      </c>
      <c r="T53" s="130">
        <f t="shared" si="15"/>
        <v>-8.6761040579259934</v>
      </c>
    </row>
    <row r="54" spans="2:20" ht="21" customHeight="1" x14ac:dyDescent="0.25">
      <c r="B54" s="67">
        <v>2010</v>
      </c>
      <c r="C54" s="169">
        <v>10.22111407</v>
      </c>
      <c r="D54" s="169">
        <v>9.6248278000000003</v>
      </c>
      <c r="E54" s="169">
        <v>10.370797100000001</v>
      </c>
      <c r="F54" s="169">
        <v>9.9568569999999994</v>
      </c>
      <c r="G54" s="169">
        <v>10.25029073</v>
      </c>
      <c r="H54" s="169">
        <v>10.507</v>
      </c>
      <c r="I54" s="169">
        <v>8.0050130799999994</v>
      </c>
      <c r="J54" s="169">
        <v>7.8019768599999999</v>
      </c>
      <c r="K54" s="169">
        <v>8.5004286899999997</v>
      </c>
      <c r="L54" s="169">
        <v>8.7371468300000004</v>
      </c>
      <c r="M54" s="169">
        <v>9.2827730000000006</v>
      </c>
      <c r="N54" s="170">
        <v>8.0543919600000002</v>
      </c>
      <c r="O54" s="164">
        <f t="shared" si="16"/>
        <v>30.216738970000002</v>
      </c>
      <c r="P54" s="130">
        <f t="shared" si="17"/>
        <v>-8.4855748524170558</v>
      </c>
      <c r="Q54" s="166">
        <f t="shared" si="12"/>
        <v>111.31261712000001</v>
      </c>
      <c r="R54" s="130">
        <f t="shared" si="13"/>
        <v>-6.8018104381064148</v>
      </c>
      <c r="S54" s="167">
        <f t="shared" si="14"/>
        <v>102.2536709</v>
      </c>
      <c r="T54" s="130">
        <f t="shared" si="15"/>
        <v>-12.769990551737298</v>
      </c>
    </row>
    <row r="55" spans="2:20" ht="21" customHeight="1" x14ac:dyDescent="0.25">
      <c r="B55" s="67">
        <v>2011</v>
      </c>
      <c r="C55" s="169">
        <v>8.3406168300000001</v>
      </c>
      <c r="D55" s="169">
        <v>9.3773116600000002</v>
      </c>
      <c r="E55" s="169">
        <v>8.5826443399999999</v>
      </c>
      <c r="F55" s="169">
        <v>8.9152340199999998</v>
      </c>
      <c r="G55" s="169">
        <v>9.0455374099999997</v>
      </c>
      <c r="H55" s="169">
        <v>7.6105962199999997</v>
      </c>
      <c r="I55" s="169">
        <v>8.18794954</v>
      </c>
      <c r="J55" s="169">
        <v>8.4018606300000016</v>
      </c>
      <c r="K55" s="169">
        <v>9.4377136799999999</v>
      </c>
      <c r="L55" s="169">
        <v>8.5524330099999997</v>
      </c>
      <c r="M55" s="169">
        <v>9.87124326</v>
      </c>
      <c r="N55" s="170">
        <v>9.1485572899999994</v>
      </c>
      <c r="O55" s="164">
        <f t="shared" si="16"/>
        <v>26.30057283</v>
      </c>
      <c r="P55" s="130">
        <f t="shared" si="17"/>
        <v>-12.96025406278314</v>
      </c>
      <c r="Q55" s="166">
        <f t="shared" si="12"/>
        <v>105.47169789</v>
      </c>
      <c r="R55" s="130">
        <f t="shared" si="13"/>
        <v>-5.2473110246821664</v>
      </c>
      <c r="S55" s="167">
        <f t="shared" si="14"/>
        <v>109.66619139000001</v>
      </c>
      <c r="T55" s="130">
        <f t="shared" si="15"/>
        <v>7.2491485388814558</v>
      </c>
    </row>
    <row r="56" spans="2:20" ht="21" customHeight="1" x14ac:dyDescent="0.25">
      <c r="B56" s="67">
        <v>2012</v>
      </c>
      <c r="C56" s="169">
        <v>8.7335869299999995</v>
      </c>
      <c r="D56" s="169">
        <v>8.0622213499999997</v>
      </c>
      <c r="E56" s="169">
        <v>8.750251050000001</v>
      </c>
      <c r="F56" s="169">
        <v>9.49747451</v>
      </c>
      <c r="G56" s="169">
        <v>10.839174249999999</v>
      </c>
      <c r="H56" s="169">
        <v>10.18372589</v>
      </c>
      <c r="I56" s="169">
        <v>6.8099910699999997</v>
      </c>
      <c r="J56" s="169">
        <v>8.2496536599999999</v>
      </c>
      <c r="K56" s="169">
        <v>8.6595189700000006</v>
      </c>
      <c r="L56" s="169">
        <v>8.4899392299999992</v>
      </c>
      <c r="M56" s="169">
        <v>8.4539986099999993</v>
      </c>
      <c r="N56" s="170">
        <v>9.5281704499999993</v>
      </c>
      <c r="O56" s="164">
        <f t="shared" si="16"/>
        <v>25.546059329999999</v>
      </c>
      <c r="P56" s="130">
        <f t="shared" si="17"/>
        <v>-2.8688101391440401</v>
      </c>
      <c r="Q56" s="166">
        <f t="shared" si="12"/>
        <v>106.25770597</v>
      </c>
      <c r="R56" s="130">
        <f t="shared" si="13"/>
        <v>0.74523127599572803</v>
      </c>
      <c r="S56" s="167">
        <f t="shared" si="14"/>
        <v>103.53561570000001</v>
      </c>
      <c r="T56" s="130">
        <f t="shared" si="15"/>
        <v>-5.5902148258237254</v>
      </c>
    </row>
    <row r="57" spans="2:20" ht="21" customHeight="1" x14ac:dyDescent="0.25">
      <c r="B57" s="67">
        <v>2013</v>
      </c>
      <c r="C57" s="169">
        <v>8.3935109600000004</v>
      </c>
      <c r="D57" s="169">
        <v>8.7990557700000007</v>
      </c>
      <c r="E57" s="169">
        <v>8.8087910199999992</v>
      </c>
      <c r="F57" s="169">
        <v>9.0460987599999996</v>
      </c>
      <c r="G57" s="169">
        <v>7.3408776900000001</v>
      </c>
      <c r="H57" s="169">
        <v>10.956009509999999</v>
      </c>
      <c r="I57" s="169">
        <v>7.3596009799999997</v>
      </c>
      <c r="J57" s="169">
        <v>7.8804081100000003</v>
      </c>
      <c r="K57" s="169">
        <v>8.2489888100000002</v>
      </c>
      <c r="L57" s="169">
        <v>9.9078401700000001</v>
      </c>
      <c r="M57" s="169">
        <v>11.758587369999999</v>
      </c>
      <c r="N57" s="170">
        <v>9.8176254499999995</v>
      </c>
      <c r="O57" s="164">
        <f t="shared" si="16"/>
        <v>26.001357750000004</v>
      </c>
      <c r="P57" s="130">
        <f t="shared" si="17"/>
        <v>1.7822647873730002</v>
      </c>
      <c r="Q57" s="166">
        <f t="shared" si="12"/>
        <v>108.3173946</v>
      </c>
      <c r="R57" s="130">
        <f t="shared" si="13"/>
        <v>1.9383898901238483</v>
      </c>
      <c r="S57" s="167">
        <f t="shared" si="14"/>
        <v>110.41272344000001</v>
      </c>
      <c r="T57" s="130">
        <f t="shared" si="15"/>
        <v>6.6422628517772919</v>
      </c>
    </row>
    <row r="58" spans="2:20" ht="21" customHeight="1" x14ac:dyDescent="0.25">
      <c r="B58" s="67">
        <v>2014</v>
      </c>
      <c r="C58" s="169">
        <v>9.0947595299999993</v>
      </c>
      <c r="D58" s="169">
        <v>9.7412871600000006</v>
      </c>
      <c r="E58" s="169">
        <v>8.87501842</v>
      </c>
      <c r="F58" s="169">
        <v>8.5303329699999999</v>
      </c>
      <c r="G58" s="169">
        <v>8.8715133700000006</v>
      </c>
      <c r="H58" s="169">
        <v>10.326761100000001</v>
      </c>
      <c r="I58" s="169">
        <v>8.6732393800000001</v>
      </c>
      <c r="J58" s="169">
        <v>9.55779435</v>
      </c>
      <c r="K58" s="169">
        <v>9.5631202099999992</v>
      </c>
      <c r="L58" s="169">
        <v>10.34852641</v>
      </c>
      <c r="M58" s="169">
        <v>10.810535529999999</v>
      </c>
      <c r="N58" s="170">
        <v>10.83606397</v>
      </c>
      <c r="O58" s="164">
        <f t="shared" si="16"/>
        <v>27.71106511</v>
      </c>
      <c r="P58" s="130">
        <f t="shared" si="17"/>
        <v>6.5754541606581896</v>
      </c>
      <c r="Q58" s="166">
        <f t="shared" si="12"/>
        <v>115.22895239999998</v>
      </c>
      <c r="R58" s="130">
        <f t="shared" si="13"/>
        <v>6.3808382998163271</v>
      </c>
      <c r="S58" s="167">
        <f t="shared" si="14"/>
        <v>117.71909267999999</v>
      </c>
      <c r="T58" s="130">
        <f t="shared" si="15"/>
        <v>6.6173254425432093</v>
      </c>
    </row>
    <row r="59" spans="2:20" ht="21" customHeight="1" x14ac:dyDescent="0.25">
      <c r="B59" s="67">
        <v>2015</v>
      </c>
      <c r="C59" s="169">
        <v>10.474261390000001</v>
      </c>
      <c r="D59" s="169">
        <v>9.6511094199999992</v>
      </c>
      <c r="E59" s="169">
        <v>9.7602885500000003</v>
      </c>
      <c r="F59" s="169">
        <v>8.9901569699999992</v>
      </c>
      <c r="G59" s="169">
        <v>9.4317465899999995</v>
      </c>
      <c r="H59" s="169">
        <v>9.6222499100000007</v>
      </c>
      <c r="I59" s="169">
        <v>8.2862820500000005</v>
      </c>
      <c r="J59" s="169">
        <v>8.5308393299999992</v>
      </c>
      <c r="K59" s="169">
        <v>8.9509685099999992</v>
      </c>
      <c r="L59" s="169">
        <v>7.4053393999999999</v>
      </c>
      <c r="M59" s="169">
        <v>8.7518997800000005</v>
      </c>
      <c r="N59" s="170">
        <v>9.4481131499999993</v>
      </c>
      <c r="O59" s="164">
        <f t="shared" si="16"/>
        <v>29.885659359999998</v>
      </c>
      <c r="P59" s="130">
        <f t="shared" si="17"/>
        <v>7.8473860220380276</v>
      </c>
      <c r="Q59" s="166">
        <f t="shared" si="12"/>
        <v>109.30325505</v>
      </c>
      <c r="R59" s="130">
        <f>((Q59/Q57)-1)*100</f>
        <v>0.91015893951349458</v>
      </c>
      <c r="S59" s="167"/>
      <c r="T59" s="111"/>
    </row>
    <row r="60" spans="2:20" ht="21" customHeight="1" x14ac:dyDescent="0.25">
      <c r="B60" s="82">
        <v>2016</v>
      </c>
      <c r="C60" s="171">
        <v>8.9201913000000008</v>
      </c>
      <c r="D60" s="172">
        <v>8.0195354600000002</v>
      </c>
      <c r="E60" s="172">
        <v>8.6034849100000006</v>
      </c>
      <c r="F60" s="172"/>
      <c r="G60" s="172"/>
      <c r="H60" s="172"/>
      <c r="I60" s="172"/>
      <c r="J60" s="172"/>
      <c r="K60" s="172"/>
      <c r="L60" s="172"/>
      <c r="M60" s="172"/>
      <c r="N60" s="173"/>
      <c r="O60" s="165">
        <f>SUM(C60:E60)</f>
        <v>25.543211669999998</v>
      </c>
      <c r="P60" s="137">
        <f t="shared" si="17"/>
        <v>-14.530205399490303</v>
      </c>
      <c r="Q60" s="114"/>
      <c r="R60" s="137"/>
      <c r="S60" s="168"/>
      <c r="T60" s="112"/>
    </row>
    <row r="61" spans="2:20" ht="21" customHeight="1" x14ac:dyDescent="0.25">
      <c r="B61" s="67"/>
      <c r="C61" s="68"/>
      <c r="D61" s="68"/>
      <c r="E61" s="68"/>
      <c r="F61" s="68"/>
      <c r="G61" s="68"/>
      <c r="H61" s="68"/>
      <c r="O61" s="69"/>
      <c r="P61" s="68"/>
      <c r="R61" s="92"/>
    </row>
    <row r="62" spans="2:20" ht="30" x14ac:dyDescent="0.4">
      <c r="B62" s="57" t="s">
        <v>59</v>
      </c>
      <c r="C62" s="54"/>
      <c r="D62" s="54"/>
      <c r="E62" s="54"/>
      <c r="F62" s="54"/>
      <c r="G62" s="54"/>
      <c r="H62" s="54"/>
      <c r="I62" s="54"/>
      <c r="J62" s="54"/>
      <c r="K62" s="54"/>
      <c r="L62" s="54"/>
      <c r="M62" s="54"/>
      <c r="N62" s="54"/>
      <c r="O62" s="54"/>
      <c r="P62" s="54"/>
      <c r="Q62" s="54"/>
      <c r="R62" s="91"/>
      <c r="S62" s="122"/>
      <c r="T62" s="122"/>
    </row>
    <row r="63" spans="2:20" ht="47.25" x14ac:dyDescent="0.25">
      <c r="B63" s="163" t="s">
        <v>23</v>
      </c>
      <c r="C63" s="158" t="s">
        <v>24</v>
      </c>
      <c r="D63" s="158" t="s">
        <v>25</v>
      </c>
      <c r="E63" s="158" t="s">
        <v>26</v>
      </c>
      <c r="F63" s="158" t="s">
        <v>27</v>
      </c>
      <c r="G63" s="158" t="s">
        <v>28</v>
      </c>
      <c r="H63" s="158" t="s">
        <v>29</v>
      </c>
      <c r="I63" s="158" t="s">
        <v>30</v>
      </c>
      <c r="J63" s="158" t="s">
        <v>31</v>
      </c>
      <c r="K63" s="158" t="s">
        <v>32</v>
      </c>
      <c r="L63" s="158" t="s">
        <v>33</v>
      </c>
      <c r="M63" s="158" t="s">
        <v>34</v>
      </c>
      <c r="N63" s="159" t="s">
        <v>35</v>
      </c>
      <c r="O63" s="160" t="s">
        <v>67</v>
      </c>
      <c r="P63" s="161" t="s">
        <v>64</v>
      </c>
      <c r="Q63" s="162" t="s">
        <v>23</v>
      </c>
      <c r="R63" s="161" t="s">
        <v>36</v>
      </c>
      <c r="S63" s="162" t="s">
        <v>63</v>
      </c>
      <c r="T63" s="163" t="s">
        <v>66</v>
      </c>
    </row>
    <row r="64" spans="2:20" ht="21" customHeight="1" x14ac:dyDescent="0.25">
      <c r="B64" s="67">
        <v>2000</v>
      </c>
      <c r="C64" s="169">
        <v>0</v>
      </c>
      <c r="D64" s="169">
        <v>0</v>
      </c>
      <c r="E64" s="169">
        <v>1E-3</v>
      </c>
      <c r="F64" s="169">
        <v>1.0999999999999999E-2</v>
      </c>
      <c r="G64" s="169">
        <v>-0.111</v>
      </c>
      <c r="H64" s="169">
        <v>-0.04</v>
      </c>
      <c r="I64" s="169">
        <v>-0.109</v>
      </c>
      <c r="J64" s="169">
        <v>4.2999999999999997E-2</v>
      </c>
      <c r="K64" s="169">
        <v>0.43099999999999999</v>
      </c>
      <c r="L64" s="169">
        <v>0.3750077</v>
      </c>
      <c r="M64" s="169">
        <v>0.29479529999999998</v>
      </c>
      <c r="N64" s="170">
        <v>0.12210257000000001</v>
      </c>
      <c r="O64" s="189">
        <f>SUM(C64:E64)</f>
        <v>1E-3</v>
      </c>
      <c r="P64" s="110"/>
      <c r="Q64" s="166">
        <f>SUM(C64:N64)</f>
        <v>1.0179055699999999</v>
      </c>
      <c r="R64" s="110"/>
      <c r="S64" s="167">
        <f>SUM(I64:N64,C65:H65)</f>
        <v>2.2886615700000004</v>
      </c>
      <c r="T64" s="110"/>
    </row>
    <row r="65" spans="2:20" ht="21" customHeight="1" x14ac:dyDescent="0.25">
      <c r="B65" s="67">
        <v>2001</v>
      </c>
      <c r="C65" s="169">
        <v>-0.246</v>
      </c>
      <c r="D65" s="169">
        <v>0.36399999999999999</v>
      </c>
      <c r="E65" s="169">
        <v>0.183</v>
      </c>
      <c r="F65" s="169">
        <v>6.8353999999999998E-2</v>
      </c>
      <c r="G65" s="169">
        <v>0.123359</v>
      </c>
      <c r="H65" s="169">
        <v>0.63904300000000003</v>
      </c>
      <c r="I65" s="169">
        <v>0.16298299999999999</v>
      </c>
      <c r="J65" s="169">
        <v>0.42448000000000002</v>
      </c>
      <c r="K65" s="169">
        <v>-0.14124700000000001</v>
      </c>
      <c r="L65" s="169">
        <v>0.33914</v>
      </c>
      <c r="M65" s="169">
        <v>0.43695899999999999</v>
      </c>
      <c r="N65" s="170">
        <v>0.1157</v>
      </c>
      <c r="O65" s="164">
        <f>SUM(C65:E65)</f>
        <v>0.30099999999999999</v>
      </c>
      <c r="P65" s="130">
        <f>((O65/O64)-1)*100</f>
        <v>30000</v>
      </c>
      <c r="Q65" s="166">
        <f t="shared" ref="Q65:Q79" si="18">SUM(C65:N65)</f>
        <v>2.4697709999999997</v>
      </c>
      <c r="R65" s="130">
        <f t="shared" ref="R65:R78" si="19">((Q65/Q64)-1)*100</f>
        <v>142.632624556716</v>
      </c>
      <c r="S65" s="167">
        <f t="shared" ref="S65:S78" si="20">SUM(I65:N65,C66:H66)</f>
        <v>2.8952969999999998</v>
      </c>
      <c r="T65" s="130">
        <f t="shared" ref="T65:T78" si="21">((S65/S64)-1)*100</f>
        <v>26.506122091262242</v>
      </c>
    </row>
    <row r="66" spans="2:20" ht="21" customHeight="1" x14ac:dyDescent="0.25">
      <c r="B66" s="67">
        <v>2002</v>
      </c>
      <c r="C66" s="169">
        <v>-1.7524000000000001E-2</v>
      </c>
      <c r="D66" s="169">
        <v>0.53825299999999998</v>
      </c>
      <c r="E66" s="169">
        <v>-0.14121</v>
      </c>
      <c r="F66" s="169">
        <v>0.49059000000000003</v>
      </c>
      <c r="G66" s="169">
        <v>0.16941600000000001</v>
      </c>
      <c r="H66" s="169">
        <v>0.51775700000000002</v>
      </c>
      <c r="I66" s="169">
        <v>0.36690899999999999</v>
      </c>
      <c r="J66" s="169">
        <v>0.16187399999999999</v>
      </c>
      <c r="K66" s="169">
        <v>0.35855700000000001</v>
      </c>
      <c r="L66" s="169">
        <v>0.46906999999999999</v>
      </c>
      <c r="M66" s="169">
        <v>9.7957000000000002E-2</v>
      </c>
      <c r="N66" s="170">
        <v>0.46207300000000001</v>
      </c>
      <c r="O66" s="164">
        <f t="shared" ref="O66:O79" si="22">SUM(C66:E66)</f>
        <v>0.379519</v>
      </c>
      <c r="P66" s="130">
        <f t="shared" ref="P66:P80" si="23">((O66/O65)-1)*100</f>
        <v>26.086046511627913</v>
      </c>
      <c r="Q66" s="166">
        <f t="shared" si="18"/>
        <v>3.473722</v>
      </c>
      <c r="R66" s="130">
        <f t="shared" si="19"/>
        <v>40.649558197905812</v>
      </c>
      <c r="S66" s="167">
        <f t="shared" si="20"/>
        <v>3.5605209999999996</v>
      </c>
      <c r="T66" s="130">
        <f t="shared" si="21"/>
        <v>22.976019385921376</v>
      </c>
    </row>
    <row r="67" spans="2:20" ht="21" customHeight="1" x14ac:dyDescent="0.25">
      <c r="B67" s="67">
        <v>2003</v>
      </c>
      <c r="C67" s="169">
        <v>0.319415</v>
      </c>
      <c r="D67" s="169">
        <v>3.3201000000000001E-2</v>
      </c>
      <c r="E67" s="169">
        <v>0.30614799999999998</v>
      </c>
      <c r="F67" s="169">
        <v>0.35151300000000002</v>
      </c>
      <c r="G67" s="169">
        <v>0.137958</v>
      </c>
      <c r="H67" s="169">
        <v>0.49584600000000001</v>
      </c>
      <c r="I67" s="169">
        <v>1.2865979999999999</v>
      </c>
      <c r="J67" s="169">
        <v>0.32569799999999999</v>
      </c>
      <c r="K67" s="169">
        <v>0.40165099999999998</v>
      </c>
      <c r="L67" s="169">
        <v>0.47110200000000002</v>
      </c>
      <c r="M67" s="169">
        <v>0.66945600000000005</v>
      </c>
      <c r="N67" s="170">
        <v>0.28368100000000002</v>
      </c>
      <c r="O67" s="164">
        <f t="shared" si="22"/>
        <v>0.65876399999999991</v>
      </c>
      <c r="P67" s="130">
        <f t="shared" si="23"/>
        <v>73.578661410891129</v>
      </c>
      <c r="Q67" s="166">
        <f t="shared" si="18"/>
        <v>5.0822669999999999</v>
      </c>
      <c r="R67" s="130">
        <f t="shared" si="19"/>
        <v>46.306094730666402</v>
      </c>
      <c r="S67" s="167">
        <f t="shared" si="20"/>
        <v>6.4396700000000013</v>
      </c>
      <c r="T67" s="130">
        <f t="shared" si="21"/>
        <v>80.863137726192377</v>
      </c>
    </row>
    <row r="68" spans="2:20" ht="21" customHeight="1" x14ac:dyDescent="0.25">
      <c r="B68" s="67">
        <v>2004</v>
      </c>
      <c r="C68" s="169">
        <v>0.53280400000000006</v>
      </c>
      <c r="D68" s="169">
        <v>0.50451800000000002</v>
      </c>
      <c r="E68" s="169">
        <v>0.43660300000000002</v>
      </c>
      <c r="F68" s="169">
        <v>0.44445400000000002</v>
      </c>
      <c r="G68" s="169">
        <v>0.49660900000000002</v>
      </c>
      <c r="H68" s="169">
        <v>0.58649600000000002</v>
      </c>
      <c r="I68" s="169">
        <v>0.67389699999999997</v>
      </c>
      <c r="J68" s="169">
        <v>0.62201799999999996</v>
      </c>
      <c r="K68" s="169">
        <v>0.50725799999999999</v>
      </c>
      <c r="L68" s="169">
        <v>0.60862400000000005</v>
      </c>
      <c r="M68" s="169">
        <v>0.49143799999999999</v>
      </c>
      <c r="N68" s="170">
        <v>0.54669400000000001</v>
      </c>
      <c r="O68" s="164">
        <f t="shared" si="22"/>
        <v>1.4739250000000002</v>
      </c>
      <c r="P68" s="130">
        <f t="shared" si="23"/>
        <v>123.74097552385987</v>
      </c>
      <c r="Q68" s="166">
        <f t="shared" si="18"/>
        <v>6.4514129999999987</v>
      </c>
      <c r="R68" s="130">
        <f t="shared" si="19"/>
        <v>26.939670820128093</v>
      </c>
      <c r="S68" s="167">
        <f t="shared" si="20"/>
        <v>6.883991</v>
      </c>
      <c r="T68" s="130">
        <f t="shared" si="21"/>
        <v>6.899747968451786</v>
      </c>
    </row>
    <row r="69" spans="2:20" ht="21" customHeight="1" x14ac:dyDescent="0.25">
      <c r="B69" s="67">
        <v>2005</v>
      </c>
      <c r="C69" s="169">
        <v>0.51665499999999998</v>
      </c>
      <c r="D69" s="169">
        <v>0.64796600000000004</v>
      </c>
      <c r="E69" s="169">
        <v>0.64534800000000003</v>
      </c>
      <c r="F69" s="169">
        <v>0.56375500000000001</v>
      </c>
      <c r="G69" s="169">
        <v>0.53839999999999999</v>
      </c>
      <c r="H69" s="169">
        <v>0.52193800000000001</v>
      </c>
      <c r="I69" s="169">
        <v>0.64452600000000004</v>
      </c>
      <c r="J69" s="169">
        <v>0.61241000000000001</v>
      </c>
      <c r="K69" s="169">
        <v>0.75794499999999998</v>
      </c>
      <c r="L69" s="169">
        <v>0.61631100000000005</v>
      </c>
      <c r="M69" s="169">
        <v>0.54578300000000002</v>
      </c>
      <c r="N69" s="170">
        <v>0.61075299999999999</v>
      </c>
      <c r="O69" s="164">
        <f t="shared" si="22"/>
        <v>1.8099689999999999</v>
      </c>
      <c r="P69" s="130">
        <f t="shared" si="23"/>
        <v>22.799260477975448</v>
      </c>
      <c r="Q69" s="166">
        <f t="shared" si="18"/>
        <v>7.2217900000000013</v>
      </c>
      <c r="R69" s="130">
        <f t="shared" si="19"/>
        <v>11.941213498500304</v>
      </c>
      <c r="S69" s="167">
        <f t="shared" si="20"/>
        <v>7.7833999999999994</v>
      </c>
      <c r="T69" s="130">
        <f t="shared" si="21"/>
        <v>13.065226261916951</v>
      </c>
    </row>
    <row r="70" spans="2:20" ht="21" customHeight="1" x14ac:dyDescent="0.25">
      <c r="B70" s="67">
        <v>2006</v>
      </c>
      <c r="C70" s="169">
        <v>0.70313199999999998</v>
      </c>
      <c r="D70" s="169">
        <v>0.61963199999999996</v>
      </c>
      <c r="E70" s="169">
        <v>0.62715799999999999</v>
      </c>
      <c r="F70" s="169">
        <v>0.62970199999999998</v>
      </c>
      <c r="G70" s="169">
        <v>0.58322300000000005</v>
      </c>
      <c r="H70" s="169">
        <v>0.83282500000000004</v>
      </c>
      <c r="I70" s="169">
        <v>0.81381000000000003</v>
      </c>
      <c r="J70" s="169">
        <v>-0.33741900000000002</v>
      </c>
      <c r="K70" s="169">
        <v>2.6800899999999999</v>
      </c>
      <c r="L70" s="169">
        <v>0.53706399999999999</v>
      </c>
      <c r="M70" s="169">
        <v>0.82021100000000002</v>
      </c>
      <c r="N70" s="170">
        <v>0.82627899999999999</v>
      </c>
      <c r="O70" s="164">
        <f t="shared" si="22"/>
        <v>1.9499219999999999</v>
      </c>
      <c r="P70" s="130">
        <f t="shared" si="23"/>
        <v>7.7323423771346267</v>
      </c>
      <c r="Q70" s="166">
        <f t="shared" si="18"/>
        <v>9.3357069999999993</v>
      </c>
      <c r="R70" s="130">
        <f t="shared" si="19"/>
        <v>29.27137177901875</v>
      </c>
      <c r="S70" s="167">
        <f t="shared" si="20"/>
        <v>9.7580100000000005</v>
      </c>
      <c r="T70" s="130">
        <f t="shared" si="21"/>
        <v>25.369504329727377</v>
      </c>
    </row>
    <row r="71" spans="2:20" ht="21" customHeight="1" x14ac:dyDescent="0.25">
      <c r="B71" s="67">
        <v>2007</v>
      </c>
      <c r="C71" s="169">
        <v>0.68381700000000001</v>
      </c>
      <c r="D71" s="169">
        <v>0.76668800000000004</v>
      </c>
      <c r="E71" s="169">
        <v>0.76171599999999995</v>
      </c>
      <c r="F71" s="169">
        <v>0.66933200000000004</v>
      </c>
      <c r="G71" s="169">
        <v>0.69173399999999996</v>
      </c>
      <c r="H71" s="169">
        <v>0.84468799999999999</v>
      </c>
      <c r="I71" s="169">
        <v>0.79718</v>
      </c>
      <c r="J71" s="169">
        <v>0.87085500000000005</v>
      </c>
      <c r="K71" s="169">
        <v>0.92944099999999996</v>
      </c>
      <c r="L71" s="169">
        <v>0.76580000000000004</v>
      </c>
      <c r="M71" s="169">
        <v>0.837982</v>
      </c>
      <c r="N71" s="170">
        <v>0.79403800000000002</v>
      </c>
      <c r="O71" s="164">
        <f t="shared" si="22"/>
        <v>2.212221</v>
      </c>
      <c r="P71" s="130">
        <f t="shared" si="23"/>
        <v>13.451768839984378</v>
      </c>
      <c r="Q71" s="166">
        <f t="shared" si="18"/>
        <v>9.4132709999999999</v>
      </c>
      <c r="R71" s="130">
        <f t="shared" si="19"/>
        <v>0.83083155887391236</v>
      </c>
      <c r="S71" s="167">
        <f t="shared" si="20"/>
        <v>10.013885</v>
      </c>
      <c r="T71" s="130">
        <f t="shared" si="21"/>
        <v>2.6222047323173348</v>
      </c>
    </row>
    <row r="72" spans="2:20" ht="21" customHeight="1" x14ac:dyDescent="0.25">
      <c r="B72" s="67">
        <v>2008</v>
      </c>
      <c r="C72" s="169">
        <v>0.82392200000000004</v>
      </c>
      <c r="D72" s="169">
        <v>0.82194100000000003</v>
      </c>
      <c r="E72" s="169">
        <v>0.77358300000000002</v>
      </c>
      <c r="F72" s="169">
        <v>0.90457200000000004</v>
      </c>
      <c r="G72" s="169">
        <v>0.80186199999999996</v>
      </c>
      <c r="H72" s="169">
        <v>0.89270899999999997</v>
      </c>
      <c r="I72" s="169">
        <v>0.82858900000000002</v>
      </c>
      <c r="J72" s="169">
        <v>0.90318699999999996</v>
      </c>
      <c r="K72" s="169">
        <v>0.94232099999999996</v>
      </c>
      <c r="L72" s="169">
        <v>1.0352490000000001</v>
      </c>
      <c r="M72" s="169">
        <v>1.066122</v>
      </c>
      <c r="N72" s="170">
        <v>0.91245500000000002</v>
      </c>
      <c r="O72" s="164">
        <f t="shared" si="22"/>
        <v>2.4194460000000002</v>
      </c>
      <c r="P72" s="130">
        <f t="shared" si="23"/>
        <v>9.3672829251688849</v>
      </c>
      <c r="Q72" s="166">
        <f t="shared" si="18"/>
        <v>10.706512</v>
      </c>
      <c r="R72" s="130">
        <f t="shared" si="19"/>
        <v>13.738486866042642</v>
      </c>
      <c r="S72" s="167">
        <f t="shared" si="20"/>
        <v>11.346067</v>
      </c>
      <c r="T72" s="130">
        <f t="shared" si="21"/>
        <v>13.30334830088422</v>
      </c>
    </row>
    <row r="73" spans="2:20" ht="21" customHeight="1" x14ac:dyDescent="0.25">
      <c r="B73" s="67">
        <v>2009</v>
      </c>
      <c r="C73" s="169">
        <v>0.89573599999999998</v>
      </c>
      <c r="D73" s="169">
        <v>0.98996499999999998</v>
      </c>
      <c r="E73" s="169">
        <v>1.004208</v>
      </c>
      <c r="F73" s="169">
        <v>0.96208400000000005</v>
      </c>
      <c r="G73" s="169">
        <v>0.92407399999999995</v>
      </c>
      <c r="H73" s="169">
        <v>0.882077</v>
      </c>
      <c r="I73" s="169">
        <v>1.121661</v>
      </c>
      <c r="J73" s="169">
        <v>0.74337953999999995</v>
      </c>
      <c r="K73" s="169">
        <v>0.83294235999999999</v>
      </c>
      <c r="L73" s="169">
        <v>0.93695846999999999</v>
      </c>
      <c r="M73" s="169">
        <v>1.69313249</v>
      </c>
      <c r="N73" s="170">
        <v>0.61494821</v>
      </c>
      <c r="O73" s="164">
        <f t="shared" si="22"/>
        <v>2.8899090000000003</v>
      </c>
      <c r="P73" s="130">
        <f t="shared" si="23"/>
        <v>19.445071309713047</v>
      </c>
      <c r="Q73" s="166">
        <f t="shared" si="18"/>
        <v>11.60116607</v>
      </c>
      <c r="R73" s="130">
        <f t="shared" si="19"/>
        <v>8.3561674427675481</v>
      </c>
      <c r="S73" s="167">
        <f t="shared" si="20"/>
        <v>12.36316512</v>
      </c>
      <c r="T73" s="130">
        <f t="shared" si="21"/>
        <v>8.9643232320062882</v>
      </c>
    </row>
    <row r="74" spans="2:20" ht="21" customHeight="1" x14ac:dyDescent="0.25">
      <c r="B74" s="67">
        <v>2010</v>
      </c>
      <c r="C74" s="169">
        <v>1.04830114</v>
      </c>
      <c r="D74" s="169">
        <v>1.0577167599999999</v>
      </c>
      <c r="E74" s="169">
        <v>0.95339741</v>
      </c>
      <c r="F74" s="169">
        <v>1.0950703799999999</v>
      </c>
      <c r="G74" s="169">
        <v>1.1406573600000001</v>
      </c>
      <c r="H74" s="169">
        <v>1.125</v>
      </c>
      <c r="I74" s="169">
        <v>1.12697874</v>
      </c>
      <c r="J74" s="169">
        <v>0.86926216000000001</v>
      </c>
      <c r="K74" s="169">
        <v>0.78554210999999996</v>
      </c>
      <c r="L74" s="169">
        <v>0.97173864999999982</v>
      </c>
      <c r="M74" s="169">
        <v>1.0026949999999999</v>
      </c>
      <c r="N74" s="170">
        <v>0.77284509999999984</v>
      </c>
      <c r="O74" s="164">
        <f t="shared" si="22"/>
        <v>3.0594153099999999</v>
      </c>
      <c r="P74" s="130">
        <f t="shared" si="23"/>
        <v>5.8654549330099837</v>
      </c>
      <c r="Q74" s="166">
        <f t="shared" si="18"/>
        <v>11.949204809999999</v>
      </c>
      <c r="R74" s="130">
        <f t="shared" si="19"/>
        <v>3.0000323924334493</v>
      </c>
      <c r="S74" s="167">
        <f t="shared" si="20"/>
        <v>11.216438370000001</v>
      </c>
      <c r="T74" s="130">
        <f t="shared" si="21"/>
        <v>-9.2753493047256104</v>
      </c>
    </row>
    <row r="75" spans="2:20" ht="21" customHeight="1" x14ac:dyDescent="0.25">
      <c r="B75" s="67">
        <v>2011</v>
      </c>
      <c r="C75" s="169">
        <v>0.99613119999999999</v>
      </c>
      <c r="D75" s="169">
        <v>0.97484879000000002</v>
      </c>
      <c r="E75" s="169">
        <v>0.92759431000000003</v>
      </c>
      <c r="F75" s="169">
        <v>0.92586231999999991</v>
      </c>
      <c r="G75" s="169">
        <v>0.94141028999999998</v>
      </c>
      <c r="H75" s="169">
        <v>0.92152970000000001</v>
      </c>
      <c r="I75" s="169">
        <v>1.04846463</v>
      </c>
      <c r="J75" s="169">
        <v>0.95590086000000007</v>
      </c>
      <c r="K75" s="169">
        <v>1.1810564300000002</v>
      </c>
      <c r="L75" s="169">
        <v>0.91584863999999999</v>
      </c>
      <c r="M75" s="169">
        <v>1.0296687900000001</v>
      </c>
      <c r="N75" s="170">
        <v>1.02412737</v>
      </c>
      <c r="O75" s="164">
        <f t="shared" si="22"/>
        <v>2.8985742999999999</v>
      </c>
      <c r="P75" s="130">
        <f t="shared" si="23"/>
        <v>-5.2572466861323219</v>
      </c>
      <c r="Q75" s="166">
        <f t="shared" si="18"/>
        <v>11.84244333</v>
      </c>
      <c r="R75" s="130">
        <f t="shared" si="19"/>
        <v>-0.89346095993478869</v>
      </c>
      <c r="S75" s="167">
        <f t="shared" si="20"/>
        <v>12.50093287</v>
      </c>
      <c r="T75" s="130">
        <f t="shared" si="21"/>
        <v>11.451892816846087</v>
      </c>
    </row>
    <row r="76" spans="2:20" ht="21" customHeight="1" x14ac:dyDescent="0.25">
      <c r="B76" s="67">
        <v>2012</v>
      </c>
      <c r="C76" s="169">
        <v>1.0003883499999999</v>
      </c>
      <c r="D76" s="169">
        <v>1.2380493100000001</v>
      </c>
      <c r="E76" s="169">
        <v>0.64878141</v>
      </c>
      <c r="F76" s="169">
        <v>0.82131568999999993</v>
      </c>
      <c r="G76" s="169">
        <v>1.4585237</v>
      </c>
      <c r="H76" s="169">
        <v>1.17880769</v>
      </c>
      <c r="I76" s="169">
        <v>1.0819467300000001</v>
      </c>
      <c r="J76" s="169">
        <v>0.89790610999999998</v>
      </c>
      <c r="K76" s="169">
        <v>1.09089853</v>
      </c>
      <c r="L76" s="169">
        <v>1.8007781199999999</v>
      </c>
      <c r="M76" s="169">
        <v>0.73164284999999996</v>
      </c>
      <c r="N76" s="170">
        <v>1.4178680000000001E-2</v>
      </c>
      <c r="O76" s="164">
        <f t="shared" si="22"/>
        <v>2.8872190699999996</v>
      </c>
      <c r="P76" s="130">
        <f t="shared" si="23"/>
        <v>-0.3917522486830971</v>
      </c>
      <c r="Q76" s="166">
        <f t="shared" si="18"/>
        <v>11.963217170000002</v>
      </c>
      <c r="R76" s="130">
        <f t="shared" si="19"/>
        <v>1.0198388679982129</v>
      </c>
      <c r="S76" s="167">
        <f t="shared" si="20"/>
        <v>12.127033369999999</v>
      </c>
      <c r="T76" s="130">
        <f t="shared" si="21"/>
        <v>-2.9909727848974499</v>
      </c>
    </row>
    <row r="77" spans="2:20" ht="21" customHeight="1" x14ac:dyDescent="0.25">
      <c r="B77" s="67">
        <v>2013</v>
      </c>
      <c r="C77" s="169">
        <v>0.93867898000000005</v>
      </c>
      <c r="D77" s="169">
        <v>1.0010418000000001</v>
      </c>
      <c r="E77" s="169">
        <v>1.1687675099999999</v>
      </c>
      <c r="F77" s="169">
        <v>1.1701213800000001</v>
      </c>
      <c r="G77" s="169">
        <v>0.66920787999999998</v>
      </c>
      <c r="H77" s="169">
        <v>1.5618647999999999</v>
      </c>
      <c r="I77" s="169">
        <v>1.0805263599999999</v>
      </c>
      <c r="J77" s="169">
        <v>0.79059999000000003</v>
      </c>
      <c r="K77" s="169">
        <v>1.2056626500000003</v>
      </c>
      <c r="L77" s="169">
        <v>1.27587188</v>
      </c>
      <c r="M77" s="169">
        <v>1.7380158300000002</v>
      </c>
      <c r="N77" s="170">
        <v>1.1936796999999997</v>
      </c>
      <c r="O77" s="164">
        <f t="shared" si="22"/>
        <v>3.1084882899999999</v>
      </c>
      <c r="P77" s="130">
        <f t="shared" si="23"/>
        <v>7.6637489097770572</v>
      </c>
      <c r="Q77" s="166">
        <f t="shared" si="18"/>
        <v>13.794038760000003</v>
      </c>
      <c r="R77" s="130">
        <f t="shared" si="19"/>
        <v>15.303756205238228</v>
      </c>
      <c r="S77" s="167">
        <f t="shared" si="20"/>
        <v>14.60275388</v>
      </c>
      <c r="T77" s="130">
        <f t="shared" si="21"/>
        <v>20.414889894872946</v>
      </c>
    </row>
    <row r="78" spans="2:20" ht="21" customHeight="1" x14ac:dyDescent="0.25">
      <c r="B78" s="67">
        <v>2014</v>
      </c>
      <c r="C78" s="169">
        <v>1.30396603</v>
      </c>
      <c r="D78" s="169">
        <v>1.07462839</v>
      </c>
      <c r="E78" s="169">
        <v>1.4953779700000001</v>
      </c>
      <c r="F78" s="169">
        <v>0.97040276999999997</v>
      </c>
      <c r="G78" s="169">
        <v>1.01440872</v>
      </c>
      <c r="H78" s="169">
        <v>1.45961359</v>
      </c>
      <c r="I78" s="169">
        <v>1.61691209</v>
      </c>
      <c r="J78" s="169">
        <v>1.0280192500000001</v>
      </c>
      <c r="K78" s="169">
        <v>1.5612772100000001</v>
      </c>
      <c r="L78" s="169">
        <v>1.39124884</v>
      </c>
      <c r="M78" s="169">
        <v>1.8717652499999999</v>
      </c>
      <c r="N78" s="170">
        <v>1.39599451</v>
      </c>
      <c r="O78" s="164">
        <f t="shared" si="22"/>
        <v>3.8739723899999996</v>
      </c>
      <c r="P78" s="130">
        <f t="shared" si="23"/>
        <v>24.62560668034557</v>
      </c>
      <c r="Q78" s="166">
        <f t="shared" si="18"/>
        <v>16.183614619999997</v>
      </c>
      <c r="R78" s="130">
        <f t="shared" si="19"/>
        <v>17.323250293665215</v>
      </c>
      <c r="S78" s="167">
        <f t="shared" si="20"/>
        <v>16.867613030000001</v>
      </c>
      <c r="T78" s="130">
        <f t="shared" si="21"/>
        <v>15.509808414301652</v>
      </c>
    </row>
    <row r="79" spans="2:20" ht="21" customHeight="1" x14ac:dyDescent="0.25">
      <c r="B79" s="67">
        <v>2015</v>
      </c>
      <c r="C79" s="169">
        <v>1.4762724300000001</v>
      </c>
      <c r="D79" s="169">
        <v>1.3416943400000001</v>
      </c>
      <c r="E79" s="169">
        <v>1.1983495799999999</v>
      </c>
      <c r="F79" s="169">
        <v>1.2992472100000001</v>
      </c>
      <c r="G79" s="169">
        <v>1.44586415</v>
      </c>
      <c r="H79" s="169">
        <v>1.2409681699999999</v>
      </c>
      <c r="I79" s="169">
        <v>1.4370225599999999</v>
      </c>
      <c r="J79" s="169">
        <v>1.3152779100000001</v>
      </c>
      <c r="K79" s="169">
        <v>1.70875618</v>
      </c>
      <c r="L79" s="169">
        <v>1.3619391000000001</v>
      </c>
      <c r="M79" s="169">
        <v>1.1641188899999999</v>
      </c>
      <c r="N79" s="170">
        <v>1.3565510199999999</v>
      </c>
      <c r="O79" s="164">
        <f t="shared" si="22"/>
        <v>4.0163163500000003</v>
      </c>
      <c r="P79" s="130">
        <f t="shared" si="23"/>
        <v>3.6743669203073592</v>
      </c>
      <c r="Q79" s="166">
        <f t="shared" si="18"/>
        <v>16.346061540000001</v>
      </c>
      <c r="R79" s="130">
        <f>((Q79/Q77)-1)*100</f>
        <v>18.500910606401668</v>
      </c>
      <c r="S79" s="167"/>
      <c r="T79" s="111"/>
    </row>
    <row r="80" spans="2:20" ht="21" customHeight="1" x14ac:dyDescent="0.25">
      <c r="B80" s="82">
        <v>2016</v>
      </c>
      <c r="C80" s="171">
        <v>1.38590422</v>
      </c>
      <c r="D80" s="172">
        <v>1.0219608899999999</v>
      </c>
      <c r="E80" s="172">
        <v>1.33002452</v>
      </c>
      <c r="F80" s="172"/>
      <c r="G80" s="172"/>
      <c r="H80" s="172"/>
      <c r="I80" s="172"/>
      <c r="J80" s="172"/>
      <c r="K80" s="172"/>
      <c r="L80" s="172"/>
      <c r="M80" s="172"/>
      <c r="N80" s="173"/>
      <c r="O80" s="165">
        <f>SUM(C80:E80)</f>
        <v>3.7378896299999997</v>
      </c>
      <c r="P80" s="137">
        <f t="shared" si="23"/>
        <v>-6.9323901738965521</v>
      </c>
      <c r="Q80" s="114"/>
      <c r="R80" s="137"/>
      <c r="S80" s="168"/>
      <c r="T80" s="112"/>
    </row>
    <row r="81" spans="2:20" ht="21" customHeight="1" x14ac:dyDescent="0.25">
      <c r="B81" s="67"/>
      <c r="C81" s="68"/>
      <c r="D81" s="68"/>
      <c r="E81" s="68"/>
      <c r="F81" s="68"/>
      <c r="G81" s="68"/>
      <c r="H81" s="68"/>
      <c r="O81" s="69"/>
      <c r="P81" s="68"/>
      <c r="R81" s="92"/>
    </row>
    <row r="82" spans="2:20" ht="30" x14ac:dyDescent="0.4">
      <c r="B82" s="57" t="s">
        <v>60</v>
      </c>
      <c r="C82" s="54"/>
      <c r="D82" s="54"/>
      <c r="E82" s="54"/>
      <c r="F82" s="54"/>
      <c r="G82" s="54"/>
      <c r="H82" s="54"/>
      <c r="I82" s="54"/>
      <c r="J82" s="54"/>
      <c r="K82" s="54"/>
      <c r="L82" s="54"/>
      <c r="M82" s="54"/>
      <c r="N82" s="54"/>
      <c r="O82" s="54"/>
      <c r="P82" s="54"/>
      <c r="Q82" s="54"/>
      <c r="R82" s="91"/>
      <c r="S82" s="122"/>
      <c r="T82" s="122"/>
    </row>
    <row r="83" spans="2:20" ht="47.25" x14ac:dyDescent="0.25">
      <c r="B83" s="163" t="s">
        <v>23</v>
      </c>
      <c r="C83" s="158" t="s">
        <v>24</v>
      </c>
      <c r="D83" s="158" t="s">
        <v>25</v>
      </c>
      <c r="E83" s="158" t="s">
        <v>26</v>
      </c>
      <c r="F83" s="158" t="s">
        <v>27</v>
      </c>
      <c r="G83" s="158" t="s">
        <v>28</v>
      </c>
      <c r="H83" s="158" t="s">
        <v>29</v>
      </c>
      <c r="I83" s="158" t="s">
        <v>30</v>
      </c>
      <c r="J83" s="158" t="s">
        <v>31</v>
      </c>
      <c r="K83" s="158" t="s">
        <v>32</v>
      </c>
      <c r="L83" s="158" t="s">
        <v>33</v>
      </c>
      <c r="M83" s="158" t="s">
        <v>34</v>
      </c>
      <c r="N83" s="159" t="s">
        <v>35</v>
      </c>
      <c r="O83" s="160" t="s">
        <v>67</v>
      </c>
      <c r="P83" s="161" t="s">
        <v>64</v>
      </c>
      <c r="Q83" s="162" t="s">
        <v>23</v>
      </c>
      <c r="R83" s="161" t="s">
        <v>36</v>
      </c>
      <c r="S83" s="162" t="s">
        <v>63</v>
      </c>
      <c r="T83" s="163" t="s">
        <v>66</v>
      </c>
    </row>
    <row r="84" spans="2:20" ht="21" customHeight="1" x14ac:dyDescent="0.25">
      <c r="B84" s="67">
        <v>2000</v>
      </c>
      <c r="C84" s="169">
        <v>0</v>
      </c>
      <c r="D84" s="169">
        <v>0</v>
      </c>
      <c r="E84" s="169">
        <v>0</v>
      </c>
      <c r="F84" s="169">
        <v>1E-3</v>
      </c>
      <c r="G84" s="169">
        <v>3.0000000000000001E-3</v>
      </c>
      <c r="H84" s="169">
        <v>6.0000000000000001E-3</v>
      </c>
      <c r="I84" s="169">
        <v>5.0000000000000001E-3</v>
      </c>
      <c r="J84" s="169">
        <v>6.0000000000000001E-3</v>
      </c>
      <c r="K84" s="169">
        <v>0.03</v>
      </c>
      <c r="L84" s="169">
        <v>4.9656689999999996E-2</v>
      </c>
      <c r="M84" s="169">
        <v>5.4224959999999996E-2</v>
      </c>
      <c r="N84" s="170">
        <v>9.9323899999999993E-3</v>
      </c>
      <c r="O84" s="189">
        <f>SUM(C84:E84)</f>
        <v>0</v>
      </c>
      <c r="P84" s="110"/>
      <c r="Q84" s="166">
        <f>SUM(C84:N84)</f>
        <v>0.16481403999999999</v>
      </c>
      <c r="R84" s="110"/>
      <c r="S84" s="167">
        <f>SUM(I84:N84,C85:H85)</f>
        <v>0.37711893000000002</v>
      </c>
      <c r="T84" s="110"/>
    </row>
    <row r="85" spans="2:20" ht="21" customHeight="1" x14ac:dyDescent="0.25">
      <c r="B85" s="67">
        <v>2001</v>
      </c>
      <c r="C85" s="169">
        <v>4.7473889999999998E-2</v>
      </c>
      <c r="D85" s="169">
        <v>5.6762E-2</v>
      </c>
      <c r="E85" s="169">
        <v>3.1598000000000001E-2</v>
      </c>
      <c r="F85" s="169">
        <v>1.0808999999999999E-2</v>
      </c>
      <c r="G85" s="169">
        <v>2.0029999999999999E-2</v>
      </c>
      <c r="H85" s="169">
        <v>5.5632000000000001E-2</v>
      </c>
      <c r="I85" s="169">
        <v>1.9788E-2</v>
      </c>
      <c r="J85" s="169">
        <v>6.7812999999999998E-2</v>
      </c>
      <c r="K85" s="169">
        <v>4.1383000000000003E-2</v>
      </c>
      <c r="L85" s="169">
        <v>4.0407999999999999E-2</v>
      </c>
      <c r="M85" s="169">
        <v>5.7492000000000001E-2</v>
      </c>
      <c r="N85" s="170">
        <v>2.8240000000000001E-2</v>
      </c>
      <c r="O85" s="164">
        <f>SUM(C85:E85)</f>
        <v>0.13583389000000001</v>
      </c>
      <c r="P85" s="130" t="e">
        <f>((O85/O84)-1)*100</f>
        <v>#DIV/0!</v>
      </c>
      <c r="Q85" s="166">
        <f t="shared" ref="Q85:Q99" si="24">SUM(C85:N85)</f>
        <v>0.47742888999999999</v>
      </c>
      <c r="R85" s="130">
        <f t="shared" ref="R85:R98" si="25">((Q85/Q84)-1)*100</f>
        <v>189.67731753920964</v>
      </c>
      <c r="S85" s="167">
        <f t="shared" ref="S85:S98" si="26">SUM(I85:N85,C86:H86)</f>
        <v>0.53596999999999995</v>
      </c>
      <c r="T85" s="130">
        <f t="shared" ref="T85:T98" si="27">((S85/S84)-1)*100</f>
        <v>42.122274265044155</v>
      </c>
    </row>
    <row r="86" spans="2:20" ht="21" customHeight="1" x14ac:dyDescent="0.25">
      <c r="B86" s="67">
        <v>2002</v>
      </c>
      <c r="C86" s="169">
        <v>4.5588999999999998E-2</v>
      </c>
      <c r="D86" s="169">
        <v>6.9069000000000005E-2</v>
      </c>
      <c r="E86" s="169">
        <v>2.0442999999999999E-2</v>
      </c>
      <c r="F86" s="169">
        <v>4.5779E-2</v>
      </c>
      <c r="G86" s="169">
        <v>5.1360999999999997E-2</v>
      </c>
      <c r="H86" s="169">
        <v>4.8605000000000002E-2</v>
      </c>
      <c r="I86" s="169">
        <v>3.3921E-2</v>
      </c>
      <c r="J86" s="169">
        <v>4.8335999999999997E-2</v>
      </c>
      <c r="K86" s="169">
        <v>9.0384999999999993E-2</v>
      </c>
      <c r="L86" s="169">
        <v>2.9680999999999999E-2</v>
      </c>
      <c r="M86" s="169">
        <v>4.8237000000000002E-2</v>
      </c>
      <c r="N86" s="170">
        <v>6.6614000000000007E-2</v>
      </c>
      <c r="O86" s="164">
        <f t="shared" ref="O86:O99" si="28">SUM(C86:E86)</f>
        <v>0.135101</v>
      </c>
      <c r="P86" s="130">
        <f t="shared" ref="P86:P100" si="29">((O86/O85)-1)*100</f>
        <v>-0.53954870908873298</v>
      </c>
      <c r="Q86" s="166">
        <f t="shared" si="24"/>
        <v>0.59802</v>
      </c>
      <c r="R86" s="130">
        <f t="shared" si="25"/>
        <v>25.258444247058453</v>
      </c>
      <c r="S86" s="167">
        <f t="shared" si="26"/>
        <v>0.68098199999999987</v>
      </c>
      <c r="T86" s="130">
        <f t="shared" si="27"/>
        <v>27.055991939847356</v>
      </c>
    </row>
    <row r="87" spans="2:20" ht="21" customHeight="1" x14ac:dyDescent="0.25">
      <c r="B87" s="67">
        <v>2003</v>
      </c>
      <c r="C87" s="169">
        <v>4.1084000000000002E-2</v>
      </c>
      <c r="D87" s="169">
        <v>3.4030999999999999E-2</v>
      </c>
      <c r="E87" s="169">
        <v>6.7001000000000005E-2</v>
      </c>
      <c r="F87" s="169">
        <v>5.8224999999999999E-2</v>
      </c>
      <c r="G87" s="169">
        <v>5.4996999999999997E-2</v>
      </c>
      <c r="H87" s="169">
        <v>0.10847</v>
      </c>
      <c r="I87" s="169">
        <v>9.5277000000000001E-2</v>
      </c>
      <c r="J87" s="169">
        <v>4.4950999999999998E-2</v>
      </c>
      <c r="K87" s="169">
        <v>9.3135999999999997E-2</v>
      </c>
      <c r="L87" s="169">
        <v>8.0298999999999995E-2</v>
      </c>
      <c r="M87" s="169">
        <v>9.2698000000000003E-2</v>
      </c>
      <c r="N87" s="170">
        <v>8.1545000000000006E-2</v>
      </c>
      <c r="O87" s="164">
        <f t="shared" si="28"/>
        <v>0.14211600000000002</v>
      </c>
      <c r="P87" s="130">
        <f t="shared" si="29"/>
        <v>5.1924116031709877</v>
      </c>
      <c r="Q87" s="166">
        <f t="shared" si="24"/>
        <v>0.85171400000000008</v>
      </c>
      <c r="R87" s="130">
        <f t="shared" si="25"/>
        <v>42.422327012474504</v>
      </c>
      <c r="S87" s="167">
        <f t="shared" si="26"/>
        <v>0.94206199999999995</v>
      </c>
      <c r="T87" s="130">
        <f t="shared" si="27"/>
        <v>38.338751978760108</v>
      </c>
    </row>
    <row r="88" spans="2:20" ht="21" customHeight="1" x14ac:dyDescent="0.25">
      <c r="B88" s="67">
        <v>2004</v>
      </c>
      <c r="C88" s="169">
        <v>9.6817E-2</v>
      </c>
      <c r="D88" s="169">
        <v>6.5283999999999995E-2</v>
      </c>
      <c r="E88" s="169">
        <v>6.2282999999999998E-2</v>
      </c>
      <c r="F88" s="169">
        <v>7.5405E-2</v>
      </c>
      <c r="G88" s="169">
        <v>6.9162000000000001E-2</v>
      </c>
      <c r="H88" s="169">
        <v>8.5205000000000003E-2</v>
      </c>
      <c r="I88" s="169">
        <v>8.1820000000000004E-2</v>
      </c>
      <c r="J88" s="169">
        <v>8.5913000000000003E-2</v>
      </c>
      <c r="K88" s="169">
        <v>7.1544999999999997E-2</v>
      </c>
      <c r="L88" s="169">
        <v>8.9314000000000004E-2</v>
      </c>
      <c r="M88" s="169">
        <v>8.6286000000000002E-2</v>
      </c>
      <c r="N88" s="170">
        <v>7.7810000000000004E-2</v>
      </c>
      <c r="O88" s="164">
        <f t="shared" si="28"/>
        <v>0.224384</v>
      </c>
      <c r="P88" s="130">
        <f t="shared" si="29"/>
        <v>57.887922542148651</v>
      </c>
      <c r="Q88" s="166">
        <f t="shared" si="24"/>
        <v>0.94684400000000002</v>
      </c>
      <c r="R88" s="130">
        <f t="shared" si="25"/>
        <v>11.169242257377476</v>
      </c>
      <c r="S88" s="167">
        <f t="shared" si="26"/>
        <v>0.97988199999999992</v>
      </c>
      <c r="T88" s="130">
        <f t="shared" si="27"/>
        <v>4.0145977653275544</v>
      </c>
    </row>
    <row r="89" spans="2:20" ht="21" customHeight="1" x14ac:dyDescent="0.25">
      <c r="B89" s="67">
        <v>2005</v>
      </c>
      <c r="C89" s="169">
        <v>9.3033000000000005E-2</v>
      </c>
      <c r="D89" s="169">
        <v>8.7371000000000004E-2</v>
      </c>
      <c r="E89" s="169">
        <v>8.2641999999999993E-2</v>
      </c>
      <c r="F89" s="169">
        <v>6.0020999999999998E-2</v>
      </c>
      <c r="G89" s="169">
        <v>8.3588999999999997E-2</v>
      </c>
      <c r="H89" s="169">
        <v>8.0537999999999998E-2</v>
      </c>
      <c r="I89" s="169">
        <v>8.6205000000000004E-2</v>
      </c>
      <c r="J89" s="169">
        <v>7.2727E-2</v>
      </c>
      <c r="K89" s="169">
        <v>0.124468</v>
      </c>
      <c r="L89" s="169">
        <v>7.6341000000000006E-2</v>
      </c>
      <c r="M89" s="169">
        <v>9.5020999999999994E-2</v>
      </c>
      <c r="N89" s="170">
        <v>9.257E-2</v>
      </c>
      <c r="O89" s="164">
        <f t="shared" si="28"/>
        <v>0.263046</v>
      </c>
      <c r="P89" s="130">
        <f t="shared" si="29"/>
        <v>17.230283799201374</v>
      </c>
      <c r="Q89" s="166">
        <f t="shared" si="24"/>
        <v>1.0345260000000001</v>
      </c>
      <c r="R89" s="130">
        <f t="shared" si="25"/>
        <v>9.2604483948781393</v>
      </c>
      <c r="S89" s="167">
        <f t="shared" si="26"/>
        <v>1.0894200000000001</v>
      </c>
      <c r="T89" s="130">
        <f t="shared" si="27"/>
        <v>11.178692944660696</v>
      </c>
    </row>
    <row r="90" spans="2:20" ht="21" customHeight="1" x14ac:dyDescent="0.25">
      <c r="B90" s="67">
        <v>2006</v>
      </c>
      <c r="C90" s="169">
        <v>0.10148600000000001</v>
      </c>
      <c r="D90" s="169">
        <v>8.0829999999999999E-2</v>
      </c>
      <c r="E90" s="169">
        <v>8.8109999999999994E-2</v>
      </c>
      <c r="F90" s="169">
        <v>9.1050000000000006E-2</v>
      </c>
      <c r="G90" s="169">
        <v>7.2040000000000007E-2</v>
      </c>
      <c r="H90" s="169">
        <v>0.108572</v>
      </c>
      <c r="I90" s="169">
        <v>9.3603000000000006E-2</v>
      </c>
      <c r="J90" s="169">
        <v>0.10591</v>
      </c>
      <c r="K90" s="169">
        <v>0.13075999999999999</v>
      </c>
      <c r="L90" s="169">
        <v>9.9551000000000001E-2</v>
      </c>
      <c r="M90" s="169">
        <v>9.7345000000000001E-2</v>
      </c>
      <c r="N90" s="170">
        <v>0.13934199999999999</v>
      </c>
      <c r="O90" s="164">
        <f t="shared" si="28"/>
        <v>0.270426</v>
      </c>
      <c r="P90" s="130">
        <f t="shared" si="29"/>
        <v>2.8055929381172851</v>
      </c>
      <c r="Q90" s="166">
        <f t="shared" si="24"/>
        <v>1.208599</v>
      </c>
      <c r="R90" s="130">
        <f t="shared" si="25"/>
        <v>16.826353325097678</v>
      </c>
      <c r="S90" s="167">
        <f t="shared" si="26"/>
        <v>1.2439089999999999</v>
      </c>
      <c r="T90" s="130">
        <f t="shared" si="27"/>
        <v>14.180848524903155</v>
      </c>
    </row>
    <row r="91" spans="2:20" ht="21" customHeight="1" x14ac:dyDescent="0.25">
      <c r="B91" s="67">
        <v>2007</v>
      </c>
      <c r="C91" s="169">
        <v>9.3011999999999997E-2</v>
      </c>
      <c r="D91" s="169">
        <v>0.10122399999999999</v>
      </c>
      <c r="E91" s="169">
        <v>9.8788000000000001E-2</v>
      </c>
      <c r="F91" s="169">
        <v>9.0570999999999999E-2</v>
      </c>
      <c r="G91" s="169">
        <v>8.4147E-2</v>
      </c>
      <c r="H91" s="169">
        <v>0.109656</v>
      </c>
      <c r="I91" s="169">
        <v>0.104162</v>
      </c>
      <c r="J91" s="169">
        <v>0.10007000000000001</v>
      </c>
      <c r="K91" s="169">
        <v>0.11188099999999999</v>
      </c>
      <c r="L91" s="169">
        <v>0.102031</v>
      </c>
      <c r="M91" s="169">
        <v>0.154304</v>
      </c>
      <c r="N91" s="170">
        <v>0.113232</v>
      </c>
      <c r="O91" s="164">
        <f t="shared" si="28"/>
        <v>0.29302400000000001</v>
      </c>
      <c r="P91" s="130">
        <f t="shared" si="29"/>
        <v>8.3564450163815529</v>
      </c>
      <c r="Q91" s="166">
        <f t="shared" si="24"/>
        <v>1.2630779999999999</v>
      </c>
      <c r="R91" s="130">
        <f t="shared" si="25"/>
        <v>4.5076158428064117</v>
      </c>
      <c r="S91" s="167">
        <f t="shared" si="26"/>
        <v>1.259863</v>
      </c>
      <c r="T91" s="130">
        <f t="shared" si="27"/>
        <v>1.2825697056617402</v>
      </c>
    </row>
    <row r="92" spans="2:20" ht="21" customHeight="1" x14ac:dyDescent="0.25">
      <c r="B92" s="67">
        <v>2008</v>
      </c>
      <c r="C92" s="169">
        <v>0.102378</v>
      </c>
      <c r="D92" s="169">
        <v>7.2900000000000006E-2</v>
      </c>
      <c r="E92" s="169">
        <v>0.10932600000000001</v>
      </c>
      <c r="F92" s="169">
        <v>8.3177000000000001E-2</v>
      </c>
      <c r="G92" s="169">
        <v>0.10846</v>
      </c>
      <c r="H92" s="169">
        <v>9.7942000000000001E-2</v>
      </c>
      <c r="I92" s="169">
        <v>0.105328</v>
      </c>
      <c r="J92" s="169">
        <v>0.123278</v>
      </c>
      <c r="K92" s="169">
        <v>0.101259</v>
      </c>
      <c r="L92" s="169">
        <v>0.112321</v>
      </c>
      <c r="M92" s="169">
        <v>0.119328</v>
      </c>
      <c r="N92" s="170">
        <v>0.102174</v>
      </c>
      <c r="O92" s="164">
        <f t="shared" si="28"/>
        <v>0.28460399999999997</v>
      </c>
      <c r="P92" s="130">
        <f t="shared" si="29"/>
        <v>-2.8734847657529872</v>
      </c>
      <c r="Q92" s="166">
        <f t="shared" si="24"/>
        <v>1.2378710000000002</v>
      </c>
      <c r="R92" s="130">
        <f t="shared" si="25"/>
        <v>-1.9956803934515377</v>
      </c>
      <c r="S92" s="167">
        <f t="shared" si="26"/>
        <v>1.3073989999999998</v>
      </c>
      <c r="T92" s="130">
        <f t="shared" si="27"/>
        <v>3.7731086634022803</v>
      </c>
    </row>
    <row r="93" spans="2:20" ht="21" customHeight="1" x14ac:dyDescent="0.25">
      <c r="B93" s="67">
        <v>2009</v>
      </c>
      <c r="C93" s="169">
        <v>0.111902</v>
      </c>
      <c r="D93" s="169">
        <v>0.12030100000000001</v>
      </c>
      <c r="E93" s="169">
        <v>0.10576199999999999</v>
      </c>
      <c r="F93" s="169">
        <v>0.11075500000000001</v>
      </c>
      <c r="G93" s="169">
        <v>0.10314</v>
      </c>
      <c r="H93" s="169">
        <v>9.1851000000000002E-2</v>
      </c>
      <c r="I93" s="169">
        <v>0.110273</v>
      </c>
      <c r="J93" s="169">
        <v>0.11127908</v>
      </c>
      <c r="K93" s="169">
        <v>0.10558604000000001</v>
      </c>
      <c r="L93" s="169">
        <v>0.12107061</v>
      </c>
      <c r="M93" s="169">
        <v>0.16368419000000001</v>
      </c>
      <c r="N93" s="170">
        <v>0.105157</v>
      </c>
      <c r="O93" s="164">
        <f t="shared" si="28"/>
        <v>0.33796499999999996</v>
      </c>
      <c r="P93" s="130">
        <f t="shared" si="29"/>
        <v>18.749209427836576</v>
      </c>
      <c r="Q93" s="166">
        <f t="shared" si="24"/>
        <v>1.3607609199999999</v>
      </c>
      <c r="R93" s="130">
        <f t="shared" si="25"/>
        <v>9.9275223347182084</v>
      </c>
      <c r="S93" s="167">
        <f t="shared" si="26"/>
        <v>1.42834441</v>
      </c>
      <c r="T93" s="130">
        <f t="shared" si="27"/>
        <v>9.250841556403234</v>
      </c>
    </row>
    <row r="94" spans="2:20" ht="21" customHeight="1" x14ac:dyDescent="0.25">
      <c r="B94" s="67">
        <v>2010</v>
      </c>
      <c r="C94" s="169">
        <v>0.12238981</v>
      </c>
      <c r="D94" s="169">
        <v>0.12828239</v>
      </c>
      <c r="E94" s="169">
        <v>0.11357567</v>
      </c>
      <c r="F94" s="169">
        <v>0.12386017000000001</v>
      </c>
      <c r="G94" s="169">
        <v>0.11918645</v>
      </c>
      <c r="H94" s="169">
        <v>0.104</v>
      </c>
      <c r="I94" s="169">
        <v>0.11071386</v>
      </c>
      <c r="J94" s="169">
        <v>8.6039729999999995E-2</v>
      </c>
      <c r="K94" s="169">
        <v>0.1088774</v>
      </c>
      <c r="L94" s="169">
        <v>0.12788655000000002</v>
      </c>
      <c r="M94" s="169">
        <v>0.10390199999999999</v>
      </c>
      <c r="N94" s="170">
        <v>8.897237999999999E-2</v>
      </c>
      <c r="O94" s="164">
        <f t="shared" si="28"/>
        <v>0.36424787000000003</v>
      </c>
      <c r="P94" s="130">
        <f t="shared" si="29"/>
        <v>7.776802331602406</v>
      </c>
      <c r="Q94" s="166">
        <f t="shared" si="24"/>
        <v>1.3376864099999997</v>
      </c>
      <c r="R94" s="130">
        <f t="shared" si="25"/>
        <v>-1.6957063993284227</v>
      </c>
      <c r="S94" s="167">
        <f t="shared" si="26"/>
        <v>1.2204743799999997</v>
      </c>
      <c r="T94" s="130">
        <f t="shared" si="27"/>
        <v>-14.55321479502274</v>
      </c>
    </row>
    <row r="95" spans="2:20" ht="21" customHeight="1" x14ac:dyDescent="0.25">
      <c r="B95" s="67">
        <v>2011</v>
      </c>
      <c r="C95" s="169">
        <v>0.10891066000000001</v>
      </c>
      <c r="D95" s="169">
        <v>0.10041548</v>
      </c>
      <c r="E95" s="169">
        <v>9.2041010000000006E-2</v>
      </c>
      <c r="F95" s="169">
        <v>9.0583119999999989E-2</v>
      </c>
      <c r="G95" s="169">
        <v>0.10500145000000001</v>
      </c>
      <c r="H95" s="169">
        <v>9.7130739999999993E-2</v>
      </c>
      <c r="I95" s="169">
        <v>0.12759839000000001</v>
      </c>
      <c r="J95" s="169">
        <v>0.10390328</v>
      </c>
      <c r="K95" s="169">
        <v>0.13263533999999999</v>
      </c>
      <c r="L95" s="169">
        <v>0.10819490999999999</v>
      </c>
      <c r="M95" s="169">
        <v>0.11898093000000001</v>
      </c>
      <c r="N95" s="170">
        <v>0.10332502</v>
      </c>
      <c r="O95" s="164">
        <f t="shared" si="28"/>
        <v>0.30136715000000003</v>
      </c>
      <c r="P95" s="130">
        <f t="shared" si="29"/>
        <v>-17.263167523807343</v>
      </c>
      <c r="Q95" s="166">
        <f t="shared" si="24"/>
        <v>1.2887203300000001</v>
      </c>
      <c r="R95" s="130">
        <f t="shared" si="25"/>
        <v>-3.660505155315108</v>
      </c>
      <c r="S95" s="167">
        <f t="shared" si="26"/>
        <v>1.3276727399999999</v>
      </c>
      <c r="T95" s="130">
        <f t="shared" si="27"/>
        <v>8.7833355420373636</v>
      </c>
    </row>
    <row r="96" spans="2:20" ht="21" customHeight="1" x14ac:dyDescent="0.25">
      <c r="B96" s="67">
        <v>2012</v>
      </c>
      <c r="C96" s="169">
        <v>9.4216569999999986E-2</v>
      </c>
      <c r="D96" s="169">
        <v>9.5629419999999993E-2</v>
      </c>
      <c r="E96" s="169">
        <v>9.0388070000000001E-2</v>
      </c>
      <c r="F96" s="169">
        <v>6.6024670000000008E-2</v>
      </c>
      <c r="G96" s="169">
        <v>0.17921210000000001</v>
      </c>
      <c r="H96" s="169">
        <v>0.10756404</v>
      </c>
      <c r="I96" s="169">
        <v>9.9721420000000005E-2</v>
      </c>
      <c r="J96" s="169">
        <v>0.11616120999999999</v>
      </c>
      <c r="K96" s="169">
        <v>0.1298803</v>
      </c>
      <c r="L96" s="169">
        <v>0.12502384</v>
      </c>
      <c r="M96" s="169">
        <v>0.12328934</v>
      </c>
      <c r="N96" s="170">
        <v>5.5983089999999999E-2</v>
      </c>
      <c r="O96" s="164">
        <f t="shared" si="28"/>
        <v>0.28023405999999995</v>
      </c>
      <c r="P96" s="130">
        <f t="shared" si="29"/>
        <v>-7.0124066275969561</v>
      </c>
      <c r="Q96" s="166">
        <f t="shared" si="24"/>
        <v>1.28309407</v>
      </c>
      <c r="R96" s="130">
        <f t="shared" si="25"/>
        <v>-0.43657726731137769</v>
      </c>
      <c r="S96" s="167">
        <f t="shared" si="26"/>
        <v>1.2762989</v>
      </c>
      <c r="T96" s="130">
        <f t="shared" si="27"/>
        <v>-3.8694656033986141</v>
      </c>
    </row>
    <row r="97" spans="2:20" ht="21" customHeight="1" x14ac:dyDescent="0.25">
      <c r="B97" s="67">
        <v>2013</v>
      </c>
      <c r="C97" s="169">
        <v>8.1590679999999999E-2</v>
      </c>
      <c r="D97" s="169">
        <v>0.10480018000000001</v>
      </c>
      <c r="E97" s="169">
        <v>0.11537077</v>
      </c>
      <c r="F97" s="169">
        <v>9.7046839999999995E-2</v>
      </c>
      <c r="G97" s="169">
        <v>8.3830059999999998E-2</v>
      </c>
      <c r="H97" s="169">
        <v>0.14360117</v>
      </c>
      <c r="I97" s="169">
        <v>0.10826722</v>
      </c>
      <c r="J97" s="169">
        <v>0.10078449</v>
      </c>
      <c r="K97" s="169">
        <v>9.4914360000000003E-2</v>
      </c>
      <c r="L97" s="169">
        <v>0.11525702</v>
      </c>
      <c r="M97" s="169">
        <v>0.14503393000000001</v>
      </c>
      <c r="N97" s="170">
        <v>0.13756330999999999</v>
      </c>
      <c r="O97" s="164">
        <f t="shared" si="28"/>
        <v>0.30176163</v>
      </c>
      <c r="P97" s="130">
        <f t="shared" si="29"/>
        <v>7.6819962569860456</v>
      </c>
      <c r="Q97" s="166">
        <f t="shared" si="24"/>
        <v>1.3280600300000001</v>
      </c>
      <c r="R97" s="130">
        <f t="shared" si="25"/>
        <v>3.5044944132584188</v>
      </c>
      <c r="S97" s="167">
        <f t="shared" si="26"/>
        <v>1.3977703000000001</v>
      </c>
      <c r="T97" s="130">
        <f t="shared" si="27"/>
        <v>9.5174727487424846</v>
      </c>
    </row>
    <row r="98" spans="2:20" ht="21" customHeight="1" x14ac:dyDescent="0.25">
      <c r="B98" s="67">
        <v>2014</v>
      </c>
      <c r="C98" s="169">
        <v>0.12224601</v>
      </c>
      <c r="D98" s="169">
        <v>0.11362245</v>
      </c>
      <c r="E98" s="169">
        <v>0.11133912999999999</v>
      </c>
      <c r="F98" s="169">
        <v>0.10898539</v>
      </c>
      <c r="G98" s="169">
        <v>0.10480159999999999</v>
      </c>
      <c r="H98" s="169">
        <v>0.13495539000000001</v>
      </c>
      <c r="I98" s="169">
        <v>0.10890912</v>
      </c>
      <c r="J98" s="169">
        <v>0.11488577</v>
      </c>
      <c r="K98" s="169">
        <v>0.12710487000000001</v>
      </c>
      <c r="L98" s="169">
        <v>0.14178817999999999</v>
      </c>
      <c r="M98" s="169">
        <v>0.12559496000000001</v>
      </c>
      <c r="N98" s="170">
        <v>0.14283966000000001</v>
      </c>
      <c r="O98" s="164">
        <f t="shared" si="28"/>
        <v>0.34720759000000001</v>
      </c>
      <c r="P98" s="130">
        <f t="shared" si="29"/>
        <v>15.060218225889098</v>
      </c>
      <c r="Q98" s="166">
        <f t="shared" si="24"/>
        <v>1.4570725299999998</v>
      </c>
      <c r="R98" s="130">
        <f t="shared" si="25"/>
        <v>9.7143575655988847</v>
      </c>
      <c r="S98" s="167">
        <f t="shared" si="26"/>
        <v>1.47980274</v>
      </c>
      <c r="T98" s="130">
        <f t="shared" si="27"/>
        <v>5.8688069134105847</v>
      </c>
    </row>
    <row r="99" spans="2:20" ht="21" customHeight="1" x14ac:dyDescent="0.25">
      <c r="B99" s="67">
        <v>2015</v>
      </c>
      <c r="C99" s="169">
        <v>0.13161299000000001</v>
      </c>
      <c r="D99" s="169">
        <v>0.11712341</v>
      </c>
      <c r="E99" s="169">
        <v>0.10298274</v>
      </c>
      <c r="F99" s="169">
        <v>0.14183365000000001</v>
      </c>
      <c r="G99" s="169">
        <v>0.10994529</v>
      </c>
      <c r="H99" s="169">
        <v>0.1151821</v>
      </c>
      <c r="I99" s="169">
        <v>0.1323869</v>
      </c>
      <c r="J99" s="169">
        <v>0.1230599</v>
      </c>
      <c r="K99" s="169">
        <v>0.11604776</v>
      </c>
      <c r="L99" s="169">
        <v>0.10843342</v>
      </c>
      <c r="M99" s="169">
        <v>0.10942385</v>
      </c>
      <c r="N99" s="170">
        <v>0.11676233</v>
      </c>
      <c r="O99" s="164">
        <f t="shared" si="28"/>
        <v>0.35171914000000004</v>
      </c>
      <c r="P99" s="130">
        <f t="shared" si="29"/>
        <v>1.2993811569614655</v>
      </c>
      <c r="Q99" s="166">
        <f t="shared" si="24"/>
        <v>1.42479434</v>
      </c>
      <c r="R99" s="130">
        <f>((Q99/Q97)-1)*100</f>
        <v>7.2838808348143713</v>
      </c>
      <c r="S99" s="167"/>
      <c r="T99" s="111"/>
    </row>
    <row r="100" spans="2:20" ht="21" customHeight="1" x14ac:dyDescent="0.25">
      <c r="B100" s="82">
        <v>2016</v>
      </c>
      <c r="C100" s="171">
        <v>0.12055722000000001</v>
      </c>
      <c r="D100" s="172">
        <v>0.11528297</v>
      </c>
      <c r="E100" s="172">
        <v>0.10968055</v>
      </c>
      <c r="F100" s="172"/>
      <c r="G100" s="172"/>
      <c r="H100" s="172"/>
      <c r="I100" s="172"/>
      <c r="J100" s="172"/>
      <c r="K100" s="172"/>
      <c r="L100" s="172"/>
      <c r="M100" s="172"/>
      <c r="N100" s="173"/>
      <c r="O100" s="165">
        <f>SUM(C100:E100)</f>
        <v>0.34552073999999999</v>
      </c>
      <c r="P100" s="137">
        <f t="shared" si="29"/>
        <v>-1.7623152382324259</v>
      </c>
      <c r="Q100" s="114"/>
      <c r="R100" s="137"/>
      <c r="S100" s="168"/>
      <c r="T100" s="112"/>
    </row>
    <row r="101" spans="2:20" ht="21" customHeight="1" x14ac:dyDescent="0.25">
      <c r="B101" s="67"/>
      <c r="C101" s="68"/>
      <c r="D101" s="68"/>
      <c r="E101" s="68"/>
      <c r="F101" s="68"/>
      <c r="G101" s="68"/>
      <c r="H101" s="68"/>
      <c r="O101" s="69"/>
      <c r="P101" s="68"/>
      <c r="R101" s="92"/>
    </row>
    <row r="102" spans="2:20" ht="30" x14ac:dyDescent="0.4">
      <c r="B102" s="57" t="s">
        <v>61</v>
      </c>
      <c r="C102" s="54"/>
      <c r="D102" s="54"/>
      <c r="E102" s="54"/>
      <c r="F102" s="54"/>
      <c r="G102" s="54"/>
      <c r="H102" s="54"/>
      <c r="I102" s="54"/>
      <c r="J102" s="54"/>
      <c r="K102" s="54"/>
      <c r="L102" s="54"/>
      <c r="M102" s="54"/>
      <c r="N102" s="54"/>
      <c r="O102" s="54"/>
      <c r="P102" s="54"/>
      <c r="Q102" s="54"/>
      <c r="R102" s="91"/>
      <c r="S102" s="122"/>
      <c r="T102" s="122"/>
    </row>
    <row r="103" spans="2:20" ht="47.25" x14ac:dyDescent="0.25">
      <c r="B103" s="163" t="s">
        <v>23</v>
      </c>
      <c r="C103" s="158" t="s">
        <v>24</v>
      </c>
      <c r="D103" s="158" t="s">
        <v>25</v>
      </c>
      <c r="E103" s="158" t="s">
        <v>26</v>
      </c>
      <c r="F103" s="158" t="s">
        <v>27</v>
      </c>
      <c r="G103" s="158" t="s">
        <v>28</v>
      </c>
      <c r="H103" s="158" t="s">
        <v>29</v>
      </c>
      <c r="I103" s="158" t="s">
        <v>30</v>
      </c>
      <c r="J103" s="158" t="s">
        <v>31</v>
      </c>
      <c r="K103" s="158" t="s">
        <v>32</v>
      </c>
      <c r="L103" s="158" t="s">
        <v>33</v>
      </c>
      <c r="M103" s="158" t="s">
        <v>34</v>
      </c>
      <c r="N103" s="159" t="s">
        <v>35</v>
      </c>
      <c r="O103" s="160" t="s">
        <v>67</v>
      </c>
      <c r="P103" s="161" t="s">
        <v>64</v>
      </c>
      <c r="Q103" s="162" t="s">
        <v>23</v>
      </c>
      <c r="R103" s="161" t="s">
        <v>36</v>
      </c>
      <c r="S103" s="162" t="s">
        <v>63</v>
      </c>
      <c r="T103" s="163" t="s">
        <v>66</v>
      </c>
    </row>
    <row r="104" spans="2:20" ht="21" customHeight="1" x14ac:dyDescent="0.25">
      <c r="B104" s="67">
        <v>2000</v>
      </c>
      <c r="C104" s="169">
        <v>0</v>
      </c>
      <c r="D104" s="169">
        <v>0</v>
      </c>
      <c r="E104" s="169">
        <v>1E-3</v>
      </c>
      <c r="F104" s="169">
        <v>3.0000000000000001E-3</v>
      </c>
      <c r="G104" s="169">
        <v>1.6E-2</v>
      </c>
      <c r="H104" s="169">
        <v>1.2E-2</v>
      </c>
      <c r="I104" s="169">
        <v>1.4E-2</v>
      </c>
      <c r="J104" s="169">
        <v>0.04</v>
      </c>
      <c r="K104" s="169">
        <v>7.6999999999999999E-2</v>
      </c>
      <c r="L104" s="169">
        <v>0.13175158000000001</v>
      </c>
      <c r="M104" s="169">
        <v>0.19968691</v>
      </c>
      <c r="N104" s="170">
        <v>0.11797189999999999</v>
      </c>
      <c r="O104" s="189">
        <f>SUM(C104:E104)</f>
        <v>1E-3</v>
      </c>
      <c r="P104" s="110"/>
      <c r="Q104" s="166">
        <f>SUM(C104:N104)</f>
        <v>0.61241038999999997</v>
      </c>
      <c r="R104" s="110"/>
      <c r="S104" s="167">
        <f>SUM(I104:N104,C105:H105)</f>
        <v>1.29668139</v>
      </c>
      <c r="T104" s="110"/>
    </row>
    <row r="105" spans="2:20" ht="21" customHeight="1" x14ac:dyDescent="0.25">
      <c r="B105" s="67">
        <v>2001</v>
      </c>
      <c r="C105" s="169">
        <v>0.121</v>
      </c>
      <c r="D105" s="169">
        <v>0.18312600000000001</v>
      </c>
      <c r="E105" s="169">
        <v>9.4757999999999995E-2</v>
      </c>
      <c r="F105" s="169">
        <v>5.9556999999999999E-2</v>
      </c>
      <c r="G105" s="169">
        <v>9.9971000000000004E-2</v>
      </c>
      <c r="H105" s="169">
        <v>0.157859</v>
      </c>
      <c r="I105" s="169">
        <v>0.22279599999999999</v>
      </c>
      <c r="J105" s="169">
        <v>0.14266799999999999</v>
      </c>
      <c r="K105" s="169">
        <v>0.121809</v>
      </c>
      <c r="L105" s="169">
        <v>0.21102599999999999</v>
      </c>
      <c r="M105" s="169">
        <v>0.140544</v>
      </c>
      <c r="N105" s="170">
        <v>0.170483</v>
      </c>
      <c r="O105" s="164">
        <f>SUM(C105:E105)</f>
        <v>0.39888400000000002</v>
      </c>
      <c r="P105" s="130">
        <f>((O105/O104)-1)*100</f>
        <v>39788.400000000001</v>
      </c>
      <c r="Q105" s="166">
        <f t="shared" ref="Q105:Q119" si="30">SUM(C105:N105)</f>
        <v>1.7255969999999998</v>
      </c>
      <c r="R105" s="130">
        <f t="shared" ref="R105:R118" si="31">((Q105/Q104)-1)*100</f>
        <v>181.7713461719681</v>
      </c>
      <c r="S105" s="167">
        <f t="shared" ref="S105:S118" si="32">SUM(I105:N105,C106:H106)</f>
        <v>1.8933269999999998</v>
      </c>
      <c r="T105" s="130">
        <f t="shared" ref="T105:T118" si="33">((S105/S104)-1)*100</f>
        <v>46.013277787537277</v>
      </c>
    </row>
    <row r="106" spans="2:20" ht="21" customHeight="1" x14ac:dyDescent="0.25">
      <c r="B106" s="67">
        <v>2002</v>
      </c>
      <c r="C106" s="169">
        <v>0.14397199999999999</v>
      </c>
      <c r="D106" s="169">
        <v>0.15396699999999999</v>
      </c>
      <c r="E106" s="169">
        <v>0.175619</v>
      </c>
      <c r="F106" s="169">
        <v>0.14960000000000001</v>
      </c>
      <c r="G106" s="169">
        <v>5.3633E-2</v>
      </c>
      <c r="H106" s="169">
        <v>0.20721000000000001</v>
      </c>
      <c r="I106" s="169">
        <v>0.18907399999999999</v>
      </c>
      <c r="J106" s="169">
        <v>0.163274</v>
      </c>
      <c r="K106" s="169">
        <v>0.16067200000000001</v>
      </c>
      <c r="L106" s="169">
        <v>0.211698</v>
      </c>
      <c r="M106" s="169">
        <v>0.407802</v>
      </c>
      <c r="N106" s="170">
        <v>0.10204000000000001</v>
      </c>
      <c r="O106" s="164">
        <f t="shared" ref="O106:O119" si="34">SUM(C106:E106)</f>
        <v>0.47355799999999992</v>
      </c>
      <c r="P106" s="130">
        <f t="shared" ref="P106:P120" si="35">((O106/O105)-1)*100</f>
        <v>18.720730839040911</v>
      </c>
      <c r="Q106" s="166">
        <f t="shared" si="30"/>
        <v>2.1185610000000001</v>
      </c>
      <c r="R106" s="130">
        <f t="shared" si="31"/>
        <v>22.772640425313682</v>
      </c>
      <c r="S106" s="167">
        <f t="shared" si="32"/>
        <v>2.6285639999999999</v>
      </c>
      <c r="T106" s="130">
        <f t="shared" si="33"/>
        <v>38.83307004019909</v>
      </c>
    </row>
    <row r="107" spans="2:20" ht="21" customHeight="1" x14ac:dyDescent="0.25">
      <c r="B107" s="67">
        <v>2003</v>
      </c>
      <c r="C107" s="169">
        <v>0.22143699999999999</v>
      </c>
      <c r="D107" s="169">
        <v>0.21798000000000001</v>
      </c>
      <c r="E107" s="169">
        <v>0.18019299999999999</v>
      </c>
      <c r="F107" s="169">
        <v>0.25351400000000002</v>
      </c>
      <c r="G107" s="169">
        <v>0.21896399999999999</v>
      </c>
      <c r="H107" s="169">
        <v>0.30191600000000002</v>
      </c>
      <c r="I107" s="169">
        <v>0.26143499999999997</v>
      </c>
      <c r="J107" s="169">
        <v>0.30436999999999997</v>
      </c>
      <c r="K107" s="169">
        <v>0.24935099999999999</v>
      </c>
      <c r="L107" s="169">
        <v>0.29466100000000001</v>
      </c>
      <c r="M107" s="169">
        <v>0.286491</v>
      </c>
      <c r="N107" s="170">
        <v>0.26293499999999997</v>
      </c>
      <c r="O107" s="164">
        <f t="shared" si="34"/>
        <v>0.61960999999999999</v>
      </c>
      <c r="P107" s="130">
        <f t="shared" si="35"/>
        <v>30.841417524358185</v>
      </c>
      <c r="Q107" s="166">
        <f t="shared" si="30"/>
        <v>3.0532469999999998</v>
      </c>
      <c r="R107" s="130">
        <f t="shared" si="31"/>
        <v>44.118909014184602</v>
      </c>
      <c r="S107" s="167">
        <f t="shared" si="32"/>
        <v>3.2068339999999997</v>
      </c>
      <c r="T107" s="130">
        <f t="shared" si="33"/>
        <v>21.99946434631228</v>
      </c>
    </row>
    <row r="108" spans="2:20" ht="21" customHeight="1" x14ac:dyDescent="0.25">
      <c r="B108" s="67">
        <v>2004</v>
      </c>
      <c r="C108" s="169">
        <v>0.24409</v>
      </c>
      <c r="D108" s="169">
        <v>0.31062099999999998</v>
      </c>
      <c r="E108" s="169">
        <v>0.231794</v>
      </c>
      <c r="F108" s="169">
        <v>0.25425500000000001</v>
      </c>
      <c r="G108" s="169">
        <v>0.24001800000000001</v>
      </c>
      <c r="H108" s="169">
        <v>0.26681300000000002</v>
      </c>
      <c r="I108" s="169">
        <v>0.29043799999999997</v>
      </c>
      <c r="J108" s="169">
        <v>0.30661699999999997</v>
      </c>
      <c r="K108" s="169">
        <v>0.20541400000000001</v>
      </c>
      <c r="L108" s="169">
        <v>0.27560000000000001</v>
      </c>
      <c r="M108" s="169">
        <v>0.196934</v>
      </c>
      <c r="N108" s="170">
        <v>0.14263899999999999</v>
      </c>
      <c r="O108" s="164">
        <f t="shared" si="34"/>
        <v>0.78650500000000001</v>
      </c>
      <c r="P108" s="130">
        <f t="shared" si="35"/>
        <v>26.93549168025049</v>
      </c>
      <c r="Q108" s="166">
        <f t="shared" si="30"/>
        <v>2.9652330000000005</v>
      </c>
      <c r="R108" s="130">
        <f t="shared" si="31"/>
        <v>-2.8826360920030214</v>
      </c>
      <c r="S108" s="167">
        <f t="shared" si="32"/>
        <v>2.7394320000000003</v>
      </c>
      <c r="T108" s="130">
        <f t="shared" si="33"/>
        <v>-14.575185369744725</v>
      </c>
    </row>
    <row r="109" spans="2:20" ht="21" customHeight="1" x14ac:dyDescent="0.25">
      <c r="B109" s="67">
        <v>2005</v>
      </c>
      <c r="C109" s="169">
        <v>0.27009</v>
      </c>
      <c r="D109" s="169">
        <v>0.21684300000000001</v>
      </c>
      <c r="E109" s="169">
        <v>0.229181</v>
      </c>
      <c r="F109" s="169">
        <v>0.16633800000000001</v>
      </c>
      <c r="G109" s="169">
        <v>0.20116200000000001</v>
      </c>
      <c r="H109" s="169">
        <v>0.238176</v>
      </c>
      <c r="I109" s="169">
        <v>0.13234000000000001</v>
      </c>
      <c r="J109" s="169">
        <v>0.220805</v>
      </c>
      <c r="K109" s="169">
        <v>0.154639</v>
      </c>
      <c r="L109" s="169">
        <v>0.21804899999999999</v>
      </c>
      <c r="M109" s="169">
        <v>0.22240399999999999</v>
      </c>
      <c r="N109" s="170">
        <v>0.21493699999999999</v>
      </c>
      <c r="O109" s="164">
        <f t="shared" si="34"/>
        <v>0.71611400000000003</v>
      </c>
      <c r="P109" s="130">
        <f t="shared" si="35"/>
        <v>-8.9498477441338551</v>
      </c>
      <c r="Q109" s="166">
        <f t="shared" si="30"/>
        <v>2.4849640000000002</v>
      </c>
      <c r="R109" s="130">
        <f t="shared" si="31"/>
        <v>-16.196669873834544</v>
      </c>
      <c r="S109" s="167">
        <f t="shared" si="32"/>
        <v>2.57172</v>
      </c>
      <c r="T109" s="130">
        <f t="shared" si="33"/>
        <v>-6.122145028604475</v>
      </c>
    </row>
    <row r="110" spans="2:20" ht="21" customHeight="1" x14ac:dyDescent="0.25">
      <c r="B110" s="67">
        <v>2006</v>
      </c>
      <c r="C110" s="169">
        <v>0.235377</v>
      </c>
      <c r="D110" s="169">
        <v>0.24712100000000001</v>
      </c>
      <c r="E110" s="169">
        <v>0.21856900000000001</v>
      </c>
      <c r="F110" s="169">
        <v>0.23843700000000001</v>
      </c>
      <c r="G110" s="169">
        <v>0.230517</v>
      </c>
      <c r="H110" s="169">
        <v>0.23852499999999999</v>
      </c>
      <c r="I110" s="169">
        <v>0.25746400000000003</v>
      </c>
      <c r="J110" s="169">
        <v>0.23924799999999999</v>
      </c>
      <c r="K110" s="169">
        <v>0.200436</v>
      </c>
      <c r="L110" s="169">
        <v>0.27748899999999999</v>
      </c>
      <c r="M110" s="169">
        <v>0.26958300000000002</v>
      </c>
      <c r="N110" s="170">
        <v>0.23654900000000001</v>
      </c>
      <c r="O110" s="164">
        <f t="shared" si="34"/>
        <v>0.701067</v>
      </c>
      <c r="P110" s="130">
        <f t="shared" si="35"/>
        <v>-2.1012017639649549</v>
      </c>
      <c r="Q110" s="166">
        <f t="shared" si="30"/>
        <v>2.8893149999999999</v>
      </c>
      <c r="R110" s="130">
        <f t="shared" si="31"/>
        <v>16.271905749942441</v>
      </c>
      <c r="S110" s="167">
        <f t="shared" si="32"/>
        <v>2.7246720000000004</v>
      </c>
      <c r="T110" s="130">
        <f t="shared" si="33"/>
        <v>5.9474592879473764</v>
      </c>
    </row>
    <row r="111" spans="2:20" ht="21" customHeight="1" x14ac:dyDescent="0.25">
      <c r="B111" s="67">
        <v>2007</v>
      </c>
      <c r="C111" s="169">
        <v>0.20952799999999999</v>
      </c>
      <c r="D111" s="169">
        <v>0.22644</v>
      </c>
      <c r="E111" s="169">
        <v>0.15836700000000001</v>
      </c>
      <c r="F111" s="169">
        <v>0.246033</v>
      </c>
      <c r="G111" s="169">
        <v>0.21738199999999999</v>
      </c>
      <c r="H111" s="169">
        <v>0.18615300000000001</v>
      </c>
      <c r="I111" s="169">
        <v>0.20907899999999999</v>
      </c>
      <c r="J111" s="169">
        <v>0.18015300000000001</v>
      </c>
      <c r="K111" s="169">
        <v>0.22487299999999999</v>
      </c>
      <c r="L111" s="169">
        <v>0.19037000000000001</v>
      </c>
      <c r="M111" s="169">
        <v>0.172901</v>
      </c>
      <c r="N111" s="170">
        <v>0.20701700000000001</v>
      </c>
      <c r="O111" s="164">
        <f t="shared" si="34"/>
        <v>0.59433500000000006</v>
      </c>
      <c r="P111" s="130">
        <f t="shared" si="35"/>
        <v>-15.224222506550722</v>
      </c>
      <c r="Q111" s="166">
        <f t="shared" si="30"/>
        <v>2.428296</v>
      </c>
      <c r="R111" s="130">
        <f t="shared" si="31"/>
        <v>-15.955996490517643</v>
      </c>
      <c r="S111" s="167">
        <f t="shared" si="32"/>
        <v>2.1520099999999998</v>
      </c>
      <c r="T111" s="130">
        <f t="shared" si="33"/>
        <v>-21.017649096845435</v>
      </c>
    </row>
    <row r="112" spans="2:20" ht="21" customHeight="1" x14ac:dyDescent="0.25">
      <c r="B112" s="67">
        <v>2008</v>
      </c>
      <c r="C112" s="169">
        <v>5.7241E-2</v>
      </c>
      <c r="D112" s="169">
        <v>0.22639200000000001</v>
      </c>
      <c r="E112" s="169">
        <v>0.179641</v>
      </c>
      <c r="F112" s="169">
        <v>0.18260699999999999</v>
      </c>
      <c r="G112" s="169">
        <v>0.153616</v>
      </c>
      <c r="H112" s="169">
        <v>0.16811999999999999</v>
      </c>
      <c r="I112" s="169">
        <v>0.165323</v>
      </c>
      <c r="J112" s="169">
        <v>0.19003800000000001</v>
      </c>
      <c r="K112" s="169">
        <v>0.173155</v>
      </c>
      <c r="L112" s="169">
        <v>0.18890199999999999</v>
      </c>
      <c r="M112" s="169">
        <v>0.13974500000000001</v>
      </c>
      <c r="N112" s="170">
        <v>0.213223</v>
      </c>
      <c r="O112" s="164">
        <f t="shared" si="34"/>
        <v>0.46327400000000002</v>
      </c>
      <c r="P112" s="130">
        <f t="shared" si="35"/>
        <v>-22.051704846593257</v>
      </c>
      <c r="Q112" s="166">
        <f t="shared" si="30"/>
        <v>2.0380029999999998</v>
      </c>
      <c r="R112" s="130">
        <f t="shared" si="31"/>
        <v>-16.072711069820166</v>
      </c>
      <c r="S112" s="167">
        <f t="shared" si="32"/>
        <v>2.1797430000000002</v>
      </c>
      <c r="T112" s="130">
        <f t="shared" si="33"/>
        <v>1.2887021900455986</v>
      </c>
    </row>
    <row r="113" spans="2:20" ht="21" customHeight="1" x14ac:dyDescent="0.25">
      <c r="B113" s="67">
        <v>2009</v>
      </c>
      <c r="C113" s="169">
        <v>0.191246</v>
      </c>
      <c r="D113" s="169">
        <v>0.186806</v>
      </c>
      <c r="E113" s="169">
        <v>0.220084</v>
      </c>
      <c r="F113" s="169">
        <v>0.17347000000000001</v>
      </c>
      <c r="G113" s="169">
        <v>0.16173999999999999</v>
      </c>
      <c r="H113" s="169">
        <v>0.176011</v>
      </c>
      <c r="I113" s="169">
        <v>0.15870799999999999</v>
      </c>
      <c r="J113" s="169">
        <v>0.15242221</v>
      </c>
      <c r="K113" s="169">
        <v>0.16133748000000001</v>
      </c>
      <c r="L113" s="169">
        <v>0.15368129</v>
      </c>
      <c r="M113" s="169">
        <v>0.18292407999999999</v>
      </c>
      <c r="N113" s="170">
        <v>0.19015376000000001</v>
      </c>
      <c r="O113" s="164">
        <f t="shared" si="34"/>
        <v>0.598136</v>
      </c>
      <c r="P113" s="130">
        <f t="shared" si="35"/>
        <v>29.110634311444183</v>
      </c>
      <c r="Q113" s="166">
        <f t="shared" si="30"/>
        <v>2.1085838200000002</v>
      </c>
      <c r="R113" s="130">
        <f t="shared" si="31"/>
        <v>3.4632343524519049</v>
      </c>
      <c r="S113" s="167">
        <f t="shared" si="32"/>
        <v>2.1468682400000003</v>
      </c>
      <c r="T113" s="130">
        <f t="shared" si="33"/>
        <v>-1.5081943146508459</v>
      </c>
    </row>
    <row r="114" spans="2:20" ht="21" customHeight="1" x14ac:dyDescent="0.25">
      <c r="B114" s="67">
        <v>2010</v>
      </c>
      <c r="C114" s="169">
        <v>0.19831357999999999</v>
      </c>
      <c r="D114" s="169">
        <v>0.1912083</v>
      </c>
      <c r="E114" s="169">
        <v>0.20683887000000001</v>
      </c>
      <c r="F114" s="169">
        <v>0.18645057000000001</v>
      </c>
      <c r="G114" s="169">
        <v>0.18183009999999999</v>
      </c>
      <c r="H114" s="169">
        <v>0.183</v>
      </c>
      <c r="I114" s="169">
        <v>0.15247260000000001</v>
      </c>
      <c r="J114" s="169">
        <v>0.15527505999999999</v>
      </c>
      <c r="K114" s="169">
        <v>0.15852094999999999</v>
      </c>
      <c r="L114" s="169">
        <v>0.16461630999999999</v>
      </c>
      <c r="M114" s="169">
        <v>0.17421400000000001</v>
      </c>
      <c r="N114" s="170">
        <v>0.14341440999999999</v>
      </c>
      <c r="O114" s="164">
        <f t="shared" si="34"/>
        <v>0.59636075</v>
      </c>
      <c r="P114" s="130">
        <f t="shared" si="35"/>
        <v>-0.29679704950045238</v>
      </c>
      <c r="Q114" s="166">
        <f t="shared" si="30"/>
        <v>2.0961547500000002</v>
      </c>
      <c r="R114" s="130">
        <f t="shared" si="31"/>
        <v>-0.58945107527192953</v>
      </c>
      <c r="S114" s="167">
        <f t="shared" si="32"/>
        <v>1.8872167200000001</v>
      </c>
      <c r="T114" s="130">
        <f t="shared" si="33"/>
        <v>-12.094432027183943</v>
      </c>
    </row>
    <row r="115" spans="2:20" ht="21" customHeight="1" x14ac:dyDescent="0.25">
      <c r="B115" s="67">
        <v>2011</v>
      </c>
      <c r="C115" s="169">
        <v>0.16945067</v>
      </c>
      <c r="D115" s="169">
        <v>0.18151807</v>
      </c>
      <c r="E115" s="169">
        <v>0.15645826000000002</v>
      </c>
      <c r="F115" s="169">
        <v>0.13981026999999999</v>
      </c>
      <c r="G115" s="169">
        <v>0.16555076999999999</v>
      </c>
      <c r="H115" s="169">
        <v>0.12591535000000001</v>
      </c>
      <c r="I115" s="169">
        <v>0.15274857</v>
      </c>
      <c r="J115" s="169">
        <v>0.13592775000000001</v>
      </c>
      <c r="K115" s="169">
        <v>0.15817108999999999</v>
      </c>
      <c r="L115" s="169">
        <v>0.16527567999999998</v>
      </c>
      <c r="M115" s="169">
        <v>0.16393251</v>
      </c>
      <c r="N115" s="170">
        <v>0.14983263999999999</v>
      </c>
      <c r="O115" s="164">
        <f t="shared" si="34"/>
        <v>0.50742700000000007</v>
      </c>
      <c r="P115" s="130">
        <f t="shared" si="35"/>
        <v>-14.91274367067248</v>
      </c>
      <c r="Q115" s="166">
        <f t="shared" si="30"/>
        <v>1.8645916300000001</v>
      </c>
      <c r="R115" s="130">
        <f t="shared" si="31"/>
        <v>-11.047043163201575</v>
      </c>
      <c r="S115" s="167">
        <f t="shared" si="32"/>
        <v>1.8819475299999997</v>
      </c>
      <c r="T115" s="130">
        <f t="shared" si="33"/>
        <v>-0.27920428767717054</v>
      </c>
    </row>
    <row r="116" spans="2:20" ht="21" customHeight="1" x14ac:dyDescent="0.25">
      <c r="B116" s="67">
        <v>2012</v>
      </c>
      <c r="C116" s="169">
        <v>0.15556929999999999</v>
      </c>
      <c r="D116" s="169">
        <v>0.17701158000000003</v>
      </c>
      <c r="E116" s="169">
        <v>0.14688120999999998</v>
      </c>
      <c r="F116" s="169">
        <v>0.17835056999999999</v>
      </c>
      <c r="G116" s="169">
        <v>0.13715458</v>
      </c>
      <c r="H116" s="169">
        <v>0.16109204999999999</v>
      </c>
      <c r="I116" s="169">
        <v>0.1526593</v>
      </c>
      <c r="J116" s="169">
        <v>0.14119063999999998</v>
      </c>
      <c r="K116" s="169">
        <v>0.16609367</v>
      </c>
      <c r="L116" s="169">
        <v>-8.4695439999999997E-2</v>
      </c>
      <c r="M116" s="169">
        <v>0.45150382999999999</v>
      </c>
      <c r="N116" s="170">
        <v>4.3746460000000001E-2</v>
      </c>
      <c r="O116" s="164">
        <f t="shared" si="34"/>
        <v>0.47946209000000001</v>
      </c>
      <c r="P116" s="130">
        <f t="shared" si="35"/>
        <v>-5.5111198261030729</v>
      </c>
      <c r="Q116" s="166">
        <f t="shared" si="30"/>
        <v>1.8265577500000001</v>
      </c>
      <c r="R116" s="130">
        <f t="shared" si="31"/>
        <v>-2.0397967784506199</v>
      </c>
      <c r="S116" s="167">
        <f t="shared" si="32"/>
        <v>2.3057834600000002</v>
      </c>
      <c r="T116" s="130">
        <f t="shared" si="33"/>
        <v>22.521134263504173</v>
      </c>
    </row>
    <row r="117" spans="2:20" ht="21" customHeight="1" x14ac:dyDescent="0.25">
      <c r="B117" s="67">
        <v>2013</v>
      </c>
      <c r="C117" s="169">
        <v>0.50419557000000004</v>
      </c>
      <c r="D117" s="169">
        <v>0.16874167000000001</v>
      </c>
      <c r="E117" s="169">
        <v>0.26298669000000002</v>
      </c>
      <c r="F117" s="169">
        <v>0.18264111999999999</v>
      </c>
      <c r="G117" s="169">
        <v>8.1360169999999996E-2</v>
      </c>
      <c r="H117" s="169">
        <v>0.23535977999999999</v>
      </c>
      <c r="I117" s="169">
        <v>0.14143143999999999</v>
      </c>
      <c r="J117" s="169">
        <v>0.12303698</v>
      </c>
      <c r="K117" s="169">
        <v>0.11856933</v>
      </c>
      <c r="L117" s="169">
        <v>0.14999530999999999</v>
      </c>
      <c r="M117" s="169">
        <v>0.17500303</v>
      </c>
      <c r="N117" s="170">
        <v>0.14916114999999999</v>
      </c>
      <c r="O117" s="164">
        <f t="shared" si="34"/>
        <v>0.93592392999999996</v>
      </c>
      <c r="P117" s="130">
        <f t="shared" si="35"/>
        <v>95.202905405931034</v>
      </c>
      <c r="Q117" s="166">
        <f t="shared" si="30"/>
        <v>2.2924822399999996</v>
      </c>
      <c r="R117" s="130">
        <f t="shared" si="31"/>
        <v>25.508336103799589</v>
      </c>
      <c r="S117" s="167">
        <f t="shared" si="32"/>
        <v>1.58480653</v>
      </c>
      <c r="T117" s="130">
        <f t="shared" si="33"/>
        <v>-31.268197665014053</v>
      </c>
    </row>
    <row r="118" spans="2:20" ht="21" customHeight="1" x14ac:dyDescent="0.25">
      <c r="B118" s="67">
        <v>2014</v>
      </c>
      <c r="C118" s="169">
        <v>9.8918900000000004E-2</v>
      </c>
      <c r="D118" s="169">
        <v>0.18433061000000001</v>
      </c>
      <c r="E118" s="169">
        <v>6.4238719999999999E-2</v>
      </c>
      <c r="F118" s="169">
        <v>0.115305</v>
      </c>
      <c r="G118" s="169">
        <v>0.13460931000000001</v>
      </c>
      <c r="H118" s="169">
        <v>0.13020675000000001</v>
      </c>
      <c r="I118" s="169">
        <v>0.11962444</v>
      </c>
      <c r="J118" s="169">
        <v>0.12367461</v>
      </c>
      <c r="K118" s="169">
        <v>0.13017012</v>
      </c>
      <c r="L118" s="169">
        <v>0.1428738</v>
      </c>
      <c r="M118" s="169">
        <v>0.16682415</v>
      </c>
      <c r="N118" s="170">
        <v>0.15534208999999999</v>
      </c>
      <c r="O118" s="164">
        <f t="shared" si="34"/>
        <v>0.34748822999999995</v>
      </c>
      <c r="P118" s="130">
        <f t="shared" si="35"/>
        <v>-62.872171673182883</v>
      </c>
      <c r="Q118" s="166">
        <f t="shared" si="30"/>
        <v>1.5661185</v>
      </c>
      <c r="R118" s="130">
        <f t="shared" si="31"/>
        <v>-31.684596169434222</v>
      </c>
      <c r="S118" s="167">
        <f t="shared" si="32"/>
        <v>1.7362053199999998</v>
      </c>
      <c r="T118" s="130">
        <f t="shared" si="33"/>
        <v>9.5531402183205216</v>
      </c>
    </row>
    <row r="119" spans="2:20" ht="21" customHeight="1" x14ac:dyDescent="0.25">
      <c r="B119" s="67">
        <v>2015</v>
      </c>
      <c r="C119" s="169">
        <v>0.14829735999999999</v>
      </c>
      <c r="D119" s="169">
        <v>0.15120549</v>
      </c>
      <c r="E119" s="169">
        <v>0.14514573</v>
      </c>
      <c r="F119" s="169">
        <v>0.14145397000000001</v>
      </c>
      <c r="G119" s="169">
        <v>0.16449432</v>
      </c>
      <c r="H119" s="169">
        <v>0.14709923999999999</v>
      </c>
      <c r="I119" s="169">
        <v>0.13374454</v>
      </c>
      <c r="J119" s="169">
        <v>0.13798608000000001</v>
      </c>
      <c r="K119" s="169">
        <v>0.10439472</v>
      </c>
      <c r="L119" s="169">
        <v>0.10812856</v>
      </c>
      <c r="M119" s="169">
        <v>0.14927030999999999</v>
      </c>
      <c r="N119" s="170">
        <v>0.13764346999999999</v>
      </c>
      <c r="O119" s="164">
        <f t="shared" si="34"/>
        <v>0.44464857999999996</v>
      </c>
      <c r="P119" s="130">
        <f t="shared" si="35"/>
        <v>27.960759994662276</v>
      </c>
      <c r="Q119" s="166">
        <f t="shared" si="30"/>
        <v>1.6688637899999998</v>
      </c>
      <c r="R119" s="130">
        <f>((Q119/Q117)-1)*100</f>
        <v>-27.202760358134761</v>
      </c>
      <c r="S119" s="167"/>
      <c r="T119" s="111"/>
    </row>
    <row r="120" spans="2:20" ht="21" customHeight="1" x14ac:dyDescent="0.25">
      <c r="B120" s="82">
        <v>2016</v>
      </c>
      <c r="C120" s="171">
        <v>0.14933908000000001</v>
      </c>
      <c r="D120" s="172">
        <v>0.12440748</v>
      </c>
      <c r="E120" s="172">
        <v>0.14814231</v>
      </c>
      <c r="F120" s="172"/>
      <c r="G120" s="172"/>
      <c r="H120" s="172"/>
      <c r="I120" s="172"/>
      <c r="J120" s="172"/>
      <c r="K120" s="172"/>
      <c r="L120" s="172"/>
      <c r="M120" s="172"/>
      <c r="N120" s="173"/>
      <c r="O120" s="165">
        <f>SUM(C120:E120)</f>
        <v>0.42188887000000003</v>
      </c>
      <c r="P120" s="137">
        <f t="shared" si="35"/>
        <v>-5.1185837588866079</v>
      </c>
      <c r="Q120" s="114"/>
      <c r="R120" s="137"/>
      <c r="S120" s="168"/>
      <c r="T120" s="112"/>
    </row>
    <row r="121" spans="2:20" ht="21" customHeight="1" x14ac:dyDescent="0.25">
      <c r="R121" s="92"/>
    </row>
    <row r="122" spans="2:20" ht="30" x14ac:dyDescent="0.4">
      <c r="B122" s="57" t="s">
        <v>48</v>
      </c>
      <c r="C122" s="54"/>
      <c r="D122" s="54"/>
      <c r="E122" s="54"/>
      <c r="F122" s="54"/>
      <c r="G122" s="54"/>
      <c r="H122" s="54"/>
      <c r="I122" s="54"/>
      <c r="J122" s="54"/>
      <c r="K122" s="54"/>
      <c r="L122" s="54"/>
      <c r="M122" s="54"/>
      <c r="N122" s="54"/>
      <c r="O122" s="54"/>
      <c r="P122" s="54"/>
      <c r="Q122" s="54"/>
      <c r="R122" s="91"/>
      <c r="S122" s="122"/>
      <c r="T122" s="122"/>
    </row>
    <row r="123" spans="2:20" ht="47.25" x14ac:dyDescent="0.25">
      <c r="B123" s="163" t="s">
        <v>23</v>
      </c>
      <c r="C123" s="158" t="s">
        <v>24</v>
      </c>
      <c r="D123" s="158" t="s">
        <v>25</v>
      </c>
      <c r="E123" s="158" t="s">
        <v>26</v>
      </c>
      <c r="F123" s="158" t="s">
        <v>27</v>
      </c>
      <c r="G123" s="158" t="s">
        <v>28</v>
      </c>
      <c r="H123" s="158" t="s">
        <v>29</v>
      </c>
      <c r="I123" s="158" t="s">
        <v>30</v>
      </c>
      <c r="J123" s="158" t="s">
        <v>31</v>
      </c>
      <c r="K123" s="158" t="s">
        <v>32</v>
      </c>
      <c r="L123" s="158" t="s">
        <v>33</v>
      </c>
      <c r="M123" s="158" t="s">
        <v>34</v>
      </c>
      <c r="N123" s="159" t="s">
        <v>35</v>
      </c>
      <c r="O123" s="160" t="s">
        <v>67</v>
      </c>
      <c r="P123" s="161" t="s">
        <v>64</v>
      </c>
      <c r="Q123" s="162" t="s">
        <v>23</v>
      </c>
      <c r="R123" s="161" t="s">
        <v>36</v>
      </c>
      <c r="S123" s="162" t="s">
        <v>63</v>
      </c>
      <c r="T123" s="163" t="s">
        <v>66</v>
      </c>
    </row>
    <row r="124" spans="2:20" ht="21" customHeight="1" x14ac:dyDescent="0.25">
      <c r="B124" s="67">
        <v>2000</v>
      </c>
      <c r="C124" s="169">
        <f t="shared" ref="C124:N124" si="36">+C4+C24+C44+C64+C84+C104</f>
        <v>0</v>
      </c>
      <c r="D124" s="169">
        <f t="shared" si="36"/>
        <v>0</v>
      </c>
      <c r="E124" s="169">
        <f t="shared" si="36"/>
        <v>3.7000000000000005E-2</v>
      </c>
      <c r="F124" s="169">
        <f t="shared" si="36"/>
        <v>0.36700000000000005</v>
      </c>
      <c r="G124" s="169">
        <f t="shared" si="36"/>
        <v>1.0189999999999999</v>
      </c>
      <c r="H124" s="169">
        <f t="shared" si="36"/>
        <v>1.1689999999999998</v>
      </c>
      <c r="I124" s="169">
        <f t="shared" si="36"/>
        <v>1.2069999999999999</v>
      </c>
      <c r="J124" s="169">
        <f t="shared" si="36"/>
        <v>3.8809999999999998</v>
      </c>
      <c r="K124" s="169">
        <f t="shared" si="36"/>
        <v>11.973999999999998</v>
      </c>
      <c r="L124" s="169">
        <f t="shared" si="36"/>
        <v>18.464750850000001</v>
      </c>
      <c r="M124" s="169">
        <f t="shared" si="36"/>
        <v>20.618365669999999</v>
      </c>
      <c r="N124" s="170">
        <f t="shared" si="36"/>
        <v>12.781697259999998</v>
      </c>
      <c r="O124" s="189">
        <f>SUM(C124:E124)</f>
        <v>3.7000000000000005E-2</v>
      </c>
      <c r="P124" s="110"/>
      <c r="Q124" s="166">
        <f>SUM(C124:N124)</f>
        <v>71.518813780000002</v>
      </c>
      <c r="R124" s="110"/>
      <c r="S124" s="167">
        <f>SUM(I124:N124,C125:H125)</f>
        <v>153.51208267000001</v>
      </c>
      <c r="T124" s="110"/>
    </row>
    <row r="125" spans="2:20" ht="21" customHeight="1" x14ac:dyDescent="0.25">
      <c r="B125" s="67">
        <v>2001</v>
      </c>
      <c r="C125" s="169">
        <f t="shared" ref="C125:N125" si="37">+C5+C25+C45+C65+C85+C105</f>
        <v>15.090473889999998</v>
      </c>
      <c r="D125" s="169">
        <f t="shared" si="37"/>
        <v>20.229693000000001</v>
      </c>
      <c r="E125" s="169">
        <f t="shared" si="37"/>
        <v>14.461860999999999</v>
      </c>
      <c r="F125" s="169">
        <f t="shared" si="37"/>
        <v>5.7643890000000004</v>
      </c>
      <c r="G125" s="169">
        <f t="shared" si="37"/>
        <v>14.314071</v>
      </c>
      <c r="H125" s="169">
        <f t="shared" si="37"/>
        <v>14.724781000000002</v>
      </c>
      <c r="I125" s="169">
        <f t="shared" si="37"/>
        <v>22.179516999999997</v>
      </c>
      <c r="J125" s="169">
        <f t="shared" si="37"/>
        <v>20.132160000000002</v>
      </c>
      <c r="K125" s="169">
        <f t="shared" si="37"/>
        <v>14.221838</v>
      </c>
      <c r="L125" s="169">
        <f t="shared" si="37"/>
        <v>22.316714000000001</v>
      </c>
      <c r="M125" s="169">
        <f t="shared" si="37"/>
        <v>18.079428</v>
      </c>
      <c r="N125" s="170">
        <f t="shared" si="37"/>
        <v>17.785862000000002</v>
      </c>
      <c r="O125" s="164">
        <f>SUM(C125:E125)</f>
        <v>49.782027889999995</v>
      </c>
      <c r="P125" s="130">
        <f>((O125/O124)-1)*100</f>
        <v>134446.02132432428</v>
      </c>
      <c r="Q125" s="166">
        <f t="shared" ref="Q125:Q139" si="38">SUM(C125:N125)</f>
        <v>199.30078789000001</v>
      </c>
      <c r="R125" s="130">
        <f t="shared" ref="R125:R138" si="39">((Q125/Q124)-1)*100</f>
        <v>178.66903456071276</v>
      </c>
      <c r="S125" s="167">
        <f t="shared" ref="S125:S138" si="40">SUM(I125:N125,C126:H126)</f>
        <v>235.69034000000005</v>
      </c>
      <c r="T125" s="130">
        <f t="shared" ref="T125:T138" si="41">((S125/S124)-1)*100</f>
        <v>53.532110242198968</v>
      </c>
    </row>
    <row r="126" spans="2:20" ht="21" customHeight="1" x14ac:dyDescent="0.25">
      <c r="B126" s="67">
        <v>2002</v>
      </c>
      <c r="C126" s="169">
        <f t="shared" ref="C126:N126" si="42">+C6+C26+C46+C66+C86+C106</f>
        <v>20.245009</v>
      </c>
      <c r="D126" s="169">
        <f t="shared" si="42"/>
        <v>19.137033000000002</v>
      </c>
      <c r="E126" s="169">
        <f t="shared" si="42"/>
        <v>20.337229999999998</v>
      </c>
      <c r="F126" s="169">
        <f t="shared" si="42"/>
        <v>19.306631000000003</v>
      </c>
      <c r="G126" s="169">
        <f t="shared" si="42"/>
        <v>22.148017999999997</v>
      </c>
      <c r="H126" s="169">
        <f t="shared" si="42"/>
        <v>19.800899999999999</v>
      </c>
      <c r="I126" s="169">
        <f t="shared" si="42"/>
        <v>21.743461000000003</v>
      </c>
      <c r="J126" s="169">
        <f t="shared" si="42"/>
        <v>19.449841000000003</v>
      </c>
      <c r="K126" s="169">
        <f t="shared" si="42"/>
        <v>20.747260000000004</v>
      </c>
      <c r="L126" s="169">
        <f t="shared" si="42"/>
        <v>21.723754</v>
      </c>
      <c r="M126" s="169">
        <f t="shared" si="42"/>
        <v>24.425333000000002</v>
      </c>
      <c r="N126" s="170">
        <f t="shared" si="42"/>
        <v>24.377548000000001</v>
      </c>
      <c r="O126" s="164">
        <f t="shared" ref="O126:O139" si="43">SUM(C126:E126)</f>
        <v>59.719271999999997</v>
      </c>
      <c r="P126" s="130">
        <f t="shared" ref="P126:P140" si="44">((O126/O125)-1)*100</f>
        <v>19.961509265869324</v>
      </c>
      <c r="Q126" s="166">
        <f t="shared" si="38"/>
        <v>253.44201799999999</v>
      </c>
      <c r="R126" s="130">
        <f t="shared" si="39"/>
        <v>27.1655875941053</v>
      </c>
      <c r="S126" s="167">
        <f t="shared" si="40"/>
        <v>296.51376900000002</v>
      </c>
      <c r="T126" s="130">
        <f t="shared" si="41"/>
        <v>25.806500597351565</v>
      </c>
    </row>
    <row r="127" spans="2:20" ht="21" customHeight="1" x14ac:dyDescent="0.25">
      <c r="B127" s="67">
        <v>2003</v>
      </c>
      <c r="C127" s="169">
        <f t="shared" ref="C127:N127" si="45">+C7+C27+C47+C67+C87+C107</f>
        <v>23.997359000000003</v>
      </c>
      <c r="D127" s="169">
        <f t="shared" si="45"/>
        <v>21.073173999999998</v>
      </c>
      <c r="E127" s="169">
        <f t="shared" si="45"/>
        <v>24.845368000000001</v>
      </c>
      <c r="F127" s="169">
        <f t="shared" si="45"/>
        <v>27.629859999999997</v>
      </c>
      <c r="G127" s="169">
        <f t="shared" si="45"/>
        <v>25.747128</v>
      </c>
      <c r="H127" s="169">
        <f t="shared" si="45"/>
        <v>40.753683000000002</v>
      </c>
      <c r="I127" s="169">
        <f t="shared" si="45"/>
        <v>35.103942000000004</v>
      </c>
      <c r="J127" s="169">
        <f t="shared" si="45"/>
        <v>35.302630000000001</v>
      </c>
      <c r="K127" s="169">
        <f t="shared" si="45"/>
        <v>33.061016000000002</v>
      </c>
      <c r="L127" s="169">
        <f t="shared" si="45"/>
        <v>39.405127</v>
      </c>
      <c r="M127" s="169">
        <f t="shared" si="45"/>
        <v>37.722535999999998</v>
      </c>
      <c r="N127" s="170">
        <f t="shared" si="45"/>
        <v>34.916412999999999</v>
      </c>
      <c r="O127" s="164">
        <f t="shared" si="43"/>
        <v>69.915900999999991</v>
      </c>
      <c r="P127" s="130">
        <f t="shared" si="44"/>
        <v>17.074268755319054</v>
      </c>
      <c r="Q127" s="166">
        <f t="shared" si="38"/>
        <v>379.55823599999997</v>
      </c>
      <c r="R127" s="130">
        <f t="shared" si="39"/>
        <v>49.761369087583574</v>
      </c>
      <c r="S127" s="167">
        <f t="shared" si="40"/>
        <v>448.36587899999995</v>
      </c>
      <c r="T127" s="130">
        <f t="shared" si="41"/>
        <v>51.21249866814783</v>
      </c>
    </row>
    <row r="128" spans="2:20" ht="21" customHeight="1" x14ac:dyDescent="0.25">
      <c r="B128" s="67">
        <v>2004</v>
      </c>
      <c r="C128" s="169">
        <f t="shared" ref="C128:N128" si="46">+C8+C28+C48+C68+C88+C108</f>
        <v>38.055104999999998</v>
      </c>
      <c r="D128" s="169">
        <f t="shared" si="46"/>
        <v>39.382569999999987</v>
      </c>
      <c r="E128" s="169">
        <f t="shared" si="46"/>
        <v>38.462229000000001</v>
      </c>
      <c r="F128" s="169">
        <f t="shared" si="46"/>
        <v>39.350444000000003</v>
      </c>
      <c r="G128" s="169">
        <f t="shared" si="46"/>
        <v>37.687293999999994</v>
      </c>
      <c r="H128" s="169">
        <f t="shared" si="46"/>
        <v>39.916573</v>
      </c>
      <c r="I128" s="169">
        <f t="shared" si="46"/>
        <v>40.311384000000004</v>
      </c>
      <c r="J128" s="169">
        <f t="shared" si="46"/>
        <v>43.705586999999994</v>
      </c>
      <c r="K128" s="169">
        <f t="shared" si="46"/>
        <v>37.558340000000001</v>
      </c>
      <c r="L128" s="169">
        <f t="shared" si="46"/>
        <v>47.491223999999995</v>
      </c>
      <c r="M128" s="169">
        <f t="shared" si="46"/>
        <v>41.406465000000004</v>
      </c>
      <c r="N128" s="170">
        <f t="shared" si="46"/>
        <v>45.691845000000001</v>
      </c>
      <c r="O128" s="164">
        <f t="shared" si="43"/>
        <v>115.89990399999999</v>
      </c>
      <c r="P128" s="130">
        <f t="shared" si="44"/>
        <v>65.77045041585032</v>
      </c>
      <c r="Q128" s="166">
        <f t="shared" si="38"/>
        <v>489.01905999999997</v>
      </c>
      <c r="R128" s="130">
        <f t="shared" si="39"/>
        <v>28.839006407438351</v>
      </c>
      <c r="S128" s="167">
        <f t="shared" si="40"/>
        <v>523.14051399999994</v>
      </c>
      <c r="T128" s="130">
        <f t="shared" si="41"/>
        <v>16.677146612220241</v>
      </c>
    </row>
    <row r="129" spans="2:20" ht="21" customHeight="1" x14ac:dyDescent="0.25">
      <c r="B129" s="67">
        <v>2005</v>
      </c>
      <c r="C129" s="169">
        <f t="shared" ref="C129:N129" si="47">+C9+C29+C49+C69+C89+C109</f>
        <v>46.33475</v>
      </c>
      <c r="D129" s="169">
        <f t="shared" si="47"/>
        <v>45.528577999999989</v>
      </c>
      <c r="E129" s="169">
        <f t="shared" si="47"/>
        <v>42.826739999999994</v>
      </c>
      <c r="F129" s="169">
        <f t="shared" si="47"/>
        <v>43.733196999999997</v>
      </c>
      <c r="G129" s="169">
        <f t="shared" si="47"/>
        <v>43.963546000000008</v>
      </c>
      <c r="H129" s="169">
        <f t="shared" si="47"/>
        <v>44.588858000000002</v>
      </c>
      <c r="I129" s="169">
        <f t="shared" si="47"/>
        <v>47.135219999999997</v>
      </c>
      <c r="J129" s="169">
        <f t="shared" si="47"/>
        <v>44.508722999999989</v>
      </c>
      <c r="K129" s="169">
        <f t="shared" si="47"/>
        <v>46.86356</v>
      </c>
      <c r="L129" s="169">
        <f t="shared" si="47"/>
        <v>48.091819000000008</v>
      </c>
      <c r="M129" s="169">
        <f t="shared" si="47"/>
        <v>47.865002000000004</v>
      </c>
      <c r="N129" s="170">
        <f t="shared" si="47"/>
        <v>50.335697000000003</v>
      </c>
      <c r="O129" s="164">
        <f t="shared" si="43"/>
        <v>134.690068</v>
      </c>
      <c r="P129" s="130">
        <f t="shared" si="44"/>
        <v>16.212406871363761</v>
      </c>
      <c r="Q129" s="166">
        <f t="shared" si="38"/>
        <v>551.77568999999994</v>
      </c>
      <c r="R129" s="130">
        <f t="shared" si="39"/>
        <v>12.833166461855283</v>
      </c>
      <c r="S129" s="167">
        <f t="shared" si="40"/>
        <v>592.55119400000012</v>
      </c>
      <c r="T129" s="130">
        <f t="shared" si="41"/>
        <v>13.268075811845881</v>
      </c>
    </row>
    <row r="130" spans="2:20" ht="21" customHeight="1" x14ac:dyDescent="0.25">
      <c r="B130" s="67">
        <v>2006</v>
      </c>
      <c r="C130" s="169">
        <f t="shared" ref="C130:N130" si="48">+C10+C30+C50+C70+C90+C110</f>
        <v>50.522055999999999</v>
      </c>
      <c r="D130" s="169">
        <f t="shared" si="48"/>
        <v>50.566544</v>
      </c>
      <c r="E130" s="169">
        <f t="shared" si="48"/>
        <v>50.172621000000014</v>
      </c>
      <c r="F130" s="169">
        <f t="shared" si="48"/>
        <v>48.832970000000003</v>
      </c>
      <c r="G130" s="169">
        <f t="shared" si="48"/>
        <v>53.550783999999993</v>
      </c>
      <c r="H130" s="169">
        <f t="shared" si="48"/>
        <v>54.106198000000006</v>
      </c>
      <c r="I130" s="169">
        <f t="shared" si="48"/>
        <v>55.736469</v>
      </c>
      <c r="J130" s="169">
        <f t="shared" si="48"/>
        <v>60.049016000000016</v>
      </c>
      <c r="K130" s="169">
        <f t="shared" si="48"/>
        <v>57.639760000000003</v>
      </c>
      <c r="L130" s="169">
        <f t="shared" si="48"/>
        <v>60.369400000000006</v>
      </c>
      <c r="M130" s="169">
        <f t="shared" si="48"/>
        <v>66.336894999999998</v>
      </c>
      <c r="N130" s="170">
        <f t="shared" si="48"/>
        <v>66.552057999999988</v>
      </c>
      <c r="O130" s="164">
        <f t="shared" si="43"/>
        <v>151.26122100000001</v>
      </c>
      <c r="P130" s="130">
        <f t="shared" si="44"/>
        <v>12.303173683155322</v>
      </c>
      <c r="Q130" s="166">
        <f t="shared" si="38"/>
        <v>674.43477100000007</v>
      </c>
      <c r="R130" s="130">
        <f t="shared" si="39"/>
        <v>22.229881312821178</v>
      </c>
      <c r="S130" s="167">
        <f t="shared" si="40"/>
        <v>720.99883799999998</v>
      </c>
      <c r="T130" s="130">
        <f t="shared" si="41"/>
        <v>21.677054286722065</v>
      </c>
    </row>
    <row r="131" spans="2:20" ht="21" customHeight="1" x14ac:dyDescent="0.25">
      <c r="B131" s="67">
        <v>2007</v>
      </c>
      <c r="C131" s="169">
        <f t="shared" ref="C131:N131" si="49">+C11+C31+C51+C71+C91+C111</f>
        <v>58.438367999999997</v>
      </c>
      <c r="D131" s="169">
        <f t="shared" si="49"/>
        <v>61.388686</v>
      </c>
      <c r="E131" s="169">
        <f t="shared" si="49"/>
        <v>60.259273</v>
      </c>
      <c r="F131" s="169">
        <f t="shared" si="49"/>
        <v>57.101473999999989</v>
      </c>
      <c r="G131" s="169">
        <f t="shared" si="49"/>
        <v>58.304879</v>
      </c>
      <c r="H131" s="169">
        <f t="shared" si="49"/>
        <v>58.822559999999996</v>
      </c>
      <c r="I131" s="169">
        <f t="shared" si="49"/>
        <v>55.020384000000007</v>
      </c>
      <c r="J131" s="169">
        <f t="shared" si="49"/>
        <v>52.612205000000003</v>
      </c>
      <c r="K131" s="169">
        <f t="shared" si="49"/>
        <v>63.336810999999997</v>
      </c>
      <c r="L131" s="169">
        <f t="shared" si="49"/>
        <v>59.334940999999993</v>
      </c>
      <c r="M131" s="169">
        <f t="shared" si="49"/>
        <v>61.925593000000006</v>
      </c>
      <c r="N131" s="170">
        <f t="shared" si="49"/>
        <v>62.361118999999995</v>
      </c>
      <c r="O131" s="164">
        <f t="shared" si="43"/>
        <v>180.08632700000001</v>
      </c>
      <c r="P131" s="130">
        <f t="shared" si="44"/>
        <v>19.056507549942371</v>
      </c>
      <c r="Q131" s="166">
        <f t="shared" si="38"/>
        <v>708.90629300000012</v>
      </c>
      <c r="R131" s="130">
        <f t="shared" si="39"/>
        <v>5.1111721225298501</v>
      </c>
      <c r="S131" s="167">
        <f t="shared" si="40"/>
        <v>725.90990700000009</v>
      </c>
      <c r="T131" s="130">
        <f t="shared" si="41"/>
        <v>0.68114797710674413</v>
      </c>
    </row>
    <row r="132" spans="2:20" ht="21" customHeight="1" x14ac:dyDescent="0.25">
      <c r="B132" s="67">
        <v>2008</v>
      </c>
      <c r="C132" s="169">
        <f t="shared" ref="C132:N132" si="50">+C12+C32+C52+C72+C92+C112</f>
        <v>63.697038000000006</v>
      </c>
      <c r="D132" s="169">
        <f t="shared" si="50"/>
        <v>61.884219999999999</v>
      </c>
      <c r="E132" s="169">
        <f t="shared" si="50"/>
        <v>61.636892000000003</v>
      </c>
      <c r="F132" s="169">
        <f t="shared" si="50"/>
        <v>63.038083999999998</v>
      </c>
      <c r="G132" s="169">
        <f t="shared" si="50"/>
        <v>59.488273</v>
      </c>
      <c r="H132" s="169">
        <f t="shared" si="50"/>
        <v>61.574347000000003</v>
      </c>
      <c r="I132" s="169">
        <f t="shared" si="50"/>
        <v>56.176794000000001</v>
      </c>
      <c r="J132" s="169">
        <f t="shared" si="50"/>
        <v>55.998412000000002</v>
      </c>
      <c r="K132" s="169">
        <f t="shared" si="50"/>
        <v>63.555945000000001</v>
      </c>
      <c r="L132" s="169">
        <f t="shared" si="50"/>
        <v>65.364047999999983</v>
      </c>
      <c r="M132" s="169">
        <f t="shared" si="50"/>
        <v>67.446316999999993</v>
      </c>
      <c r="N132" s="170">
        <f t="shared" si="50"/>
        <v>65.893064999999993</v>
      </c>
      <c r="O132" s="164">
        <f t="shared" si="43"/>
        <v>187.21815000000001</v>
      </c>
      <c r="P132" s="130">
        <f t="shared" si="44"/>
        <v>3.9602245871781294</v>
      </c>
      <c r="Q132" s="166">
        <f t="shared" si="38"/>
        <v>745.75343499999997</v>
      </c>
      <c r="R132" s="130">
        <f t="shared" si="39"/>
        <v>5.1977450847653595</v>
      </c>
      <c r="S132" s="167">
        <f t="shared" si="40"/>
        <v>764.738789</v>
      </c>
      <c r="T132" s="130">
        <f t="shared" si="41"/>
        <v>5.3489946377050845</v>
      </c>
    </row>
    <row r="133" spans="2:20" ht="21" customHeight="1" x14ac:dyDescent="0.25">
      <c r="B133" s="67">
        <v>2009</v>
      </c>
      <c r="C133" s="169">
        <f t="shared" ref="C133:N133" si="51">+C13+C33+C53+C73+C93+C113</f>
        <v>68.829492000000002</v>
      </c>
      <c r="D133" s="169">
        <f t="shared" si="51"/>
        <v>69.787081000000001</v>
      </c>
      <c r="E133" s="169">
        <f t="shared" si="51"/>
        <v>68.096558000000002</v>
      </c>
      <c r="F133" s="169">
        <f t="shared" si="51"/>
        <v>64.467545999999999</v>
      </c>
      <c r="G133" s="169">
        <f t="shared" si="51"/>
        <v>58.745430000000006</v>
      </c>
      <c r="H133" s="169">
        <f t="shared" si="51"/>
        <v>60.378101000000001</v>
      </c>
      <c r="I133" s="169">
        <f t="shared" si="51"/>
        <v>61.906982999999997</v>
      </c>
      <c r="J133" s="169">
        <f t="shared" si="51"/>
        <v>50.528095869999994</v>
      </c>
      <c r="K133" s="169">
        <f t="shared" si="51"/>
        <v>57.134703599999995</v>
      </c>
      <c r="L133" s="169">
        <f t="shared" si="51"/>
        <v>59.357357579999999</v>
      </c>
      <c r="M133" s="169">
        <f t="shared" si="51"/>
        <v>68.998756850000007</v>
      </c>
      <c r="N133" s="170">
        <f t="shared" si="51"/>
        <v>64.379657080000001</v>
      </c>
      <c r="O133" s="164">
        <f t="shared" si="43"/>
        <v>206.71313100000003</v>
      </c>
      <c r="P133" s="130">
        <f t="shared" si="44"/>
        <v>10.412975985501415</v>
      </c>
      <c r="Q133" s="166">
        <f t="shared" si="38"/>
        <v>752.60976198000003</v>
      </c>
      <c r="R133" s="130">
        <f t="shared" si="39"/>
        <v>0.91938255436934124</v>
      </c>
      <c r="S133" s="167">
        <f t="shared" si="40"/>
        <v>791.7933423500001</v>
      </c>
      <c r="T133" s="130">
        <f t="shared" si="41"/>
        <v>3.5377508947045389</v>
      </c>
    </row>
    <row r="134" spans="2:20" ht="21" customHeight="1" x14ac:dyDescent="0.25">
      <c r="B134" s="67">
        <v>2010</v>
      </c>
      <c r="C134" s="169">
        <f t="shared" ref="C134:N134" si="52">+C14+C34+C54+C74+C94+C114</f>
        <v>71.066767830000018</v>
      </c>
      <c r="D134" s="169">
        <f t="shared" si="52"/>
        <v>72.998640000000009</v>
      </c>
      <c r="E134" s="169">
        <f t="shared" si="52"/>
        <v>69.89204079999999</v>
      </c>
      <c r="F134" s="169">
        <f t="shared" si="52"/>
        <v>73.1193198</v>
      </c>
      <c r="G134" s="169">
        <f t="shared" si="52"/>
        <v>69.524019940000002</v>
      </c>
      <c r="H134" s="169">
        <f t="shared" si="52"/>
        <v>72.887000000000015</v>
      </c>
      <c r="I134" s="169">
        <f t="shared" si="52"/>
        <v>61.652338469999997</v>
      </c>
      <c r="J134" s="169">
        <f t="shared" si="52"/>
        <v>49.789934970000012</v>
      </c>
      <c r="K134" s="169">
        <f t="shared" si="52"/>
        <v>58.28300102</v>
      </c>
      <c r="L134" s="169">
        <f t="shared" si="52"/>
        <v>61.41943371</v>
      </c>
      <c r="M134" s="169">
        <f t="shared" si="52"/>
        <v>60.390453999999998</v>
      </c>
      <c r="N134" s="170">
        <f t="shared" si="52"/>
        <v>56.499661199999998</v>
      </c>
      <c r="O134" s="164">
        <f t="shared" si="43"/>
        <v>213.95744863000002</v>
      </c>
      <c r="P134" s="130">
        <f t="shared" si="44"/>
        <v>3.5045270684811891</v>
      </c>
      <c r="Q134" s="166">
        <f t="shared" si="38"/>
        <v>777.52261174000012</v>
      </c>
      <c r="R134" s="130">
        <f t="shared" si="39"/>
        <v>3.310194873696326</v>
      </c>
      <c r="S134" s="167">
        <f t="shared" si="40"/>
        <v>720.40997019999998</v>
      </c>
      <c r="T134" s="130">
        <f t="shared" si="41"/>
        <v>-9.0154044410297942</v>
      </c>
    </row>
    <row r="135" spans="2:20" ht="21" customHeight="1" x14ac:dyDescent="0.25">
      <c r="B135" s="67">
        <v>2011</v>
      </c>
      <c r="C135" s="169">
        <f t="shared" ref="C135:N135" si="53">+C15+C35+C55+C75+C95+C115</f>
        <v>64.231537670000009</v>
      </c>
      <c r="D135" s="169">
        <f t="shared" si="53"/>
        <v>65.265597839999984</v>
      </c>
      <c r="E135" s="169">
        <f t="shared" si="53"/>
        <v>64.181833529999992</v>
      </c>
      <c r="F135" s="169">
        <f t="shared" si="53"/>
        <v>59.36707294</v>
      </c>
      <c r="G135" s="169">
        <f t="shared" si="53"/>
        <v>62.501764870000009</v>
      </c>
      <c r="H135" s="169">
        <f t="shared" si="53"/>
        <v>56.827339979999991</v>
      </c>
      <c r="I135" s="169">
        <f t="shared" si="53"/>
        <v>57.782965850000004</v>
      </c>
      <c r="J135" s="169">
        <f t="shared" si="53"/>
        <v>56.079346870000002</v>
      </c>
      <c r="K135" s="169">
        <f t="shared" si="53"/>
        <v>62.584772780000009</v>
      </c>
      <c r="L135" s="169">
        <f t="shared" si="53"/>
        <v>59.926335460000004</v>
      </c>
      <c r="M135" s="169">
        <f t="shared" si="53"/>
        <v>67.388045349999999</v>
      </c>
      <c r="N135" s="170">
        <f t="shared" si="53"/>
        <v>64.122832880000004</v>
      </c>
      <c r="O135" s="164">
        <f t="shared" si="43"/>
        <v>193.67896903999997</v>
      </c>
      <c r="P135" s="130">
        <f t="shared" si="44"/>
        <v>-9.4778095924428101</v>
      </c>
      <c r="Q135" s="166">
        <f t="shared" si="38"/>
        <v>740.25944601999993</v>
      </c>
      <c r="R135" s="130">
        <f t="shared" si="39"/>
        <v>-4.792550744808544</v>
      </c>
      <c r="S135" s="167">
        <f t="shared" si="40"/>
        <v>767.63030588000015</v>
      </c>
      <c r="T135" s="130">
        <f t="shared" si="41"/>
        <v>6.5546477191162245</v>
      </c>
    </row>
    <row r="136" spans="2:20" ht="21" customHeight="1" x14ac:dyDescent="0.25">
      <c r="B136" s="67">
        <v>2012</v>
      </c>
      <c r="C136" s="169">
        <f t="shared" ref="C136:N136" si="54">+C16+C36+C56+C76+C96+C116</f>
        <v>64.08601204</v>
      </c>
      <c r="D136" s="169">
        <f t="shared" si="54"/>
        <v>62.220231970000007</v>
      </c>
      <c r="E136" s="169">
        <f t="shared" si="54"/>
        <v>62.549557560000004</v>
      </c>
      <c r="F136" s="169">
        <f t="shared" si="54"/>
        <v>64.983393260000014</v>
      </c>
      <c r="G136" s="169">
        <f t="shared" si="54"/>
        <v>78.38738201000001</v>
      </c>
      <c r="H136" s="169">
        <f t="shared" si="54"/>
        <v>67.519429849999995</v>
      </c>
      <c r="I136" s="169">
        <f t="shared" si="54"/>
        <v>61.164739250000004</v>
      </c>
      <c r="J136" s="169">
        <f t="shared" si="54"/>
        <v>54.682684189999996</v>
      </c>
      <c r="K136" s="169">
        <f t="shared" si="54"/>
        <v>64.373926199999985</v>
      </c>
      <c r="L136" s="169">
        <f t="shared" si="54"/>
        <v>64.149333969999986</v>
      </c>
      <c r="M136" s="169">
        <f t="shared" si="54"/>
        <v>62.011542970000001</v>
      </c>
      <c r="N136" s="170">
        <f t="shared" si="54"/>
        <v>60.43439807</v>
      </c>
      <c r="O136" s="164">
        <f t="shared" si="43"/>
        <v>188.85580157000001</v>
      </c>
      <c r="P136" s="130">
        <f t="shared" si="44"/>
        <v>-2.4902897273290647</v>
      </c>
      <c r="Q136" s="166">
        <f t="shared" si="38"/>
        <v>766.56263134000017</v>
      </c>
      <c r="R136" s="130">
        <f t="shared" si="39"/>
        <v>3.5532387275054811</v>
      </c>
      <c r="S136" s="167">
        <f t="shared" si="40"/>
        <v>783.2647863799998</v>
      </c>
      <c r="T136" s="130">
        <f t="shared" si="41"/>
        <v>2.0367200695752263</v>
      </c>
    </row>
    <row r="137" spans="2:20" ht="21" customHeight="1" x14ac:dyDescent="0.25">
      <c r="B137" s="67">
        <v>2013</v>
      </c>
      <c r="C137" s="169">
        <f t="shared" ref="C137:N137" si="55">+C17+C37+C57+C77+C97+C117</f>
        <v>68.37682015</v>
      </c>
      <c r="D137" s="169">
        <f t="shared" si="55"/>
        <v>68.760576959999995</v>
      </c>
      <c r="E137" s="169">
        <f t="shared" si="55"/>
        <v>70.109055339999998</v>
      </c>
      <c r="F137" s="169">
        <f t="shared" si="55"/>
        <v>68.787797110000014</v>
      </c>
      <c r="G137" s="169">
        <f t="shared" si="55"/>
        <v>69.157312039999994</v>
      </c>
      <c r="H137" s="169">
        <f t="shared" si="55"/>
        <v>71.256600129999981</v>
      </c>
      <c r="I137" s="169">
        <f t="shared" si="55"/>
        <v>70.477740240000003</v>
      </c>
      <c r="J137" s="169">
        <f t="shared" si="55"/>
        <v>53.16125023</v>
      </c>
      <c r="K137" s="169">
        <f t="shared" si="55"/>
        <v>63.763889899999995</v>
      </c>
      <c r="L137" s="169">
        <f t="shared" si="55"/>
        <v>72.512788499999999</v>
      </c>
      <c r="M137" s="169">
        <f t="shared" si="55"/>
        <v>92.306701499999988</v>
      </c>
      <c r="N137" s="170">
        <f t="shared" si="55"/>
        <v>76.659086340000002</v>
      </c>
      <c r="O137" s="164">
        <f t="shared" si="43"/>
        <v>207.24645244999999</v>
      </c>
      <c r="P137" s="130">
        <f t="shared" si="44"/>
        <v>9.7379327122145263</v>
      </c>
      <c r="Q137" s="166">
        <f t="shared" si="38"/>
        <v>845.3296184400001</v>
      </c>
      <c r="R137" s="130">
        <f t="shared" si="39"/>
        <v>10.275349186055438</v>
      </c>
      <c r="S137" s="167">
        <f t="shared" si="40"/>
        <v>865.78187945000002</v>
      </c>
      <c r="T137" s="130">
        <f t="shared" si="41"/>
        <v>10.53501887291115</v>
      </c>
    </row>
    <row r="138" spans="2:20" ht="21" customHeight="1" x14ac:dyDescent="0.25">
      <c r="B138" s="67">
        <v>2014</v>
      </c>
      <c r="C138" s="169">
        <f t="shared" ref="C138:N138" si="56">+C18+C38+C58+C78+C98+C118</f>
        <v>72.182509530000004</v>
      </c>
      <c r="D138" s="169">
        <f t="shared" si="56"/>
        <v>75.365351500000003</v>
      </c>
      <c r="E138" s="169">
        <f t="shared" si="56"/>
        <v>76.690246290000019</v>
      </c>
      <c r="F138" s="169">
        <f t="shared" si="56"/>
        <v>67.430081440000009</v>
      </c>
      <c r="G138" s="169">
        <f t="shared" si="56"/>
        <v>69.172012300000006</v>
      </c>
      <c r="H138" s="169">
        <f t="shared" si="56"/>
        <v>76.060221680000012</v>
      </c>
      <c r="I138" s="169">
        <f t="shared" si="56"/>
        <v>72.818767390000005</v>
      </c>
      <c r="J138" s="169">
        <f t="shared" si="56"/>
        <v>69.084147519999988</v>
      </c>
      <c r="K138" s="169">
        <f t="shared" si="56"/>
        <v>72.196419879999993</v>
      </c>
      <c r="L138" s="169">
        <f t="shared" si="56"/>
        <v>80.638005330000027</v>
      </c>
      <c r="M138" s="169">
        <f t="shared" si="56"/>
        <v>86.233583949999996</v>
      </c>
      <c r="N138" s="170">
        <f t="shared" si="56"/>
        <v>86.114496430000003</v>
      </c>
      <c r="O138" s="164">
        <f t="shared" si="43"/>
        <v>224.23810732000004</v>
      </c>
      <c r="P138" s="130">
        <f t="shared" si="44"/>
        <v>8.1987675393861981</v>
      </c>
      <c r="Q138" s="166">
        <f t="shared" si="38"/>
        <v>903.98584324000012</v>
      </c>
      <c r="R138" s="130">
        <f t="shared" si="39"/>
        <v>6.9388583483264377</v>
      </c>
      <c r="S138" s="167">
        <f t="shared" si="40"/>
        <v>938.21862413999997</v>
      </c>
      <c r="T138" s="130">
        <f t="shared" si="41"/>
        <v>8.3666274854373732</v>
      </c>
    </row>
    <row r="139" spans="2:20" ht="21" customHeight="1" x14ac:dyDescent="0.25">
      <c r="B139" s="67">
        <v>2015</v>
      </c>
      <c r="C139" s="169">
        <f t="shared" ref="C139:N139" si="57">+C19+C39+C59+C79+C99+C119</f>
        <v>85.893778749999981</v>
      </c>
      <c r="D139" s="169">
        <f t="shared" si="57"/>
        <v>82.387287080000007</v>
      </c>
      <c r="E139" s="169">
        <f t="shared" si="57"/>
        <v>76.406965509999992</v>
      </c>
      <c r="F139" s="169">
        <f t="shared" si="57"/>
        <v>74.156313740000002</v>
      </c>
      <c r="G139" s="169">
        <f t="shared" si="57"/>
        <v>79.534187020000005</v>
      </c>
      <c r="H139" s="169">
        <f t="shared" si="57"/>
        <v>72.754671540000004</v>
      </c>
      <c r="I139" s="169">
        <f t="shared" si="57"/>
        <v>73.060665830000005</v>
      </c>
      <c r="J139" s="169">
        <f t="shared" si="57"/>
        <v>67.833125230000007</v>
      </c>
      <c r="K139" s="169">
        <f t="shared" si="57"/>
        <v>66.940504250000004</v>
      </c>
      <c r="L139" s="169">
        <f t="shared" si="57"/>
        <v>61.681384959999995</v>
      </c>
      <c r="M139" s="169">
        <f t="shared" si="57"/>
        <v>70.931514180000008</v>
      </c>
      <c r="N139" s="170">
        <f t="shared" si="57"/>
        <v>72.630604659999989</v>
      </c>
      <c r="O139" s="164">
        <f t="shared" si="43"/>
        <v>244.68803133999998</v>
      </c>
      <c r="P139" s="130">
        <f t="shared" si="44"/>
        <v>9.1197362769463552</v>
      </c>
      <c r="Q139" s="166">
        <f t="shared" si="38"/>
        <v>884.21100274999992</v>
      </c>
      <c r="R139" s="130">
        <f>((Q139/Q137)-1)*100</f>
        <v>4.5995530573923249</v>
      </c>
      <c r="S139" s="167"/>
      <c r="T139" s="111"/>
    </row>
    <row r="140" spans="2:20" ht="21" customHeight="1" x14ac:dyDescent="0.25">
      <c r="B140" s="82">
        <v>2016</v>
      </c>
      <c r="C140" s="171">
        <f t="shared" ref="C140:E140" si="58">+C20+C40+C60+C80+C100+C120</f>
        <v>73.107858919999998</v>
      </c>
      <c r="D140" s="171">
        <f t="shared" si="58"/>
        <v>67.056159139999991</v>
      </c>
      <c r="E140" s="171">
        <f t="shared" si="58"/>
        <v>64.823398619999992</v>
      </c>
      <c r="F140" s="172"/>
      <c r="G140" s="172"/>
      <c r="H140" s="172"/>
      <c r="I140" s="172"/>
      <c r="J140" s="172"/>
      <c r="K140" s="172"/>
      <c r="L140" s="172"/>
      <c r="M140" s="172"/>
      <c r="N140" s="173"/>
      <c r="O140" s="165">
        <f>SUM(C140:E140)</f>
        <v>204.98741667999997</v>
      </c>
      <c r="P140" s="137">
        <f t="shared" si="44"/>
        <v>-16.224992470038323</v>
      </c>
      <c r="Q140" s="114"/>
      <c r="R140" s="137"/>
      <c r="S140" s="168"/>
      <c r="T140" s="112"/>
    </row>
    <row r="141" spans="2:20" ht="21" customHeight="1" x14ac:dyDescent="0.25"/>
    <row r="142" spans="2:20" ht="21" customHeight="1" x14ac:dyDescent="0.25"/>
    <row r="143" spans="2:20" ht="21" customHeight="1" x14ac:dyDescent="0.25"/>
    <row r="144" spans="2:20" ht="21" customHeight="1" x14ac:dyDescent="0.25"/>
    <row r="145" ht="21" customHeight="1" x14ac:dyDescent="0.25"/>
    <row r="146" ht="21" customHeight="1" x14ac:dyDescent="0.25"/>
    <row r="147" ht="21" customHeight="1" x14ac:dyDescent="0.25"/>
    <row r="148" ht="21" customHeight="1" x14ac:dyDescent="0.25"/>
    <row r="149" ht="21" customHeight="1" x14ac:dyDescent="0.25"/>
    <row r="150" ht="21" customHeight="1" x14ac:dyDescent="0.25"/>
    <row r="151" ht="21" customHeight="1" x14ac:dyDescent="0.25"/>
    <row r="152" ht="21" customHeight="1" x14ac:dyDescent="0.25"/>
    <row r="153" ht="21" customHeight="1" x14ac:dyDescent="0.25"/>
    <row r="154" ht="21" customHeight="1" x14ac:dyDescent="0.25"/>
    <row r="155" ht="21" customHeight="1" x14ac:dyDescent="0.25"/>
    <row r="156" ht="21" customHeight="1" x14ac:dyDescent="0.25"/>
    <row r="157" ht="21" customHeight="1" x14ac:dyDescent="0.25"/>
    <row r="158" ht="21" customHeight="1" x14ac:dyDescent="0.25"/>
    <row r="159" ht="21" customHeight="1" x14ac:dyDescent="0.25"/>
    <row r="160" ht="21" customHeight="1" x14ac:dyDescent="0.25"/>
    <row r="161" ht="21" customHeight="1" x14ac:dyDescent="0.25"/>
    <row r="162" ht="21" customHeight="1" x14ac:dyDescent="0.25"/>
    <row r="163" ht="21" customHeight="1" x14ac:dyDescent="0.25"/>
    <row r="164" ht="21" customHeight="1" x14ac:dyDescent="0.25"/>
    <row r="165" ht="21" customHeight="1" x14ac:dyDescent="0.25"/>
    <row r="166" ht="21" customHeight="1" x14ac:dyDescent="0.25"/>
    <row r="167" ht="21" customHeight="1" x14ac:dyDescent="0.25"/>
    <row r="168" ht="21" customHeight="1" x14ac:dyDescent="0.25"/>
  </sheetData>
  <sortState ref="B207:I209">
    <sortCondition ref="B207:B209"/>
  </sortState>
  <pageMargins left="0.7" right="0.7" top="0.75" bottom="0.75" header="0.3" footer="0.3"/>
  <pageSetup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92"/>
  <sheetViews>
    <sheetView zoomScale="70" zoomScaleNormal="70" workbookViewId="0">
      <selection activeCell="O5" sqref="O5"/>
    </sheetView>
  </sheetViews>
  <sheetFormatPr defaultRowHeight="15.75" x14ac:dyDescent="0.25"/>
  <cols>
    <col min="1" max="1" width="7.28515625" style="4" customWidth="1"/>
    <col min="2" max="14" width="12.7109375" style="55" customWidth="1"/>
    <col min="15" max="15" width="16.5703125" style="55" customWidth="1"/>
    <col min="16" max="16" width="14.42578125" style="55" customWidth="1"/>
    <col min="17" max="17" width="13.5703125" style="55" customWidth="1"/>
    <col min="18" max="18" width="12.5703125" style="4" customWidth="1"/>
    <col min="19" max="19" width="13.5703125" style="4" customWidth="1"/>
    <col min="20" max="20" width="14.5703125" style="4" customWidth="1"/>
    <col min="21" max="21" width="17.85546875" style="4" customWidth="1"/>
    <col min="22" max="22" width="9.140625" style="4"/>
    <col min="23" max="24" width="8.28515625" style="4" bestFit="1" customWidth="1"/>
    <col min="25" max="25" width="13.7109375" style="4" customWidth="1"/>
    <col min="26" max="16384" width="9.140625" style="4"/>
  </cols>
  <sheetData>
    <row r="1" spans="2:25" ht="37.5" x14ac:dyDescent="0.5">
      <c r="B1" s="52" t="s">
        <v>53</v>
      </c>
      <c r="C1" s="53"/>
      <c r="D1" s="53"/>
      <c r="E1" s="53"/>
      <c r="F1" s="53"/>
      <c r="G1" s="53"/>
      <c r="H1" s="53"/>
      <c r="I1" s="53"/>
      <c r="J1" s="53"/>
      <c r="K1" s="53"/>
      <c r="L1" s="53"/>
      <c r="M1" s="53"/>
      <c r="N1" s="53"/>
      <c r="O1" s="53"/>
      <c r="P1" s="53"/>
      <c r="Q1" s="53"/>
      <c r="R1" s="90"/>
      <c r="S1" s="122"/>
      <c r="T1" s="122"/>
    </row>
    <row r="2" spans="2:25" ht="53.25" customHeight="1" x14ac:dyDescent="0.4">
      <c r="B2" s="57" t="s">
        <v>43</v>
      </c>
      <c r="C2" s="54"/>
      <c r="D2" s="54"/>
      <c r="E2" s="54"/>
      <c r="F2" s="54"/>
      <c r="G2" s="54"/>
      <c r="H2" s="54"/>
      <c r="I2" s="54"/>
      <c r="J2" s="54"/>
      <c r="K2" s="54"/>
      <c r="L2" s="54"/>
      <c r="M2" s="54"/>
      <c r="N2" s="54"/>
      <c r="O2" s="54"/>
      <c r="P2" s="54"/>
      <c r="Q2" s="54"/>
      <c r="R2" s="91"/>
      <c r="S2" s="122"/>
      <c r="T2" s="122"/>
    </row>
    <row r="3" spans="2:25" ht="47.25" x14ac:dyDescent="0.25">
      <c r="B3" s="163" t="s">
        <v>23</v>
      </c>
      <c r="C3" s="158" t="s">
        <v>24</v>
      </c>
      <c r="D3" s="158" t="s">
        <v>25</v>
      </c>
      <c r="E3" s="158" t="s">
        <v>26</v>
      </c>
      <c r="F3" s="158" t="s">
        <v>27</v>
      </c>
      <c r="G3" s="158" t="s">
        <v>28</v>
      </c>
      <c r="H3" s="158" t="s">
        <v>29</v>
      </c>
      <c r="I3" s="158" t="s">
        <v>30</v>
      </c>
      <c r="J3" s="158" t="s">
        <v>31</v>
      </c>
      <c r="K3" s="158" t="s">
        <v>32</v>
      </c>
      <c r="L3" s="158" t="s">
        <v>33</v>
      </c>
      <c r="M3" s="158" t="s">
        <v>34</v>
      </c>
      <c r="N3" s="159" t="s">
        <v>35</v>
      </c>
      <c r="O3" s="160" t="s">
        <v>67</v>
      </c>
      <c r="P3" s="161" t="s">
        <v>64</v>
      </c>
      <c r="Q3" s="162" t="s">
        <v>23</v>
      </c>
      <c r="R3" s="161" t="s">
        <v>36</v>
      </c>
      <c r="S3" s="162" t="s">
        <v>63</v>
      </c>
      <c r="T3" s="163" t="s">
        <v>66</v>
      </c>
    </row>
    <row r="4" spans="2:25" ht="21" customHeight="1" x14ac:dyDescent="0.25">
      <c r="B4" s="67">
        <f>+'Ingreso PP'!B4</f>
        <v>2000</v>
      </c>
      <c r="C4" s="169">
        <f>+'ingreso básico'!C4+'Ingreso FOA'!C4+'Ingreso PP'!C4</f>
        <v>49.347000000000001</v>
      </c>
      <c r="D4" s="169">
        <f>+'ingreso básico'!D4+'Ingreso FOA'!D4+'Ingreso PP'!D4</f>
        <v>53.382999999999996</v>
      </c>
      <c r="E4" s="169">
        <f>+'ingreso básico'!E4+'Ingreso FOA'!E4+'Ingreso PP'!E4</f>
        <v>56.475999999999999</v>
      </c>
      <c r="F4" s="169">
        <f>+'ingreso básico'!F4+'Ingreso FOA'!F4+'Ingreso PP'!F4</f>
        <v>53.295999999999999</v>
      </c>
      <c r="G4" s="169">
        <f>+'ingreso básico'!G4+'Ingreso FOA'!G4+'Ingreso PP'!G4</f>
        <v>53.033999999999992</v>
      </c>
      <c r="H4" s="169">
        <f>+'ingreso básico'!H4+'Ingreso FOA'!H4+'Ingreso PP'!H4</f>
        <v>51.066172000000002</v>
      </c>
      <c r="I4" s="169">
        <f>+'ingreso básico'!I4+'Ingreso FOA'!I4+'Ingreso PP'!I4</f>
        <v>51.327157099999994</v>
      </c>
      <c r="J4" s="169">
        <f>+'ingreso básico'!J4+'Ingreso FOA'!J4+'Ingreso PP'!J4</f>
        <v>45.607586610000006</v>
      </c>
      <c r="K4" s="169">
        <f>+'ingreso básico'!K4+'Ingreso FOA'!K4+'Ingreso PP'!K4</f>
        <v>47.199637469999999</v>
      </c>
      <c r="L4" s="169">
        <f>+'ingreso básico'!L4+'Ingreso FOA'!L4+'Ingreso PP'!L4</f>
        <v>51.942050450000004</v>
      </c>
      <c r="M4" s="169">
        <f>+'ingreso básico'!M4+'Ingreso FOA'!M4+'Ingreso PP'!M4</f>
        <v>59.175530590000001</v>
      </c>
      <c r="N4" s="170">
        <f>+'ingreso básico'!N4+'Ingreso FOA'!N4+'Ingreso PP'!N4</f>
        <v>61.295174490000001</v>
      </c>
      <c r="O4" s="189">
        <f>SUM(C4:E4)</f>
        <v>159.20599999999999</v>
      </c>
      <c r="P4" s="110"/>
      <c r="Q4" s="166">
        <f>SUM(C4:N4)</f>
        <v>633.1493087099999</v>
      </c>
      <c r="R4" s="110"/>
      <c r="S4" s="167">
        <f>SUM(I4:N4,C5:H5)</f>
        <v>725.57277470999998</v>
      </c>
      <c r="T4" s="110"/>
    </row>
    <row r="5" spans="2:25" ht="21" customHeight="1" x14ac:dyDescent="0.25">
      <c r="B5" s="67">
        <f>+'Ingreso PP'!B5</f>
        <v>2001</v>
      </c>
      <c r="C5" s="169">
        <f>+'ingreso básico'!C5+'Ingreso FOA'!C5+'Ingreso PP'!C5</f>
        <v>69.129000000000005</v>
      </c>
      <c r="D5" s="169">
        <f>+'ingreso básico'!D5+'Ingreso FOA'!D5+'Ingreso PP'!D5</f>
        <v>72.762512000000001</v>
      </c>
      <c r="E5" s="169">
        <f>+'ingreso básico'!E5+'Ingreso FOA'!E5+'Ingreso PP'!E5</f>
        <v>70.870521999999994</v>
      </c>
      <c r="F5" s="169">
        <f>+'ingreso básico'!F5+'Ingreso FOA'!F5+'Ingreso PP'!F5</f>
        <v>69.069249999999997</v>
      </c>
      <c r="G5" s="169">
        <f>+'ingreso básico'!G5+'Ingreso FOA'!G5+'Ingreso PP'!G5</f>
        <v>65.591820999999996</v>
      </c>
      <c r="H5" s="169">
        <f>+'ingreso básico'!H5+'Ingreso FOA'!H5+'Ingreso PP'!H5</f>
        <v>61.602533000000001</v>
      </c>
      <c r="I5" s="169">
        <f>+'ingreso básico'!I5+'Ingreso FOA'!I5+'Ingreso PP'!I5</f>
        <v>67.689125000000004</v>
      </c>
      <c r="J5" s="169">
        <f>+'ingreso básico'!J5+'Ingreso FOA'!J5+'Ingreso PP'!J5</f>
        <v>54.179560000000002</v>
      </c>
      <c r="K5" s="169">
        <f>+'ingreso básico'!K5+'Ingreso FOA'!K5+'Ingreso PP'!K5</f>
        <v>55.902884999999998</v>
      </c>
      <c r="L5" s="169">
        <f>+'ingreso básico'!L5+'Ingreso FOA'!L5+'Ingreso PP'!L5</f>
        <v>61.796760000000006</v>
      </c>
      <c r="M5" s="169">
        <f>+'ingreso básico'!M5+'Ingreso FOA'!M5+'Ingreso PP'!M5</f>
        <v>65.113533000000004</v>
      </c>
      <c r="N5" s="170">
        <f>+'ingreso básico'!N5+'Ingreso FOA'!N5+'Ingreso PP'!N5</f>
        <v>65.974279999999993</v>
      </c>
      <c r="O5" s="164">
        <f>SUM(C5:E5)</f>
        <v>212.762034</v>
      </c>
      <c r="P5" s="130">
        <f>((O5/O4)-1)*100</f>
        <v>33.639457055638623</v>
      </c>
      <c r="Q5" s="166">
        <f t="shared" ref="Q5:Q19" si="0">SUM(C5:N5)</f>
        <v>779.68178099999989</v>
      </c>
      <c r="R5" s="130">
        <f t="shared" ref="R5:R18" si="1">((Q5/Q4)-1)*100</f>
        <v>23.143430826537625</v>
      </c>
      <c r="S5" s="167">
        <f t="shared" ref="S5:S18" si="2">SUM(I5:N5,C6:H6)</f>
        <v>750.97905400000002</v>
      </c>
      <c r="T5" s="130">
        <f t="shared" ref="T5:T18" si="3">((S5/S4)-1)*100</f>
        <v>3.501548042531577</v>
      </c>
    </row>
    <row r="6" spans="2:25" ht="21" customHeight="1" x14ac:dyDescent="0.25">
      <c r="B6" s="67">
        <f>+'Ingreso PP'!B6</f>
        <v>2002</v>
      </c>
      <c r="C6" s="169">
        <f>+'ingreso básico'!C6+'Ingreso FOA'!C6+'Ingreso PP'!C6</f>
        <v>68.243614000000008</v>
      </c>
      <c r="D6" s="169">
        <f>+'ingreso básico'!D6+'Ingreso FOA'!D6+'Ingreso PP'!D6</f>
        <v>64.598170999999994</v>
      </c>
      <c r="E6" s="169">
        <f>+'ingreso básico'!E6+'Ingreso FOA'!E6+'Ingreso PP'!E6</f>
        <v>66.124497000000005</v>
      </c>
      <c r="F6" s="169">
        <f>+'ingreso básico'!F6+'Ingreso FOA'!F6+'Ingreso PP'!F6</f>
        <v>65.13994000000001</v>
      </c>
      <c r="G6" s="169">
        <f>+'ingreso básico'!G6+'Ingreso FOA'!G6+'Ingreso PP'!G6</f>
        <v>60.062927000000002</v>
      </c>
      <c r="H6" s="169">
        <f>+'ingreso básico'!H6+'Ingreso FOA'!H6+'Ingreso PP'!H6</f>
        <v>56.153762</v>
      </c>
      <c r="I6" s="169">
        <f>+'ingreso básico'!I6+'Ingreso FOA'!I6+'Ingreso PP'!I6</f>
        <v>60.048748999999994</v>
      </c>
      <c r="J6" s="169">
        <f>+'ingreso básico'!J6+'Ingreso FOA'!J6+'Ingreso PP'!J6</f>
        <v>49.893469000000003</v>
      </c>
      <c r="K6" s="169">
        <f>+'ingreso básico'!K6+'Ingreso FOA'!K6+'Ingreso PP'!K6</f>
        <v>51.207723999999999</v>
      </c>
      <c r="L6" s="169">
        <f>+'ingreso básico'!L6+'Ingreso FOA'!L6+'Ingreso PP'!L6</f>
        <v>54.800744999999999</v>
      </c>
      <c r="M6" s="169">
        <f>+'ingreso básico'!M6+'Ingreso FOA'!M6+'Ingreso PP'!M6</f>
        <v>63.042449000000005</v>
      </c>
      <c r="N6" s="170">
        <f>+'ingreso básico'!N6+'Ingreso FOA'!N6+'Ingreso PP'!N6</f>
        <v>66.481166999999999</v>
      </c>
      <c r="O6" s="164">
        <f t="shared" ref="O6:O19" si="4">SUM(C6:E6)</f>
        <v>198.96628200000004</v>
      </c>
      <c r="P6" s="130">
        <f t="shared" ref="P6:P20" si="5">((O6/O5)-1)*100</f>
        <v>-6.4841230085250885</v>
      </c>
      <c r="Q6" s="166">
        <f t="shared" si="0"/>
        <v>725.79721400000017</v>
      </c>
      <c r="R6" s="130">
        <f t="shared" si="1"/>
        <v>-6.9110973621685385</v>
      </c>
      <c r="S6" s="167">
        <f t="shared" si="2"/>
        <v>777.73615700000005</v>
      </c>
      <c r="T6" s="130">
        <f t="shared" si="3"/>
        <v>3.562962622922905</v>
      </c>
      <c r="W6" s="34"/>
      <c r="X6" s="34"/>
      <c r="Y6" s="34"/>
    </row>
    <row r="7" spans="2:25" ht="21" customHeight="1" x14ac:dyDescent="0.25">
      <c r="B7" s="67">
        <f>+'Ingreso PP'!B7</f>
        <v>2003</v>
      </c>
      <c r="C7" s="169">
        <f>+'ingreso básico'!C7+'Ingreso FOA'!C7+'Ingreso PP'!C7</f>
        <v>71.468654999999998</v>
      </c>
      <c r="D7" s="169">
        <f>+'ingreso básico'!D7+'Ingreso FOA'!D7+'Ingreso PP'!D7</f>
        <v>74.237884000000008</v>
      </c>
      <c r="E7" s="169">
        <f>+'ingreso básico'!E7+'Ingreso FOA'!E7+'Ingreso PP'!E7</f>
        <v>71.042789999999997</v>
      </c>
      <c r="F7" s="169">
        <f>+'ingreso básico'!F7+'Ingreso FOA'!F7+'Ingreso PP'!F7</f>
        <v>72.627769999999998</v>
      </c>
      <c r="G7" s="169">
        <f>+'ingreso básico'!G7+'Ingreso FOA'!G7+'Ingreso PP'!G7</f>
        <v>68.234158000000008</v>
      </c>
      <c r="H7" s="169">
        <f>+'ingreso básico'!H7+'Ingreso FOA'!H7+'Ingreso PP'!H7</f>
        <v>74.650597000000005</v>
      </c>
      <c r="I7" s="169">
        <f>+'ingreso básico'!I7+'Ingreso FOA'!I7+'Ingreso PP'!I7</f>
        <v>73.667282</v>
      </c>
      <c r="J7" s="169">
        <f>+'ingreso básico'!J7+'Ingreso FOA'!J7+'Ingreso PP'!J7</f>
        <v>64.642299999999992</v>
      </c>
      <c r="K7" s="169">
        <f>+'ingreso básico'!K7+'Ingreso FOA'!K7+'Ingreso PP'!K7</f>
        <v>74.767989</v>
      </c>
      <c r="L7" s="169">
        <f>+'ingreso básico'!L7+'Ingreso FOA'!L7+'Ingreso PP'!L7</f>
        <v>71.868610000000004</v>
      </c>
      <c r="M7" s="169">
        <f>+'ingreso básico'!M7+'Ingreso FOA'!M7+'Ingreso PP'!M7</f>
        <v>75.912114000000003</v>
      </c>
      <c r="N7" s="170">
        <f>+'ingreso básico'!N7+'Ingreso FOA'!N7+'Ingreso PP'!N7</f>
        <v>74.564297999999994</v>
      </c>
      <c r="O7" s="164">
        <f t="shared" si="4"/>
        <v>216.74932900000002</v>
      </c>
      <c r="P7" s="130">
        <f t="shared" si="5"/>
        <v>8.9377189045528826</v>
      </c>
      <c r="Q7" s="166">
        <f t="shared" si="0"/>
        <v>867.68444700000009</v>
      </c>
      <c r="R7" s="130">
        <f t="shared" si="1"/>
        <v>19.549156467277349</v>
      </c>
      <c r="S7" s="167">
        <f t="shared" si="2"/>
        <v>894.88370600000007</v>
      </c>
      <c r="T7" s="130">
        <f t="shared" si="3"/>
        <v>15.062633766684975</v>
      </c>
      <c r="U7" s="25"/>
      <c r="V7" s="25"/>
      <c r="W7" s="25"/>
      <c r="X7" s="25"/>
    </row>
    <row r="8" spans="2:25" ht="21" customHeight="1" x14ac:dyDescent="0.25">
      <c r="B8" s="67">
        <f>+'Ingreso PP'!B8</f>
        <v>2004</v>
      </c>
      <c r="C8" s="169">
        <f>+'ingreso básico'!C8+'Ingreso FOA'!C8+'Ingreso PP'!C8</f>
        <v>85.580646000000002</v>
      </c>
      <c r="D8" s="169">
        <f>+'ingreso básico'!D8+'Ingreso FOA'!D8+'Ingreso PP'!D8</f>
        <v>75.389805999999993</v>
      </c>
      <c r="E8" s="169">
        <f>+'ingreso básico'!E8+'Ingreso FOA'!E8+'Ingreso PP'!E8</f>
        <v>76.452793999999997</v>
      </c>
      <c r="F8" s="169">
        <f>+'ingreso básico'!F8+'Ingreso FOA'!F8+'Ingreso PP'!F8</f>
        <v>81.393252000000004</v>
      </c>
      <c r="G8" s="169">
        <f>+'ingreso básico'!G8+'Ingreso FOA'!G8+'Ingreso PP'!G8</f>
        <v>72.286899000000005</v>
      </c>
      <c r="H8" s="169">
        <f>+'ingreso básico'!H8+'Ingreso FOA'!H8+'Ingreso PP'!H8</f>
        <v>68.357715999999996</v>
      </c>
      <c r="I8" s="169">
        <f>+'ingreso básico'!I8+'Ingreso FOA'!I8+'Ingreso PP'!I8</f>
        <v>73.21818300000001</v>
      </c>
      <c r="J8" s="169">
        <f>+'ingreso básico'!J8+'Ingreso FOA'!J8+'Ingreso PP'!J8</f>
        <v>66.373127000000011</v>
      </c>
      <c r="K8" s="169">
        <f>+'ingreso básico'!K8+'Ingreso FOA'!K8+'Ingreso PP'!K8</f>
        <v>68.541117</v>
      </c>
      <c r="L8" s="169">
        <f>+'ingreso básico'!L8+'Ingreso FOA'!L8+'Ingreso PP'!L8</f>
        <v>73.300700000000006</v>
      </c>
      <c r="M8" s="169">
        <f>+'ingreso básico'!M8+'Ingreso FOA'!M8+'Ingreso PP'!M8</f>
        <v>72.233014999999995</v>
      </c>
      <c r="N8" s="170">
        <f>+'ingreso básico'!N8+'Ingreso FOA'!N8+'Ingreso PP'!N8</f>
        <v>84.838331000000011</v>
      </c>
      <c r="O8" s="164">
        <f t="shared" si="4"/>
        <v>237.42324600000001</v>
      </c>
      <c r="P8" s="130">
        <f t="shared" si="5"/>
        <v>9.5381688586450011</v>
      </c>
      <c r="Q8" s="166">
        <f t="shared" si="0"/>
        <v>897.96558600000014</v>
      </c>
      <c r="R8" s="130">
        <f t="shared" si="1"/>
        <v>3.489879195679535</v>
      </c>
      <c r="S8" s="167">
        <f t="shared" si="2"/>
        <v>942.45283099999995</v>
      </c>
      <c r="T8" s="130">
        <f t="shared" si="3"/>
        <v>5.3156767388945925</v>
      </c>
      <c r="W8" s="34"/>
      <c r="X8" s="34"/>
      <c r="Y8" s="34"/>
    </row>
    <row r="9" spans="2:25" ht="21" customHeight="1" x14ac:dyDescent="0.25">
      <c r="B9" s="67">
        <f>+'Ingreso PP'!B9</f>
        <v>2005</v>
      </c>
      <c r="C9" s="169">
        <f>+'ingreso básico'!C9+'Ingreso FOA'!C9+'Ingreso PP'!C9</f>
        <v>86.150370999999993</v>
      </c>
      <c r="D9" s="169">
        <f>+'ingreso básico'!D9+'Ingreso FOA'!D9+'Ingreso PP'!D9</f>
        <v>87.407317000000006</v>
      </c>
      <c r="E9" s="169">
        <f>+'ingreso básico'!E9+'Ingreso FOA'!E9+'Ingreso PP'!E9</f>
        <v>83.428095999999996</v>
      </c>
      <c r="F9" s="169">
        <f>+'ingreso básico'!F9+'Ingreso FOA'!F9+'Ingreso PP'!F9</f>
        <v>87.559889000000013</v>
      </c>
      <c r="G9" s="169">
        <f>+'ingreso básico'!G9+'Ingreso FOA'!G9+'Ingreso PP'!G9</f>
        <v>78.659779999999998</v>
      </c>
      <c r="H9" s="169">
        <f>+'ingreso básico'!H9+'Ingreso FOA'!H9+'Ingreso PP'!H9</f>
        <v>80.742904999999993</v>
      </c>
      <c r="I9" s="169">
        <f>+'ingreso básico'!I9+'Ingreso FOA'!I9+'Ingreso PP'!I9</f>
        <v>83.779661000000004</v>
      </c>
      <c r="J9" s="169">
        <f>+'ingreso básico'!J9+'Ingreso FOA'!J9+'Ingreso PP'!J9</f>
        <v>73.348074999999994</v>
      </c>
      <c r="K9" s="169">
        <f>+'ingreso básico'!K9+'Ingreso FOA'!K9+'Ingreso PP'!K9</f>
        <v>86.155974999999998</v>
      </c>
      <c r="L9" s="169">
        <f>+'ingreso básico'!L9+'Ingreso FOA'!L9+'Ingreso PP'!L9</f>
        <v>105.735321</v>
      </c>
      <c r="M9" s="169">
        <f>+'ingreso básico'!M9+'Ingreso FOA'!M9+'Ingreso PP'!M9</f>
        <v>103.353331</v>
      </c>
      <c r="N9" s="170">
        <f>+'ingreso básico'!N9+'Ingreso FOA'!N9+'Ingreso PP'!N9</f>
        <v>110.09778600000001</v>
      </c>
      <c r="O9" s="164">
        <f t="shared" si="4"/>
        <v>256.98578399999997</v>
      </c>
      <c r="P9" s="130">
        <f t="shared" si="5"/>
        <v>8.2395209102650302</v>
      </c>
      <c r="Q9" s="166">
        <f t="shared" si="0"/>
        <v>1066.4185070000001</v>
      </c>
      <c r="R9" s="130">
        <f t="shared" si="1"/>
        <v>18.759396086700363</v>
      </c>
      <c r="S9" s="167">
        <f t="shared" si="2"/>
        <v>1239.1987347000002</v>
      </c>
      <c r="T9" s="130">
        <f t="shared" si="3"/>
        <v>31.48655231743902</v>
      </c>
    </row>
    <row r="10" spans="2:25" ht="21" customHeight="1" x14ac:dyDescent="0.25">
      <c r="B10" s="67">
        <f>+'Ingreso PP'!B10</f>
        <v>2006</v>
      </c>
      <c r="C10" s="169">
        <f>+'ingreso básico'!C10+'Ingreso FOA'!C10+'Ingreso PP'!C10</f>
        <v>110.318299</v>
      </c>
      <c r="D10" s="169">
        <f>+'ingreso básico'!D10+'Ingreso FOA'!D10+'Ingreso PP'!D10</f>
        <v>120.124573</v>
      </c>
      <c r="E10" s="169">
        <f>+'ingreso básico'!E10+'Ingreso FOA'!E10+'Ingreso PP'!E10</f>
        <v>121.563535</v>
      </c>
      <c r="F10" s="169">
        <f>+'ingreso básico'!F10+'Ingreso FOA'!F10+'Ingreso PP'!F10</f>
        <v>121.392366</v>
      </c>
      <c r="G10" s="169">
        <f>+'ingreso básico'!G10+'Ingreso FOA'!G10+'Ingreso PP'!G10</f>
        <v>102.03511439</v>
      </c>
      <c r="H10" s="169">
        <f>+'ingreso básico'!H10+'Ingreso FOA'!H10+'Ingreso PP'!H10</f>
        <v>101.29469831</v>
      </c>
      <c r="I10" s="169">
        <f>+'ingreso básico'!I10+'Ingreso FOA'!I10+'Ingreso PP'!I10</f>
        <v>100.79641536</v>
      </c>
      <c r="J10" s="169">
        <f>+'ingreso básico'!J10+'Ingreso FOA'!J10+'Ingreso PP'!J10</f>
        <v>84.300871860000001</v>
      </c>
      <c r="K10" s="169">
        <f>+'ingreso básico'!K10+'Ingreso FOA'!K10+'Ingreso PP'!K10</f>
        <v>95.33729181999999</v>
      </c>
      <c r="L10" s="169">
        <f>+'ingreso básico'!L10+'Ingreso FOA'!L10+'Ingreso PP'!L10</f>
        <v>102.54365563</v>
      </c>
      <c r="M10" s="169">
        <f>+'ingreso básico'!M10+'Ingreso FOA'!M10+'Ingreso PP'!M10</f>
        <v>109.00735452999999</v>
      </c>
      <c r="N10" s="170">
        <f>+'ingreso básico'!N10+'Ingreso FOA'!N10+'Ingreso PP'!N10</f>
        <v>115.92639903</v>
      </c>
      <c r="O10" s="164">
        <f t="shared" si="4"/>
        <v>352.00640699999997</v>
      </c>
      <c r="P10" s="130">
        <f t="shared" si="5"/>
        <v>36.975050339749529</v>
      </c>
      <c r="Q10" s="166">
        <f t="shared" si="0"/>
        <v>1284.6405739300001</v>
      </c>
      <c r="R10" s="130">
        <f t="shared" si="1"/>
        <v>20.463079503739333</v>
      </c>
      <c r="S10" s="167">
        <f t="shared" si="2"/>
        <v>1275.2386867299999</v>
      </c>
      <c r="T10" s="130">
        <f t="shared" si="3"/>
        <v>2.9083270520547044</v>
      </c>
    </row>
    <row r="11" spans="2:25" ht="21" customHeight="1" x14ac:dyDescent="0.25">
      <c r="B11" s="67">
        <f>+'Ingreso PP'!B11</f>
        <v>2007</v>
      </c>
      <c r="C11" s="169">
        <f>+'ingreso básico'!C11+'Ingreso FOA'!C11+'Ingreso PP'!C11</f>
        <v>115.30562114999999</v>
      </c>
      <c r="D11" s="169">
        <f>+'ingreso básico'!D11+'Ingreso FOA'!D11+'Ingreso PP'!D11</f>
        <v>125.13506035</v>
      </c>
      <c r="E11" s="169">
        <f>+'ingreso básico'!E11+'Ingreso FOA'!E11+'Ingreso PP'!E11</f>
        <v>111.33167</v>
      </c>
      <c r="F11" s="169">
        <f>+'ingreso básico'!F11+'Ingreso FOA'!F11+'Ingreso PP'!F11</f>
        <v>117.923782</v>
      </c>
      <c r="G11" s="169">
        <f>+'ingreso básico'!G11+'Ingreso FOA'!G11+'Ingreso PP'!G11</f>
        <v>100.62594900000001</v>
      </c>
      <c r="H11" s="169">
        <f>+'ingreso básico'!H11+'Ingreso FOA'!H11+'Ingreso PP'!H11</f>
        <v>97.004615999999999</v>
      </c>
      <c r="I11" s="169">
        <f>+'ingreso básico'!I11+'Ingreso FOA'!I11+'Ingreso PP'!I11</f>
        <v>95.801909389999992</v>
      </c>
      <c r="J11" s="169">
        <f>+'ingreso básico'!J11+'Ingreso FOA'!J11+'Ingreso PP'!J11</f>
        <v>87.479153999999994</v>
      </c>
      <c r="K11" s="169">
        <f>+'ingreso básico'!K11+'Ingreso FOA'!K11+'Ingreso PP'!K11</f>
        <v>94.812518799999992</v>
      </c>
      <c r="L11" s="169">
        <f>+'ingreso básico'!L11+'Ingreso FOA'!L11+'Ingreso PP'!L11</f>
        <v>99.223489350000008</v>
      </c>
      <c r="M11" s="169">
        <f>+'ingreso básico'!M11+'Ingreso FOA'!M11+'Ingreso PP'!M11</f>
        <v>113.13304001</v>
      </c>
      <c r="N11" s="170">
        <f>+'ingreso básico'!N11+'Ingreso FOA'!N11+'Ingreso PP'!N11</f>
        <v>114.61290333999999</v>
      </c>
      <c r="O11" s="164">
        <f t="shared" si="4"/>
        <v>351.77235150000001</v>
      </c>
      <c r="P11" s="130">
        <f t="shared" si="5"/>
        <v>-6.6491829508075195E-2</v>
      </c>
      <c r="Q11" s="166">
        <f t="shared" si="0"/>
        <v>1272.38971339</v>
      </c>
      <c r="R11" s="130">
        <f t="shared" si="1"/>
        <v>-0.95364110309251737</v>
      </c>
      <c r="S11" s="167">
        <f t="shared" si="2"/>
        <v>1351.68564489</v>
      </c>
      <c r="T11" s="130">
        <f t="shared" si="3"/>
        <v>5.9947176129064417</v>
      </c>
    </row>
    <row r="12" spans="2:25" ht="21" customHeight="1" x14ac:dyDescent="0.25">
      <c r="B12" s="67">
        <f>+'Ingreso PP'!B12</f>
        <v>2008</v>
      </c>
      <c r="C12" s="169">
        <f>+'ingreso básico'!C12+'Ingreso FOA'!C12+'Ingreso PP'!C12</f>
        <v>121.44302857</v>
      </c>
      <c r="D12" s="169">
        <f>+'ingreso básico'!D12+'Ingreso FOA'!D12+'Ingreso PP'!D12</f>
        <v>128.13123017999999</v>
      </c>
      <c r="E12" s="169">
        <f>+'ingreso básico'!E12+'Ingreso FOA'!E12+'Ingreso PP'!E12</f>
        <v>120.12312204000001</v>
      </c>
      <c r="F12" s="169">
        <f>+'ingreso básico'!F12+'Ingreso FOA'!F12+'Ingreso PP'!F12</f>
        <v>128.12588445</v>
      </c>
      <c r="G12" s="169">
        <f>+'ingreso básico'!G12+'Ingreso FOA'!G12+'Ingreso PP'!G12</f>
        <v>124.56731216</v>
      </c>
      <c r="H12" s="169">
        <f>+'ingreso básico'!H12+'Ingreso FOA'!H12+'Ingreso PP'!H12</f>
        <v>124.2320526</v>
      </c>
      <c r="I12" s="169">
        <f>+'ingreso básico'!I12+'Ingreso FOA'!I12+'Ingreso PP'!I12</f>
        <v>118.45160335</v>
      </c>
      <c r="J12" s="169">
        <f>+'ingreso básico'!J12+'Ingreso FOA'!J12+'Ingreso PP'!J12</f>
        <v>105.41513419</v>
      </c>
      <c r="K12" s="169">
        <f>+'ingreso básico'!K12+'Ingreso FOA'!K12+'Ingreso PP'!K12</f>
        <v>108.21430061</v>
      </c>
      <c r="L12" s="169">
        <f>+'ingreso básico'!L12+'Ingreso FOA'!L12+'Ingreso PP'!L12</f>
        <v>111.96353984</v>
      </c>
      <c r="M12" s="169">
        <f>+'ingreso básico'!M12+'Ingreso FOA'!M12+'Ingreso PP'!M12</f>
        <v>143.42358881000001</v>
      </c>
      <c r="N12" s="170">
        <f>+'ingreso básico'!N12+'Ingreso FOA'!N12+'Ingreso PP'!N12</f>
        <v>164.48505993000001</v>
      </c>
      <c r="O12" s="164">
        <f t="shared" si="4"/>
        <v>369.69738079000001</v>
      </c>
      <c r="P12" s="130">
        <f t="shared" si="5"/>
        <v>5.0956333587803382</v>
      </c>
      <c r="Q12" s="166">
        <f t="shared" si="0"/>
        <v>1498.5758567299999</v>
      </c>
      <c r="R12" s="130">
        <f t="shared" si="1"/>
        <v>17.776483176477221</v>
      </c>
      <c r="S12" s="167">
        <f t="shared" si="2"/>
        <v>1573.9932455799999</v>
      </c>
      <c r="T12" s="130">
        <f t="shared" si="3"/>
        <v>16.446693913664468</v>
      </c>
    </row>
    <row r="13" spans="2:25" ht="21" customHeight="1" x14ac:dyDescent="0.25">
      <c r="B13" s="67">
        <f>+'Ingreso PP'!B13</f>
        <v>2009</v>
      </c>
      <c r="C13" s="169">
        <f>+'ingreso básico'!C13+'Ingreso FOA'!C13+'Ingreso PP'!C13</f>
        <v>177.06269247</v>
      </c>
      <c r="D13" s="169">
        <f>+'ingreso básico'!D13+'Ingreso FOA'!D13+'Ingreso PP'!D13</f>
        <v>171.17211390999998</v>
      </c>
      <c r="E13" s="169">
        <f>+'ingreso básico'!E13+'Ingreso FOA'!E13+'Ingreso PP'!E13</f>
        <v>146.39205386999998</v>
      </c>
      <c r="F13" s="169">
        <f>+'ingreso básico'!F13+'Ingreso FOA'!F13+'Ingreso PP'!F13</f>
        <v>130.59647028000001</v>
      </c>
      <c r="G13" s="169">
        <f>+'ingreso básico'!G13+'Ingreso FOA'!G13+'Ingreso PP'!G13</f>
        <v>110.53103274</v>
      </c>
      <c r="H13" s="169">
        <f>+'ingreso básico'!H13+'Ingreso FOA'!H13+'Ingreso PP'!H13</f>
        <v>86.285655579999997</v>
      </c>
      <c r="I13" s="169">
        <f>+'ingreso básico'!I13+'Ingreso FOA'!I13+'Ingreso PP'!I13</f>
        <v>87.20167979</v>
      </c>
      <c r="J13" s="169">
        <f>+'ingreso básico'!J13+'Ingreso FOA'!J13+'Ingreso PP'!J13</f>
        <v>81.618521909999998</v>
      </c>
      <c r="K13" s="169">
        <f>+'ingreso básico'!K13+'Ingreso FOA'!K13+'Ingreso PP'!K13</f>
        <v>83.218057049999999</v>
      </c>
      <c r="L13" s="169">
        <f>+'ingreso básico'!L13+'Ingreso FOA'!L13+'Ingreso PP'!L13</f>
        <v>92.324664430000013</v>
      </c>
      <c r="M13" s="169">
        <f>+'ingreso básico'!M13+'Ingreso FOA'!M13+'Ingreso PP'!M13</f>
        <v>96.362828910000005</v>
      </c>
      <c r="N13" s="170">
        <f>+'ingreso básico'!N13+'Ingreso FOA'!N13+'Ingreso PP'!N13</f>
        <v>111.57813038</v>
      </c>
      <c r="O13" s="164">
        <f t="shared" si="4"/>
        <v>494.62686024999999</v>
      </c>
      <c r="P13" s="130">
        <f t="shared" si="5"/>
        <v>33.792362605610116</v>
      </c>
      <c r="Q13" s="166">
        <f t="shared" si="0"/>
        <v>1374.34390132</v>
      </c>
      <c r="R13" s="130">
        <f t="shared" si="1"/>
        <v>-8.2900011268754241</v>
      </c>
      <c r="S13" s="167">
        <f t="shared" si="2"/>
        <v>1313.1022547600001</v>
      </c>
      <c r="T13" s="130">
        <f t="shared" si="3"/>
        <v>-16.575102310802116</v>
      </c>
    </row>
    <row r="14" spans="2:25" ht="21" customHeight="1" x14ac:dyDescent="0.25">
      <c r="B14" s="67">
        <f>+'Ingreso PP'!B14</f>
        <v>2010</v>
      </c>
      <c r="C14" s="169">
        <f>+'ingreso básico'!C14+'Ingreso FOA'!C14+'Ingreso PP'!C14</f>
        <v>125.35709360999999</v>
      </c>
      <c r="D14" s="169">
        <f>+'ingreso básico'!D14+'Ingreso FOA'!D14+'Ingreso PP'!D14</f>
        <v>129.53355206999998</v>
      </c>
      <c r="E14" s="169">
        <f>+'ingreso básico'!E14+'Ingreso FOA'!E14+'Ingreso PP'!E14</f>
        <v>122.08931068999999</v>
      </c>
      <c r="F14" s="169">
        <f>+'ingreso básico'!F14+'Ingreso FOA'!F14+'Ingreso PP'!F14</f>
        <v>134.23241931999999</v>
      </c>
      <c r="G14" s="169">
        <f>+'ingreso básico'!G14+'Ingreso FOA'!G14+'Ingreso PP'!G14</f>
        <v>123.68199659999999</v>
      </c>
      <c r="H14" s="169">
        <f>+'ingreso básico'!H14+'Ingreso FOA'!H14+'Ingreso PP'!H14</f>
        <v>125.904</v>
      </c>
      <c r="I14" s="169">
        <f>+'ingreso básico'!I14+'Ingreso FOA'!I14+'Ingreso PP'!I14</f>
        <v>124.66588748000001</v>
      </c>
      <c r="J14" s="169">
        <f>+'ingreso básico'!J14+'Ingreso FOA'!J14+'Ingreso PP'!J14</f>
        <v>104.11819536</v>
      </c>
      <c r="K14" s="169">
        <f>+'ingreso básico'!K14+'Ingreso FOA'!K14+'Ingreso PP'!K14</f>
        <v>132.35445164999999</v>
      </c>
      <c r="L14" s="169">
        <f>+'ingreso básico'!L14+'Ingreso FOA'!L14+'Ingreso PP'!L14</f>
        <v>126.24977489</v>
      </c>
      <c r="M14" s="169">
        <f>+'ingreso básico'!M14+'Ingreso FOA'!M14+'Ingreso PP'!M14</f>
        <v>125.2347</v>
      </c>
      <c r="N14" s="170">
        <f>+'ingreso básico'!N14+'Ingreso FOA'!N14+'Ingreso PP'!N14</f>
        <v>140.99202398000003</v>
      </c>
      <c r="O14" s="164">
        <f t="shared" si="4"/>
        <v>376.97995636999997</v>
      </c>
      <c r="P14" s="130">
        <f t="shared" si="5"/>
        <v>-23.784980827878531</v>
      </c>
      <c r="Q14" s="166">
        <f t="shared" si="0"/>
        <v>1514.41340565</v>
      </c>
      <c r="R14" s="130">
        <f t="shared" si="1"/>
        <v>10.191736158283904</v>
      </c>
      <c r="S14" s="167">
        <f t="shared" si="2"/>
        <v>1520.5841387199998</v>
      </c>
      <c r="T14" s="130">
        <f t="shared" si="3"/>
        <v>15.800893129828797</v>
      </c>
    </row>
    <row r="15" spans="2:25" ht="21" customHeight="1" x14ac:dyDescent="0.25">
      <c r="B15" s="67">
        <f>+'Ingreso PP'!B15</f>
        <v>2011</v>
      </c>
      <c r="C15" s="169">
        <f>+'ingreso básico'!C15+'Ingreso FOA'!C15+'Ingreso PP'!C15</f>
        <v>129.06177961</v>
      </c>
      <c r="D15" s="169">
        <f>+'ingreso básico'!D15+'Ingreso FOA'!D15+'Ingreso PP'!D15</f>
        <v>136.15890481</v>
      </c>
      <c r="E15" s="169">
        <f>+'ingreso básico'!E15+'Ingreso FOA'!E15+'Ingreso PP'!E15</f>
        <v>131.81605829</v>
      </c>
      <c r="F15" s="169">
        <f>+'ingreso básico'!F15+'Ingreso FOA'!F15+'Ingreso PP'!F15</f>
        <v>131.95470155000001</v>
      </c>
      <c r="G15" s="169">
        <f>+'ingreso básico'!G15+'Ingreso FOA'!G15+'Ingreso PP'!G15</f>
        <v>118.03238689</v>
      </c>
      <c r="H15" s="169">
        <f>+'ingreso básico'!H15+'Ingreso FOA'!H15+'Ingreso PP'!H15</f>
        <v>119.94527420999999</v>
      </c>
      <c r="I15" s="169">
        <f>+'ingreso básico'!I15+'Ingreso FOA'!I15+'Ingreso PP'!I15</f>
        <v>119.90174207999999</v>
      </c>
      <c r="J15" s="169">
        <f>+'ingreso básico'!J15+'Ingreso FOA'!J15+'Ingreso PP'!J15</f>
        <v>116.87461875000001</v>
      </c>
      <c r="K15" s="169">
        <f>+'ingreso básico'!K15+'Ingreso FOA'!K15+'Ingreso PP'!K15</f>
        <v>135.16755803000001</v>
      </c>
      <c r="L15" s="169">
        <f>+'ingreso básico'!L15+'Ingreso FOA'!L15+'Ingreso PP'!L15</f>
        <v>135.34775227999998</v>
      </c>
      <c r="M15" s="169">
        <f>+'ingreso básico'!M15+'Ingreso FOA'!M15+'Ingreso PP'!M15</f>
        <v>145.36725948999998</v>
      </c>
      <c r="N15" s="170">
        <f>+'ingreso básico'!N15+'Ingreso FOA'!N15+'Ingreso PP'!N15</f>
        <v>159.81757759000001</v>
      </c>
      <c r="O15" s="164">
        <f t="shared" si="4"/>
        <v>397.03674271</v>
      </c>
      <c r="P15" s="130">
        <f t="shared" si="5"/>
        <v>5.3203853417380653</v>
      </c>
      <c r="Q15" s="166">
        <f t="shared" si="0"/>
        <v>1579.4456135799996</v>
      </c>
      <c r="R15" s="130">
        <f t="shared" si="1"/>
        <v>4.2942176612658312</v>
      </c>
      <c r="S15" s="167">
        <f t="shared" si="2"/>
        <v>1748.4325605700001</v>
      </c>
      <c r="T15" s="130">
        <f t="shared" si="3"/>
        <v>14.984269271794393</v>
      </c>
    </row>
    <row r="16" spans="2:25" ht="21" customHeight="1" x14ac:dyDescent="0.25">
      <c r="B16" s="67">
        <f>+'Ingreso PP'!B16</f>
        <v>2012</v>
      </c>
      <c r="C16" s="169">
        <f>+'ingreso básico'!C16+'Ingreso FOA'!C16+'Ingreso PP'!C16</f>
        <v>166.46425930000001</v>
      </c>
      <c r="D16" s="169">
        <f>+'ingreso básico'!D16+'Ingreso FOA'!D16+'Ingreso PP'!D16</f>
        <v>169.64535898</v>
      </c>
      <c r="E16" s="169">
        <f>+'ingreso básico'!E16+'Ingreso FOA'!E16+'Ingreso PP'!E16</f>
        <v>164.62592656000001</v>
      </c>
      <c r="F16" s="169">
        <f>+'ingreso básico'!F16+'Ingreso FOA'!F16+'Ingreso PP'!F16</f>
        <v>161.9265336</v>
      </c>
      <c r="G16" s="169">
        <f>+'ingreso básico'!G16+'Ingreso FOA'!G16+'Ingreso PP'!G16</f>
        <v>143.2634347</v>
      </c>
      <c r="H16" s="169">
        <f>+'ingreso básico'!H16+'Ingreso FOA'!H16+'Ingreso PP'!H16</f>
        <v>130.03053921</v>
      </c>
      <c r="I16" s="169">
        <f>+'ingreso básico'!I16+'Ingreso FOA'!I16+'Ingreso PP'!I16</f>
        <v>126.11561034</v>
      </c>
      <c r="J16" s="169">
        <f>+'ingreso básico'!J16+'Ingreso FOA'!J16+'Ingreso PP'!J16</f>
        <v>124.9237663</v>
      </c>
      <c r="K16" s="169">
        <f>+'ingreso básico'!K16+'Ingreso FOA'!K16+'Ingreso PP'!K16</f>
        <v>140.35428612999999</v>
      </c>
      <c r="L16" s="169">
        <f>+'ingreso básico'!L16+'Ingreso FOA'!L16+'Ingreso PP'!L16</f>
        <v>127.24657214</v>
      </c>
      <c r="M16" s="169">
        <f>+'ingreso básico'!M16+'Ingreso FOA'!M16+'Ingreso PP'!M16</f>
        <v>146.37548529</v>
      </c>
      <c r="N16" s="170">
        <f>+'ingreso básico'!N16+'Ingreso FOA'!N16+'Ingreso PP'!N16</f>
        <v>155.97714396999999</v>
      </c>
      <c r="O16" s="164">
        <f t="shared" si="4"/>
        <v>500.73554483999999</v>
      </c>
      <c r="P16" s="130">
        <f t="shared" si="5"/>
        <v>26.118187808563277</v>
      </c>
      <c r="Q16" s="166">
        <f t="shared" si="0"/>
        <v>1756.9489165199998</v>
      </c>
      <c r="R16" s="130">
        <f t="shared" si="1"/>
        <v>11.238329538784697</v>
      </c>
      <c r="S16" s="167">
        <f t="shared" si="2"/>
        <v>1689.7001314500003</v>
      </c>
      <c r="T16" s="130">
        <f t="shared" si="3"/>
        <v>-3.3591475270200122</v>
      </c>
    </row>
    <row r="17" spans="2:21" ht="21" customHeight="1" x14ac:dyDescent="0.25">
      <c r="B17" s="67">
        <f>+'Ingreso PP'!B17</f>
        <v>2013</v>
      </c>
      <c r="C17" s="169">
        <f>+'ingreso básico'!C17+'Ingreso FOA'!C17+'Ingreso PP'!C17</f>
        <v>164.77692443999999</v>
      </c>
      <c r="D17" s="169">
        <f>+'ingreso básico'!D17+'Ingreso FOA'!D17+'Ingreso PP'!D17</f>
        <v>154.63090428999999</v>
      </c>
      <c r="E17" s="169">
        <f>+'ingreso básico'!E17+'Ingreso FOA'!E17+'Ingreso PP'!E17</f>
        <v>147.04308176000001</v>
      </c>
      <c r="F17" s="169">
        <f>+'ingreso básico'!F17+'Ingreso FOA'!F17+'Ingreso PP'!F17</f>
        <v>125.56723546000001</v>
      </c>
      <c r="G17" s="169">
        <f>+'ingreso básico'!G17+'Ingreso FOA'!G17+'Ingreso PP'!G17</f>
        <v>119.20367465</v>
      </c>
      <c r="H17" s="169">
        <f>+'ingreso básico'!H17+'Ingreso FOA'!H17+'Ingreso PP'!H17</f>
        <v>157.48544668</v>
      </c>
      <c r="I17" s="169">
        <f>+'ingreso básico'!I17+'Ingreso FOA'!I17+'Ingreso PP'!I17</f>
        <v>137.75648391999999</v>
      </c>
      <c r="J17" s="169">
        <f>+'ingreso básico'!J17+'Ingreso FOA'!J17+'Ingreso PP'!J17</f>
        <v>127.65140024</v>
      </c>
      <c r="K17" s="169">
        <f>+'ingreso básico'!K17+'Ingreso FOA'!K17+'Ingreso PP'!K17</f>
        <v>125.38311634</v>
      </c>
      <c r="L17" s="169">
        <f>+'ingreso básico'!L17+'Ingreso FOA'!L17+'Ingreso PP'!L17</f>
        <v>133.29274953999999</v>
      </c>
      <c r="M17" s="169">
        <f>+'ingreso básico'!M17+'Ingreso FOA'!M17+'Ingreso PP'!M17</f>
        <v>138.07853867</v>
      </c>
      <c r="N17" s="170">
        <f>+'ingreso básico'!N17+'Ingreso FOA'!N17+'Ingreso PP'!N17</f>
        <v>136.2713918</v>
      </c>
      <c r="O17" s="164">
        <f t="shared" si="4"/>
        <v>466.45091049000001</v>
      </c>
      <c r="P17" s="130">
        <f t="shared" si="5"/>
        <v>-6.8468545329561037</v>
      </c>
      <c r="Q17" s="166">
        <f t="shared" si="0"/>
        <v>1667.1409477899997</v>
      </c>
      <c r="R17" s="130">
        <f t="shared" si="1"/>
        <v>-5.1115867903480883</v>
      </c>
      <c r="S17" s="167">
        <f t="shared" si="2"/>
        <v>1633.3275907799998</v>
      </c>
      <c r="T17" s="130">
        <f t="shared" si="3"/>
        <v>-3.3362452674738807</v>
      </c>
    </row>
    <row r="18" spans="2:21" ht="21" customHeight="1" x14ac:dyDescent="0.25">
      <c r="B18" s="67">
        <f>+'Ingreso PP'!B18</f>
        <v>2014</v>
      </c>
      <c r="C18" s="169">
        <f>+'ingreso básico'!C18+'Ingreso FOA'!C18+'Ingreso PP'!C18</f>
        <v>142.46387371</v>
      </c>
      <c r="D18" s="169">
        <f>+'ingreso básico'!D18+'Ingreso FOA'!D18+'Ingreso PP'!D18</f>
        <v>153.92565661</v>
      </c>
      <c r="E18" s="169">
        <f>+'ingreso básico'!E18+'Ingreso FOA'!E18+'Ingreso PP'!E18</f>
        <v>140.45732056999998</v>
      </c>
      <c r="F18" s="169">
        <f>+'ingreso básico'!F18+'Ingreso FOA'!F18+'Ingreso PP'!F18</f>
        <v>152.52855896</v>
      </c>
      <c r="G18" s="169">
        <f>+'ingreso básico'!G18+'Ingreso FOA'!G18+'Ingreso PP'!G18</f>
        <v>128.20940128000001</v>
      </c>
      <c r="H18" s="169">
        <f>+'ingreso básico'!H18+'Ingreso FOA'!H18+'Ingreso PP'!H18</f>
        <v>117.30909914</v>
      </c>
      <c r="I18" s="169">
        <f>+'ingreso básico'!I18+'Ingreso FOA'!I18+'Ingreso PP'!I18</f>
        <v>124.34259136999999</v>
      </c>
      <c r="J18" s="169">
        <f>+'ingreso básico'!J18+'Ingreso FOA'!J18+'Ingreso PP'!J18</f>
        <v>120.17182926000001</v>
      </c>
      <c r="K18" s="169">
        <f>+'ingreso básico'!K18+'Ingreso FOA'!K18+'Ingreso PP'!K18</f>
        <v>134.93121680000002</v>
      </c>
      <c r="L18" s="169">
        <f>+'ingreso básico'!L18+'Ingreso FOA'!L18+'Ingreso PP'!L18</f>
        <v>131.78093629</v>
      </c>
      <c r="M18" s="169">
        <f>+'ingreso básico'!M18+'Ingreso FOA'!M18+'Ingreso PP'!M18</f>
        <v>142.93297951</v>
      </c>
      <c r="N18" s="170">
        <f>+'ingreso básico'!N18+'Ingreso FOA'!N18+'Ingreso PP'!N18</f>
        <v>145.35370957000001</v>
      </c>
      <c r="O18" s="164">
        <f t="shared" si="4"/>
        <v>436.84685088999998</v>
      </c>
      <c r="P18" s="130">
        <f t="shared" si="5"/>
        <v>-6.3466613386822139</v>
      </c>
      <c r="Q18" s="166">
        <f t="shared" si="0"/>
        <v>1634.40717307</v>
      </c>
      <c r="R18" s="130">
        <f t="shared" si="1"/>
        <v>-1.9634677417882607</v>
      </c>
      <c r="S18" s="167">
        <f t="shared" si="2"/>
        <v>1636.0948806900003</v>
      </c>
      <c r="T18" s="130">
        <f t="shared" si="3"/>
        <v>0.16942650853519758</v>
      </c>
    </row>
    <row r="19" spans="2:21" ht="21" customHeight="1" x14ac:dyDescent="0.25">
      <c r="B19" s="67">
        <f>+'Ingreso PP'!B19</f>
        <v>2015</v>
      </c>
      <c r="C19" s="169">
        <f>+'ingreso básico'!C19+'Ingreso FOA'!C19+'Ingreso PP'!C19</f>
        <v>154.295749</v>
      </c>
      <c r="D19" s="169">
        <f>+'ingreso básico'!D19+'Ingreso FOA'!D19+'Ingreso PP'!D19</f>
        <v>157.07452653999999</v>
      </c>
      <c r="E19" s="169">
        <f>+'ingreso básico'!E19+'Ingreso FOA'!E19+'Ingreso PP'!E19</f>
        <v>141.12322713</v>
      </c>
      <c r="F19" s="169">
        <f>+'ingreso básico'!F19+'Ingreso FOA'!F19+'Ingreso PP'!F19</f>
        <v>149.79304239999999</v>
      </c>
      <c r="G19" s="169">
        <f>+'ingreso básico'!G19+'Ingreso FOA'!G19+'Ingreso PP'!G19</f>
        <v>122.88423823999999</v>
      </c>
      <c r="H19" s="169">
        <f>+'ingreso básico'!H19+'Ingreso FOA'!H19+'Ingreso PP'!H19</f>
        <v>111.41083458</v>
      </c>
      <c r="I19" s="169">
        <f>+'ingreso básico'!I19+'Ingreso FOA'!I19+'Ingreso PP'!I19</f>
        <v>104.4992311</v>
      </c>
      <c r="J19" s="169">
        <f>+'ingreso básico'!J19+'Ingreso FOA'!J19+'Ingreso PP'!J19</f>
        <v>96.96668536</v>
      </c>
      <c r="K19" s="169">
        <f>+'ingreso básico'!K19+'Ingreso FOA'!K19+'Ingreso PP'!K19</f>
        <v>102.43459776</v>
      </c>
      <c r="L19" s="169">
        <f>+'ingreso básico'!L19+'Ingreso FOA'!L19+'Ingreso PP'!L19</f>
        <v>104.41300398000001</v>
      </c>
      <c r="M19" s="169">
        <f>+'ingreso básico'!M19+'Ingreso FOA'!M19+'Ingreso PP'!M19</f>
        <v>114.40139542</v>
      </c>
      <c r="N19" s="170">
        <f>+'ingreso básico'!N19+'Ingreso FOA'!N19+'Ingreso PP'!N19</f>
        <v>110.12965485999999</v>
      </c>
      <c r="O19" s="164">
        <f t="shared" si="4"/>
        <v>452.49350267</v>
      </c>
      <c r="P19" s="130">
        <f t="shared" si="5"/>
        <v>3.5817247504755123</v>
      </c>
      <c r="Q19" s="166">
        <f t="shared" si="0"/>
        <v>1469.4261863700001</v>
      </c>
      <c r="R19" s="130">
        <f>((Q19/Q17)-1)*100</f>
        <v>-11.859510839925969</v>
      </c>
      <c r="S19" s="167"/>
      <c r="T19" s="111"/>
    </row>
    <row r="20" spans="2:21" ht="21" customHeight="1" x14ac:dyDescent="0.25">
      <c r="B20" s="82">
        <f>+'Ingreso PP'!B20</f>
        <v>2016</v>
      </c>
      <c r="C20" s="172">
        <f>+'ingreso básico'!C20+'Ingreso FOA'!C20+'Ingreso PP'!C20</f>
        <v>116.03917472000001</v>
      </c>
      <c r="D20" s="172">
        <f>+'ingreso básico'!D20+'Ingreso FOA'!D20+'Ingreso PP'!D20</f>
        <v>115.36316285000001</v>
      </c>
      <c r="E20" s="172">
        <f>+'ingreso básico'!E20+'Ingreso FOA'!E20+'Ingreso PP'!E20</f>
        <v>114.18595159000002</v>
      </c>
      <c r="F20" s="172"/>
      <c r="G20" s="172"/>
      <c r="H20" s="172"/>
      <c r="I20" s="172"/>
      <c r="J20" s="172"/>
      <c r="K20" s="172"/>
      <c r="L20" s="172"/>
      <c r="M20" s="172"/>
      <c r="N20" s="173"/>
      <c r="O20" s="165">
        <f>SUM(C20:E20)</f>
        <v>345.58828916000004</v>
      </c>
      <c r="P20" s="137">
        <f t="shared" si="5"/>
        <v>-23.625800785909867</v>
      </c>
      <c r="Q20" s="114"/>
      <c r="R20" s="137"/>
      <c r="S20" s="168"/>
      <c r="T20" s="112"/>
    </row>
    <row r="21" spans="2:21" ht="21" customHeight="1" x14ac:dyDescent="0.25">
      <c r="R21" s="92"/>
      <c r="S21" s="20"/>
    </row>
    <row r="22" spans="2:21" ht="29.25" customHeight="1" x14ac:dyDescent="0.4">
      <c r="B22" s="57" t="s">
        <v>57</v>
      </c>
      <c r="C22" s="54"/>
      <c r="D22" s="54"/>
      <c r="E22" s="54"/>
      <c r="F22" s="54"/>
      <c r="G22" s="54"/>
      <c r="H22" s="54"/>
      <c r="I22" s="54"/>
      <c r="J22" s="54"/>
      <c r="K22" s="54"/>
      <c r="L22" s="54"/>
      <c r="M22" s="54"/>
      <c r="N22" s="54"/>
      <c r="O22" s="54"/>
      <c r="P22" s="54"/>
      <c r="Q22" s="54"/>
      <c r="R22" s="91"/>
      <c r="S22" s="122"/>
      <c r="T22" s="122"/>
    </row>
    <row r="23" spans="2:21" s="20" customFormat="1" ht="47.25" x14ac:dyDescent="0.25">
      <c r="B23" s="163" t="s">
        <v>23</v>
      </c>
      <c r="C23" s="158" t="s">
        <v>24</v>
      </c>
      <c r="D23" s="158" t="s">
        <v>25</v>
      </c>
      <c r="E23" s="158" t="s">
        <v>26</v>
      </c>
      <c r="F23" s="158" t="s">
        <v>27</v>
      </c>
      <c r="G23" s="158" t="s">
        <v>28</v>
      </c>
      <c r="H23" s="158" t="s">
        <v>29</v>
      </c>
      <c r="I23" s="158" t="s">
        <v>30</v>
      </c>
      <c r="J23" s="158" t="s">
        <v>31</v>
      </c>
      <c r="K23" s="158" t="s">
        <v>32</v>
      </c>
      <c r="L23" s="158" t="s">
        <v>33</v>
      </c>
      <c r="M23" s="158" t="s">
        <v>34</v>
      </c>
      <c r="N23" s="159" t="s">
        <v>35</v>
      </c>
      <c r="O23" s="160" t="s">
        <v>67</v>
      </c>
      <c r="P23" s="161" t="s">
        <v>64</v>
      </c>
      <c r="Q23" s="162" t="s">
        <v>23</v>
      </c>
      <c r="R23" s="161" t="s">
        <v>36</v>
      </c>
      <c r="S23" s="162" t="s">
        <v>63</v>
      </c>
      <c r="T23" s="163" t="s">
        <v>66</v>
      </c>
      <c r="U23" s="4"/>
    </row>
    <row r="24" spans="2:21" ht="21" customHeight="1" x14ac:dyDescent="0.25">
      <c r="B24" s="67">
        <f>+'Ingreso PP'!B24</f>
        <v>2000</v>
      </c>
      <c r="C24" s="169">
        <f>+'ingreso básico'!C24+'Ingreso FOA'!C24+'Ingreso PP'!C24</f>
        <v>67.652999999999992</v>
      </c>
      <c r="D24" s="169">
        <f>+'ingreso básico'!D24+'Ingreso FOA'!D24+'Ingreso PP'!D24</f>
        <v>70.599000000000004</v>
      </c>
      <c r="E24" s="169">
        <f>+'ingreso básico'!E24+'Ingreso FOA'!E24+'Ingreso PP'!E24</f>
        <v>73.805000000000007</v>
      </c>
      <c r="F24" s="169">
        <f>+'ingreso básico'!F24+'Ingreso FOA'!F24+'Ingreso PP'!F24</f>
        <v>73.22399999999999</v>
      </c>
      <c r="G24" s="169">
        <f>+'ingreso básico'!G24+'Ingreso FOA'!G24+'Ingreso PP'!G24</f>
        <v>69.451999999999998</v>
      </c>
      <c r="H24" s="169">
        <f>+'ingreso básico'!H24+'Ingreso FOA'!H24+'Ingreso PP'!H24</f>
        <v>69.650999999999996</v>
      </c>
      <c r="I24" s="169">
        <f>+'ingreso básico'!I24+'Ingreso FOA'!I24+'Ingreso PP'!I24</f>
        <v>67.481999999999999</v>
      </c>
      <c r="J24" s="169">
        <f>+'ingreso básico'!J24+'Ingreso FOA'!J24+'Ingreso PP'!J24</f>
        <v>70.199999999999989</v>
      </c>
      <c r="K24" s="169">
        <f>+'ingreso básico'!K24+'Ingreso FOA'!K24+'Ingreso PP'!K24</f>
        <v>73.700999999999993</v>
      </c>
      <c r="L24" s="169">
        <f>+'ingreso básico'!L24+'Ingreso FOA'!L24+'Ingreso PP'!L24</f>
        <v>76.72814111000001</v>
      </c>
      <c r="M24" s="169">
        <f>+'ingreso básico'!M24+'Ingreso FOA'!M24+'Ingreso PP'!M24</f>
        <v>83.128823509999989</v>
      </c>
      <c r="N24" s="170">
        <f>+'ingreso básico'!N24+'Ingreso FOA'!N24+'Ingreso PP'!N24</f>
        <v>83.072485449999988</v>
      </c>
      <c r="O24" s="189">
        <f>SUM(C24:E24)</f>
        <v>212.05700000000002</v>
      </c>
      <c r="P24" s="110"/>
      <c r="Q24" s="166">
        <f>SUM(C24:N24)</f>
        <v>878.69645007000008</v>
      </c>
      <c r="R24" s="110"/>
      <c r="S24" s="167">
        <f>SUM(I24:N24,C25:H25)</f>
        <v>983.66475007000008</v>
      </c>
      <c r="T24" s="110"/>
    </row>
    <row r="25" spans="2:21" ht="21" customHeight="1" x14ac:dyDescent="0.25">
      <c r="B25" s="67">
        <f>+'Ingreso PP'!B25</f>
        <v>2001</v>
      </c>
      <c r="C25" s="169">
        <f>+'ingreso básico'!C25+'Ingreso FOA'!C25+'Ingreso PP'!C25</f>
        <v>86.113</v>
      </c>
      <c r="D25" s="169">
        <f>+'ingreso básico'!D25+'Ingreso FOA'!D25+'Ingreso PP'!D25</f>
        <v>88.193292999999997</v>
      </c>
      <c r="E25" s="169">
        <f>+'ingreso básico'!E25+'Ingreso FOA'!E25+'Ingreso PP'!E25</f>
        <v>89.960013000000004</v>
      </c>
      <c r="F25" s="169">
        <f>+'ingreso básico'!F25+'Ingreso FOA'!F25+'Ingreso PP'!F25</f>
        <v>89.480484000000004</v>
      </c>
      <c r="G25" s="169">
        <f>+'ingreso básico'!G25+'Ingreso FOA'!G25+'Ingreso PP'!G25</f>
        <v>90.100795999999988</v>
      </c>
      <c r="H25" s="169">
        <f>+'ingreso básico'!H25+'Ingreso FOA'!H25+'Ingreso PP'!H25</f>
        <v>85.504713999999993</v>
      </c>
      <c r="I25" s="169">
        <f>+'ingreso básico'!I25+'Ingreso FOA'!I25+'Ingreso PP'!I25</f>
        <v>81.670476999999991</v>
      </c>
      <c r="J25" s="169">
        <f>+'ingreso básico'!J25+'Ingreso FOA'!J25+'Ingreso PP'!J25</f>
        <v>77.400227000000001</v>
      </c>
      <c r="K25" s="169">
        <f>+'ingreso básico'!K25+'Ingreso FOA'!K25+'Ingreso PP'!K25</f>
        <v>80.27229899999999</v>
      </c>
      <c r="L25" s="169">
        <f>+'ingreso básico'!L25+'Ingreso FOA'!L25+'Ingreso PP'!L25</f>
        <v>86.816418999999996</v>
      </c>
      <c r="M25" s="169">
        <f>+'ingreso básico'!M25+'Ingreso FOA'!M25+'Ingreso PP'!M25</f>
        <v>87.379482999999993</v>
      </c>
      <c r="N25" s="170">
        <f>+'ingreso básico'!N25+'Ingreso FOA'!N25+'Ingreso PP'!N25</f>
        <v>83.328082999999992</v>
      </c>
      <c r="O25" s="164">
        <f>SUM(C25:E25)</f>
        <v>264.26630599999999</v>
      </c>
      <c r="P25" s="130">
        <f>((O25/O24)-1)*100</f>
        <v>24.620411493136274</v>
      </c>
      <c r="Q25" s="166">
        <f t="shared" ref="Q25:Q39" si="6">SUM(C25:N25)</f>
        <v>1026.2192879999998</v>
      </c>
      <c r="R25" s="130">
        <f t="shared" ref="R25:R38" si="7">((Q25/Q24)-1)*100</f>
        <v>16.788828260117295</v>
      </c>
      <c r="S25" s="167">
        <f t="shared" ref="S25:S38" si="8">SUM(I25:N25,C26:H26)</f>
        <v>993.6803799999999</v>
      </c>
      <c r="T25" s="130">
        <f t="shared" ref="T25:T38" si="9">((S25/S24)-1)*100</f>
        <v>1.0181954704880036</v>
      </c>
    </row>
    <row r="26" spans="2:21" ht="21" customHeight="1" x14ac:dyDescent="0.25">
      <c r="B26" s="67">
        <f>+'Ingreso PP'!B26</f>
        <v>2002</v>
      </c>
      <c r="C26" s="169">
        <f>+'ingreso básico'!C26+'Ingreso FOA'!C26+'Ingreso PP'!C26</f>
        <v>84.788242999999994</v>
      </c>
      <c r="D26" s="169">
        <f>+'ingreso básico'!D26+'Ingreso FOA'!D26+'Ingreso PP'!D26</f>
        <v>83.768887000000007</v>
      </c>
      <c r="E26" s="169">
        <f>+'ingreso básico'!E26+'Ingreso FOA'!E26+'Ingreso PP'!E26</f>
        <v>87.274077999999989</v>
      </c>
      <c r="F26" s="169">
        <f>+'ingreso básico'!F26+'Ingreso FOA'!F26+'Ingreso PP'!F26</f>
        <v>85.811757999999998</v>
      </c>
      <c r="G26" s="169">
        <f>+'ingreso básico'!G26+'Ingreso FOA'!G26+'Ingreso PP'!G26</f>
        <v>79.214613999999997</v>
      </c>
      <c r="H26" s="169">
        <f>+'ingreso básico'!H26+'Ingreso FOA'!H26+'Ingreso PP'!H26</f>
        <v>75.955811999999995</v>
      </c>
      <c r="I26" s="169">
        <f>+'ingreso básico'!I26+'Ingreso FOA'!I26+'Ingreso PP'!I26</f>
        <v>72.389804999999996</v>
      </c>
      <c r="J26" s="169">
        <f>+'ingreso básico'!J26+'Ingreso FOA'!J26+'Ingreso PP'!J26</f>
        <v>68.891353000000009</v>
      </c>
      <c r="K26" s="169">
        <f>+'ingreso básico'!K26+'Ingreso FOA'!K26+'Ingreso PP'!K26</f>
        <v>79.877873999999991</v>
      </c>
      <c r="L26" s="169">
        <f>+'ingreso básico'!L26+'Ingreso FOA'!L26+'Ingreso PP'!L26</f>
        <v>77.697558999999998</v>
      </c>
      <c r="M26" s="169">
        <f>+'ingreso básico'!M26+'Ingreso FOA'!M26+'Ingreso PP'!M26</f>
        <v>86.875828000000013</v>
      </c>
      <c r="N26" s="170">
        <f>+'ingreso básico'!N26+'Ingreso FOA'!N26+'Ingreso PP'!N26</f>
        <v>86.635064999999997</v>
      </c>
      <c r="O26" s="164">
        <f t="shared" ref="O26:O39" si="10">SUM(C26:E26)</f>
        <v>255.831208</v>
      </c>
      <c r="P26" s="130">
        <f t="shared" ref="P26:P40" si="11">((O26/O25)-1)*100</f>
        <v>-3.1918931049802368</v>
      </c>
      <c r="Q26" s="166">
        <f t="shared" si="6"/>
        <v>969.1808759999999</v>
      </c>
      <c r="R26" s="130">
        <f t="shared" si="7"/>
        <v>-5.5581114745136162</v>
      </c>
      <c r="S26" s="167">
        <f t="shared" si="8"/>
        <v>1017.5889069999999</v>
      </c>
      <c r="T26" s="130">
        <f t="shared" si="9"/>
        <v>2.4060580727175207</v>
      </c>
    </row>
    <row r="27" spans="2:21" s="20" customFormat="1" ht="21" customHeight="1" x14ac:dyDescent="0.25">
      <c r="B27" s="67">
        <f>+'Ingreso PP'!B27</f>
        <v>2003</v>
      </c>
      <c r="C27" s="169">
        <f>+'ingreso básico'!C27+'Ingreso FOA'!C27+'Ingreso PP'!C27</f>
        <v>85.629290000000012</v>
      </c>
      <c r="D27" s="169">
        <f>+'ingreso básico'!D27+'Ingreso FOA'!D27+'Ingreso PP'!D27</f>
        <v>96.137741000000005</v>
      </c>
      <c r="E27" s="169">
        <f>+'ingreso básico'!E27+'Ingreso FOA'!E27+'Ingreso PP'!E27</f>
        <v>87.517336999999998</v>
      </c>
      <c r="F27" s="169">
        <f>+'ingreso básico'!F27+'Ingreso FOA'!F27+'Ingreso PP'!F27</f>
        <v>95.684231999999994</v>
      </c>
      <c r="G27" s="169">
        <f>+'ingreso básico'!G27+'Ingreso FOA'!G27+'Ingreso PP'!G27</f>
        <v>87.359087000000002</v>
      </c>
      <c r="H27" s="169">
        <f>+'ingreso básico'!H27+'Ingreso FOA'!H27+'Ingreso PP'!H27</f>
        <v>92.893736000000004</v>
      </c>
      <c r="I27" s="169">
        <f>+'ingreso básico'!I27+'Ingreso FOA'!I27+'Ingreso PP'!I27</f>
        <v>89.298485000000014</v>
      </c>
      <c r="J27" s="169">
        <f>+'ingreso básico'!J27+'Ingreso FOA'!J27+'Ingreso PP'!J27</f>
        <v>89.763635000000008</v>
      </c>
      <c r="K27" s="169">
        <f>+'ingreso básico'!K27+'Ingreso FOA'!K27+'Ingreso PP'!K27</f>
        <v>101.673378</v>
      </c>
      <c r="L27" s="169">
        <f>+'ingreso básico'!L27+'Ingreso FOA'!L27+'Ingreso PP'!L27</f>
        <v>94.894961999999992</v>
      </c>
      <c r="M27" s="169">
        <f>+'ingreso básico'!M27+'Ingreso FOA'!M27+'Ingreso PP'!M27</f>
        <v>100.38783599999999</v>
      </c>
      <c r="N27" s="170">
        <f>+'ingreso básico'!N27+'Ingreso FOA'!N27+'Ingreso PP'!N27</f>
        <v>96.077777999999995</v>
      </c>
      <c r="O27" s="164">
        <f t="shared" si="10"/>
        <v>269.28436800000003</v>
      </c>
      <c r="P27" s="130">
        <f t="shared" si="11"/>
        <v>5.258607855223052</v>
      </c>
      <c r="Q27" s="166">
        <f t="shared" si="6"/>
        <v>1117.317497</v>
      </c>
      <c r="R27" s="130">
        <f t="shared" si="7"/>
        <v>15.284723901217401</v>
      </c>
      <c r="S27" s="167">
        <f t="shared" si="8"/>
        <v>1160.6764169999999</v>
      </c>
      <c r="T27" s="130">
        <f t="shared" si="9"/>
        <v>14.061425887772572</v>
      </c>
    </row>
    <row r="28" spans="2:21" ht="21" customHeight="1" x14ac:dyDescent="0.25">
      <c r="B28" s="67">
        <f>+'Ingreso PP'!B28</f>
        <v>2004</v>
      </c>
      <c r="C28" s="169">
        <f>+'ingreso básico'!C28+'Ingreso FOA'!C28+'Ingreso PP'!C28</f>
        <v>100.140697</v>
      </c>
      <c r="D28" s="169">
        <f>+'ingreso básico'!D28+'Ingreso FOA'!D28+'Ingreso PP'!D28</f>
        <v>98.071280000000002</v>
      </c>
      <c r="E28" s="169">
        <f>+'ingreso básico'!E28+'Ingreso FOA'!E28+'Ingreso PP'!E28</f>
        <v>99.870799000000005</v>
      </c>
      <c r="F28" s="169">
        <f>+'ingreso básico'!F28+'Ingreso FOA'!F28+'Ingreso PP'!F28</f>
        <v>100.79346600000001</v>
      </c>
      <c r="G28" s="169">
        <f>+'ingreso básico'!G28+'Ingreso FOA'!G28+'Ingreso PP'!G28</f>
        <v>100.17093500000001</v>
      </c>
      <c r="H28" s="169">
        <f>+'ingreso básico'!H28+'Ingreso FOA'!H28+'Ingreso PP'!H28</f>
        <v>89.533166000000008</v>
      </c>
      <c r="I28" s="169">
        <f>+'ingreso básico'!I28+'Ingreso FOA'!I28+'Ingreso PP'!I28</f>
        <v>88.723222000000007</v>
      </c>
      <c r="J28" s="169">
        <f>+'ingreso básico'!J28+'Ingreso FOA'!J28+'Ingreso PP'!J28</f>
        <v>91.609911000000011</v>
      </c>
      <c r="K28" s="169">
        <f>+'ingreso básico'!K28+'Ingreso FOA'!K28+'Ingreso PP'!K28</f>
        <v>107.432309</v>
      </c>
      <c r="L28" s="169">
        <f>+'ingreso básico'!L28+'Ingreso FOA'!L28+'Ingreso PP'!L28</f>
        <v>89.416029000000009</v>
      </c>
      <c r="M28" s="169">
        <f>+'ingreso básico'!M28+'Ingreso FOA'!M28+'Ingreso PP'!M28</f>
        <v>96.741112000000001</v>
      </c>
      <c r="N28" s="170">
        <f>+'ingreso básico'!N28+'Ingreso FOA'!N28+'Ingreso PP'!N28</f>
        <v>108.60732099999998</v>
      </c>
      <c r="O28" s="164">
        <f t="shared" si="10"/>
        <v>298.08277599999997</v>
      </c>
      <c r="P28" s="130">
        <f t="shared" si="11"/>
        <v>10.694422485006605</v>
      </c>
      <c r="Q28" s="166">
        <f t="shared" si="6"/>
        <v>1171.1102470000001</v>
      </c>
      <c r="R28" s="130">
        <f t="shared" si="7"/>
        <v>4.8144551700330274</v>
      </c>
      <c r="S28" s="167">
        <f t="shared" si="8"/>
        <v>1215.229763</v>
      </c>
      <c r="T28" s="130">
        <f t="shared" si="9"/>
        <v>4.7001339219938876</v>
      </c>
    </row>
    <row r="29" spans="2:21" ht="21" customHeight="1" x14ac:dyDescent="0.25">
      <c r="B29" s="67">
        <f>+'Ingreso PP'!B29</f>
        <v>2005</v>
      </c>
      <c r="C29" s="169">
        <f>+'ingreso básico'!C29+'Ingreso FOA'!C29+'Ingreso PP'!C29</f>
        <v>105.98572799999999</v>
      </c>
      <c r="D29" s="169">
        <f>+'ingreso básico'!D29+'Ingreso FOA'!D29+'Ingreso PP'!D29</f>
        <v>103.934867</v>
      </c>
      <c r="E29" s="169">
        <f>+'ingreso básico'!E29+'Ingreso FOA'!E29+'Ingreso PP'!E29</f>
        <v>101.671969</v>
      </c>
      <c r="F29" s="169">
        <f>+'ingreso básico'!F29+'Ingreso FOA'!F29+'Ingreso PP'!F29</f>
        <v>115.88191700000002</v>
      </c>
      <c r="G29" s="169">
        <f>+'ingreso básico'!G29+'Ingreso FOA'!G29+'Ingreso PP'!G29</f>
        <v>101.078085</v>
      </c>
      <c r="H29" s="169">
        <f>+'ingreso básico'!H29+'Ingreso FOA'!H29+'Ingreso PP'!H29</f>
        <v>104.147293</v>
      </c>
      <c r="I29" s="169">
        <f>+'ingreso básico'!I29+'Ingreso FOA'!I29+'Ingreso PP'!I29</f>
        <v>102.861727</v>
      </c>
      <c r="J29" s="169">
        <f>+'ingreso básico'!J29+'Ingreso FOA'!J29+'Ingreso PP'!J29</f>
        <v>106.04271899999999</v>
      </c>
      <c r="K29" s="169">
        <f>+'ingreso básico'!K29+'Ingreso FOA'!K29+'Ingreso PP'!K29</f>
        <v>120.66976099999999</v>
      </c>
      <c r="L29" s="169">
        <f>+'ingreso básico'!L29+'Ingreso FOA'!L29+'Ingreso PP'!L29</f>
        <v>127.64474600000001</v>
      </c>
      <c r="M29" s="169">
        <f>+'ingreso básico'!M29+'Ingreso FOA'!M29+'Ingreso PP'!M29</f>
        <v>131.17159900000001</v>
      </c>
      <c r="N29" s="170">
        <f>+'ingreso básico'!N29+'Ingreso FOA'!N29+'Ingreso PP'!N29</f>
        <v>129.64096799999999</v>
      </c>
      <c r="O29" s="164">
        <f t="shared" si="10"/>
        <v>311.59256399999998</v>
      </c>
      <c r="P29" s="130">
        <f t="shared" si="11"/>
        <v>4.5322269811389537</v>
      </c>
      <c r="Q29" s="166">
        <f t="shared" si="6"/>
        <v>1350.7313789999998</v>
      </c>
      <c r="R29" s="130">
        <f t="shared" si="7"/>
        <v>15.337679134832104</v>
      </c>
      <c r="S29" s="167">
        <f t="shared" si="8"/>
        <v>1563.0939525299998</v>
      </c>
      <c r="T29" s="130">
        <f t="shared" si="9"/>
        <v>28.625384278874002</v>
      </c>
    </row>
    <row r="30" spans="2:21" ht="21" customHeight="1" x14ac:dyDescent="0.25">
      <c r="B30" s="67">
        <f>+'Ingreso PP'!B30</f>
        <v>2006</v>
      </c>
      <c r="C30" s="169">
        <f>+'ingreso básico'!C30+'Ingreso FOA'!C30+'Ingreso PP'!C30</f>
        <v>133.13602900000001</v>
      </c>
      <c r="D30" s="169">
        <f>+'ingreso básico'!D30+'Ingreso FOA'!D30+'Ingreso PP'!D30</f>
        <v>144.42117100000002</v>
      </c>
      <c r="E30" s="169">
        <f>+'ingreso básico'!E30+'Ingreso FOA'!E30+'Ingreso PP'!E30</f>
        <v>146.09380899999999</v>
      </c>
      <c r="F30" s="169">
        <f>+'ingreso básico'!F30+'Ingreso FOA'!F30+'Ingreso PP'!F30</f>
        <v>152.41379600000002</v>
      </c>
      <c r="G30" s="169">
        <f>+'ingreso básico'!G30+'Ingreso FOA'!G30+'Ingreso PP'!G30</f>
        <v>141.59751986000001</v>
      </c>
      <c r="H30" s="169">
        <f>+'ingreso básico'!H30+'Ingreso FOA'!H30+'Ingreso PP'!H30</f>
        <v>127.40010766999998</v>
      </c>
      <c r="I30" s="169">
        <f>+'ingreso básico'!I30+'Ingreso FOA'!I30+'Ingreso PP'!I30</f>
        <v>127.69228876</v>
      </c>
      <c r="J30" s="169">
        <f>+'ingreso básico'!J30+'Ingreso FOA'!J30+'Ingreso PP'!J30</f>
        <v>125.17515469999999</v>
      </c>
      <c r="K30" s="169">
        <f>+'ingreso básico'!K30+'Ingreso FOA'!K30+'Ingreso PP'!K30</f>
        <v>135.22164537</v>
      </c>
      <c r="L30" s="169">
        <f>+'ingreso básico'!L30+'Ingreso FOA'!L30+'Ingreso PP'!L30</f>
        <v>138.17130064</v>
      </c>
      <c r="M30" s="169">
        <f>+'ingreso básico'!M30+'Ingreso FOA'!M30+'Ingreso PP'!M30</f>
        <v>144.89644504</v>
      </c>
      <c r="N30" s="170">
        <f>+'ingreso básico'!N30+'Ingreso FOA'!N30+'Ingreso PP'!N30</f>
        <v>140.55045011999999</v>
      </c>
      <c r="O30" s="164">
        <f t="shared" si="10"/>
        <v>423.65100900000004</v>
      </c>
      <c r="P30" s="130">
        <f t="shared" si="11"/>
        <v>35.963131969991458</v>
      </c>
      <c r="Q30" s="166">
        <f t="shared" si="6"/>
        <v>1656.76971716</v>
      </c>
      <c r="R30" s="130">
        <f t="shared" si="7"/>
        <v>22.657231698176172</v>
      </c>
      <c r="S30" s="167">
        <f t="shared" si="8"/>
        <v>1666.7104582699999</v>
      </c>
      <c r="T30" s="130">
        <f t="shared" si="9"/>
        <v>6.628936512247896</v>
      </c>
    </row>
    <row r="31" spans="2:21" ht="21" customHeight="1" x14ac:dyDescent="0.25">
      <c r="B31" s="67">
        <f>+'Ingreso PP'!B31</f>
        <v>2007</v>
      </c>
      <c r="C31" s="169">
        <f>+'ingreso básico'!C31+'Ingreso FOA'!C31+'Ingreso PP'!C31</f>
        <v>143.39786282</v>
      </c>
      <c r="D31" s="169">
        <f>+'ingreso básico'!D31+'Ingreso FOA'!D31+'Ingreso PP'!D31</f>
        <v>151.62623682</v>
      </c>
      <c r="E31" s="169">
        <f>+'ingreso básico'!E31+'Ingreso FOA'!E31+'Ingreso PP'!E31</f>
        <v>152.77072200000001</v>
      </c>
      <c r="F31" s="169">
        <f>+'ingreso básico'!F31+'Ingreso FOA'!F31+'Ingreso PP'!F31</f>
        <v>146.228824</v>
      </c>
      <c r="G31" s="169">
        <f>+'ingreso básico'!G31+'Ingreso FOA'!G31+'Ingreso PP'!G31</f>
        <v>132.986829</v>
      </c>
      <c r="H31" s="169">
        <f>+'ingreso básico'!H31+'Ingreso FOA'!H31+'Ingreso PP'!H31</f>
        <v>127.99269899999999</v>
      </c>
      <c r="I31" s="169">
        <f>+'ingreso básico'!I31+'Ingreso FOA'!I31+'Ingreso PP'!I31</f>
        <v>123.33844349</v>
      </c>
      <c r="J31" s="169">
        <f>+'ingreso básico'!J31+'Ingreso FOA'!J31+'Ingreso PP'!J31</f>
        <v>126.301025</v>
      </c>
      <c r="K31" s="169">
        <f>+'ingreso básico'!K31+'Ingreso FOA'!K31+'Ingreso PP'!K31</f>
        <v>135.85814513</v>
      </c>
      <c r="L31" s="169">
        <f>+'ingreso básico'!L31+'Ingreso FOA'!L31+'Ingreso PP'!L31</f>
        <v>131.25731156000001</v>
      </c>
      <c r="M31" s="169">
        <f>+'ingreso básico'!M31+'Ingreso FOA'!M31+'Ingreso PP'!M31</f>
        <v>151.10878584999998</v>
      </c>
      <c r="N31" s="170">
        <f>+'ingreso básico'!N31+'Ingreso FOA'!N31+'Ingreso PP'!N31</f>
        <v>143.49095898000002</v>
      </c>
      <c r="O31" s="164">
        <f t="shared" si="10"/>
        <v>447.79482164000001</v>
      </c>
      <c r="P31" s="130">
        <f t="shared" si="11"/>
        <v>5.6989862238236766</v>
      </c>
      <c r="Q31" s="166">
        <f t="shared" si="6"/>
        <v>1666.3578436499999</v>
      </c>
      <c r="R31" s="130">
        <f t="shared" si="7"/>
        <v>0.5787241516241437</v>
      </c>
      <c r="S31" s="167">
        <f t="shared" si="8"/>
        <v>1777.0663988000001</v>
      </c>
      <c r="T31" s="130">
        <f t="shared" si="9"/>
        <v>6.6211824604824665</v>
      </c>
    </row>
    <row r="32" spans="2:21" ht="21" customHeight="1" x14ac:dyDescent="0.25">
      <c r="B32" s="67">
        <f>+'Ingreso PP'!B32</f>
        <v>2008</v>
      </c>
      <c r="C32" s="169">
        <f>+'ingreso básico'!C32+'Ingreso FOA'!C32+'Ingreso PP'!C32</f>
        <v>152.16836458</v>
      </c>
      <c r="D32" s="169">
        <f>+'ingreso básico'!D32+'Ingreso FOA'!D32+'Ingreso PP'!D32</f>
        <v>156.88052084999998</v>
      </c>
      <c r="E32" s="169">
        <f>+'ingreso básico'!E32+'Ingreso FOA'!E32+'Ingreso PP'!E32</f>
        <v>157.05871273</v>
      </c>
      <c r="F32" s="169">
        <f>+'ingreso básico'!F32+'Ingreso FOA'!F32+'Ingreso PP'!F32</f>
        <v>168.35750191</v>
      </c>
      <c r="G32" s="169">
        <f>+'ingreso básico'!G32+'Ingreso FOA'!G32+'Ingreso PP'!G32</f>
        <v>169.47721733999998</v>
      </c>
      <c r="H32" s="169">
        <f>+'ingreso básico'!H32+'Ingreso FOA'!H32+'Ingreso PP'!H32</f>
        <v>161.76941138000001</v>
      </c>
      <c r="I32" s="169">
        <f>+'ingreso básico'!I32+'Ingreso FOA'!I32+'Ingreso PP'!I32</f>
        <v>155.34208656000001</v>
      </c>
      <c r="J32" s="169">
        <f>+'ingreso básico'!J32+'Ingreso FOA'!J32+'Ingreso PP'!J32</f>
        <v>156.71542634999997</v>
      </c>
      <c r="K32" s="169">
        <f>+'ingreso básico'!K32+'Ingreso FOA'!K32+'Ingreso PP'!K32</f>
        <v>159.66900564000002</v>
      </c>
      <c r="L32" s="169">
        <f>+'ingreso básico'!L32+'Ingreso FOA'!L32+'Ingreso PP'!L32</f>
        <v>169.36530855999999</v>
      </c>
      <c r="M32" s="169">
        <f>+'ingreso básico'!M32+'Ingreso FOA'!M32+'Ingreso PP'!M32</f>
        <v>193.02651726000002</v>
      </c>
      <c r="N32" s="170">
        <f>+'ingreso básico'!N32+'Ingreso FOA'!N32+'Ingreso PP'!N32</f>
        <v>215.54455919000003</v>
      </c>
      <c r="O32" s="164">
        <f t="shared" si="10"/>
        <v>466.10759815999995</v>
      </c>
      <c r="P32" s="130">
        <f t="shared" si="11"/>
        <v>4.0895462910739644</v>
      </c>
      <c r="Q32" s="166">
        <f t="shared" si="6"/>
        <v>2015.37463235</v>
      </c>
      <c r="R32" s="130">
        <f t="shared" si="7"/>
        <v>20.944888280149463</v>
      </c>
      <c r="S32" s="167">
        <f t="shared" si="8"/>
        <v>2161.6300226600001</v>
      </c>
      <c r="T32" s="130">
        <f t="shared" si="9"/>
        <v>21.640363248085958</v>
      </c>
    </row>
    <row r="33" spans="2:21" ht="21" customHeight="1" x14ac:dyDescent="0.25">
      <c r="B33" s="67">
        <f>+'Ingreso PP'!B33</f>
        <v>2009</v>
      </c>
      <c r="C33" s="169">
        <f>+'ingreso básico'!C33+'Ingreso FOA'!C33+'Ingreso PP'!C33</f>
        <v>229.44008529000001</v>
      </c>
      <c r="D33" s="169">
        <f>+'ingreso básico'!D33+'Ingreso FOA'!D33+'Ingreso PP'!D33</f>
        <v>216.84768667</v>
      </c>
      <c r="E33" s="169">
        <f>+'ingreso básico'!E33+'Ingreso FOA'!E33+'Ingreso PP'!E33</f>
        <v>200.08300283</v>
      </c>
      <c r="F33" s="169">
        <f>+'ingreso básico'!F33+'Ingreso FOA'!F33+'Ingreso PP'!F33</f>
        <v>180.47866173</v>
      </c>
      <c r="G33" s="169">
        <f>+'ingreso básico'!G33+'Ingreso FOA'!G33+'Ingreso PP'!G33</f>
        <v>158.04874346000003</v>
      </c>
      <c r="H33" s="169">
        <f>+'ingreso básico'!H33+'Ingreso FOA'!H33+'Ingreso PP'!H33</f>
        <v>127.06893912</v>
      </c>
      <c r="I33" s="169">
        <f>+'ingreso básico'!I33+'Ingreso FOA'!I33+'Ingreso PP'!I33</f>
        <v>124.14907760000001</v>
      </c>
      <c r="J33" s="169">
        <f>+'ingreso básico'!J33+'Ingreso FOA'!J33+'Ingreso PP'!J33</f>
        <v>122.85513761999999</v>
      </c>
      <c r="K33" s="169">
        <f>+'ingreso básico'!K33+'Ingreso FOA'!K33+'Ingreso PP'!K33</f>
        <v>128.20680906999999</v>
      </c>
      <c r="L33" s="169">
        <f>+'ingreso básico'!L33+'Ingreso FOA'!L33+'Ingreso PP'!L33</f>
        <v>124.71413655000001</v>
      </c>
      <c r="M33" s="169">
        <f>+'ingreso básico'!M33+'Ingreso FOA'!M33+'Ingreso PP'!M33</f>
        <v>140.10020424999999</v>
      </c>
      <c r="N33" s="170">
        <f>+'ingreso básico'!N33+'Ingreso FOA'!N33+'Ingreso PP'!N33</f>
        <v>145.02901507000001</v>
      </c>
      <c r="O33" s="164">
        <f t="shared" si="10"/>
        <v>646.37077479000004</v>
      </c>
      <c r="P33" s="130">
        <f t="shared" si="11"/>
        <v>38.674155354172427</v>
      </c>
      <c r="Q33" s="166">
        <f t="shared" si="6"/>
        <v>1897.0214992600002</v>
      </c>
      <c r="R33" s="130">
        <f t="shared" si="7"/>
        <v>-5.8725127919267202</v>
      </c>
      <c r="S33" s="167">
        <f t="shared" si="8"/>
        <v>1760.06683286</v>
      </c>
      <c r="T33" s="130">
        <f t="shared" si="9"/>
        <v>-18.5768695655816</v>
      </c>
    </row>
    <row r="34" spans="2:21" ht="21" customHeight="1" x14ac:dyDescent="0.25">
      <c r="B34" s="67">
        <f>+'Ingreso PP'!B34</f>
        <v>2010</v>
      </c>
      <c r="C34" s="169">
        <f>+'ingreso básico'!C34+'Ingreso FOA'!C34+'Ingreso PP'!C34</f>
        <v>155.60693218</v>
      </c>
      <c r="D34" s="169">
        <f>+'ingreso básico'!D34+'Ingreso FOA'!D34+'Ingreso PP'!D34</f>
        <v>159.16194981000001</v>
      </c>
      <c r="E34" s="169">
        <f>+'ingreso básico'!E34+'Ingreso FOA'!E34+'Ingreso PP'!E34</f>
        <v>158.16068336000001</v>
      </c>
      <c r="F34" s="169">
        <f>+'ingreso básico'!F34+'Ingreso FOA'!F34+'Ingreso PP'!F34</f>
        <v>173.09324003</v>
      </c>
      <c r="G34" s="169">
        <f>+'ingreso básico'!G34+'Ingreso FOA'!G34+'Ingreso PP'!G34</f>
        <v>162.66890185</v>
      </c>
      <c r="H34" s="169">
        <f>+'ingreso básico'!H34+'Ingreso FOA'!H34+'Ingreso PP'!H34</f>
        <v>166.32074546999999</v>
      </c>
      <c r="I34" s="169">
        <f>+'ingreso básico'!I34+'Ingreso FOA'!I34+'Ingreso PP'!I34</f>
        <v>150.33430382</v>
      </c>
      <c r="J34" s="169">
        <f>+'ingreso básico'!J34+'Ingreso FOA'!J34+'Ingreso PP'!J34</f>
        <v>159.82859552000002</v>
      </c>
      <c r="K34" s="169">
        <f>+'ingreso básico'!K34+'Ingreso FOA'!K34+'Ingreso PP'!K34</f>
        <v>169.01432811999999</v>
      </c>
      <c r="L34" s="169">
        <f>+'ingreso básico'!L34+'Ingreso FOA'!L34+'Ingreso PP'!L34</f>
        <v>163.88965953000002</v>
      </c>
      <c r="M34" s="169">
        <f>+'ingreso básico'!M34+'Ingreso FOA'!M34+'Ingreso PP'!M34</f>
        <v>173.55857602</v>
      </c>
      <c r="N34" s="170">
        <f>+'ingreso básico'!N34+'Ingreso FOA'!N34+'Ingreso PP'!N34</f>
        <v>168.31510772999999</v>
      </c>
      <c r="O34" s="164">
        <f t="shared" si="10"/>
        <v>472.92956535000002</v>
      </c>
      <c r="P34" s="130">
        <f t="shared" si="11"/>
        <v>-26.833083456836281</v>
      </c>
      <c r="Q34" s="166">
        <f t="shared" si="6"/>
        <v>1959.9530234400002</v>
      </c>
      <c r="R34" s="130">
        <f t="shared" si="7"/>
        <v>3.3173859233829761</v>
      </c>
      <c r="S34" s="167">
        <f t="shared" si="8"/>
        <v>1986.5048741000005</v>
      </c>
      <c r="T34" s="130">
        <f t="shared" si="9"/>
        <v>12.86530926056102</v>
      </c>
    </row>
    <row r="35" spans="2:21" ht="21" customHeight="1" x14ac:dyDescent="0.25">
      <c r="B35" s="67">
        <f>+'Ingreso PP'!B35</f>
        <v>2011</v>
      </c>
      <c r="C35" s="169">
        <f>+'ingreso básico'!C35+'Ingreso FOA'!C35+'Ingreso PP'!C35</f>
        <v>166.95039255</v>
      </c>
      <c r="D35" s="169">
        <f>+'ingreso básico'!D35+'Ingreso FOA'!D35+'Ingreso PP'!D35</f>
        <v>166.90893699</v>
      </c>
      <c r="E35" s="169">
        <f>+'ingreso básico'!E35+'Ingreso FOA'!E35+'Ingreso PP'!E35</f>
        <v>166.70355445999999</v>
      </c>
      <c r="F35" s="169">
        <f>+'ingreso básico'!F35+'Ingreso FOA'!F35+'Ingreso PP'!F35</f>
        <v>173.88784901000002</v>
      </c>
      <c r="G35" s="169">
        <f>+'ingreso básico'!G35+'Ingreso FOA'!G35+'Ingreso PP'!G35</f>
        <v>157.32092077999999</v>
      </c>
      <c r="H35" s="169">
        <f>+'ingreso básico'!H35+'Ingreso FOA'!H35+'Ingreso PP'!H35</f>
        <v>169.79264957000001</v>
      </c>
      <c r="I35" s="169">
        <f>+'ingreso básico'!I35+'Ingreso FOA'!I35+'Ingreso PP'!I35</f>
        <v>159.25788269</v>
      </c>
      <c r="J35" s="169">
        <f>+'ingreso básico'!J35+'Ingreso FOA'!J35+'Ingreso PP'!J35</f>
        <v>168.49650061</v>
      </c>
      <c r="K35" s="169">
        <f>+'ingreso básico'!K35+'Ingreso FOA'!K35+'Ingreso PP'!K35</f>
        <v>191.14674701000001</v>
      </c>
      <c r="L35" s="169">
        <f>+'ingreso básico'!L35+'Ingreso FOA'!L35+'Ingreso PP'!L35</f>
        <v>187.01697393000001</v>
      </c>
      <c r="M35" s="169">
        <f>+'ingreso básico'!M35+'Ingreso FOA'!M35+'Ingreso PP'!M35</f>
        <v>195.80280981000001</v>
      </c>
      <c r="N35" s="170">
        <f>+'ingreso básico'!N35+'Ingreso FOA'!N35+'Ingreso PP'!N35</f>
        <v>204.16289387</v>
      </c>
      <c r="O35" s="164">
        <f t="shared" si="10"/>
        <v>500.56288399999994</v>
      </c>
      <c r="P35" s="130">
        <f t="shared" si="11"/>
        <v>5.8430093347091594</v>
      </c>
      <c r="Q35" s="166">
        <f t="shared" si="6"/>
        <v>2107.4481112799999</v>
      </c>
      <c r="R35" s="130">
        <f t="shared" si="7"/>
        <v>7.5254399506537561</v>
      </c>
      <c r="S35" s="167">
        <f t="shared" si="8"/>
        <v>2349.4153215299998</v>
      </c>
      <c r="T35" s="130">
        <f t="shared" si="9"/>
        <v>18.268792196868809</v>
      </c>
    </row>
    <row r="36" spans="2:21" ht="21" customHeight="1" x14ac:dyDescent="0.25">
      <c r="B36" s="67">
        <f>+'Ingreso PP'!B36</f>
        <v>2012</v>
      </c>
      <c r="C36" s="169">
        <f>+'ingreso básico'!C36+'Ingreso FOA'!C36+'Ingreso PP'!C36</f>
        <v>211.89980982</v>
      </c>
      <c r="D36" s="169">
        <f>+'ingreso básico'!D36+'Ingreso FOA'!D36+'Ingreso PP'!D36</f>
        <v>207.13729692000001</v>
      </c>
      <c r="E36" s="169">
        <f>+'ingreso básico'!E36+'Ingreso FOA'!E36+'Ingreso PP'!E36</f>
        <v>210.80565376999999</v>
      </c>
      <c r="F36" s="169">
        <f>+'ingreso básico'!F36+'Ingreso FOA'!F36+'Ingreso PP'!F36</f>
        <v>221.28250224999999</v>
      </c>
      <c r="G36" s="169">
        <f>+'ingreso básico'!G36+'Ingreso FOA'!G36+'Ingreso PP'!G36</f>
        <v>205.86169004000001</v>
      </c>
      <c r="H36" s="169">
        <f>+'ingreso básico'!H36+'Ingreso FOA'!H36+'Ingreso PP'!H36</f>
        <v>186.54456081000001</v>
      </c>
      <c r="I36" s="169">
        <f>+'ingreso básico'!I36+'Ingreso FOA'!I36+'Ingreso PP'!I36</f>
        <v>197.82692568000002</v>
      </c>
      <c r="J36" s="169">
        <f>+'ingreso básico'!J36+'Ingreso FOA'!J36+'Ingreso PP'!J36</f>
        <v>183.82195677999999</v>
      </c>
      <c r="K36" s="169">
        <f>+'ingreso básico'!K36+'Ingreso FOA'!K36+'Ingreso PP'!K36</f>
        <v>201.94141544999999</v>
      </c>
      <c r="L36" s="169">
        <f>+'ingreso básico'!L36+'Ingreso FOA'!L36+'Ingreso PP'!L36</f>
        <v>209.00110461000003</v>
      </c>
      <c r="M36" s="169">
        <f>+'ingreso básico'!M36+'Ingreso FOA'!M36+'Ingreso PP'!M36</f>
        <v>216.82734250999999</v>
      </c>
      <c r="N36" s="170">
        <f>+'ingreso básico'!N36+'Ingreso FOA'!N36+'Ingreso PP'!N36</f>
        <v>210.79676628999999</v>
      </c>
      <c r="O36" s="164">
        <f t="shared" si="10"/>
        <v>629.84276051000006</v>
      </c>
      <c r="P36" s="130">
        <f t="shared" si="11"/>
        <v>25.826900204210922</v>
      </c>
      <c r="Q36" s="166">
        <f t="shared" si="6"/>
        <v>2463.7470249300004</v>
      </c>
      <c r="R36" s="130">
        <f t="shared" si="7"/>
        <v>16.90665178150439</v>
      </c>
      <c r="S36" s="167">
        <f t="shared" si="8"/>
        <v>2470.4069720900002</v>
      </c>
      <c r="T36" s="130">
        <f t="shared" si="9"/>
        <v>5.1498621572454661</v>
      </c>
    </row>
    <row r="37" spans="2:21" ht="21" customHeight="1" x14ac:dyDescent="0.25">
      <c r="B37" s="67">
        <f>+'Ingreso PP'!B37</f>
        <v>2013</v>
      </c>
      <c r="C37" s="169">
        <f>+'ingreso básico'!C37+'Ingreso FOA'!C37+'Ingreso PP'!C37</f>
        <v>209.03900478</v>
      </c>
      <c r="D37" s="169">
        <f>+'ingreso básico'!D37+'Ingreso FOA'!D37+'Ingreso PP'!D37</f>
        <v>219.60485469999998</v>
      </c>
      <c r="E37" s="169">
        <f>+'ingreso básico'!E37+'Ingreso FOA'!E37+'Ingreso PP'!E37</f>
        <v>214.22172332</v>
      </c>
      <c r="F37" s="169">
        <f>+'ingreso básico'!F37+'Ingreso FOA'!F37+'Ingreso PP'!F37</f>
        <v>232.30576310000001</v>
      </c>
      <c r="G37" s="169">
        <f>+'ingreso básico'!G37+'Ingreso FOA'!G37+'Ingreso PP'!G37</f>
        <v>226.36067312999998</v>
      </c>
      <c r="H37" s="169">
        <f>+'ingreso básico'!H37+'Ingreso FOA'!H37+'Ingreso PP'!H37</f>
        <v>148.65944174000001</v>
      </c>
      <c r="I37" s="169">
        <f>+'ingreso básico'!I37+'Ingreso FOA'!I37+'Ingreso PP'!I37</f>
        <v>170.06782779999998</v>
      </c>
      <c r="J37" s="169">
        <f>+'ingreso básico'!J37+'Ingreso FOA'!J37+'Ingreso PP'!J37</f>
        <v>207.86151510000002</v>
      </c>
      <c r="K37" s="169">
        <f>+'ingreso básico'!K37+'Ingreso FOA'!K37+'Ingreso PP'!K37</f>
        <v>205.78752799</v>
      </c>
      <c r="L37" s="169">
        <f>+'ingreso básico'!L37+'Ingreso FOA'!L37+'Ingreso PP'!L37</f>
        <v>192.47564455</v>
      </c>
      <c r="M37" s="169">
        <f>+'ingreso básico'!M37+'Ingreso FOA'!M37+'Ingreso PP'!M37</f>
        <v>208.95236502</v>
      </c>
      <c r="N37" s="170">
        <f>+'ingreso básico'!N37+'Ingreso FOA'!N37+'Ingreso PP'!N37</f>
        <v>182.14481582000002</v>
      </c>
      <c r="O37" s="164">
        <f t="shared" si="10"/>
        <v>642.86558279999997</v>
      </c>
      <c r="P37" s="130">
        <f t="shared" si="11"/>
        <v>2.0676307019001028</v>
      </c>
      <c r="Q37" s="166">
        <f t="shared" si="6"/>
        <v>2417.4811570500001</v>
      </c>
      <c r="R37" s="130">
        <f t="shared" si="7"/>
        <v>-1.8778660070148612</v>
      </c>
      <c r="S37" s="167">
        <f t="shared" si="8"/>
        <v>2344.7238568900002</v>
      </c>
      <c r="T37" s="130">
        <f t="shared" si="9"/>
        <v>-5.0875469758600245</v>
      </c>
    </row>
    <row r="38" spans="2:21" ht="21" customHeight="1" x14ac:dyDescent="0.25">
      <c r="B38" s="67">
        <f>+'Ingreso PP'!B38</f>
        <v>2014</v>
      </c>
      <c r="C38" s="169">
        <f>+'ingreso básico'!C38+'Ingreso FOA'!C38+'Ingreso PP'!C38</f>
        <v>198.31291822</v>
      </c>
      <c r="D38" s="169">
        <f>+'ingreso básico'!D38+'Ingreso FOA'!D38+'Ingreso PP'!D38</f>
        <v>205.97914625999999</v>
      </c>
      <c r="E38" s="169">
        <f>+'ingreso básico'!E38+'Ingreso FOA'!E38+'Ingreso PP'!E38</f>
        <v>203.81402774000003</v>
      </c>
      <c r="F38" s="169">
        <f>+'ingreso básico'!F38+'Ingreso FOA'!F38+'Ingreso PP'!F38</f>
        <v>205.73458272000002</v>
      </c>
      <c r="G38" s="169">
        <f>+'ingreso básico'!G38+'Ingreso FOA'!G38+'Ingreso PP'!G38</f>
        <v>188.43817050999999</v>
      </c>
      <c r="H38" s="169">
        <f>+'ingreso básico'!H38+'Ingreso FOA'!H38+'Ingreso PP'!H38</f>
        <v>175.15531515999999</v>
      </c>
      <c r="I38" s="169">
        <f>+'ingreso básico'!I38+'Ingreso FOA'!I38+'Ingreso PP'!I38</f>
        <v>168.09701541999999</v>
      </c>
      <c r="J38" s="169">
        <f>+'ingreso básico'!J38+'Ingreso FOA'!J38+'Ingreso PP'!J38</f>
        <v>184.47267851999999</v>
      </c>
      <c r="K38" s="169">
        <f>+'ingreso básico'!K38+'Ingreso FOA'!K38+'Ingreso PP'!K38</f>
        <v>201.51611494000002</v>
      </c>
      <c r="L38" s="169">
        <f>+'ingreso básico'!L38+'Ingreso FOA'!L38+'Ingreso PP'!L38</f>
        <v>193.52040456</v>
      </c>
      <c r="M38" s="169">
        <f>+'ingreso básico'!M38+'Ingreso FOA'!M38+'Ingreso PP'!M38</f>
        <v>192.69332632000001</v>
      </c>
      <c r="N38" s="170">
        <f>+'ingreso básico'!N38+'Ingreso FOA'!N38+'Ingreso PP'!N38</f>
        <v>184.68590053</v>
      </c>
      <c r="O38" s="164">
        <f t="shared" si="10"/>
        <v>608.10609222000005</v>
      </c>
      <c r="P38" s="130">
        <f t="shared" si="11"/>
        <v>-5.4069608810919707</v>
      </c>
      <c r="Q38" s="166">
        <f t="shared" si="6"/>
        <v>2302.4196009000002</v>
      </c>
      <c r="R38" s="130">
        <f t="shared" si="7"/>
        <v>-4.7595637225320564</v>
      </c>
      <c r="S38" s="167">
        <f t="shared" si="8"/>
        <v>2258.27632515</v>
      </c>
      <c r="T38" s="130">
        <f t="shared" si="9"/>
        <v>-3.6868960703399289</v>
      </c>
    </row>
    <row r="39" spans="2:21" ht="21" customHeight="1" x14ac:dyDescent="0.25">
      <c r="B39" s="67">
        <f>+'Ingreso PP'!B39</f>
        <v>2015</v>
      </c>
      <c r="C39" s="169">
        <f>+'ingreso básico'!C39+'Ingreso FOA'!C39+'Ingreso PP'!C39</f>
        <v>190.42302030999997</v>
      </c>
      <c r="D39" s="169">
        <f>+'ingreso básico'!D39+'Ingreso FOA'!D39+'Ingreso PP'!D39</f>
        <v>211.96449058000002</v>
      </c>
      <c r="E39" s="169">
        <f>+'ingreso básico'!E39+'Ingreso FOA'!E39+'Ingreso PP'!E39</f>
        <v>198.63295740000001</v>
      </c>
      <c r="F39" s="169">
        <f>+'ingreso básico'!F39+'Ingreso FOA'!F39+'Ingreso PP'!F39</f>
        <v>202.35004855</v>
      </c>
      <c r="G39" s="169">
        <f>+'ingreso básico'!G39+'Ingreso FOA'!G39+'Ingreso PP'!G39</f>
        <v>167.93490579000002</v>
      </c>
      <c r="H39" s="169">
        <f>+'ingreso básico'!H39+'Ingreso FOA'!H39+'Ingreso PP'!H39</f>
        <v>161.98546223</v>
      </c>
      <c r="I39" s="169">
        <f>+'ingreso básico'!I39+'Ingreso FOA'!I39+'Ingreso PP'!I39</f>
        <v>142.23967916000001</v>
      </c>
      <c r="J39" s="169">
        <f>+'ingreso básico'!J39+'Ingreso FOA'!J39+'Ingreso PP'!J39</f>
        <v>139.51109421999999</v>
      </c>
      <c r="K39" s="169">
        <f>+'ingreso básico'!K39+'Ingreso FOA'!K39+'Ingreso PP'!K39</f>
        <v>158.65481721999998</v>
      </c>
      <c r="L39" s="169">
        <f>+'ingreso básico'!L39+'Ingreso FOA'!L39+'Ingreso PP'!L39</f>
        <v>144.45250299</v>
      </c>
      <c r="M39" s="169">
        <f>+'ingreso básico'!M39+'Ingreso FOA'!M39+'Ingreso PP'!M39</f>
        <v>146.03760074000002</v>
      </c>
      <c r="N39" s="170">
        <f>+'ingreso básico'!N39+'Ingreso FOA'!N39+'Ingreso PP'!N39</f>
        <v>149.31551669000001</v>
      </c>
      <c r="O39" s="164">
        <f t="shared" si="10"/>
        <v>601.02046829000005</v>
      </c>
      <c r="P39" s="130">
        <f t="shared" si="11"/>
        <v>-1.1651953533523551</v>
      </c>
      <c r="Q39" s="166">
        <f t="shared" si="6"/>
        <v>2013.5020958800001</v>
      </c>
      <c r="R39" s="130">
        <f>((Q39/Q37)-1)*100</f>
        <v>-16.710742914867925</v>
      </c>
      <c r="S39" s="167"/>
      <c r="T39" s="111"/>
    </row>
    <row r="40" spans="2:21" ht="21" customHeight="1" x14ac:dyDescent="0.25">
      <c r="B40" s="82">
        <f>+'Ingreso PP'!B40</f>
        <v>2016</v>
      </c>
      <c r="C40" s="172">
        <f>+'ingreso básico'!C40+'Ingreso FOA'!C40+'Ingreso PP'!C40</f>
        <v>150.20993487999999</v>
      </c>
      <c r="D40" s="172">
        <f>+'ingreso básico'!D40+'Ingreso FOA'!D40+'Ingreso PP'!D40</f>
        <v>140.27972131999999</v>
      </c>
      <c r="E40" s="172">
        <f>+'ingreso básico'!E40+'Ingreso FOA'!E40+'Ingreso PP'!E40</f>
        <v>138.99019892999999</v>
      </c>
      <c r="F40" s="172"/>
      <c r="G40" s="172"/>
      <c r="H40" s="172"/>
      <c r="I40" s="172"/>
      <c r="J40" s="172"/>
      <c r="K40" s="172"/>
      <c r="L40" s="172"/>
      <c r="M40" s="172"/>
      <c r="N40" s="173"/>
      <c r="O40" s="165">
        <f>SUM(C40:E40)</f>
        <v>429.47985513000003</v>
      </c>
      <c r="P40" s="137">
        <f t="shared" si="11"/>
        <v>-28.541559266369187</v>
      </c>
      <c r="Q40" s="114"/>
      <c r="R40" s="137"/>
      <c r="S40" s="168"/>
      <c r="T40" s="112"/>
    </row>
    <row r="41" spans="2:21" ht="21" customHeight="1" x14ac:dyDescent="0.25">
      <c r="B41" s="67"/>
      <c r="C41" s="68"/>
      <c r="D41" s="68"/>
      <c r="E41" s="68"/>
      <c r="F41" s="68"/>
      <c r="G41" s="68"/>
      <c r="H41" s="68"/>
      <c r="O41" s="69"/>
      <c r="P41" s="68"/>
      <c r="R41" s="92"/>
    </row>
    <row r="42" spans="2:21" ht="30.75" customHeight="1" x14ac:dyDescent="0.4">
      <c r="B42" s="57" t="s">
        <v>58</v>
      </c>
      <c r="C42" s="54"/>
      <c r="D42" s="54"/>
      <c r="E42" s="54"/>
      <c r="F42" s="54"/>
      <c r="G42" s="54"/>
      <c r="H42" s="54"/>
      <c r="I42" s="54"/>
      <c r="J42" s="54"/>
      <c r="K42" s="54"/>
      <c r="L42" s="54"/>
      <c r="M42" s="54"/>
      <c r="N42" s="54"/>
      <c r="O42" s="54"/>
      <c r="P42" s="54"/>
      <c r="Q42" s="54"/>
      <c r="R42" s="91"/>
      <c r="S42" s="122"/>
      <c r="T42" s="122"/>
    </row>
    <row r="43" spans="2:21" ht="47.25" x14ac:dyDescent="0.25">
      <c r="B43" s="163" t="s">
        <v>23</v>
      </c>
      <c r="C43" s="158" t="s">
        <v>24</v>
      </c>
      <c r="D43" s="158" t="s">
        <v>25</v>
      </c>
      <c r="E43" s="158" t="s">
        <v>26</v>
      </c>
      <c r="F43" s="158" t="s">
        <v>27</v>
      </c>
      <c r="G43" s="158" t="s">
        <v>28</v>
      </c>
      <c r="H43" s="158" t="s">
        <v>29</v>
      </c>
      <c r="I43" s="158" t="s">
        <v>30</v>
      </c>
      <c r="J43" s="158" t="s">
        <v>31</v>
      </c>
      <c r="K43" s="158" t="s">
        <v>32</v>
      </c>
      <c r="L43" s="158" t="s">
        <v>33</v>
      </c>
      <c r="M43" s="158" t="s">
        <v>34</v>
      </c>
      <c r="N43" s="159" t="s">
        <v>35</v>
      </c>
      <c r="O43" s="160" t="s">
        <v>67</v>
      </c>
      <c r="P43" s="161" t="s">
        <v>64</v>
      </c>
      <c r="Q43" s="162" t="s">
        <v>23</v>
      </c>
      <c r="R43" s="161" t="s">
        <v>36</v>
      </c>
      <c r="S43" s="162" t="s">
        <v>63</v>
      </c>
      <c r="T43" s="163" t="s">
        <v>66</v>
      </c>
    </row>
    <row r="44" spans="2:21" ht="21" customHeight="1" x14ac:dyDescent="0.25">
      <c r="B44" s="67">
        <f>+'Ingreso PP'!B44</f>
        <v>2000</v>
      </c>
      <c r="C44" s="169">
        <f>+'ingreso básico'!C44+'Ingreso FOA'!C44+'Ingreso PP'!C44</f>
        <v>29.763999999999996</v>
      </c>
      <c r="D44" s="169">
        <f>+'ingreso básico'!D44+'Ingreso FOA'!D44+'Ingreso PP'!D44</f>
        <v>31.048999999999999</v>
      </c>
      <c r="E44" s="169">
        <f>+'ingreso básico'!E44+'Ingreso FOA'!E44+'Ingreso PP'!E44</f>
        <v>31.647000000000002</v>
      </c>
      <c r="F44" s="169">
        <f>+'ingreso básico'!F44+'Ingreso FOA'!F44+'Ingreso PP'!F44</f>
        <v>33.328000000000003</v>
      </c>
      <c r="G44" s="169">
        <f>+'ingreso básico'!G44+'Ingreso FOA'!G44+'Ingreso PP'!G44</f>
        <v>31.186000000000003</v>
      </c>
      <c r="H44" s="169">
        <f>+'ingreso básico'!H44+'Ingreso FOA'!H44+'Ingreso PP'!H44</f>
        <v>30.353415609999995</v>
      </c>
      <c r="I44" s="169">
        <f>+'ingreso básico'!I44+'Ingreso FOA'!I44+'Ingreso PP'!I44</f>
        <v>28.89313761</v>
      </c>
      <c r="J44" s="169">
        <f>+'ingreso básico'!J44+'Ingreso FOA'!J44+'Ingreso PP'!J44</f>
        <v>32.349666229999997</v>
      </c>
      <c r="K44" s="169">
        <f>+'ingreso básico'!K44+'Ingreso FOA'!K44+'Ingreso PP'!K44</f>
        <v>35.057000000000002</v>
      </c>
      <c r="L44" s="169">
        <f>+'ingreso básico'!L44+'Ingreso FOA'!L44+'Ingreso PP'!L44</f>
        <v>33.158143320000001</v>
      </c>
      <c r="M44" s="169">
        <f>+'ingreso básico'!M44+'Ingreso FOA'!M44+'Ingreso PP'!M44</f>
        <v>38.470304400000003</v>
      </c>
      <c r="N44" s="170">
        <f>+'ingreso básico'!N44+'Ingreso FOA'!N44+'Ingreso PP'!N44</f>
        <v>36.650030459999996</v>
      </c>
      <c r="O44" s="189">
        <f>SUM(C44:E44)</f>
        <v>92.46</v>
      </c>
      <c r="P44" s="110"/>
      <c r="Q44" s="166">
        <f>SUM(C44:N44)</f>
        <v>391.90569763000002</v>
      </c>
      <c r="R44" s="110"/>
      <c r="S44" s="167">
        <f>SUM(I44:N44,C45:H45)</f>
        <v>430.25328102000003</v>
      </c>
      <c r="T44" s="110"/>
    </row>
    <row r="45" spans="2:21" ht="21" customHeight="1" x14ac:dyDescent="0.25">
      <c r="B45" s="67">
        <f>+'Ingreso PP'!B45</f>
        <v>2001</v>
      </c>
      <c r="C45" s="169">
        <f>+'ingreso básico'!C45+'Ingreso FOA'!C45+'Ingreso PP'!C45</f>
        <v>36.312000000000005</v>
      </c>
      <c r="D45" s="169">
        <f>+'ingreso básico'!D45+'Ingreso FOA'!D45+'Ingreso PP'!D45</f>
        <v>38.786000000000001</v>
      </c>
      <c r="E45" s="169">
        <f>+'ingreso básico'!E45+'Ingreso FOA'!E45+'Ingreso PP'!E45</f>
        <v>37.898970000000006</v>
      </c>
      <c r="F45" s="169">
        <f>+'ingreso básico'!F45+'Ingreso FOA'!F45+'Ingreso PP'!F45</f>
        <v>38.516934999999997</v>
      </c>
      <c r="G45" s="169">
        <f>+'ingreso básico'!G45+'Ingreso FOA'!G45+'Ingreso PP'!G45</f>
        <v>38.003094000000004</v>
      </c>
      <c r="H45" s="169">
        <f>+'ingreso básico'!H45+'Ingreso FOA'!H45+'Ingreso PP'!H45</f>
        <v>36.157999999999994</v>
      </c>
      <c r="I45" s="169">
        <f>+'ingreso básico'!I45+'Ingreso FOA'!I45+'Ingreso PP'!I45</f>
        <v>32.899348000000003</v>
      </c>
      <c r="J45" s="169">
        <f>+'ingreso básico'!J45+'Ingreso FOA'!J45+'Ingreso PP'!J45</f>
        <v>36.308412000000004</v>
      </c>
      <c r="K45" s="169">
        <f>+'ingreso básico'!K45+'Ingreso FOA'!K45+'Ingreso PP'!K45</f>
        <v>34.316709000000003</v>
      </c>
      <c r="L45" s="169">
        <f>+'ingreso básico'!L45+'Ingreso FOA'!L45+'Ingreso PP'!L45</f>
        <v>37.629960999999994</v>
      </c>
      <c r="M45" s="169">
        <f>+'ingreso básico'!M45+'Ingreso FOA'!M45+'Ingreso PP'!M45</f>
        <v>36.618417000000001</v>
      </c>
      <c r="N45" s="170">
        <f>+'ingreso básico'!N45+'Ingreso FOA'!N45+'Ingreso PP'!N45</f>
        <v>32.863076</v>
      </c>
      <c r="O45" s="164">
        <f>SUM(C45:E45)</f>
        <v>112.99697000000002</v>
      </c>
      <c r="P45" s="130">
        <f>((O45/O44)-1)*100</f>
        <v>22.211734804239704</v>
      </c>
      <c r="Q45" s="166">
        <f t="shared" ref="Q45:Q59" si="12">SUM(C45:N45)</f>
        <v>436.31092199999995</v>
      </c>
      <c r="R45" s="130">
        <f t="shared" ref="R45:R58" si="13">((Q45/Q44)-1)*100</f>
        <v>11.330589128592639</v>
      </c>
      <c r="S45" s="167">
        <f t="shared" ref="S45:S58" si="14">SUM(I45:N45,C46:H46)</f>
        <v>408.797391</v>
      </c>
      <c r="T45" s="130">
        <f t="shared" ref="T45:T58" si="15">((S45/S44)-1)*100</f>
        <v>-4.9868045094588531</v>
      </c>
    </row>
    <row r="46" spans="2:21" ht="21" customHeight="1" x14ac:dyDescent="0.25">
      <c r="B46" s="67">
        <f>+'Ingreso PP'!B46</f>
        <v>2002</v>
      </c>
      <c r="C46" s="169">
        <f>+'ingreso básico'!C46+'Ingreso FOA'!C46+'Ingreso PP'!C46</f>
        <v>33.082723999999999</v>
      </c>
      <c r="D46" s="169">
        <f>+'ingreso básico'!D46+'Ingreso FOA'!D46+'Ingreso PP'!D46</f>
        <v>34.321677999999999</v>
      </c>
      <c r="E46" s="169">
        <f>+'ingreso básico'!E46+'Ingreso FOA'!E46+'Ingreso PP'!E46</f>
        <v>33.643588000000001</v>
      </c>
      <c r="F46" s="169">
        <f>+'ingreso básico'!F46+'Ingreso FOA'!F46+'Ingreso PP'!F46</f>
        <v>34.253641999999999</v>
      </c>
      <c r="G46" s="169">
        <f>+'ingreso básico'!G46+'Ingreso FOA'!G46+'Ingreso PP'!G46</f>
        <v>32.229410000000001</v>
      </c>
      <c r="H46" s="169">
        <f>+'ingreso básico'!H46+'Ingreso FOA'!H46+'Ingreso PP'!H46</f>
        <v>30.630426000000003</v>
      </c>
      <c r="I46" s="169">
        <f>+'ingreso básico'!I46+'Ingreso FOA'!I46+'Ingreso PP'!I46</f>
        <v>25.902930999999999</v>
      </c>
      <c r="J46" s="169">
        <f>+'ingreso básico'!J46+'Ingreso FOA'!J46+'Ingreso PP'!J46</f>
        <v>26.812004000000002</v>
      </c>
      <c r="K46" s="169">
        <f>+'ingreso básico'!K46+'Ingreso FOA'!K46+'Ingreso PP'!K46</f>
        <v>32.010316000000003</v>
      </c>
      <c r="L46" s="169">
        <f>+'ingreso básico'!L46+'Ingreso FOA'!L46+'Ingreso PP'!L46</f>
        <v>31.104426000000004</v>
      </c>
      <c r="M46" s="169">
        <f>+'ingreso básico'!M46+'Ingreso FOA'!M46+'Ingreso PP'!M46</f>
        <v>33.922074000000002</v>
      </c>
      <c r="N46" s="170">
        <f>+'ingreso básico'!N46+'Ingreso FOA'!N46+'Ingreso PP'!N46</f>
        <v>34.227441999999996</v>
      </c>
      <c r="O46" s="164">
        <f t="shared" ref="O46:O59" si="16">SUM(C46:E46)</f>
        <v>101.04799</v>
      </c>
      <c r="P46" s="130">
        <f t="shared" ref="P46:P60" si="17">((O46/O45)-1)*100</f>
        <v>-10.574602133136857</v>
      </c>
      <c r="Q46" s="166">
        <f t="shared" si="12"/>
        <v>382.14066099999997</v>
      </c>
      <c r="R46" s="130">
        <f t="shared" si="13"/>
        <v>-12.415517986964353</v>
      </c>
      <c r="S46" s="167">
        <f t="shared" si="14"/>
        <v>398.275237</v>
      </c>
      <c r="T46" s="130">
        <f t="shared" si="15"/>
        <v>-2.5739288536702043</v>
      </c>
    </row>
    <row r="47" spans="2:21" ht="21" customHeight="1" x14ac:dyDescent="0.25">
      <c r="B47" s="67">
        <f>+'Ingreso PP'!B47</f>
        <v>2003</v>
      </c>
      <c r="C47" s="169">
        <f>+'ingreso básico'!C47+'Ingreso FOA'!C47+'Ingreso PP'!C47</f>
        <v>35.359743000000002</v>
      </c>
      <c r="D47" s="169">
        <f>+'ingreso básico'!D47+'Ingreso FOA'!D47+'Ingreso PP'!D47</f>
        <v>34.712175999999999</v>
      </c>
      <c r="E47" s="169">
        <f>+'ingreso básico'!E47+'Ingreso FOA'!E47+'Ingreso PP'!E47</f>
        <v>35.047522999999998</v>
      </c>
      <c r="F47" s="169">
        <f>+'ingreso básico'!F47+'Ingreso FOA'!F47+'Ingreso PP'!F47</f>
        <v>38.020417999999999</v>
      </c>
      <c r="G47" s="169">
        <f>+'ingreso básico'!G47+'Ingreso FOA'!G47+'Ingreso PP'!G47</f>
        <v>34.565742</v>
      </c>
      <c r="H47" s="169">
        <f>+'ingreso básico'!H47+'Ingreso FOA'!H47+'Ingreso PP'!H47</f>
        <v>36.590442000000003</v>
      </c>
      <c r="I47" s="169">
        <f>+'ingreso básico'!I47+'Ingreso FOA'!I47+'Ingreso PP'!I47</f>
        <v>32.902011999999999</v>
      </c>
      <c r="J47" s="169">
        <f>+'ingreso básico'!J47+'Ingreso FOA'!J47+'Ingreso PP'!J47</f>
        <v>37.008206999999999</v>
      </c>
      <c r="K47" s="169">
        <f>+'ingreso básico'!K47+'Ingreso FOA'!K47+'Ingreso PP'!K47</f>
        <v>39.569082999999999</v>
      </c>
      <c r="L47" s="169">
        <f>+'ingreso básico'!L47+'Ingreso FOA'!L47+'Ingreso PP'!L47</f>
        <v>35.867571000000005</v>
      </c>
      <c r="M47" s="169">
        <f>+'ingreso básico'!M47+'Ingreso FOA'!M47+'Ingreso PP'!M47</f>
        <v>37.147523</v>
      </c>
      <c r="N47" s="170">
        <f>+'ingreso básico'!N47+'Ingreso FOA'!N47+'Ingreso PP'!N47</f>
        <v>35.505124000000002</v>
      </c>
      <c r="O47" s="164">
        <f t="shared" si="16"/>
        <v>105.11944200000001</v>
      </c>
      <c r="P47" s="130">
        <f t="shared" si="17"/>
        <v>4.0292261132556906</v>
      </c>
      <c r="Q47" s="166">
        <f t="shared" si="12"/>
        <v>432.29556400000001</v>
      </c>
      <c r="R47" s="130">
        <f t="shared" si="13"/>
        <v>13.124722940697486</v>
      </c>
      <c r="S47" s="167">
        <f t="shared" si="14"/>
        <v>437.25064999999995</v>
      </c>
      <c r="T47" s="130">
        <f t="shared" si="15"/>
        <v>9.7860497914912905</v>
      </c>
      <c r="U47" s="36"/>
    </row>
    <row r="48" spans="2:21" ht="21" customHeight="1" x14ac:dyDescent="0.25">
      <c r="B48" s="67">
        <f>+'Ingreso PP'!B48</f>
        <v>2004</v>
      </c>
      <c r="C48" s="169">
        <f>+'ingreso básico'!C48+'Ingreso FOA'!C48+'Ingreso PP'!C48</f>
        <v>34.911774999999999</v>
      </c>
      <c r="D48" s="169">
        <f>+'ingreso básico'!D48+'Ingreso FOA'!D48+'Ingreso PP'!D48</f>
        <v>37.024505000000005</v>
      </c>
      <c r="E48" s="169">
        <f>+'ingreso básico'!E48+'Ingreso FOA'!E48+'Ingreso PP'!E48</f>
        <v>37.721355000000003</v>
      </c>
      <c r="F48" s="169">
        <f>+'ingreso básico'!F48+'Ingreso FOA'!F48+'Ingreso PP'!F48</f>
        <v>41.818357000000006</v>
      </c>
      <c r="G48" s="169">
        <f>+'ingreso básico'!G48+'Ingreso FOA'!G48+'Ingreso PP'!G48</f>
        <v>33.238703999999998</v>
      </c>
      <c r="H48" s="169">
        <f>+'ingreso básico'!H48+'Ingreso FOA'!H48+'Ingreso PP'!H48</f>
        <v>34.536434</v>
      </c>
      <c r="I48" s="169">
        <f>+'ingreso básico'!I48+'Ingreso FOA'!I48+'Ingreso PP'!I48</f>
        <v>31.237756999999998</v>
      </c>
      <c r="J48" s="169">
        <f>+'ingreso básico'!J48+'Ingreso FOA'!J48+'Ingreso PP'!J48</f>
        <v>37.780470999999999</v>
      </c>
      <c r="K48" s="169">
        <f>+'ingreso básico'!K48+'Ingreso FOA'!K48+'Ingreso PP'!K48</f>
        <v>37.783535999999998</v>
      </c>
      <c r="L48" s="169">
        <f>+'ingreso básico'!L48+'Ingreso FOA'!L48+'Ingreso PP'!L48</f>
        <v>37.853516999999997</v>
      </c>
      <c r="M48" s="169">
        <f>+'ingreso básico'!M48+'Ingreso FOA'!M48+'Ingreso PP'!M48</f>
        <v>38.851345999999999</v>
      </c>
      <c r="N48" s="170">
        <f>+'ingreso básico'!N48+'Ingreso FOA'!N48+'Ingreso PP'!N48</f>
        <v>41.311961999999994</v>
      </c>
      <c r="O48" s="164">
        <f t="shared" si="16"/>
        <v>109.65763500000001</v>
      </c>
      <c r="P48" s="130">
        <f t="shared" si="17"/>
        <v>4.3171775968902093</v>
      </c>
      <c r="Q48" s="166">
        <f t="shared" si="12"/>
        <v>444.06971899999991</v>
      </c>
      <c r="R48" s="130">
        <f t="shared" si="13"/>
        <v>2.7236353968230542</v>
      </c>
      <c r="S48" s="167">
        <f t="shared" si="14"/>
        <v>468.996555</v>
      </c>
      <c r="T48" s="130">
        <f t="shared" si="15"/>
        <v>7.260344838824162</v>
      </c>
    </row>
    <row r="49" spans="2:20" ht="21" customHeight="1" x14ac:dyDescent="0.25">
      <c r="B49" s="67">
        <f>+'Ingreso PP'!B49</f>
        <v>2005</v>
      </c>
      <c r="C49" s="169">
        <f>+'ingreso básico'!C49+'Ingreso FOA'!C49+'Ingreso PP'!C49</f>
        <v>41.133504000000002</v>
      </c>
      <c r="D49" s="169">
        <f>+'ingreso básico'!D49+'Ingreso FOA'!D49+'Ingreso PP'!D49</f>
        <v>42.692204999999994</v>
      </c>
      <c r="E49" s="169">
        <f>+'ingreso básico'!E49+'Ingreso FOA'!E49+'Ingreso PP'!E49</f>
        <v>34.117821999999997</v>
      </c>
      <c r="F49" s="169">
        <f>+'ingreso básico'!F49+'Ingreso FOA'!F49+'Ingreso PP'!F49</f>
        <v>43.568505999999999</v>
      </c>
      <c r="G49" s="169">
        <f>+'ingreso básico'!G49+'Ingreso FOA'!G49+'Ingreso PP'!G49</f>
        <v>41.293900999999998</v>
      </c>
      <c r="H49" s="169">
        <f>+'ingreso básico'!H49+'Ingreso FOA'!H49+'Ingreso PP'!H49</f>
        <v>41.372027999999993</v>
      </c>
      <c r="I49" s="169">
        <f>+'ingreso básico'!I49+'Ingreso FOA'!I49+'Ingreso PP'!I49</f>
        <v>39.009141</v>
      </c>
      <c r="J49" s="169">
        <f>+'ingreso básico'!J49+'Ingreso FOA'!J49+'Ingreso PP'!J49</f>
        <v>42.221952000000002</v>
      </c>
      <c r="K49" s="169">
        <f>+'ingreso básico'!K49+'Ingreso FOA'!K49+'Ingreso PP'!K49</f>
        <v>48.041368999999996</v>
      </c>
      <c r="L49" s="169">
        <f>+'ingreso básico'!L49+'Ingreso FOA'!L49+'Ingreso PP'!L49</f>
        <v>52.646733000000005</v>
      </c>
      <c r="M49" s="169">
        <f>+'ingreso básico'!M49+'Ingreso FOA'!M49+'Ingreso PP'!M49</f>
        <v>52.729469000000002</v>
      </c>
      <c r="N49" s="170">
        <f>+'ingreso básico'!N49+'Ingreso FOA'!N49+'Ingreso PP'!N49</f>
        <v>50.458728000000001</v>
      </c>
      <c r="O49" s="164">
        <f t="shared" si="16"/>
        <v>117.94353099999998</v>
      </c>
      <c r="P49" s="130">
        <f t="shared" si="17"/>
        <v>7.5561505589647027</v>
      </c>
      <c r="Q49" s="166">
        <f t="shared" si="12"/>
        <v>529.28535799999986</v>
      </c>
      <c r="R49" s="130">
        <f t="shared" si="13"/>
        <v>19.189698228444165</v>
      </c>
      <c r="S49" s="167">
        <f t="shared" si="14"/>
        <v>624.91237974000001</v>
      </c>
      <c r="T49" s="130">
        <f t="shared" si="15"/>
        <v>33.244556506390552</v>
      </c>
    </row>
    <row r="50" spans="2:20" ht="21" customHeight="1" x14ac:dyDescent="0.25">
      <c r="B50" s="67">
        <f>+'Ingreso PP'!B50</f>
        <v>2006</v>
      </c>
      <c r="C50" s="169">
        <f>+'ingreso básico'!C50+'Ingreso FOA'!C50+'Ingreso PP'!C50</f>
        <v>52.106146999999993</v>
      </c>
      <c r="D50" s="169">
        <f>+'ingreso básico'!D50+'Ingreso FOA'!D50+'Ingreso PP'!D50</f>
        <v>56.618671000000006</v>
      </c>
      <c r="E50" s="169">
        <f>+'ingreso básico'!E50+'Ingreso FOA'!E50+'Ingreso PP'!E50</f>
        <v>57.621583000000001</v>
      </c>
      <c r="F50" s="169">
        <f>+'ingreso básico'!F50+'Ingreso FOA'!F50+'Ingreso PP'!F50</f>
        <v>61.825071999999999</v>
      </c>
      <c r="G50" s="169">
        <f>+'ingreso básico'!G50+'Ingreso FOA'!G50+'Ingreso PP'!G50</f>
        <v>58.468626409999999</v>
      </c>
      <c r="H50" s="169">
        <f>+'ingreso básico'!H50+'Ingreso FOA'!H50+'Ingreso PP'!H50</f>
        <v>53.164888329999997</v>
      </c>
      <c r="I50" s="169">
        <f>+'ingreso básico'!I50+'Ingreso FOA'!I50+'Ingreso PP'!I50</f>
        <v>47.675955000000002</v>
      </c>
      <c r="J50" s="169">
        <f>+'ingreso básico'!J50+'Ingreso FOA'!J50+'Ingreso PP'!J50</f>
        <v>56.012343270000002</v>
      </c>
      <c r="K50" s="169">
        <f>+'ingreso básico'!K50+'Ingreso FOA'!K50+'Ingreso PP'!K50</f>
        <v>48.131857119999999</v>
      </c>
      <c r="L50" s="169">
        <f>+'ingreso básico'!L50+'Ingreso FOA'!L50+'Ingreso PP'!L50</f>
        <v>57.911178169999999</v>
      </c>
      <c r="M50" s="169">
        <f>+'ingreso básico'!M50+'Ingreso FOA'!M50+'Ingreso PP'!M50</f>
        <v>58.681024879999995</v>
      </c>
      <c r="N50" s="170">
        <f>+'ingreso básico'!N50+'Ingreso FOA'!N50+'Ingreso PP'!N50</f>
        <v>54.82423017</v>
      </c>
      <c r="O50" s="164">
        <f t="shared" si="16"/>
        <v>166.34640100000001</v>
      </c>
      <c r="P50" s="130">
        <f t="shared" si="17"/>
        <v>41.039020614025915</v>
      </c>
      <c r="Q50" s="166">
        <f t="shared" si="12"/>
        <v>663.04157635000001</v>
      </c>
      <c r="R50" s="130">
        <f t="shared" si="13"/>
        <v>25.27109740111122</v>
      </c>
      <c r="S50" s="167">
        <f t="shared" si="14"/>
        <v>650.82027756000002</v>
      </c>
      <c r="T50" s="130">
        <f t="shared" si="15"/>
        <v>4.1458448672083037</v>
      </c>
    </row>
    <row r="51" spans="2:20" ht="21" customHeight="1" x14ac:dyDescent="0.25">
      <c r="B51" s="67">
        <f>+'Ingreso PP'!B51</f>
        <v>2007</v>
      </c>
      <c r="C51" s="169">
        <f>+'ingreso básico'!C51+'Ingreso FOA'!C51+'Ingreso PP'!C51</f>
        <v>56.259509359999996</v>
      </c>
      <c r="D51" s="169">
        <f>+'ingreso básico'!D51+'Ingreso FOA'!D51+'Ingreso PP'!D51</f>
        <v>59.132958589999994</v>
      </c>
      <c r="E51" s="169">
        <f>+'ingreso básico'!E51+'Ingreso FOA'!E51+'Ingreso PP'!E51</f>
        <v>52.554188999999994</v>
      </c>
      <c r="F51" s="169">
        <f>+'ingreso básico'!F51+'Ingreso FOA'!F51+'Ingreso PP'!F51</f>
        <v>58.160758000000001</v>
      </c>
      <c r="G51" s="169">
        <f>+'ingreso básico'!G51+'Ingreso FOA'!G51+'Ingreso PP'!G51</f>
        <v>52.793388000000007</v>
      </c>
      <c r="H51" s="169">
        <f>+'ingreso básico'!H51+'Ingreso FOA'!H51+'Ingreso PP'!H51</f>
        <v>48.682885999999996</v>
      </c>
      <c r="I51" s="169">
        <f>+'ingreso básico'!I51+'Ingreso FOA'!I51+'Ingreso PP'!I51</f>
        <v>44.081573079999998</v>
      </c>
      <c r="J51" s="169">
        <f>+'ingreso básico'!J51+'Ingreso FOA'!J51+'Ingreso PP'!J51</f>
        <v>49.727127000000003</v>
      </c>
      <c r="K51" s="169">
        <f>+'ingreso básico'!K51+'Ingreso FOA'!K51+'Ingreso PP'!K51</f>
        <v>53.186194540000002</v>
      </c>
      <c r="L51" s="169">
        <f>+'ingreso básico'!L51+'Ingreso FOA'!L51+'Ingreso PP'!L51</f>
        <v>49.661410920000002</v>
      </c>
      <c r="M51" s="169">
        <f>+'ingreso básico'!M51+'Ingreso FOA'!M51+'Ingreso PP'!M51</f>
        <v>54.331432910000004</v>
      </c>
      <c r="N51" s="170">
        <f>+'ingreso básico'!N51+'Ingreso FOA'!N51+'Ingreso PP'!N51</f>
        <v>51.997180420000007</v>
      </c>
      <c r="O51" s="164">
        <f t="shared" si="16"/>
        <v>167.94665694999998</v>
      </c>
      <c r="P51" s="130">
        <f t="shared" si="17"/>
        <v>0.96200214755470803</v>
      </c>
      <c r="Q51" s="166">
        <f t="shared" si="12"/>
        <v>630.5686078199999</v>
      </c>
      <c r="R51" s="130">
        <f t="shared" si="13"/>
        <v>-4.8975765153011501</v>
      </c>
      <c r="S51" s="167">
        <f t="shared" si="14"/>
        <v>652.87469979000002</v>
      </c>
      <c r="T51" s="130">
        <f t="shared" si="15"/>
        <v>0.3156665981125073</v>
      </c>
    </row>
    <row r="52" spans="2:20" ht="21" customHeight="1" x14ac:dyDescent="0.25">
      <c r="B52" s="67">
        <f>+'Ingreso PP'!B52</f>
        <v>2008</v>
      </c>
      <c r="C52" s="169">
        <f>+'ingreso básico'!C52+'Ingreso FOA'!C52+'Ingreso PP'!C52</f>
        <v>56.858415910000005</v>
      </c>
      <c r="D52" s="169">
        <f>+'ingreso básico'!D52+'Ingreso FOA'!D52+'Ingreso PP'!D52</f>
        <v>55.921869270000002</v>
      </c>
      <c r="E52" s="169">
        <f>+'ingreso básico'!E52+'Ingreso FOA'!E52+'Ingreso PP'!E52</f>
        <v>53.669679410000001</v>
      </c>
      <c r="F52" s="169">
        <f>+'ingreso básico'!F52+'Ingreso FOA'!F52+'Ingreso PP'!F52</f>
        <v>59.753580730000003</v>
      </c>
      <c r="G52" s="169">
        <f>+'ingreso básico'!G52+'Ingreso FOA'!G52+'Ingreso PP'!G52</f>
        <v>64.074228329999997</v>
      </c>
      <c r="H52" s="169">
        <f>+'ingreso básico'!H52+'Ingreso FOA'!H52+'Ingreso PP'!H52</f>
        <v>59.612007269999992</v>
      </c>
      <c r="I52" s="169">
        <f>+'ingreso básico'!I52+'Ingreso FOA'!I52+'Ingreso PP'!I52</f>
        <v>52.141079990000001</v>
      </c>
      <c r="J52" s="169">
        <f>+'ingreso básico'!J52+'Ingreso FOA'!J52+'Ingreso PP'!J52</f>
        <v>59.241785370000009</v>
      </c>
      <c r="K52" s="169">
        <f>+'ingreso básico'!K52+'Ingreso FOA'!K52+'Ingreso PP'!K52</f>
        <v>56.639512750000002</v>
      </c>
      <c r="L52" s="169">
        <f>+'ingreso básico'!L52+'Ingreso FOA'!L52+'Ingreso PP'!L52</f>
        <v>57.609013829999995</v>
      </c>
      <c r="M52" s="169">
        <f>+'ingreso básico'!M52+'Ingreso FOA'!M52+'Ingreso PP'!M52</f>
        <v>70.420703340000003</v>
      </c>
      <c r="N52" s="170">
        <f>+'ingreso básico'!N52+'Ingreso FOA'!N52+'Ingreso PP'!N52</f>
        <v>74.970260659999994</v>
      </c>
      <c r="O52" s="164">
        <f t="shared" si="16"/>
        <v>166.44996459000001</v>
      </c>
      <c r="P52" s="130">
        <f t="shared" si="17"/>
        <v>-0.89117127258183659</v>
      </c>
      <c r="Q52" s="166">
        <f t="shared" si="12"/>
        <v>720.91213686000003</v>
      </c>
      <c r="R52" s="130">
        <f t="shared" si="13"/>
        <v>14.3273115596946</v>
      </c>
      <c r="S52" s="167">
        <f t="shared" si="14"/>
        <v>734.15493272999993</v>
      </c>
      <c r="T52" s="130">
        <f t="shared" si="15"/>
        <v>12.449591470789724</v>
      </c>
    </row>
    <row r="53" spans="2:20" ht="21" customHeight="1" x14ac:dyDescent="0.25">
      <c r="B53" s="67">
        <f>+'Ingreso PP'!B53</f>
        <v>2009</v>
      </c>
      <c r="C53" s="169">
        <f>+'ingreso básico'!C53+'Ingreso FOA'!C53+'Ingreso PP'!C53</f>
        <v>80.10913733000001</v>
      </c>
      <c r="D53" s="169">
        <f>+'ingreso básico'!D53+'Ingreso FOA'!D53+'Ingreso PP'!D53</f>
        <v>72.055197440000001</v>
      </c>
      <c r="E53" s="169">
        <f>+'ingreso básico'!E53+'Ingreso FOA'!E53+'Ingreso PP'!E53</f>
        <v>60.543871850000002</v>
      </c>
      <c r="F53" s="169">
        <f>+'ingreso básico'!F53+'Ingreso FOA'!F53+'Ingreso PP'!F53</f>
        <v>60.582913089999998</v>
      </c>
      <c r="G53" s="169">
        <f>+'ingreso básico'!G53+'Ingreso FOA'!G53+'Ingreso PP'!G53</f>
        <v>49.458018019999997</v>
      </c>
      <c r="H53" s="169">
        <f>+'ingreso básico'!H53+'Ingreso FOA'!H53+'Ingreso PP'!H53</f>
        <v>40.383439060000001</v>
      </c>
      <c r="I53" s="169">
        <f>+'ingreso básico'!I53+'Ingreso FOA'!I53+'Ingreso PP'!I53</f>
        <v>35.924965720000003</v>
      </c>
      <c r="J53" s="169">
        <f>+'ingreso básico'!J53+'Ingreso FOA'!J53+'Ingreso PP'!J53</f>
        <v>38.224762730000002</v>
      </c>
      <c r="K53" s="169">
        <f>+'ingreso básico'!K53+'Ingreso FOA'!K53+'Ingreso PP'!K53</f>
        <v>39.00355338</v>
      </c>
      <c r="L53" s="169">
        <f>+'ingreso básico'!L53+'Ingreso FOA'!L53+'Ingreso PP'!L53</f>
        <v>39.18227839</v>
      </c>
      <c r="M53" s="169">
        <f>+'ingreso básico'!M53+'Ingreso FOA'!M53+'Ingreso PP'!M53</f>
        <v>42.048902929999997</v>
      </c>
      <c r="N53" s="170">
        <f>+'ingreso básico'!N53+'Ingreso FOA'!N53+'Ingreso PP'!N53</f>
        <v>44.468297390000004</v>
      </c>
      <c r="O53" s="164">
        <f t="shared" si="16"/>
        <v>212.70820662</v>
      </c>
      <c r="P53" s="130">
        <f t="shared" si="17"/>
        <v>27.791079525876384</v>
      </c>
      <c r="Q53" s="166">
        <f t="shared" si="12"/>
        <v>601.98533732999988</v>
      </c>
      <c r="R53" s="130">
        <f t="shared" si="13"/>
        <v>-16.496712074788601</v>
      </c>
      <c r="S53" s="167">
        <f t="shared" si="14"/>
        <v>517.57528693000006</v>
      </c>
      <c r="T53" s="130">
        <f t="shared" si="15"/>
        <v>-29.500536759268947</v>
      </c>
    </row>
    <row r="54" spans="2:20" ht="21" customHeight="1" x14ac:dyDescent="0.25">
      <c r="B54" s="67">
        <f>+'Ingreso PP'!B54</f>
        <v>2010</v>
      </c>
      <c r="C54" s="169">
        <f>+'ingreso básico'!C54+'Ingreso FOA'!C54+'Ingreso PP'!C54</f>
        <v>45.14003348</v>
      </c>
      <c r="D54" s="169">
        <f>+'ingreso básico'!D54+'Ingreso FOA'!D54+'Ingreso PP'!D54</f>
        <v>43.399790239999994</v>
      </c>
      <c r="E54" s="169">
        <f>+'ingreso básico'!E54+'Ingreso FOA'!E54+'Ingreso PP'!E54</f>
        <v>47.253932930000005</v>
      </c>
      <c r="F54" s="169">
        <f>+'ingreso básico'!F54+'Ingreso FOA'!F54+'Ingreso PP'!F54</f>
        <v>48.02691051</v>
      </c>
      <c r="G54" s="169">
        <f>+'ingreso básico'!G54+'Ingreso FOA'!G54+'Ingreso PP'!G54</f>
        <v>48.592859230000002</v>
      </c>
      <c r="H54" s="169">
        <f>+'ingreso básico'!H54+'Ingreso FOA'!H54+'Ingreso PP'!H54</f>
        <v>46.308999999999997</v>
      </c>
      <c r="I54" s="169">
        <f>+'ingreso básico'!I54+'Ingreso FOA'!I54+'Ingreso PP'!I54</f>
        <v>41.445951520000001</v>
      </c>
      <c r="J54" s="169">
        <f>+'ingreso básico'!J54+'Ingreso FOA'!J54+'Ingreso PP'!J54</f>
        <v>46.811061320000007</v>
      </c>
      <c r="K54" s="169">
        <f>+'ingreso básico'!K54+'Ingreso FOA'!K54+'Ingreso PP'!K54</f>
        <v>49.330341779999998</v>
      </c>
      <c r="L54" s="169">
        <f>+'ingreso básico'!L54+'Ingreso FOA'!L54+'Ingreso PP'!L54</f>
        <v>45.68224558</v>
      </c>
      <c r="M54" s="169">
        <f>+'ingreso básico'!M54+'Ingreso FOA'!M54+'Ingreso PP'!M54</f>
        <v>53.129061</v>
      </c>
      <c r="N54" s="170">
        <f>+'ingreso básico'!N54+'Ingreso FOA'!N54+'Ingreso PP'!N54</f>
        <v>48.79128621000001</v>
      </c>
      <c r="O54" s="164">
        <f t="shared" si="16"/>
        <v>135.79375664999998</v>
      </c>
      <c r="P54" s="130">
        <f t="shared" si="17"/>
        <v>-36.159606247541973</v>
      </c>
      <c r="Q54" s="166">
        <f t="shared" si="12"/>
        <v>563.91247380000004</v>
      </c>
      <c r="R54" s="130">
        <f t="shared" si="13"/>
        <v>-6.3245499797163429</v>
      </c>
      <c r="S54" s="167">
        <f t="shared" si="14"/>
        <v>564.21788534000007</v>
      </c>
      <c r="T54" s="130">
        <f t="shared" si="15"/>
        <v>9.011751447149031</v>
      </c>
    </row>
    <row r="55" spans="2:20" ht="21" customHeight="1" x14ac:dyDescent="0.25">
      <c r="B55" s="67">
        <f>+'Ingreso PP'!B55</f>
        <v>2011</v>
      </c>
      <c r="C55" s="169">
        <f>+'ingreso básico'!C55+'Ingreso FOA'!C55+'Ingreso PP'!C55</f>
        <v>43.272906370000001</v>
      </c>
      <c r="D55" s="169">
        <f>+'ingreso básico'!D55+'Ingreso FOA'!D55+'Ingreso PP'!D55</f>
        <v>49.712872300000001</v>
      </c>
      <c r="E55" s="169">
        <f>+'ingreso básico'!E55+'Ingreso FOA'!E55+'Ingreso PP'!E55</f>
        <v>43.51929818</v>
      </c>
      <c r="F55" s="169">
        <f>+'ingreso básico'!F55+'Ingreso FOA'!F55+'Ingreso PP'!F55</f>
        <v>52.458132890000002</v>
      </c>
      <c r="G55" s="169">
        <f>+'ingreso básico'!G55+'Ingreso FOA'!G55+'Ingreso PP'!G55</f>
        <v>44.751380179999998</v>
      </c>
      <c r="H55" s="169">
        <f>+'ingreso básico'!H55+'Ingreso FOA'!H55+'Ingreso PP'!H55</f>
        <v>45.313348009999999</v>
      </c>
      <c r="I55" s="169">
        <f>+'ingreso básico'!I55+'Ingreso FOA'!I55+'Ingreso PP'!I55</f>
        <v>44.798434179999994</v>
      </c>
      <c r="J55" s="169">
        <f>+'ingreso básico'!J55+'Ingreso FOA'!J55+'Ingreso PP'!J55</f>
        <v>48.180616890000003</v>
      </c>
      <c r="K55" s="169">
        <f>+'ingreso básico'!K55+'Ingreso FOA'!K55+'Ingreso PP'!K55</f>
        <v>55.530068870000001</v>
      </c>
      <c r="L55" s="169">
        <f>+'ingreso básico'!L55+'Ingreso FOA'!L55+'Ingreso PP'!L55</f>
        <v>52.736395290000004</v>
      </c>
      <c r="M55" s="169">
        <f>+'ingreso básico'!M55+'Ingreso FOA'!M55+'Ingreso PP'!M55</f>
        <v>56.731926539999996</v>
      </c>
      <c r="N55" s="170">
        <f>+'ingreso básico'!N55+'Ingreso FOA'!N55+'Ingreso PP'!N55</f>
        <v>59.041218530000002</v>
      </c>
      <c r="O55" s="164">
        <f t="shared" si="16"/>
        <v>136.50507684999999</v>
      </c>
      <c r="P55" s="130">
        <f t="shared" si="17"/>
        <v>0.52382393531789084</v>
      </c>
      <c r="Q55" s="166">
        <f t="shared" si="12"/>
        <v>596.04659823000009</v>
      </c>
      <c r="R55" s="130">
        <f t="shared" si="13"/>
        <v>5.698424121293133</v>
      </c>
      <c r="S55" s="167">
        <f t="shared" si="14"/>
        <v>662.53710218000003</v>
      </c>
      <c r="T55" s="130">
        <f t="shared" si="15"/>
        <v>17.425753311728577</v>
      </c>
    </row>
    <row r="56" spans="2:20" ht="21" customHeight="1" x14ac:dyDescent="0.25">
      <c r="B56" s="67">
        <f>+'Ingreso PP'!B56</f>
        <v>2012</v>
      </c>
      <c r="C56" s="169">
        <f>+'ingreso básico'!C56+'Ingreso FOA'!C56+'Ingreso PP'!C56</f>
        <v>58.428709310000002</v>
      </c>
      <c r="D56" s="169">
        <f>+'ingreso básico'!D56+'Ingreso FOA'!D56+'Ingreso PP'!D56</f>
        <v>55.574272050000005</v>
      </c>
      <c r="E56" s="169">
        <f>+'ingreso básico'!E56+'Ingreso FOA'!E56+'Ingreso PP'!E56</f>
        <v>56.983299660000007</v>
      </c>
      <c r="F56" s="169">
        <f>+'ingreso básico'!F56+'Ingreso FOA'!F56+'Ingreso PP'!F56</f>
        <v>61.324324009999998</v>
      </c>
      <c r="G56" s="169">
        <f>+'ingreso básico'!G56+'Ingreso FOA'!G56+'Ingreso PP'!G56</f>
        <v>55.149721049999997</v>
      </c>
      <c r="H56" s="169">
        <f>+'ingreso básico'!H56+'Ingreso FOA'!H56+'Ingreso PP'!H56</f>
        <v>58.058115800000003</v>
      </c>
      <c r="I56" s="169">
        <f>+'ingreso básico'!I56+'Ingreso FOA'!I56+'Ingreso PP'!I56</f>
        <v>43.308456220000004</v>
      </c>
      <c r="J56" s="169">
        <f>+'ingreso básico'!J56+'Ingreso FOA'!J56+'Ingreso PP'!J56</f>
        <v>53.039028209999998</v>
      </c>
      <c r="K56" s="169">
        <f>+'ingreso básico'!K56+'Ingreso FOA'!K56+'Ingreso PP'!K56</f>
        <v>58.070571570000006</v>
      </c>
      <c r="L56" s="169">
        <f>+'ingreso básico'!L56+'Ingreso FOA'!L56+'Ingreso PP'!L56</f>
        <v>51.668210339999995</v>
      </c>
      <c r="M56" s="169">
        <f>+'ingreso básico'!M56+'Ingreso FOA'!M56+'Ingreso PP'!M56</f>
        <v>58.594615179999998</v>
      </c>
      <c r="N56" s="170">
        <f>+'ingreso básico'!N56+'Ingreso FOA'!N56+'Ingreso PP'!N56</f>
        <v>67.883815900000002</v>
      </c>
      <c r="O56" s="164">
        <f t="shared" si="16"/>
        <v>170.98628102000001</v>
      </c>
      <c r="P56" s="130">
        <f t="shared" si="17"/>
        <v>25.260015939106829</v>
      </c>
      <c r="Q56" s="166">
        <f t="shared" si="12"/>
        <v>678.08313930000008</v>
      </c>
      <c r="R56" s="130">
        <f t="shared" si="13"/>
        <v>13.76344421956488</v>
      </c>
      <c r="S56" s="167">
        <f t="shared" si="14"/>
        <v>647.41421489999993</v>
      </c>
      <c r="T56" s="130">
        <f t="shared" si="15"/>
        <v>-2.2825721352419448</v>
      </c>
    </row>
    <row r="57" spans="2:20" ht="21" customHeight="1" x14ac:dyDescent="0.25">
      <c r="B57" s="67">
        <f>+'Ingreso PP'!B57</f>
        <v>2013</v>
      </c>
      <c r="C57" s="169">
        <f>+'ingreso básico'!C57+'Ingreso FOA'!C57+'Ingreso PP'!C57</f>
        <v>52.656741920000002</v>
      </c>
      <c r="D57" s="169">
        <f>+'ingreso básico'!D57+'Ingreso FOA'!D57+'Ingreso PP'!D57</f>
        <v>54.110535519999999</v>
      </c>
      <c r="E57" s="169">
        <f>+'ingreso básico'!E57+'Ingreso FOA'!E57+'Ingreso PP'!E57</f>
        <v>55.026836979999999</v>
      </c>
      <c r="F57" s="169">
        <f>+'ingreso básico'!F57+'Ingreso FOA'!F57+'Ingreso PP'!F57</f>
        <v>55.944245609999996</v>
      </c>
      <c r="G57" s="169">
        <f>+'ingreso básico'!G57+'Ingreso FOA'!G57+'Ingreso PP'!G57</f>
        <v>39.77509457</v>
      </c>
      <c r="H57" s="169">
        <f>+'ingreso básico'!H57+'Ingreso FOA'!H57+'Ingreso PP'!H57</f>
        <v>57.33606288</v>
      </c>
      <c r="I57" s="169">
        <f>+'ingreso básico'!I57+'Ingreso FOA'!I57+'Ingreso PP'!I57</f>
        <v>39.403112129999997</v>
      </c>
      <c r="J57" s="169">
        <f>+'ingreso básico'!J57+'Ingreso FOA'!J57+'Ingreso PP'!J57</f>
        <v>52.662438970000004</v>
      </c>
      <c r="K57" s="169">
        <f>+'ingreso básico'!K57+'Ingreso FOA'!K57+'Ingreso PP'!K57</f>
        <v>52.182236580000001</v>
      </c>
      <c r="L57" s="169">
        <f>+'ingreso básico'!L57+'Ingreso FOA'!L57+'Ingreso PP'!L57</f>
        <v>47.70546908</v>
      </c>
      <c r="M57" s="169">
        <f>+'ingreso básico'!M57+'Ingreso FOA'!M57+'Ingreso PP'!M57</f>
        <v>49.827660369999997</v>
      </c>
      <c r="N57" s="170">
        <f>+'ingreso básico'!N57+'Ingreso FOA'!N57+'Ingreso PP'!N57</f>
        <v>45.63234894</v>
      </c>
      <c r="O57" s="164">
        <f t="shared" si="16"/>
        <v>161.79411442</v>
      </c>
      <c r="P57" s="130">
        <f t="shared" si="17"/>
        <v>-5.3759673262469558</v>
      </c>
      <c r="Q57" s="166">
        <f t="shared" si="12"/>
        <v>602.26278354999999</v>
      </c>
      <c r="R57" s="130">
        <f t="shared" si="13"/>
        <v>-11.18157219308994</v>
      </c>
      <c r="S57" s="167">
        <f t="shared" si="14"/>
        <v>570.20955343999992</v>
      </c>
      <c r="T57" s="130">
        <f t="shared" si="15"/>
        <v>-11.925079753141521</v>
      </c>
    </row>
    <row r="58" spans="2:20" ht="21" customHeight="1" x14ac:dyDescent="0.25">
      <c r="B58" s="67">
        <f>+'Ingreso PP'!B58</f>
        <v>2014</v>
      </c>
      <c r="C58" s="169">
        <f>+'ingreso básico'!C58+'Ingreso FOA'!C58+'Ingreso PP'!C58</f>
        <v>47.378180489999998</v>
      </c>
      <c r="D58" s="169">
        <f>+'ingreso básico'!D58+'Ingreso FOA'!D58+'Ingreso PP'!D58</f>
        <v>50.9408885</v>
      </c>
      <c r="E58" s="169">
        <f>+'ingreso básico'!E58+'Ingreso FOA'!E58+'Ingreso PP'!E58</f>
        <v>45.293607829999999</v>
      </c>
      <c r="F58" s="169">
        <f>+'ingreso básico'!F58+'Ingreso FOA'!F58+'Ingreso PP'!F58</f>
        <v>49.159391319999997</v>
      </c>
      <c r="G58" s="169">
        <f>+'ingreso básico'!G58+'Ingreso FOA'!G58+'Ingreso PP'!G58</f>
        <v>45.194194920000001</v>
      </c>
      <c r="H58" s="169">
        <f>+'ingreso básico'!H58+'Ingreso FOA'!H58+'Ingreso PP'!H58</f>
        <v>44.830024309999999</v>
      </c>
      <c r="I58" s="169">
        <f>+'ingreso básico'!I58+'Ingreso FOA'!I58+'Ingreso PP'!I58</f>
        <v>39.040346720000002</v>
      </c>
      <c r="J58" s="169">
        <f>+'ingreso básico'!J58+'Ingreso FOA'!J58+'Ingreso PP'!J58</f>
        <v>46.732402999999998</v>
      </c>
      <c r="K58" s="169">
        <f>+'ingreso básico'!K58+'Ingreso FOA'!K58+'Ingreso PP'!K58</f>
        <v>50.692255150000001</v>
      </c>
      <c r="L58" s="169">
        <f>+'ingreso básico'!L58+'Ingreso FOA'!L58+'Ingreso PP'!L58</f>
        <v>46.951435909999994</v>
      </c>
      <c r="M58" s="169">
        <f>+'ingreso básico'!M58+'Ingreso FOA'!M58+'Ingreso PP'!M58</f>
        <v>47.611435819999997</v>
      </c>
      <c r="N58" s="170">
        <f>+'ingreso básico'!N58+'Ingreso FOA'!N58+'Ingreso PP'!N58</f>
        <v>48.918138720000002</v>
      </c>
      <c r="O58" s="164">
        <f t="shared" si="16"/>
        <v>143.61267681999999</v>
      </c>
      <c r="P58" s="130">
        <f t="shared" si="17"/>
        <v>-11.237391214863957</v>
      </c>
      <c r="Q58" s="166">
        <f t="shared" si="12"/>
        <v>562.74230268999997</v>
      </c>
      <c r="R58" s="130">
        <f t="shared" si="13"/>
        <v>-6.5619995024512434</v>
      </c>
      <c r="S58" s="167">
        <f t="shared" si="14"/>
        <v>550.67267380999999</v>
      </c>
      <c r="T58" s="130">
        <f t="shared" si="15"/>
        <v>-3.426263118907158</v>
      </c>
    </row>
    <row r="59" spans="2:20" ht="21" customHeight="1" x14ac:dyDescent="0.25">
      <c r="B59" s="67">
        <f>+'Ingreso PP'!B59</f>
        <v>2015</v>
      </c>
      <c r="C59" s="169">
        <f>+'ingreso básico'!C59+'Ingreso FOA'!C59+'Ingreso PP'!C59</f>
        <v>48.548208960000004</v>
      </c>
      <c r="D59" s="169">
        <f>+'ingreso básico'!D59+'Ingreso FOA'!D59+'Ingreso PP'!D59</f>
        <v>46.490907919999998</v>
      </c>
      <c r="E59" s="169">
        <f>+'ingreso básico'!E59+'Ingreso FOA'!E59+'Ingreso PP'!E59</f>
        <v>48.365362359999999</v>
      </c>
      <c r="F59" s="169">
        <f>+'ingreso básico'!F59+'Ingreso FOA'!F59+'Ingreso PP'!F59</f>
        <v>48.163358510000002</v>
      </c>
      <c r="G59" s="169">
        <f>+'ingreso básico'!G59+'Ingreso FOA'!G59+'Ingreso PP'!G59</f>
        <v>38.940837080000001</v>
      </c>
      <c r="H59" s="169">
        <f>+'ingreso básico'!H59+'Ingreso FOA'!H59+'Ingreso PP'!H59</f>
        <v>40.217983660000002</v>
      </c>
      <c r="I59" s="169">
        <f>+'ingreso básico'!I59+'Ingreso FOA'!I59+'Ingreso PP'!I59</f>
        <v>30.585288820000002</v>
      </c>
      <c r="J59" s="169">
        <f>+'ingreso básico'!J59+'Ingreso FOA'!J59+'Ingreso PP'!J59</f>
        <v>32.527298619999996</v>
      </c>
      <c r="K59" s="169">
        <f>+'ingreso básico'!K59+'Ingreso FOA'!K59+'Ingreso PP'!K59</f>
        <v>38.597425900000005</v>
      </c>
      <c r="L59" s="169">
        <f>+'ingreso básico'!L59+'Ingreso FOA'!L59+'Ingreso PP'!L59</f>
        <v>34.31990055</v>
      </c>
      <c r="M59" s="169">
        <f>+'ingreso básico'!M59+'Ingreso FOA'!M59+'Ingreso PP'!M59</f>
        <v>37.192973080000002</v>
      </c>
      <c r="N59" s="170">
        <f>+'ingreso básico'!N59+'Ingreso FOA'!N59+'Ingreso PP'!N59</f>
        <v>37.226691879999997</v>
      </c>
      <c r="O59" s="164">
        <f t="shared" si="16"/>
        <v>143.40447924</v>
      </c>
      <c r="P59" s="130">
        <f t="shared" si="17"/>
        <v>-0.14497158928451492</v>
      </c>
      <c r="Q59" s="166">
        <f t="shared" si="12"/>
        <v>481.17623734</v>
      </c>
      <c r="R59" s="130">
        <f>((Q59/Q57)-1)*100</f>
        <v>-20.105267919140381</v>
      </c>
      <c r="S59" s="167"/>
      <c r="T59" s="111"/>
    </row>
    <row r="60" spans="2:20" ht="21" customHeight="1" x14ac:dyDescent="0.25">
      <c r="B60" s="82">
        <f>+'Ingreso PP'!B60</f>
        <v>2016</v>
      </c>
      <c r="C60" s="172">
        <f>+'ingreso básico'!C60+'Ingreso FOA'!C60+'Ingreso PP'!C60</f>
        <v>35.918133689999998</v>
      </c>
      <c r="D60" s="172">
        <f>+'ingreso básico'!D60+'Ingreso FOA'!D60+'Ingreso PP'!D60</f>
        <v>33.835306279999998</v>
      </c>
      <c r="E60" s="172">
        <f>+'ingreso básico'!E60+'Ingreso FOA'!E60+'Ingreso PP'!E60</f>
        <v>37.32812139</v>
      </c>
      <c r="F60" s="172"/>
      <c r="G60" s="172"/>
      <c r="H60" s="172"/>
      <c r="I60" s="172"/>
      <c r="J60" s="172"/>
      <c r="K60" s="172"/>
      <c r="L60" s="172"/>
      <c r="M60" s="172"/>
      <c r="N60" s="173"/>
      <c r="O60" s="165">
        <f>SUM(C60:E60)</f>
        <v>107.08156135999999</v>
      </c>
      <c r="P60" s="137">
        <f t="shared" si="17"/>
        <v>-25.328998140434933</v>
      </c>
      <c r="Q60" s="114"/>
      <c r="R60" s="137"/>
      <c r="S60" s="168"/>
      <c r="T60" s="112"/>
    </row>
    <row r="61" spans="2:20" ht="21" customHeight="1" x14ac:dyDescent="0.25">
      <c r="B61" s="67"/>
      <c r="C61" s="68"/>
      <c r="D61" s="68"/>
      <c r="E61" s="68"/>
      <c r="F61" s="68"/>
      <c r="G61" s="68"/>
      <c r="H61" s="68"/>
      <c r="O61" s="69"/>
      <c r="P61" s="68"/>
      <c r="R61" s="92"/>
    </row>
    <row r="62" spans="2:20" ht="33.75" customHeight="1" x14ac:dyDescent="0.4">
      <c r="B62" s="57" t="s">
        <v>59</v>
      </c>
      <c r="C62" s="54"/>
      <c r="D62" s="54"/>
      <c r="E62" s="54"/>
      <c r="F62" s="54"/>
      <c r="G62" s="54"/>
      <c r="H62" s="54"/>
      <c r="I62" s="54"/>
      <c r="J62" s="54"/>
      <c r="K62" s="54"/>
      <c r="L62" s="54"/>
      <c r="M62" s="54"/>
      <c r="N62" s="54"/>
      <c r="O62" s="54"/>
      <c r="P62" s="54"/>
      <c r="Q62" s="54"/>
      <c r="R62" s="91"/>
      <c r="S62" s="122"/>
      <c r="T62" s="122"/>
    </row>
    <row r="63" spans="2:20" ht="47.25" x14ac:dyDescent="0.25">
      <c r="B63" s="163" t="s">
        <v>23</v>
      </c>
      <c r="C63" s="158" t="s">
        <v>24</v>
      </c>
      <c r="D63" s="158" t="s">
        <v>25</v>
      </c>
      <c r="E63" s="158" t="s">
        <v>26</v>
      </c>
      <c r="F63" s="158" t="s">
        <v>27</v>
      </c>
      <c r="G63" s="158" t="s">
        <v>28</v>
      </c>
      <c r="H63" s="158" t="s">
        <v>29</v>
      </c>
      <c r="I63" s="158" t="s">
        <v>30</v>
      </c>
      <c r="J63" s="158" t="s">
        <v>31</v>
      </c>
      <c r="K63" s="158" t="s">
        <v>32</v>
      </c>
      <c r="L63" s="158" t="s">
        <v>33</v>
      </c>
      <c r="M63" s="158" t="s">
        <v>34</v>
      </c>
      <c r="N63" s="159" t="s">
        <v>35</v>
      </c>
      <c r="O63" s="160" t="s">
        <v>67</v>
      </c>
      <c r="P63" s="161" t="s">
        <v>64</v>
      </c>
      <c r="Q63" s="162" t="s">
        <v>23</v>
      </c>
      <c r="R63" s="161" t="s">
        <v>36</v>
      </c>
      <c r="S63" s="162" t="s">
        <v>63</v>
      </c>
      <c r="T63" s="163" t="s">
        <v>66</v>
      </c>
    </row>
    <row r="64" spans="2:20" ht="21" customHeight="1" x14ac:dyDescent="0.25">
      <c r="B64" s="67">
        <f>+'Ingreso PP'!B64</f>
        <v>2000</v>
      </c>
      <c r="C64" s="169">
        <f>+'ingreso básico'!C64+'Ingreso FOA'!C64+'Ingreso PP'!C64</f>
        <v>5.8250000000000002</v>
      </c>
      <c r="D64" s="169">
        <f>+'ingreso básico'!D64+'Ingreso FOA'!D64+'Ingreso PP'!D64</f>
        <v>3.883</v>
      </c>
      <c r="E64" s="169">
        <f>+'ingreso básico'!E64+'Ingreso FOA'!E64+'Ingreso PP'!E64</f>
        <v>5.2880000000000011</v>
      </c>
      <c r="F64" s="169">
        <f>+'ingreso básico'!F64+'Ingreso FOA'!F64+'Ingreso PP'!F64</f>
        <v>4.7530000000000001</v>
      </c>
      <c r="G64" s="169">
        <f>+'ingreso básico'!G64+'Ingreso FOA'!G64+'Ingreso PP'!G64</f>
        <v>4.2083000000000004</v>
      </c>
      <c r="H64" s="169">
        <f>+'ingreso básico'!H64+'Ingreso FOA'!H64+'Ingreso PP'!H64</f>
        <v>4.351</v>
      </c>
      <c r="I64" s="169">
        <f>+'ingreso básico'!I64+'Ingreso FOA'!I64+'Ingreso PP'!I64</f>
        <v>6.6609999999999996</v>
      </c>
      <c r="J64" s="169">
        <f>+'ingreso básico'!J64+'Ingreso FOA'!J64+'Ingreso PP'!J64</f>
        <v>4.4402999999999997</v>
      </c>
      <c r="K64" s="169">
        <f>+'ingreso básico'!K64+'Ingreso FOA'!K64+'Ingreso PP'!K64</f>
        <v>5.0604000000000005</v>
      </c>
      <c r="L64" s="169">
        <f>+'ingreso básico'!L64+'Ingreso FOA'!L64+'Ingreso PP'!L64</f>
        <v>4.6344077000000006</v>
      </c>
      <c r="M64" s="169">
        <f>+'ingreso básico'!M64+'Ingreso FOA'!M64+'Ingreso PP'!M64</f>
        <v>5.6601952999999998</v>
      </c>
      <c r="N64" s="170">
        <f>+'ingreso básico'!N64+'Ingreso FOA'!N64+'Ingreso PP'!N64</f>
        <v>5.7381025699999997</v>
      </c>
      <c r="O64" s="189">
        <f>SUM(C64:E64)</f>
        <v>14.996000000000002</v>
      </c>
      <c r="P64" s="110"/>
      <c r="Q64" s="166">
        <f>SUM(C64:N64)</f>
        <v>60.50270557000001</v>
      </c>
      <c r="R64" s="110"/>
      <c r="S64" s="167">
        <f>SUM(I64:N64,C65:H65)</f>
        <v>63.514382570000002</v>
      </c>
      <c r="T64" s="110"/>
    </row>
    <row r="65" spans="2:20" ht="21" customHeight="1" x14ac:dyDescent="0.25">
      <c r="B65" s="67">
        <f>+'Ingreso PP'!B65</f>
        <v>2001</v>
      </c>
      <c r="C65" s="169">
        <f>+'ingreso básico'!C65+'Ingreso FOA'!C65+'Ingreso PP'!C65</f>
        <v>2.9323329999999999</v>
      </c>
      <c r="D65" s="169">
        <f>+'ingreso básico'!D65+'Ingreso FOA'!D65+'Ingreso PP'!D65</f>
        <v>7.5958039999999993</v>
      </c>
      <c r="E65" s="169">
        <f>+'ingreso básico'!E65+'Ingreso FOA'!E65+'Ingreso PP'!E65</f>
        <v>5.713883</v>
      </c>
      <c r="F65" s="169">
        <f>+'ingreso básico'!F65+'Ingreso FOA'!F65+'Ingreso PP'!F65</f>
        <v>5.5713860000000004</v>
      </c>
      <c r="G65" s="169">
        <f>+'ingreso básico'!G65+'Ingreso FOA'!G65+'Ingreso PP'!G65</f>
        <v>4.96305</v>
      </c>
      <c r="H65" s="169">
        <f>+'ingreso básico'!H65+'Ingreso FOA'!H65+'Ingreso PP'!H65</f>
        <v>4.5435210000000001</v>
      </c>
      <c r="I65" s="169">
        <f>+'ingreso básico'!I65+'Ingreso FOA'!I65+'Ingreso PP'!I65</f>
        <v>4.4717750000000001</v>
      </c>
      <c r="J65" s="169">
        <f>+'ingreso básico'!J65+'Ingreso FOA'!J65+'Ingreso PP'!J65</f>
        <v>5.9002260000000009</v>
      </c>
      <c r="K65" s="169">
        <f>+'ingreso básico'!K65+'Ingreso FOA'!K65+'Ingreso PP'!K65</f>
        <v>3.4198880000000003</v>
      </c>
      <c r="L65" s="169">
        <f>+'ingreso básico'!L65+'Ingreso FOA'!L65+'Ingreso PP'!L65</f>
        <v>8.7736270000000012</v>
      </c>
      <c r="M65" s="169">
        <f>+'ingreso básico'!M65+'Ingreso FOA'!M65+'Ingreso PP'!M65</f>
        <v>4.508623</v>
      </c>
      <c r="N65" s="170">
        <f>+'ingreso básico'!N65+'Ingreso FOA'!N65+'Ingreso PP'!N65</f>
        <v>4.7355410000000004</v>
      </c>
      <c r="O65" s="164">
        <f>SUM(C65:E65)</f>
        <v>16.24202</v>
      </c>
      <c r="P65" s="130">
        <f>((O65/O64)-1)*100</f>
        <v>8.3090157375300002</v>
      </c>
      <c r="Q65" s="166">
        <f t="shared" ref="Q65:Q79" si="18">SUM(C65:N65)</f>
        <v>63.129657000000009</v>
      </c>
      <c r="R65" s="130">
        <f t="shared" ref="R65:R78" si="19">((Q65/Q64)-1)*100</f>
        <v>4.3418743100020363</v>
      </c>
      <c r="S65" s="167">
        <f t="shared" ref="S65:S78" si="20">SUM(I65:N65,C66:H66)</f>
        <v>64.02271300000001</v>
      </c>
      <c r="T65" s="130">
        <f t="shared" ref="T65:T78" si="21">((S65/S64)-1)*100</f>
        <v>0.80033908767005446</v>
      </c>
    </row>
    <row r="66" spans="2:20" ht="21" customHeight="1" x14ac:dyDescent="0.25">
      <c r="B66" s="67">
        <f>+'Ingreso PP'!B66</f>
        <v>2002</v>
      </c>
      <c r="C66" s="169">
        <f>+'ingreso básico'!C66+'Ingreso FOA'!C66+'Ingreso PP'!C66</f>
        <v>5.7188059999999998</v>
      </c>
      <c r="D66" s="169">
        <f>+'ingreso básico'!D66+'Ingreso FOA'!D66+'Ingreso PP'!D66</f>
        <v>5.4391100000000003</v>
      </c>
      <c r="E66" s="169">
        <f>+'ingreso básico'!E66+'Ingreso FOA'!E66+'Ingreso PP'!E66</f>
        <v>3.6034839999999999</v>
      </c>
      <c r="F66" s="169">
        <f>+'ingreso básico'!F66+'Ingreso FOA'!F66+'Ingreso PP'!F66</f>
        <v>7.8061539999999994</v>
      </c>
      <c r="G66" s="169">
        <f>+'ingreso básico'!G66+'Ingreso FOA'!G66+'Ingreso PP'!G66</f>
        <v>5.3389560000000005</v>
      </c>
      <c r="H66" s="169">
        <f>+'ingreso básico'!H66+'Ingreso FOA'!H66+'Ingreso PP'!H66</f>
        <v>4.3065230000000003</v>
      </c>
      <c r="I66" s="169">
        <f>+'ingreso básico'!I66+'Ingreso FOA'!I66+'Ingreso PP'!I66</f>
        <v>5.3937629999999999</v>
      </c>
      <c r="J66" s="169">
        <f>+'ingreso básico'!J66+'Ingreso FOA'!J66+'Ingreso PP'!J66</f>
        <v>4.8249510000000004</v>
      </c>
      <c r="K66" s="169">
        <f>+'ingreso básico'!K66+'Ingreso FOA'!K66+'Ingreso PP'!K66</f>
        <v>4.7130660000000004</v>
      </c>
      <c r="L66" s="169">
        <f>+'ingreso básico'!L66+'Ingreso FOA'!L66+'Ingreso PP'!L66</f>
        <v>6.044708</v>
      </c>
      <c r="M66" s="169">
        <f>+'ingreso básico'!M66+'Ingreso FOA'!M66+'Ingreso PP'!M66</f>
        <v>5.0126140000000001</v>
      </c>
      <c r="N66" s="170">
        <f>+'ingreso básico'!N66+'Ingreso FOA'!N66+'Ingreso PP'!N66</f>
        <v>5.2784930000000001</v>
      </c>
      <c r="O66" s="164">
        <f t="shared" ref="O66:O79" si="22">SUM(C66:E66)</f>
        <v>14.7614</v>
      </c>
      <c r="P66" s="130">
        <f t="shared" ref="P66:P80" si="23">((O66/O65)-1)*100</f>
        <v>-9.1159843418491029</v>
      </c>
      <c r="Q66" s="166">
        <f t="shared" si="18"/>
        <v>63.480627999999996</v>
      </c>
      <c r="R66" s="130">
        <f t="shared" si="19"/>
        <v>0.55595264837251523</v>
      </c>
      <c r="S66" s="167">
        <f t="shared" si="20"/>
        <v>65.225600999999997</v>
      </c>
      <c r="T66" s="130">
        <f t="shared" si="21"/>
        <v>1.8788457152698168</v>
      </c>
    </row>
    <row r="67" spans="2:20" ht="21" customHeight="1" x14ac:dyDescent="0.25">
      <c r="B67" s="67">
        <f>+'Ingreso PP'!B67</f>
        <v>2003</v>
      </c>
      <c r="C67" s="169">
        <f>+'ingreso básico'!C67+'Ingreso FOA'!C67+'Ingreso PP'!C67</f>
        <v>5.6536390000000001</v>
      </c>
      <c r="D67" s="169">
        <f>+'ingreso básico'!D67+'Ingreso FOA'!D67+'Ingreso PP'!D67</f>
        <v>6.0191759999999999</v>
      </c>
      <c r="E67" s="169">
        <f>+'ingreso básico'!E67+'Ingreso FOA'!E67+'Ingreso PP'!E67</f>
        <v>5.6432099999999998</v>
      </c>
      <c r="F67" s="169">
        <f>+'ingreso básico'!F67+'Ingreso FOA'!F67+'Ingreso PP'!F67</f>
        <v>5.5815209999999995</v>
      </c>
      <c r="G67" s="169">
        <f>+'ingreso básico'!G67+'Ingreso FOA'!G67+'Ingreso PP'!G67</f>
        <v>4.9476100000000001</v>
      </c>
      <c r="H67" s="169">
        <f>+'ingreso básico'!H67+'Ingreso FOA'!H67+'Ingreso PP'!H67</f>
        <v>6.1128499999999999</v>
      </c>
      <c r="I67" s="169">
        <f>+'ingreso básico'!I67+'Ingreso FOA'!I67+'Ingreso PP'!I67</f>
        <v>5.8938579999999998</v>
      </c>
      <c r="J67" s="169">
        <f>+'ingreso básico'!J67+'Ingreso FOA'!J67+'Ingreso PP'!J67</f>
        <v>5.4324729999999999</v>
      </c>
      <c r="K67" s="169">
        <f>+'ingreso básico'!K67+'Ingreso FOA'!K67+'Ingreso PP'!K67</f>
        <v>6.0212140000000005</v>
      </c>
      <c r="L67" s="169">
        <f>+'ingreso básico'!L67+'Ingreso FOA'!L67+'Ingreso PP'!L67</f>
        <v>5.782896</v>
      </c>
      <c r="M67" s="169">
        <f>+'ingreso básico'!M67+'Ingreso FOA'!M67+'Ingreso PP'!M67</f>
        <v>5.6199710000000005</v>
      </c>
      <c r="N67" s="170">
        <f>+'ingreso básico'!N67+'Ingreso FOA'!N67+'Ingreso PP'!N67</f>
        <v>5.5377710000000002</v>
      </c>
      <c r="O67" s="164">
        <f t="shared" si="22"/>
        <v>17.316025</v>
      </c>
      <c r="P67" s="130">
        <f t="shared" si="23"/>
        <v>17.30611595106155</v>
      </c>
      <c r="Q67" s="166">
        <f t="shared" si="18"/>
        <v>68.246189000000001</v>
      </c>
      <c r="R67" s="130">
        <f t="shared" si="19"/>
        <v>7.5071106731962489</v>
      </c>
      <c r="S67" s="167">
        <f t="shared" si="20"/>
        <v>67.267583999999999</v>
      </c>
      <c r="T67" s="130">
        <f t="shared" si="21"/>
        <v>3.1306465079562917</v>
      </c>
    </row>
    <row r="68" spans="2:20" ht="21" customHeight="1" x14ac:dyDescent="0.25">
      <c r="B68" s="67">
        <f>+'Ingreso PP'!B68</f>
        <v>2004</v>
      </c>
      <c r="C68" s="169">
        <f>+'ingreso básico'!C68+'Ingreso FOA'!C68+'Ingreso PP'!C68</f>
        <v>4.8576370000000004</v>
      </c>
      <c r="D68" s="169">
        <f>+'ingreso básico'!D68+'Ingreso FOA'!D68+'Ingreso PP'!D68</f>
        <v>5.8015239999999997</v>
      </c>
      <c r="E68" s="169">
        <f>+'ingreso básico'!E68+'Ingreso FOA'!E68+'Ingreso PP'!E68</f>
        <v>5.6589480000000005</v>
      </c>
      <c r="F68" s="169">
        <f>+'ingreso básico'!F68+'Ingreso FOA'!F68+'Ingreso PP'!F68</f>
        <v>5.7570800000000002</v>
      </c>
      <c r="G68" s="169">
        <f>+'ingreso básico'!G68+'Ingreso FOA'!G68+'Ingreso PP'!G68</f>
        <v>5.4977240000000007</v>
      </c>
      <c r="H68" s="169">
        <f>+'ingreso básico'!H68+'Ingreso FOA'!H68+'Ingreso PP'!H68</f>
        <v>5.4064880000000004</v>
      </c>
      <c r="I68" s="169">
        <f>+'ingreso básico'!I68+'Ingreso FOA'!I68+'Ingreso PP'!I68</f>
        <v>6.1340199999999996</v>
      </c>
      <c r="J68" s="169">
        <f>+'ingreso básico'!J68+'Ingreso FOA'!J68+'Ingreso PP'!J68</f>
        <v>5.4354309999999995</v>
      </c>
      <c r="K68" s="169">
        <f>+'ingreso básico'!K68+'Ingreso FOA'!K68+'Ingreso PP'!K68</f>
        <v>5.5542959999999999</v>
      </c>
      <c r="L68" s="169">
        <f>+'ingreso básico'!L68+'Ingreso FOA'!L68+'Ingreso PP'!L68</f>
        <v>5.69346</v>
      </c>
      <c r="M68" s="169">
        <f>+'ingreso básico'!M68+'Ingreso FOA'!M68+'Ingreso PP'!M68</f>
        <v>5.5948029999999997</v>
      </c>
      <c r="N68" s="170">
        <f>+'ingreso básico'!N68+'Ingreso FOA'!N68+'Ingreso PP'!N68</f>
        <v>5.8120499999999993</v>
      </c>
      <c r="O68" s="164">
        <f t="shared" si="22"/>
        <v>16.318109</v>
      </c>
      <c r="P68" s="130">
        <f t="shared" si="23"/>
        <v>-5.7629623426854621</v>
      </c>
      <c r="Q68" s="166">
        <f t="shared" si="18"/>
        <v>67.203461000000004</v>
      </c>
      <c r="R68" s="130">
        <f t="shared" si="19"/>
        <v>-1.5278919090998544</v>
      </c>
      <c r="S68" s="167">
        <f t="shared" si="20"/>
        <v>68.951471999999995</v>
      </c>
      <c r="T68" s="130">
        <f t="shared" si="21"/>
        <v>2.5032681417545666</v>
      </c>
    </row>
    <row r="69" spans="2:20" ht="21" customHeight="1" x14ac:dyDescent="0.25">
      <c r="B69" s="67">
        <f>+'Ingreso PP'!B69</f>
        <v>2005</v>
      </c>
      <c r="C69" s="169">
        <f>+'ingreso básico'!C69+'Ingreso FOA'!C69+'Ingreso PP'!C69</f>
        <v>5.4900609999999999</v>
      </c>
      <c r="D69" s="169">
        <f>+'ingreso básico'!D69+'Ingreso FOA'!D69+'Ingreso PP'!D69</f>
        <v>5.6255740000000003</v>
      </c>
      <c r="E69" s="169">
        <f>+'ingreso básico'!E69+'Ingreso FOA'!E69+'Ingreso PP'!E69</f>
        <v>6.0818779999999997</v>
      </c>
      <c r="F69" s="169">
        <f>+'ingreso básico'!F69+'Ingreso FOA'!F69+'Ingreso PP'!F69</f>
        <v>6.4023180000000011</v>
      </c>
      <c r="G69" s="169">
        <f>+'ingreso básico'!G69+'Ingreso FOA'!G69+'Ingreso PP'!G69</f>
        <v>5.5023330000000001</v>
      </c>
      <c r="H69" s="169">
        <f>+'ingreso básico'!H69+'Ingreso FOA'!H69+'Ingreso PP'!H69</f>
        <v>5.6252479999999991</v>
      </c>
      <c r="I69" s="169">
        <f>+'ingreso básico'!I69+'Ingreso FOA'!I69+'Ingreso PP'!I69</f>
        <v>6.4051999999999998</v>
      </c>
      <c r="J69" s="169">
        <f>+'ingreso básico'!J69+'Ingreso FOA'!J69+'Ingreso PP'!J69</f>
        <v>6.0343479999999996</v>
      </c>
      <c r="K69" s="169">
        <f>+'ingreso básico'!K69+'Ingreso FOA'!K69+'Ingreso PP'!K69</f>
        <v>6.6426030000000003</v>
      </c>
      <c r="L69" s="169">
        <f>+'ingreso básico'!L69+'Ingreso FOA'!L69+'Ingreso PP'!L69</f>
        <v>6.5160809999999998</v>
      </c>
      <c r="M69" s="169">
        <f>+'ingreso básico'!M69+'Ingreso FOA'!M69+'Ingreso PP'!M69</f>
        <v>6.4373139999999998</v>
      </c>
      <c r="N69" s="170">
        <f>+'ingreso básico'!N69+'Ingreso FOA'!N69+'Ingreso PP'!N69</f>
        <v>6.095637</v>
      </c>
      <c r="O69" s="164">
        <f t="shared" si="22"/>
        <v>17.197513000000001</v>
      </c>
      <c r="P69" s="130">
        <f t="shared" si="23"/>
        <v>5.3891293409058738</v>
      </c>
      <c r="Q69" s="166">
        <f t="shared" si="18"/>
        <v>72.858594999999994</v>
      </c>
      <c r="R69" s="130">
        <f t="shared" si="19"/>
        <v>8.414944581500027</v>
      </c>
      <c r="S69" s="167">
        <f t="shared" si="20"/>
        <v>79.404927999999998</v>
      </c>
      <c r="T69" s="130">
        <f t="shared" si="21"/>
        <v>15.160598746898412</v>
      </c>
    </row>
    <row r="70" spans="2:20" ht="21" customHeight="1" x14ac:dyDescent="0.25">
      <c r="B70" s="67">
        <f>+'Ingreso PP'!B70</f>
        <v>2006</v>
      </c>
      <c r="C70" s="169">
        <f>+'ingreso básico'!C70+'Ingreso FOA'!C70+'Ingreso PP'!C70</f>
        <v>6.9053530000000007</v>
      </c>
      <c r="D70" s="169">
        <f>+'ingreso básico'!D70+'Ingreso FOA'!D70+'Ingreso PP'!D70</f>
        <v>6.5202590000000002</v>
      </c>
      <c r="E70" s="169">
        <f>+'ingreso básico'!E70+'Ingreso FOA'!E70+'Ingreso PP'!E70</f>
        <v>7.0254339999999988</v>
      </c>
      <c r="F70" s="169">
        <f>+'ingreso básico'!F70+'Ingreso FOA'!F70+'Ingreso PP'!F70</f>
        <v>7.7305210000000004</v>
      </c>
      <c r="G70" s="169">
        <f>+'ingreso básico'!G70+'Ingreso FOA'!G70+'Ingreso PP'!G70</f>
        <v>6.3666970000000003</v>
      </c>
      <c r="H70" s="169">
        <f>+'ingreso básico'!H70+'Ingreso FOA'!H70+'Ingreso PP'!H70</f>
        <v>6.7254810000000003</v>
      </c>
      <c r="I70" s="169">
        <f>+'ingreso básico'!I70+'Ingreso FOA'!I70+'Ingreso PP'!I70</f>
        <v>7.0146489999999995</v>
      </c>
      <c r="J70" s="169">
        <f>+'ingreso básico'!J70+'Ingreso FOA'!J70+'Ingreso PP'!J70</f>
        <v>2.6824859999999995</v>
      </c>
      <c r="K70" s="169">
        <f>+'ingreso básico'!K70+'Ingreso FOA'!K70+'Ingreso PP'!K70</f>
        <v>12.067731</v>
      </c>
      <c r="L70" s="169">
        <f>+'ingreso básico'!L70+'Ingreso FOA'!L70+'Ingreso PP'!L70</f>
        <v>5.97342</v>
      </c>
      <c r="M70" s="169">
        <f>+'ingreso básico'!M70+'Ingreso FOA'!M70+'Ingreso PP'!M70</f>
        <v>7.4045129999999997</v>
      </c>
      <c r="N70" s="170">
        <f>+'ingreso básico'!N70+'Ingreso FOA'!N70+'Ingreso PP'!N70</f>
        <v>6.5915169999999996</v>
      </c>
      <c r="O70" s="164">
        <f t="shared" si="22"/>
        <v>20.451045999999998</v>
      </c>
      <c r="P70" s="130">
        <f t="shared" si="23"/>
        <v>18.918625036073511</v>
      </c>
      <c r="Q70" s="166">
        <f t="shared" si="18"/>
        <v>83.008060999999984</v>
      </c>
      <c r="R70" s="130">
        <f t="shared" si="19"/>
        <v>13.930361956609216</v>
      </c>
      <c r="S70" s="167">
        <f t="shared" si="20"/>
        <v>83.494618999999986</v>
      </c>
      <c r="T70" s="130">
        <f t="shared" si="21"/>
        <v>5.1504246688568012</v>
      </c>
    </row>
    <row r="71" spans="2:20" ht="21" customHeight="1" x14ac:dyDescent="0.25">
      <c r="B71" s="67">
        <f>+'Ingreso PP'!B71</f>
        <v>2007</v>
      </c>
      <c r="C71" s="169">
        <f>+'ingreso básico'!C71+'Ingreso FOA'!C71+'Ingreso PP'!C71</f>
        <v>7.1743960000000007</v>
      </c>
      <c r="D71" s="169">
        <f>+'ingreso básico'!D71+'Ingreso FOA'!D71+'Ingreso PP'!D71</f>
        <v>7.5473759999999999</v>
      </c>
      <c r="E71" s="169">
        <f>+'ingreso básico'!E71+'Ingreso FOA'!E71+'Ingreso PP'!E71</f>
        <v>6.5234950000000005</v>
      </c>
      <c r="F71" s="169">
        <f>+'ingreso básico'!F71+'Ingreso FOA'!F71+'Ingreso PP'!F71</f>
        <v>7.1597599999999995</v>
      </c>
      <c r="G71" s="169">
        <f>+'ingreso básico'!G71+'Ingreso FOA'!G71+'Ingreso PP'!G71</f>
        <v>6.5781830000000001</v>
      </c>
      <c r="H71" s="169">
        <f>+'ingreso básico'!H71+'Ingreso FOA'!H71+'Ingreso PP'!H71</f>
        <v>6.7770929999999989</v>
      </c>
      <c r="I71" s="169">
        <f>+'ingreso básico'!I71+'Ingreso FOA'!I71+'Ingreso PP'!I71</f>
        <v>6.6266039999999995</v>
      </c>
      <c r="J71" s="169">
        <f>+'ingreso básico'!J71+'Ingreso FOA'!J71+'Ingreso PP'!J71</f>
        <v>7.5307569999999995</v>
      </c>
      <c r="K71" s="169">
        <f>+'ingreso básico'!K71+'Ingreso FOA'!K71+'Ingreso PP'!K71</f>
        <v>6.8499989999999995</v>
      </c>
      <c r="L71" s="169">
        <f>+'ingreso básico'!L71+'Ingreso FOA'!L71+'Ingreso PP'!L71</f>
        <v>6.3726389999999995</v>
      </c>
      <c r="M71" s="169">
        <f>+'ingreso básico'!M71+'Ingreso FOA'!M71+'Ingreso PP'!M71</f>
        <v>7.573640000000001</v>
      </c>
      <c r="N71" s="170">
        <f>+'ingreso básico'!N71+'Ingreso FOA'!N71+'Ingreso PP'!N71</f>
        <v>6.7172420000000006</v>
      </c>
      <c r="O71" s="164">
        <f t="shared" si="22"/>
        <v>21.245267000000002</v>
      </c>
      <c r="P71" s="130">
        <f t="shared" si="23"/>
        <v>3.8835226325343086</v>
      </c>
      <c r="Q71" s="166">
        <f t="shared" si="18"/>
        <v>83.431183999999988</v>
      </c>
      <c r="R71" s="130">
        <f t="shared" si="19"/>
        <v>0.50973724106144758</v>
      </c>
      <c r="S71" s="167">
        <f t="shared" si="20"/>
        <v>88.182221999999996</v>
      </c>
      <c r="T71" s="130">
        <f t="shared" si="21"/>
        <v>5.6142576086250617</v>
      </c>
    </row>
    <row r="72" spans="2:20" ht="21" customHeight="1" x14ac:dyDescent="0.25">
      <c r="B72" s="67">
        <f>+'Ingreso PP'!B72</f>
        <v>2008</v>
      </c>
      <c r="C72" s="169">
        <f>+'ingreso básico'!C72+'Ingreso FOA'!C72+'Ingreso PP'!C72</f>
        <v>7.3830779999999994</v>
      </c>
      <c r="D72" s="169">
        <f>+'ingreso básico'!D72+'Ingreso FOA'!D72+'Ingreso PP'!D72</f>
        <v>7.6073890000000004</v>
      </c>
      <c r="E72" s="169">
        <f>+'ingreso básico'!E72+'Ingreso FOA'!E72+'Ingreso PP'!E72</f>
        <v>6.992521</v>
      </c>
      <c r="F72" s="169">
        <f>+'ingreso básico'!F72+'Ingreso FOA'!F72+'Ingreso PP'!F72</f>
        <v>8.4969710000000003</v>
      </c>
      <c r="G72" s="169">
        <f>+'ingreso básico'!G72+'Ingreso FOA'!G72+'Ingreso PP'!G72</f>
        <v>7.6300290000000004</v>
      </c>
      <c r="H72" s="169">
        <f>+'ingreso básico'!H72+'Ingreso FOA'!H72+'Ingreso PP'!H72</f>
        <v>8.4013530000000003</v>
      </c>
      <c r="I72" s="169">
        <f>+'ingreso básico'!I72+'Ingreso FOA'!I72+'Ingreso PP'!I72</f>
        <v>7.4684029999999995</v>
      </c>
      <c r="J72" s="169">
        <f>+'ingreso básico'!J72+'Ingreso FOA'!J72+'Ingreso PP'!J72</f>
        <v>8.1054129999999986</v>
      </c>
      <c r="K72" s="169">
        <f>+'ingreso básico'!K72+'Ingreso FOA'!K72+'Ingreso PP'!K72</f>
        <v>7.8643470000000004</v>
      </c>
      <c r="L72" s="169">
        <f>+'ingreso básico'!L72+'Ingreso FOA'!L72+'Ingreso PP'!L72</f>
        <v>8.0493570000000005</v>
      </c>
      <c r="M72" s="169">
        <f>+'ingreso básico'!M72+'Ingreso FOA'!M72+'Ingreso PP'!M72</f>
        <v>9.5620189999999994</v>
      </c>
      <c r="N72" s="170">
        <f>+'ingreso básico'!N72+'Ingreso FOA'!N72+'Ingreso PP'!N72</f>
        <v>9.4041130000000006</v>
      </c>
      <c r="O72" s="164">
        <f t="shared" si="22"/>
        <v>21.982987999999999</v>
      </c>
      <c r="P72" s="130">
        <f t="shared" si="23"/>
        <v>3.4724016412690739</v>
      </c>
      <c r="Q72" s="166">
        <f t="shared" si="18"/>
        <v>96.964992999999993</v>
      </c>
      <c r="R72" s="130">
        <f t="shared" si="19"/>
        <v>16.221523357501443</v>
      </c>
      <c r="S72" s="167">
        <f t="shared" si="20"/>
        <v>102.53917300000001</v>
      </c>
      <c r="T72" s="130">
        <f t="shared" si="21"/>
        <v>16.281003896681145</v>
      </c>
    </row>
    <row r="73" spans="2:20" ht="21" customHeight="1" x14ac:dyDescent="0.25">
      <c r="B73" s="67">
        <f>+'Ingreso PP'!B73</f>
        <v>2009</v>
      </c>
      <c r="C73" s="169">
        <f>+'ingreso básico'!C73+'Ingreso FOA'!C73+'Ingreso PP'!C73</f>
        <v>9.6180190000000003</v>
      </c>
      <c r="D73" s="169">
        <f>+'ingreso básico'!D73+'Ingreso FOA'!D73+'Ingreso PP'!D73</f>
        <v>9.6493649999999995</v>
      </c>
      <c r="E73" s="169">
        <f>+'ingreso básico'!E73+'Ingreso FOA'!E73+'Ingreso PP'!E73</f>
        <v>8.9996379999999991</v>
      </c>
      <c r="F73" s="169">
        <f>+'ingreso básico'!F73+'Ingreso FOA'!F73+'Ingreso PP'!F73</f>
        <v>8.2099150000000005</v>
      </c>
      <c r="G73" s="169">
        <f>+'ingreso básico'!G73+'Ingreso FOA'!G73+'Ingreso PP'!G73</f>
        <v>8.5914509999999993</v>
      </c>
      <c r="H73" s="169">
        <f>+'ingreso básico'!H73+'Ingreso FOA'!H73+'Ingreso PP'!H73</f>
        <v>7.0171330000000003</v>
      </c>
      <c r="I73" s="169">
        <f>+'ingreso básico'!I73+'Ingreso FOA'!I73+'Ingreso PP'!I73</f>
        <v>7.8147400000000005</v>
      </c>
      <c r="J73" s="169">
        <f>+'ingreso básico'!J73+'Ingreso FOA'!J73+'Ingreso PP'!J73</f>
        <v>6.5531986800000004</v>
      </c>
      <c r="K73" s="169">
        <f>+'ingreso básico'!K73+'Ingreso FOA'!K73+'Ingreso PP'!K73</f>
        <v>7.1767064100000004</v>
      </c>
      <c r="L73" s="169">
        <f>+'ingreso básico'!L73+'Ingreso FOA'!L73+'Ingreso PP'!L73</f>
        <v>6.6530699000000002</v>
      </c>
      <c r="M73" s="169">
        <f>+'ingreso básico'!M73+'Ingreso FOA'!M73+'Ingreso PP'!M73</f>
        <v>10.98773523</v>
      </c>
      <c r="N73" s="170">
        <f>+'ingreso básico'!N73+'Ingreso FOA'!N73+'Ingreso PP'!N73</f>
        <v>3.9119422700000004</v>
      </c>
      <c r="O73" s="164">
        <f t="shared" si="22"/>
        <v>28.267021999999997</v>
      </c>
      <c r="P73" s="130">
        <f t="shared" si="23"/>
        <v>28.585895602545008</v>
      </c>
      <c r="Q73" s="166">
        <f t="shared" si="18"/>
        <v>95.18291348999999</v>
      </c>
      <c r="R73" s="130">
        <f t="shared" si="19"/>
        <v>-1.8378586486362147</v>
      </c>
      <c r="S73" s="167">
        <f t="shared" si="20"/>
        <v>92.455197329999976</v>
      </c>
      <c r="T73" s="130">
        <f t="shared" si="21"/>
        <v>-9.8342666270577634</v>
      </c>
    </row>
    <row r="74" spans="2:20" ht="21" customHeight="1" x14ac:dyDescent="0.25">
      <c r="B74" s="67">
        <f>+'Ingreso PP'!B74</f>
        <v>2010</v>
      </c>
      <c r="C74" s="169">
        <f>+'ingreso básico'!C74+'Ingreso FOA'!C74+'Ingreso PP'!C74</f>
        <v>8.5401148500000001</v>
      </c>
      <c r="D74" s="169">
        <f>+'ingreso básico'!D74+'Ingreso FOA'!D74+'Ingreso PP'!D74</f>
        <v>7.9783205400000003</v>
      </c>
      <c r="E74" s="169">
        <f>+'ingreso básico'!E74+'Ingreso FOA'!E74+'Ingreso PP'!E74</f>
        <v>7.75346841</v>
      </c>
      <c r="F74" s="169">
        <f>+'ingreso básico'!F74+'Ingreso FOA'!F74+'Ingreso PP'!F74</f>
        <v>8.6659736599999988</v>
      </c>
      <c r="G74" s="169">
        <f>+'ingreso básico'!G74+'Ingreso FOA'!G74+'Ingreso PP'!G74</f>
        <v>7.9779273800000006</v>
      </c>
      <c r="H74" s="169">
        <f>+'ingreso básico'!H74+'Ingreso FOA'!H74+'Ingreso PP'!H74</f>
        <v>8.4420000000000002</v>
      </c>
      <c r="I74" s="169">
        <f>+'ingreso básico'!I74+'Ingreso FOA'!I74+'Ingreso PP'!I74</f>
        <v>8.33113803</v>
      </c>
      <c r="J74" s="169">
        <f>+'ingreso básico'!J74+'Ingreso FOA'!J74+'Ingreso PP'!J74</f>
        <v>8.1711806100000004</v>
      </c>
      <c r="K74" s="169">
        <f>+'ingreso básico'!K74+'Ingreso FOA'!K74+'Ingreso PP'!K74</f>
        <v>8.1350715900000008</v>
      </c>
      <c r="L74" s="169">
        <f>+'ingreso básico'!L74+'Ingreso FOA'!L74+'Ingreso PP'!L74</f>
        <v>8.2360847300000017</v>
      </c>
      <c r="M74" s="169">
        <f>+'ingreso básico'!M74+'Ingreso FOA'!M74+'Ingreso PP'!M74</f>
        <v>8.5072589999999995</v>
      </c>
      <c r="N74" s="170">
        <f>+'ingreso básico'!N74+'Ingreso FOA'!N74+'Ingreso PP'!N74</f>
        <v>7.8934535599999993</v>
      </c>
      <c r="O74" s="164">
        <f t="shared" si="22"/>
        <v>24.2719038</v>
      </c>
      <c r="P74" s="130">
        <f t="shared" si="23"/>
        <v>-14.133495208656921</v>
      </c>
      <c r="Q74" s="166">
        <f t="shared" si="18"/>
        <v>98.631992359999998</v>
      </c>
      <c r="R74" s="130">
        <f t="shared" si="19"/>
        <v>3.6236323763743306</v>
      </c>
      <c r="S74" s="167">
        <f t="shared" si="20"/>
        <v>99.185140270000005</v>
      </c>
      <c r="T74" s="130">
        <f t="shared" si="21"/>
        <v>7.2791396636998851</v>
      </c>
    </row>
    <row r="75" spans="2:20" ht="21" customHeight="1" x14ac:dyDescent="0.25">
      <c r="B75" s="67">
        <f>+'Ingreso PP'!B75</f>
        <v>2011</v>
      </c>
      <c r="C75" s="169">
        <f>+'ingreso básico'!C75+'Ingreso FOA'!C75+'Ingreso PP'!C75</f>
        <v>8.5041884900000007</v>
      </c>
      <c r="D75" s="169">
        <f>+'ingreso básico'!D75+'Ingreso FOA'!D75+'Ingreso PP'!D75</f>
        <v>8.1903439900000006</v>
      </c>
      <c r="E75" s="169">
        <f>+'ingreso básico'!E75+'Ingreso FOA'!E75+'Ingreso PP'!E75</f>
        <v>8.0258589100000002</v>
      </c>
      <c r="F75" s="169">
        <f>+'ingreso básico'!F75+'Ingreso FOA'!F75+'Ingreso PP'!F75</f>
        <v>8.19713855</v>
      </c>
      <c r="G75" s="169">
        <f>+'ingreso básico'!G75+'Ingreso FOA'!G75+'Ingreso PP'!G75</f>
        <v>8.1874491000000003</v>
      </c>
      <c r="H75" s="169">
        <f>+'ingreso básico'!H75+'Ingreso FOA'!H75+'Ingreso PP'!H75</f>
        <v>8.80597371</v>
      </c>
      <c r="I75" s="169">
        <f>+'ingreso básico'!I75+'Ingreso FOA'!I75+'Ingreso PP'!I75</f>
        <v>8.8037960399999999</v>
      </c>
      <c r="J75" s="169">
        <f>+'ingreso básico'!J75+'Ingreso FOA'!J75+'Ingreso PP'!J75</f>
        <v>8.3499409099999991</v>
      </c>
      <c r="K75" s="169">
        <f>+'ingreso básico'!K75+'Ingreso FOA'!K75+'Ingreso PP'!K75</f>
        <v>10.193440700000002</v>
      </c>
      <c r="L75" s="169">
        <f>+'ingreso básico'!L75+'Ingreso FOA'!L75+'Ingreso PP'!L75</f>
        <v>8.6364850099999995</v>
      </c>
      <c r="M75" s="169">
        <f>+'ingreso básico'!M75+'Ingreso FOA'!M75+'Ingreso PP'!M75</f>
        <v>9.3522766100000005</v>
      </c>
      <c r="N75" s="170">
        <f>+'ingreso básico'!N75+'Ingreso FOA'!N75+'Ingreso PP'!N75</f>
        <v>10.00286094</v>
      </c>
      <c r="O75" s="164">
        <f t="shared" si="22"/>
        <v>24.72039139</v>
      </c>
      <c r="P75" s="130">
        <f t="shared" si="23"/>
        <v>1.8477643686112488</v>
      </c>
      <c r="Q75" s="166">
        <f t="shared" si="18"/>
        <v>105.24975296000001</v>
      </c>
      <c r="R75" s="130">
        <f t="shared" si="19"/>
        <v>6.7095477254942137</v>
      </c>
      <c r="S75" s="167">
        <f t="shared" si="20"/>
        <v>114.08035466</v>
      </c>
      <c r="T75" s="130">
        <f t="shared" si="21"/>
        <v>15.017586656078219</v>
      </c>
    </row>
    <row r="76" spans="2:20" ht="21" customHeight="1" x14ac:dyDescent="0.25">
      <c r="B76" s="67">
        <f>+'Ingreso PP'!B76</f>
        <v>2012</v>
      </c>
      <c r="C76" s="169">
        <f>+'ingreso básico'!C76+'Ingreso FOA'!C76+'Ingreso PP'!C76</f>
        <v>9.9720376599999998</v>
      </c>
      <c r="D76" s="169">
        <f>+'ingreso básico'!D76+'Ingreso FOA'!D76+'Ingreso PP'!D76</f>
        <v>11.130890740000002</v>
      </c>
      <c r="E76" s="169">
        <f>+'ingreso básico'!E76+'Ingreso FOA'!E76+'Ingreso PP'!E76</f>
        <v>6.7512743499999992</v>
      </c>
      <c r="F76" s="169">
        <f>+'ingreso básico'!F76+'Ingreso FOA'!F76+'Ingreso PP'!F76</f>
        <v>10.71802093</v>
      </c>
      <c r="G76" s="169">
        <f>+'ingreso básico'!G76+'Ingreso FOA'!G76+'Ingreso PP'!G76</f>
        <v>10.25618025</v>
      </c>
      <c r="H76" s="169">
        <f>+'ingreso básico'!H76+'Ingreso FOA'!H76+'Ingreso PP'!H76</f>
        <v>9.9131505199999985</v>
      </c>
      <c r="I76" s="169">
        <f>+'ingreso básico'!I76+'Ingreso FOA'!I76+'Ingreso PP'!I76</f>
        <v>9.4398128700000008</v>
      </c>
      <c r="J76" s="169">
        <f>+'ingreso básico'!J76+'Ingreso FOA'!J76+'Ingreso PP'!J76</f>
        <v>9.7127380799999994</v>
      </c>
      <c r="K76" s="169">
        <f>+'ingreso básico'!K76+'Ingreso FOA'!K76+'Ingreso PP'!K76</f>
        <v>9.9453334700000013</v>
      </c>
      <c r="L76" s="169">
        <f>+'ingreso básico'!L76+'Ingreso FOA'!L76+'Ingreso PP'!L76</f>
        <v>13.793218410000001</v>
      </c>
      <c r="M76" s="169">
        <f>+'ingreso básico'!M76+'Ingreso FOA'!M76+'Ingreso PP'!M76</f>
        <v>13.03542743</v>
      </c>
      <c r="N76" s="170">
        <f>+'ingreso básico'!N76+'Ingreso FOA'!N76+'Ingreso PP'!N76</f>
        <v>-2.3958474899999995</v>
      </c>
      <c r="O76" s="164">
        <f t="shared" si="22"/>
        <v>27.854202750000002</v>
      </c>
      <c r="P76" s="130">
        <f t="shared" si="23"/>
        <v>12.677029706203214</v>
      </c>
      <c r="Q76" s="166">
        <f t="shared" si="18"/>
        <v>112.27223721999999</v>
      </c>
      <c r="R76" s="130">
        <f t="shared" si="19"/>
        <v>6.6722097320920826</v>
      </c>
      <c r="S76" s="167">
        <f t="shared" si="20"/>
        <v>110.92852095999997</v>
      </c>
      <c r="T76" s="130">
        <f t="shared" si="21"/>
        <v>-2.7628189878911358</v>
      </c>
    </row>
    <row r="77" spans="2:20" ht="21" customHeight="1" x14ac:dyDescent="0.25">
      <c r="B77" s="67">
        <f>+'Ingreso PP'!B77</f>
        <v>2013</v>
      </c>
      <c r="C77" s="169">
        <f>+'ingreso básico'!C77+'Ingreso FOA'!C77+'Ingreso PP'!C77</f>
        <v>10.201366139999999</v>
      </c>
      <c r="D77" s="169">
        <f>+'ingreso básico'!D77+'Ingreso FOA'!D77+'Ingreso PP'!D77</f>
        <v>9.3813589999999998</v>
      </c>
      <c r="E77" s="169">
        <f>+'ingreso básico'!E77+'Ingreso FOA'!E77+'Ingreso PP'!E77</f>
        <v>8.8822145399999997</v>
      </c>
      <c r="F77" s="169">
        <f>+'ingreso básico'!F77+'Ingreso FOA'!F77+'Ingreso PP'!F77</f>
        <v>10.6045102</v>
      </c>
      <c r="G77" s="169">
        <f>+'ingreso básico'!G77+'Ingreso FOA'!G77+'Ingreso PP'!G77</f>
        <v>5.9397324299999994</v>
      </c>
      <c r="H77" s="169">
        <f>+'ingreso básico'!H77+'Ingreso FOA'!H77+'Ingreso PP'!H77</f>
        <v>12.38865588</v>
      </c>
      <c r="I77" s="169">
        <f>+'ingreso básico'!I77+'Ingreso FOA'!I77+'Ingreso PP'!I77</f>
        <v>8.0311946499999998</v>
      </c>
      <c r="J77" s="169">
        <f>+'ingreso básico'!J77+'Ingreso FOA'!J77+'Ingreso PP'!J77</f>
        <v>8.4192943899999992</v>
      </c>
      <c r="K77" s="169">
        <f>+'ingreso básico'!K77+'Ingreso FOA'!K77+'Ingreso PP'!K77</f>
        <v>11.2227678</v>
      </c>
      <c r="L77" s="169">
        <f>+'ingreso básico'!L77+'Ingreso FOA'!L77+'Ingreso PP'!L77</f>
        <v>9.2351080000000003</v>
      </c>
      <c r="M77" s="169">
        <f>+'ingreso básico'!M77+'Ingreso FOA'!M77+'Ingreso PP'!M77</f>
        <v>9.9760582499999995</v>
      </c>
      <c r="N77" s="170">
        <f>+'ingreso básico'!N77+'Ingreso FOA'!N77+'Ingreso PP'!N77</f>
        <v>9.2542860499999975</v>
      </c>
      <c r="O77" s="164">
        <f t="shared" si="22"/>
        <v>28.464939680000001</v>
      </c>
      <c r="P77" s="130">
        <f t="shared" si="23"/>
        <v>2.1926203937034261</v>
      </c>
      <c r="Q77" s="166">
        <f t="shared" si="18"/>
        <v>113.53654732999999</v>
      </c>
      <c r="R77" s="130">
        <f t="shared" si="19"/>
        <v>1.1261110861472856</v>
      </c>
      <c r="S77" s="167">
        <f t="shared" si="20"/>
        <v>114.13971097</v>
      </c>
      <c r="T77" s="130">
        <f t="shared" si="21"/>
        <v>2.8948281129232312</v>
      </c>
    </row>
    <row r="78" spans="2:20" ht="21" customHeight="1" x14ac:dyDescent="0.25">
      <c r="B78" s="67">
        <f>+'Ingreso PP'!B78</f>
        <v>2014</v>
      </c>
      <c r="C78" s="169">
        <f>+'ingreso básico'!C78+'Ingreso FOA'!C78+'Ingreso PP'!C78</f>
        <v>10.36410993</v>
      </c>
      <c r="D78" s="169">
        <f>+'ingreso básico'!D78+'Ingreso FOA'!D78+'Ingreso PP'!D78</f>
        <v>10.313479570000002</v>
      </c>
      <c r="E78" s="169">
        <f>+'ingreso básico'!E78+'Ingreso FOA'!E78+'Ingreso PP'!E78</f>
        <v>10.185192349999999</v>
      </c>
      <c r="F78" s="169">
        <f>+'ingreso básico'!F78+'Ingreso FOA'!F78+'Ingreso PP'!F78</f>
        <v>8.2534991800000004</v>
      </c>
      <c r="G78" s="169">
        <f>+'ingreso básico'!G78+'Ingreso FOA'!G78+'Ingreso PP'!G78</f>
        <v>8.9409863299999994</v>
      </c>
      <c r="H78" s="169">
        <f>+'ingreso básico'!H78+'Ingreso FOA'!H78+'Ingreso PP'!H78</f>
        <v>9.943734469999999</v>
      </c>
      <c r="I78" s="169">
        <f>+'ingreso básico'!I78+'Ingreso FOA'!I78+'Ingreso PP'!I78</f>
        <v>11.26326295</v>
      </c>
      <c r="J78" s="169">
        <f>+'ingreso básico'!J78+'Ingreso FOA'!J78+'Ingreso PP'!J78</f>
        <v>7.9504316399999997</v>
      </c>
      <c r="K78" s="169">
        <f>+'ingreso básico'!K78+'Ingreso FOA'!K78+'Ingreso PP'!K78</f>
        <v>12.188405729999999</v>
      </c>
      <c r="L78" s="169">
        <f>+'ingreso básico'!L78+'Ingreso FOA'!L78+'Ingreso PP'!L78</f>
        <v>9.21976716</v>
      </c>
      <c r="M78" s="169">
        <f>+'ingreso básico'!M78+'Ingreso FOA'!M78+'Ingreso PP'!M78</f>
        <v>11.495128189999999</v>
      </c>
      <c r="N78" s="170">
        <f>+'ingreso básico'!N78+'Ingreso FOA'!N78+'Ingreso PP'!N78</f>
        <v>9.9361666599999996</v>
      </c>
      <c r="O78" s="164">
        <f t="shared" si="22"/>
        <v>30.862781850000005</v>
      </c>
      <c r="P78" s="130">
        <f t="shared" si="23"/>
        <v>8.4238441990613921</v>
      </c>
      <c r="Q78" s="166">
        <f t="shared" si="18"/>
        <v>120.05416416000001</v>
      </c>
      <c r="R78" s="130">
        <f t="shared" si="19"/>
        <v>5.7405452105710353</v>
      </c>
      <c r="S78" s="167">
        <f t="shared" si="20"/>
        <v>119.47375356000001</v>
      </c>
      <c r="T78" s="130">
        <f t="shared" si="21"/>
        <v>4.6732574882741629</v>
      </c>
    </row>
    <row r="79" spans="2:20" ht="21" customHeight="1" x14ac:dyDescent="0.25">
      <c r="B79" s="67">
        <f>+'Ingreso PP'!B79</f>
        <v>2015</v>
      </c>
      <c r="C79" s="169">
        <f>+'ingreso básico'!C79+'Ingreso FOA'!C79+'Ingreso PP'!C79</f>
        <v>9.9852457000000001</v>
      </c>
      <c r="D79" s="169">
        <f>+'ingreso básico'!D79+'Ingreso FOA'!D79+'Ingreso PP'!D79</f>
        <v>9.9900361900000014</v>
      </c>
      <c r="E79" s="169">
        <f>+'ingreso básico'!E79+'Ingreso FOA'!E79+'Ingreso PP'!E79</f>
        <v>9.4031733099999997</v>
      </c>
      <c r="F79" s="169">
        <f>+'ingreso básico'!F79+'Ingreso FOA'!F79+'Ingreso PP'!F79</f>
        <v>8.6752221800000004</v>
      </c>
      <c r="G79" s="169">
        <f>+'ingreso básico'!G79+'Ingreso FOA'!G79+'Ingreso PP'!G79</f>
        <v>9.6888018300000009</v>
      </c>
      <c r="H79" s="169">
        <f>+'ingreso básico'!H79+'Ingreso FOA'!H79+'Ingreso PP'!H79</f>
        <v>9.6781120200000004</v>
      </c>
      <c r="I79" s="169">
        <f>+'ingreso básico'!I79+'Ingreso FOA'!I79+'Ingreso PP'!I79</f>
        <v>8.8248852699999993</v>
      </c>
      <c r="J79" s="169">
        <f>+'ingreso básico'!J79+'Ingreso FOA'!J79+'Ingreso PP'!J79</f>
        <v>7.8713957900000002</v>
      </c>
      <c r="K79" s="169">
        <f>+'ingreso básico'!K79+'Ingreso FOA'!K79+'Ingreso PP'!K79</f>
        <v>9.8572661099999994</v>
      </c>
      <c r="L79" s="169">
        <f>+'ingreso básico'!L79+'Ingreso FOA'!L79+'Ingreso PP'!L79</f>
        <v>9.7426291900000006</v>
      </c>
      <c r="M79" s="169">
        <f>+'ingreso básico'!M79+'Ingreso FOA'!M79+'Ingreso PP'!M79</f>
        <v>9.4620597399999991</v>
      </c>
      <c r="N79" s="170">
        <f>+'ingreso básico'!N79+'Ingreso FOA'!N79+'Ingreso PP'!N79</f>
        <v>9.0040669500000003</v>
      </c>
      <c r="O79" s="164">
        <f t="shared" si="22"/>
        <v>29.378455200000001</v>
      </c>
      <c r="P79" s="130">
        <f t="shared" si="23"/>
        <v>-4.8094389456341364</v>
      </c>
      <c r="Q79" s="166">
        <f t="shared" si="18"/>
        <v>112.18289428</v>
      </c>
      <c r="R79" s="130">
        <f>((Q79/Q77)-1)*100</f>
        <v>-1.1922619472173324</v>
      </c>
      <c r="S79" s="167"/>
      <c r="T79" s="111"/>
    </row>
    <row r="80" spans="2:20" ht="21" customHeight="1" x14ac:dyDescent="0.25">
      <c r="B80" s="82">
        <f>+'Ingreso PP'!B80</f>
        <v>2016</v>
      </c>
      <c r="C80" s="172">
        <f>+'ingreso básico'!C80+'Ingreso FOA'!C80+'Ingreso PP'!C80</f>
        <v>8.7762493199999998</v>
      </c>
      <c r="D80" s="172">
        <f>+'ingreso básico'!D80+'Ingreso FOA'!D80+'Ingreso PP'!D80</f>
        <v>8.2587659000000002</v>
      </c>
      <c r="E80" s="172">
        <f>+'ingreso básico'!E80+'Ingreso FOA'!E80+'Ingreso PP'!E80</f>
        <v>9.2723936899999995</v>
      </c>
      <c r="F80" s="172"/>
      <c r="G80" s="172"/>
      <c r="H80" s="172"/>
      <c r="I80" s="172"/>
      <c r="J80" s="172"/>
      <c r="K80" s="172"/>
      <c r="L80" s="172"/>
      <c r="M80" s="172"/>
      <c r="N80" s="173"/>
      <c r="O80" s="165">
        <f>SUM(C80:E80)</f>
        <v>26.307408909999999</v>
      </c>
      <c r="P80" s="137">
        <f t="shared" si="23"/>
        <v>-10.453396099601598</v>
      </c>
      <c r="Q80" s="114"/>
      <c r="R80" s="137"/>
      <c r="S80" s="168"/>
      <c r="T80" s="112"/>
    </row>
    <row r="81" spans="2:20" ht="21" customHeight="1" x14ac:dyDescent="0.25">
      <c r="B81" s="67"/>
      <c r="C81" s="68"/>
      <c r="D81" s="68"/>
      <c r="E81" s="68"/>
      <c r="F81" s="68"/>
      <c r="G81" s="68"/>
      <c r="H81" s="68"/>
      <c r="O81" s="69"/>
      <c r="P81" s="68"/>
      <c r="R81" s="92"/>
    </row>
    <row r="82" spans="2:20" ht="27.75" customHeight="1" x14ac:dyDescent="0.4">
      <c r="B82" s="57" t="s">
        <v>60</v>
      </c>
      <c r="C82" s="54"/>
      <c r="D82" s="54"/>
      <c r="E82" s="54"/>
      <c r="F82" s="54"/>
      <c r="G82" s="54"/>
      <c r="H82" s="54"/>
      <c r="I82" s="54"/>
      <c r="J82" s="54"/>
      <c r="K82" s="54"/>
      <c r="L82" s="54"/>
      <c r="M82" s="54"/>
      <c r="N82" s="54"/>
      <c r="O82" s="54"/>
      <c r="P82" s="54"/>
      <c r="Q82" s="54"/>
      <c r="R82" s="91"/>
      <c r="S82" s="122"/>
      <c r="T82" s="122"/>
    </row>
    <row r="83" spans="2:20" ht="47.25" x14ac:dyDescent="0.25">
      <c r="B83" s="163" t="s">
        <v>23</v>
      </c>
      <c r="C83" s="158" t="s">
        <v>24</v>
      </c>
      <c r="D83" s="158" t="s">
        <v>25</v>
      </c>
      <c r="E83" s="158" t="s">
        <v>26</v>
      </c>
      <c r="F83" s="158" t="s">
        <v>27</v>
      </c>
      <c r="G83" s="158" t="s">
        <v>28</v>
      </c>
      <c r="H83" s="158" t="s">
        <v>29</v>
      </c>
      <c r="I83" s="158" t="s">
        <v>30</v>
      </c>
      <c r="J83" s="158" t="s">
        <v>31</v>
      </c>
      <c r="K83" s="158" t="s">
        <v>32</v>
      </c>
      <c r="L83" s="158" t="s">
        <v>33</v>
      </c>
      <c r="M83" s="158" t="s">
        <v>34</v>
      </c>
      <c r="N83" s="159" t="s">
        <v>35</v>
      </c>
      <c r="O83" s="160" t="s">
        <v>67</v>
      </c>
      <c r="P83" s="161" t="s">
        <v>64</v>
      </c>
      <c r="Q83" s="162" t="s">
        <v>23</v>
      </c>
      <c r="R83" s="161" t="s">
        <v>36</v>
      </c>
      <c r="S83" s="162" t="s">
        <v>63</v>
      </c>
      <c r="T83" s="163" t="s">
        <v>66</v>
      </c>
    </row>
    <row r="84" spans="2:20" ht="21" customHeight="1" x14ac:dyDescent="0.25">
      <c r="B84" s="67">
        <f>+'Ingreso PP'!B84</f>
        <v>2000</v>
      </c>
      <c r="C84" s="169">
        <f>+'ingreso básico'!C84+'Ingreso FOA'!C84+'Ingreso PP'!C84</f>
        <v>0.35544999999999999</v>
      </c>
      <c r="D84" s="169">
        <f>+'ingreso básico'!D84+'Ingreso FOA'!D84+'Ingreso PP'!D84</f>
        <v>0.31081400000000003</v>
      </c>
      <c r="E84" s="169">
        <f>+'ingreso básico'!E84+'Ingreso FOA'!E84+'Ingreso PP'!E84</f>
        <v>0.39942100000000003</v>
      </c>
      <c r="F84" s="169">
        <f>+'ingreso básico'!F84+'Ingreso FOA'!F84+'Ingreso PP'!F84</f>
        <v>0.355161</v>
      </c>
      <c r="G84" s="169">
        <f>+'ingreso básico'!G84+'Ingreso FOA'!G84+'Ingreso PP'!G84</f>
        <v>0.37905</v>
      </c>
      <c r="H84" s="169">
        <f>+'ingreso básico'!H84+'Ingreso FOA'!H84+'Ingreso PP'!H84</f>
        <v>0.375641</v>
      </c>
      <c r="I84" s="169">
        <f>+'ingreso básico'!I84+'Ingreso FOA'!I84+'Ingreso PP'!I84</f>
        <v>0.37831500000000001</v>
      </c>
      <c r="J84" s="169">
        <f>+'ingreso básico'!J84+'Ingreso FOA'!J84+'Ingreso PP'!J84</f>
        <v>0.37213300000000005</v>
      </c>
      <c r="K84" s="169">
        <f>+'ingreso básico'!K84+'Ingreso FOA'!K84+'Ingreso PP'!K84</f>
        <v>0.42260600000000004</v>
      </c>
      <c r="L84" s="169">
        <f>+'ingreso básico'!L84+'Ingreso FOA'!L84+'Ingreso PP'!L84</f>
        <v>0.41887169000000002</v>
      </c>
      <c r="M84" s="169">
        <f>+'ingreso básico'!M84+'Ingreso FOA'!M84+'Ingreso PP'!M84</f>
        <v>0.40530396000000002</v>
      </c>
      <c r="N84" s="170">
        <f>+'ingreso básico'!N84+'Ingreso FOA'!N84+'Ingreso PP'!N84</f>
        <v>0.41334239000000006</v>
      </c>
      <c r="O84" s="189">
        <f>SUM(C84:E84)</f>
        <v>1.065685</v>
      </c>
      <c r="P84" s="110"/>
      <c r="Q84" s="166">
        <f>SUM(C84:N84)</f>
        <v>4.5861090400000002</v>
      </c>
      <c r="R84" s="110"/>
      <c r="S84" s="167">
        <f>SUM(I84:N84,C85:H85)</f>
        <v>5.0925969300000009</v>
      </c>
      <c r="T84" s="110"/>
    </row>
    <row r="85" spans="2:20" ht="21" customHeight="1" x14ac:dyDescent="0.25">
      <c r="B85" s="67">
        <f>+'Ingreso PP'!B85</f>
        <v>2001</v>
      </c>
      <c r="C85" s="169">
        <f>+'ingreso básico'!C85+'Ingreso FOA'!C85+'Ingreso PP'!C85</f>
        <v>0.47995189000000005</v>
      </c>
      <c r="D85" s="169">
        <f>+'ingreso básico'!D85+'Ingreso FOA'!D85+'Ingreso PP'!D85</f>
        <v>0.49574600000000002</v>
      </c>
      <c r="E85" s="169">
        <f>+'ingreso básico'!E85+'Ingreso FOA'!E85+'Ingreso PP'!E85</f>
        <v>0.45971800000000002</v>
      </c>
      <c r="F85" s="169">
        <f>+'ingreso básico'!F85+'Ingreso FOA'!F85+'Ingreso PP'!F85</f>
        <v>0.44258800000000004</v>
      </c>
      <c r="G85" s="169">
        <f>+'ingreso básico'!G85+'Ingreso FOA'!G85+'Ingreso PP'!G85</f>
        <v>0.36589499999999997</v>
      </c>
      <c r="H85" s="169">
        <f>+'ingreso básico'!H85+'Ingreso FOA'!H85+'Ingreso PP'!H85</f>
        <v>0.43812600000000002</v>
      </c>
      <c r="I85" s="169">
        <f>+'ingreso básico'!I85+'Ingreso FOA'!I85+'Ingreso PP'!I85</f>
        <v>0.53452500000000003</v>
      </c>
      <c r="J85" s="169">
        <f>+'ingreso básico'!J85+'Ingreso FOA'!J85+'Ingreso PP'!J85</f>
        <v>0.46446900000000002</v>
      </c>
      <c r="K85" s="169">
        <f>+'ingreso básico'!K85+'Ingreso FOA'!K85+'Ingreso PP'!K85</f>
        <v>0.46404000000000001</v>
      </c>
      <c r="L85" s="169">
        <f>+'ingreso básico'!L85+'Ingreso FOA'!L85+'Ingreso PP'!L85</f>
        <v>0.43490039999999996</v>
      </c>
      <c r="M85" s="169">
        <f>+'ingreso básico'!M85+'Ingreso FOA'!M85+'Ingreso PP'!M85</f>
        <v>0.44500099999999998</v>
      </c>
      <c r="N85" s="170">
        <f>+'ingreso básico'!N85+'Ingreso FOA'!N85+'Ingreso PP'!N85</f>
        <v>0.42034100000000002</v>
      </c>
      <c r="O85" s="164">
        <f>SUM(C85:E85)</f>
        <v>1.43541589</v>
      </c>
      <c r="P85" s="130">
        <f>((O85/O84)-1)*100</f>
        <v>34.694200443845993</v>
      </c>
      <c r="Q85" s="166">
        <f t="shared" ref="Q85:Q99" si="24">SUM(C85:N85)</f>
        <v>5.4453012899999989</v>
      </c>
      <c r="R85" s="130">
        <f t="shared" ref="R85:R98" si="25">((Q85/Q84)-1)*100</f>
        <v>18.734666849526072</v>
      </c>
      <c r="S85" s="167">
        <f t="shared" ref="S85:S98" si="26">SUM(I85:N85,C86:H86)</f>
        <v>5.285498099999999</v>
      </c>
      <c r="T85" s="130">
        <f t="shared" ref="T85:T98" si="27">((S85/S84)-1)*100</f>
        <v>3.7878742938329824</v>
      </c>
    </row>
    <row r="86" spans="2:20" ht="21" customHeight="1" x14ac:dyDescent="0.25">
      <c r="B86" s="67">
        <f>+'Ingreso PP'!B86</f>
        <v>2002</v>
      </c>
      <c r="C86" s="169">
        <f>+'ingreso básico'!C86+'Ingreso FOA'!C86+'Ingreso PP'!C86</f>
        <v>0.481543</v>
      </c>
      <c r="D86" s="169">
        <f>+'ingreso básico'!D86+'Ingreso FOA'!D86+'Ingreso PP'!D86</f>
        <v>0.41960700000000001</v>
      </c>
      <c r="E86" s="169">
        <f>+'ingreso básico'!E86+'Ingreso FOA'!E86+'Ingreso PP'!E86</f>
        <v>0.430261</v>
      </c>
      <c r="F86" s="169">
        <f>+'ingreso básico'!F86+'Ingreso FOA'!F86+'Ingreso PP'!F86</f>
        <v>0.45574599999999998</v>
      </c>
      <c r="G86" s="169">
        <f>+'ingreso básico'!G86+'Ingreso FOA'!G86+'Ingreso PP'!G86</f>
        <v>0.38081940000000003</v>
      </c>
      <c r="H86" s="169">
        <f>+'ingreso básico'!H86+'Ingreso FOA'!H86+'Ingreso PP'!H86</f>
        <v>0.35424529999999999</v>
      </c>
      <c r="I86" s="169">
        <f>+'ingreso básico'!I86+'Ingreso FOA'!I86+'Ingreso PP'!I86</f>
        <v>0.39503499999999997</v>
      </c>
      <c r="J86" s="169">
        <f>+'ingreso básico'!J86+'Ingreso FOA'!J86+'Ingreso PP'!J86</f>
        <v>0.36901400000000001</v>
      </c>
      <c r="K86" s="169">
        <f>+'ingreso básico'!K86+'Ingreso FOA'!K86+'Ingreso PP'!K86</f>
        <v>0.498747</v>
      </c>
      <c r="L86" s="169">
        <f>+'ingreso básico'!L86+'Ingreso FOA'!L86+'Ingreso PP'!L86</f>
        <v>0.35786899999999999</v>
      </c>
      <c r="M86" s="169">
        <f>+'ingreso básico'!M86+'Ingreso FOA'!M86+'Ingreso PP'!M86</f>
        <v>0.441913</v>
      </c>
      <c r="N86" s="170">
        <f>+'ingreso básico'!N86+'Ingreso FOA'!N86+'Ingreso PP'!N86</f>
        <v>0.45793100000000003</v>
      </c>
      <c r="O86" s="164">
        <f t="shared" ref="O86:O99" si="28">SUM(C86:E86)</f>
        <v>1.3314110000000001</v>
      </c>
      <c r="P86" s="130">
        <f t="shared" ref="P86:P100" si="29">((O86/O85)-1)*100</f>
        <v>-7.2456276069230334</v>
      </c>
      <c r="Q86" s="166">
        <f t="shared" si="24"/>
        <v>5.0427306999999999</v>
      </c>
      <c r="R86" s="130">
        <f t="shared" si="25"/>
        <v>-7.3929901865907421</v>
      </c>
      <c r="S86" s="167">
        <f t="shared" si="26"/>
        <v>5.2749299999999995</v>
      </c>
      <c r="T86" s="130">
        <f t="shared" si="27"/>
        <v>-0.19994520478588962</v>
      </c>
    </row>
    <row r="87" spans="2:20" ht="21" customHeight="1" x14ac:dyDescent="0.25">
      <c r="B87" s="67">
        <f>+'Ingreso PP'!B87</f>
        <v>2003</v>
      </c>
      <c r="C87" s="169">
        <f>+'ingreso básico'!C87+'Ingreso FOA'!C87+'Ingreso PP'!C87</f>
        <v>0.405804</v>
      </c>
      <c r="D87" s="169">
        <f>+'ingreso básico'!D87+'Ingreso FOA'!D87+'Ingreso PP'!D87</f>
        <v>0.47130299999999997</v>
      </c>
      <c r="E87" s="169">
        <f>+'ingreso básico'!E87+'Ingreso FOA'!E87+'Ingreso PP'!E87</f>
        <v>0.41662299999999997</v>
      </c>
      <c r="F87" s="169">
        <f>+'ingreso básico'!F87+'Ingreso FOA'!F87+'Ingreso PP'!F87</f>
        <v>0.48385899999999993</v>
      </c>
      <c r="G87" s="169">
        <f>+'ingreso básico'!G87+'Ingreso FOA'!G87+'Ingreso PP'!G87</f>
        <v>0.47082400000000002</v>
      </c>
      <c r="H87" s="169">
        <f>+'ingreso básico'!H87+'Ingreso FOA'!H87+'Ingreso PP'!H87</f>
        <v>0.50600800000000001</v>
      </c>
      <c r="I87" s="169">
        <f>+'ingreso básico'!I87+'Ingreso FOA'!I87+'Ingreso PP'!I87</f>
        <v>0.45163400000000004</v>
      </c>
      <c r="J87" s="169">
        <f>+'ingreso básico'!J87+'Ingreso FOA'!J87+'Ingreso PP'!J87</f>
        <v>0.40652300000000002</v>
      </c>
      <c r="K87" s="169">
        <f>+'ingreso básico'!K87+'Ingreso FOA'!K87+'Ingreso PP'!K87</f>
        <v>0.52520900000000004</v>
      </c>
      <c r="L87" s="169">
        <f>+'ingreso básico'!L87+'Ingreso FOA'!L87+'Ingreso PP'!L87</f>
        <v>0.34329599999999999</v>
      </c>
      <c r="M87" s="169">
        <f>+'ingreso básico'!M87+'Ingreso FOA'!M87+'Ingreso PP'!M87</f>
        <v>-1.5747000000000011E-2</v>
      </c>
      <c r="N87" s="170">
        <f>+'ingreso básico'!N87+'Ingreso FOA'!N87+'Ingreso PP'!N87</f>
        <v>0.55771999999999999</v>
      </c>
      <c r="O87" s="164">
        <f t="shared" si="28"/>
        <v>1.29373</v>
      </c>
      <c r="P87" s="130">
        <f t="shared" si="29"/>
        <v>-2.8301553765140985</v>
      </c>
      <c r="Q87" s="166">
        <f t="shared" si="24"/>
        <v>5.0230559999999986</v>
      </c>
      <c r="R87" s="130">
        <f t="shared" si="25"/>
        <v>-0.39015964108496393</v>
      </c>
      <c r="S87" s="167">
        <f t="shared" si="26"/>
        <v>5.0228510000000011</v>
      </c>
      <c r="T87" s="130">
        <f t="shared" si="27"/>
        <v>-4.7788122306836041</v>
      </c>
    </row>
    <row r="88" spans="2:20" ht="21" customHeight="1" x14ac:dyDescent="0.25">
      <c r="B88" s="67">
        <f>+'Ingreso PP'!B88</f>
        <v>2004</v>
      </c>
      <c r="C88" s="169">
        <f>+'ingreso básico'!C88+'Ingreso FOA'!C88+'Ingreso PP'!C88</f>
        <v>0.67289600000000005</v>
      </c>
      <c r="D88" s="169">
        <f>+'ingreso básico'!D88+'Ingreso FOA'!D88+'Ingreso PP'!D88</f>
        <v>0.40510400000000002</v>
      </c>
      <c r="E88" s="169">
        <f>+'ingreso básico'!E88+'Ingreso FOA'!E88+'Ingreso PP'!E88</f>
        <v>0.36027500000000001</v>
      </c>
      <c r="F88" s="169">
        <f>+'ingreso básico'!F88+'Ingreso FOA'!F88+'Ingreso PP'!F88</f>
        <v>0.32142999999999999</v>
      </c>
      <c r="G88" s="169">
        <f>+'ingreso básico'!G88+'Ingreso FOA'!G88+'Ingreso PP'!G88</f>
        <v>0.444189</v>
      </c>
      <c r="H88" s="169">
        <f>+'ingreso básico'!H88+'Ingreso FOA'!H88+'Ingreso PP'!H88</f>
        <v>0.55032199999999998</v>
      </c>
      <c r="I88" s="169">
        <f>+'ingreso básico'!I88+'Ingreso FOA'!I88+'Ingreso PP'!I88</f>
        <v>0.42726700000000001</v>
      </c>
      <c r="J88" s="169">
        <f>+'ingreso básico'!J88+'Ingreso FOA'!J88+'Ingreso PP'!J88</f>
        <v>0.29961500000000002</v>
      </c>
      <c r="K88" s="169">
        <f>+'ingreso básico'!K88+'Ingreso FOA'!K88+'Ingreso PP'!K88</f>
        <v>0.37186299999999994</v>
      </c>
      <c r="L88" s="169">
        <f>+'ingreso básico'!L88+'Ingreso FOA'!L88+'Ingreso PP'!L88</f>
        <v>0.42942199999999997</v>
      </c>
      <c r="M88" s="169">
        <f>+'ingreso básico'!M88+'Ingreso FOA'!M88+'Ingreso PP'!M88</f>
        <v>0.41546099999999997</v>
      </c>
      <c r="N88" s="170">
        <f>+'ingreso básico'!N88+'Ingreso FOA'!N88+'Ingreso PP'!N88</f>
        <v>0.367122</v>
      </c>
      <c r="O88" s="164">
        <f t="shared" si="28"/>
        <v>1.438275</v>
      </c>
      <c r="P88" s="130">
        <f t="shared" si="29"/>
        <v>11.172733105052824</v>
      </c>
      <c r="Q88" s="166">
        <f t="shared" si="24"/>
        <v>5.0649660000000001</v>
      </c>
      <c r="R88" s="130">
        <f t="shared" si="25"/>
        <v>0.83435263313811348</v>
      </c>
      <c r="S88" s="167">
        <f t="shared" si="26"/>
        <v>4.7328220000000005</v>
      </c>
      <c r="T88" s="130">
        <f t="shared" si="27"/>
        <v>-5.7741907932367553</v>
      </c>
    </row>
    <row r="89" spans="2:20" ht="21" customHeight="1" x14ac:dyDescent="0.25">
      <c r="B89" s="67">
        <f>+'Ingreso PP'!B89</f>
        <v>2005</v>
      </c>
      <c r="C89" s="169">
        <f>+'ingreso básico'!C89+'Ingreso FOA'!C89+'Ingreso PP'!C89</f>
        <v>0.43564700000000001</v>
      </c>
      <c r="D89" s="169">
        <f>+'ingreso básico'!D89+'Ingreso FOA'!D89+'Ingreso PP'!D89</f>
        <v>0.415991</v>
      </c>
      <c r="E89" s="169">
        <f>+'ingreso básico'!E89+'Ingreso FOA'!E89+'Ingreso PP'!E89</f>
        <v>0.45204099999999997</v>
      </c>
      <c r="F89" s="169">
        <f>+'ingreso básico'!F89+'Ingreso FOA'!F89+'Ingreso PP'!F89</f>
        <v>0.341895</v>
      </c>
      <c r="G89" s="169">
        <f>+'ingreso básico'!G89+'Ingreso FOA'!G89+'Ingreso PP'!G89</f>
        <v>0.37577399999999994</v>
      </c>
      <c r="H89" s="169">
        <f>+'ingreso básico'!H89+'Ingreso FOA'!H89+'Ingreso PP'!H89</f>
        <v>0.40072399999999997</v>
      </c>
      <c r="I89" s="169">
        <f>+'ingreso básico'!I89+'Ingreso FOA'!I89+'Ingreso PP'!I89</f>
        <v>0.43527199999999999</v>
      </c>
      <c r="J89" s="169">
        <f>+'ingreso básico'!J89+'Ingreso FOA'!J89+'Ingreso PP'!J89</f>
        <v>0.34954799999999997</v>
      </c>
      <c r="K89" s="169">
        <f>+'ingreso básico'!K89+'Ingreso FOA'!K89+'Ingreso PP'!K89</f>
        <v>0.56404900000000002</v>
      </c>
      <c r="L89" s="169">
        <f>+'ingreso básico'!L89+'Ingreso FOA'!L89+'Ingreso PP'!L89</f>
        <v>0.51971000000000001</v>
      </c>
      <c r="M89" s="169">
        <f>+'ingreso básico'!M89+'Ingreso FOA'!M89+'Ingreso PP'!M89</f>
        <v>0.56741300000000006</v>
      </c>
      <c r="N89" s="170">
        <f>+'ingreso básico'!N89+'Ingreso FOA'!N89+'Ingreso PP'!N89</f>
        <v>0.48013999999999996</v>
      </c>
      <c r="O89" s="164">
        <f t="shared" si="28"/>
        <v>1.303679</v>
      </c>
      <c r="P89" s="130">
        <f t="shared" si="29"/>
        <v>-9.3581547339695028</v>
      </c>
      <c r="Q89" s="166">
        <f t="shared" si="24"/>
        <v>5.3382039999999993</v>
      </c>
      <c r="R89" s="130">
        <f t="shared" si="25"/>
        <v>5.3946660253987755</v>
      </c>
      <c r="S89" s="167">
        <f t="shared" si="26"/>
        <v>6.0894749999999993</v>
      </c>
      <c r="T89" s="130">
        <f t="shared" si="27"/>
        <v>28.664779702257938</v>
      </c>
    </row>
    <row r="90" spans="2:20" ht="21" customHeight="1" x14ac:dyDescent="0.25">
      <c r="B90" s="67">
        <f>+'Ingreso PP'!B90</f>
        <v>2006</v>
      </c>
      <c r="C90" s="169">
        <f>+'ingreso básico'!C90+'Ingreso FOA'!C90+'Ingreso PP'!C90</f>
        <v>0.55154099999999995</v>
      </c>
      <c r="D90" s="169">
        <f>+'ingreso básico'!D90+'Ingreso FOA'!D90+'Ingreso PP'!D90</f>
        <v>0.50992799999999994</v>
      </c>
      <c r="E90" s="169">
        <f>+'ingreso básico'!E90+'Ingreso FOA'!E90+'Ingreso PP'!E90</f>
        <v>0.55649999999999999</v>
      </c>
      <c r="F90" s="169">
        <f>+'ingreso básico'!F90+'Ingreso FOA'!F90+'Ingreso PP'!F90</f>
        <v>0.60133599999999998</v>
      </c>
      <c r="G90" s="169">
        <f>+'ingreso básico'!G90+'Ingreso FOA'!G90+'Ingreso PP'!G90</f>
        <v>0.45905099999999999</v>
      </c>
      <c r="H90" s="169">
        <f>+'ingreso básico'!H90+'Ingreso FOA'!H90+'Ingreso PP'!H90</f>
        <v>0.49498700000000001</v>
      </c>
      <c r="I90" s="169">
        <f>+'ingreso básico'!I90+'Ingreso FOA'!I90+'Ingreso PP'!I90</f>
        <v>0.52558300000000002</v>
      </c>
      <c r="J90" s="169">
        <f>+'ingreso básico'!J90+'Ingreso FOA'!J90+'Ingreso PP'!J90</f>
        <v>0.53054299999999999</v>
      </c>
      <c r="K90" s="169">
        <f>+'ingreso básico'!K90+'Ingreso FOA'!K90+'Ingreso PP'!K90</f>
        <v>0.54237899999999994</v>
      </c>
      <c r="L90" s="169">
        <f>+'ingreso básico'!L90+'Ingreso FOA'!L90+'Ingreso PP'!L90</f>
        <v>0.53062399999999998</v>
      </c>
      <c r="M90" s="169">
        <f>+'ingreso básico'!M90+'Ingreso FOA'!M90+'Ingreso PP'!M90</f>
        <v>0.50072400000000006</v>
      </c>
      <c r="N90" s="170">
        <f>+'ingreso básico'!N90+'Ingreso FOA'!N90+'Ingreso PP'!N90</f>
        <v>0.60133700000000001</v>
      </c>
      <c r="O90" s="164">
        <f t="shared" si="28"/>
        <v>1.6179689999999998</v>
      </c>
      <c r="P90" s="130">
        <f t="shared" si="29"/>
        <v>24.10792840875704</v>
      </c>
      <c r="Q90" s="166">
        <f t="shared" si="24"/>
        <v>6.4045329999999998</v>
      </c>
      <c r="R90" s="130">
        <f t="shared" si="25"/>
        <v>19.975426192030142</v>
      </c>
      <c r="S90" s="167">
        <f t="shared" si="26"/>
        <v>6.195428999999999</v>
      </c>
      <c r="T90" s="130">
        <f t="shared" si="27"/>
        <v>1.7399529516091139</v>
      </c>
    </row>
    <row r="91" spans="2:20" ht="21" customHeight="1" x14ac:dyDescent="0.25">
      <c r="B91" s="67">
        <f>+'Ingreso PP'!B91</f>
        <v>2007</v>
      </c>
      <c r="C91" s="169">
        <f>+'ingreso básico'!C91+'Ingreso FOA'!C91+'Ingreso PP'!C91</f>
        <v>0.53402499999999997</v>
      </c>
      <c r="D91" s="169">
        <f>+'ingreso básico'!D91+'Ingreso FOA'!D91+'Ingreso PP'!D91</f>
        <v>0.50598999999999994</v>
      </c>
      <c r="E91" s="169">
        <f>+'ingreso básico'!E91+'Ingreso FOA'!E91+'Ingreso PP'!E91</f>
        <v>0.49771699999999996</v>
      </c>
      <c r="F91" s="169">
        <f>+'ingreso básico'!F91+'Ingreso FOA'!F91+'Ingreso PP'!F91</f>
        <v>0.54933500000000002</v>
      </c>
      <c r="G91" s="169">
        <f>+'ingreso básico'!G91+'Ingreso FOA'!G91+'Ingreso PP'!G91</f>
        <v>0.43268399999999996</v>
      </c>
      <c r="H91" s="169">
        <f>+'ingreso básico'!H91+'Ingreso FOA'!H91+'Ingreso PP'!H91</f>
        <v>0.44448799999999999</v>
      </c>
      <c r="I91" s="169">
        <f>+'ingreso básico'!I91+'Ingreso FOA'!I91+'Ingreso PP'!I91</f>
        <v>0.52640900000000002</v>
      </c>
      <c r="J91" s="169">
        <f>+'ingreso básico'!J91+'Ingreso FOA'!J91+'Ingreso PP'!J91</f>
        <v>0.51766199999999996</v>
      </c>
      <c r="K91" s="169">
        <f>+'ingreso básico'!K91+'Ingreso FOA'!K91+'Ingreso PP'!K91</f>
        <v>0.45368700000000001</v>
      </c>
      <c r="L91" s="169">
        <f>+'ingreso básico'!L91+'Ingreso FOA'!L91+'Ingreso PP'!L91</f>
        <v>0.50406700000000004</v>
      </c>
      <c r="M91" s="169">
        <f>+'ingreso básico'!M91+'Ingreso FOA'!M91+'Ingreso PP'!M91</f>
        <v>0.80087399999999997</v>
      </c>
      <c r="N91" s="170">
        <f>+'ingreso básico'!N91+'Ingreso FOA'!N91+'Ingreso PP'!N91</f>
        <v>0.51939899999999994</v>
      </c>
      <c r="O91" s="164">
        <f t="shared" si="28"/>
        <v>1.5377319999999999</v>
      </c>
      <c r="P91" s="130">
        <f t="shared" si="29"/>
        <v>-4.9591184997981985</v>
      </c>
      <c r="Q91" s="166">
        <f t="shared" si="24"/>
        <v>6.2863370000000005</v>
      </c>
      <c r="R91" s="130">
        <f t="shared" si="25"/>
        <v>-1.8455053631544871</v>
      </c>
      <c r="S91" s="167">
        <f t="shared" si="26"/>
        <v>6.4773180000000004</v>
      </c>
      <c r="T91" s="130">
        <f t="shared" si="27"/>
        <v>4.5499512624549654</v>
      </c>
    </row>
    <row r="92" spans="2:20" ht="21" customHeight="1" x14ac:dyDescent="0.25">
      <c r="B92" s="67">
        <f>+'Ingreso PP'!B92</f>
        <v>2008</v>
      </c>
      <c r="C92" s="169">
        <f>+'ingreso básico'!C92+'Ingreso FOA'!C92+'Ingreso PP'!C92</f>
        <v>0.55077799999999999</v>
      </c>
      <c r="D92" s="169">
        <f>+'ingreso básico'!D92+'Ingreso FOA'!D92+'Ingreso PP'!D92</f>
        <v>0.36927900000000002</v>
      </c>
      <c r="E92" s="169">
        <f>+'ingreso básico'!E92+'Ingreso FOA'!E92+'Ingreso PP'!E92</f>
        <v>0.59555899999999995</v>
      </c>
      <c r="F92" s="169">
        <f>+'ingreso básico'!F92+'Ingreso FOA'!F92+'Ingreso PP'!F92</f>
        <v>0.43939600000000001</v>
      </c>
      <c r="G92" s="169">
        <f>+'ingreso básico'!G92+'Ingreso FOA'!G92+'Ingreso PP'!G92</f>
        <v>0.62773499999999993</v>
      </c>
      <c r="H92" s="169">
        <f>+'ingreso básico'!H92+'Ingreso FOA'!H92+'Ingreso PP'!H92</f>
        <v>0.57247300000000001</v>
      </c>
      <c r="I92" s="169">
        <f>+'ingreso básico'!I92+'Ingreso FOA'!I92+'Ingreso PP'!I92</f>
        <v>0.58836900000000003</v>
      </c>
      <c r="J92" s="169">
        <f>+'ingreso básico'!J92+'Ingreso FOA'!J92+'Ingreso PP'!J92</f>
        <v>0.689527</v>
      </c>
      <c r="K92" s="169">
        <f>+'ingreso básico'!K92+'Ingreso FOA'!K92+'Ingreso PP'!K92</f>
        <v>0.57025100000000006</v>
      </c>
      <c r="L92" s="169">
        <f>+'ingreso básico'!L92+'Ingreso FOA'!L92+'Ingreso PP'!L92</f>
        <v>0.49974099999999999</v>
      </c>
      <c r="M92" s="169">
        <f>+'ingreso básico'!M92+'Ingreso FOA'!M92+'Ingreso PP'!M92</f>
        <v>0.73282199999999997</v>
      </c>
      <c r="N92" s="170">
        <f>+'ingreso básico'!N92+'Ingreso FOA'!N92+'Ingreso PP'!N92</f>
        <v>0.68237400000000004</v>
      </c>
      <c r="O92" s="164">
        <f t="shared" si="28"/>
        <v>1.5156160000000001</v>
      </c>
      <c r="P92" s="130">
        <f t="shared" si="29"/>
        <v>-1.4382220048747008</v>
      </c>
      <c r="Q92" s="166">
        <f t="shared" si="24"/>
        <v>6.918304</v>
      </c>
      <c r="R92" s="130">
        <f t="shared" si="25"/>
        <v>10.053024519684506</v>
      </c>
      <c r="S92" s="167">
        <f t="shared" si="26"/>
        <v>7.6270450000000007</v>
      </c>
      <c r="T92" s="130">
        <f t="shared" si="27"/>
        <v>17.750047164582639</v>
      </c>
    </row>
    <row r="93" spans="2:20" ht="21" customHeight="1" x14ac:dyDescent="0.25">
      <c r="B93" s="67">
        <f>+'Ingreso PP'!B93</f>
        <v>2009</v>
      </c>
      <c r="C93" s="169">
        <f>+'ingreso básico'!C93+'Ingreso FOA'!C93+'Ingreso PP'!C93</f>
        <v>0.81047000000000002</v>
      </c>
      <c r="D93" s="169">
        <f>+'ingreso básico'!D93+'Ingreso FOA'!D93+'Ingreso PP'!D93</f>
        <v>0.78381999999999996</v>
      </c>
      <c r="E93" s="169">
        <f>+'ingreso básico'!E93+'Ingreso FOA'!E93+'Ingreso PP'!E93</f>
        <v>0.63938800000000007</v>
      </c>
      <c r="F93" s="169">
        <f>+'ingreso básico'!F93+'Ingreso FOA'!F93+'Ingreso PP'!F93</f>
        <v>0.60496100000000008</v>
      </c>
      <c r="G93" s="169">
        <f>+'ingreso básico'!G93+'Ingreso FOA'!G93+'Ingreso PP'!G93</f>
        <v>0.61626400000000003</v>
      </c>
      <c r="H93" s="169">
        <f>+'ingreso básico'!H93+'Ingreso FOA'!H93+'Ingreso PP'!H93</f>
        <v>0.40905800000000003</v>
      </c>
      <c r="I93" s="169">
        <f>+'ingreso básico'!I93+'Ingreso FOA'!I93+'Ingreso PP'!I93</f>
        <v>0.38142500000000001</v>
      </c>
      <c r="J93" s="169">
        <f>+'ingreso básico'!J93+'Ingreso FOA'!J93+'Ingreso PP'!J93</f>
        <v>0.50053371000000002</v>
      </c>
      <c r="K93" s="169">
        <f>+'ingreso básico'!K93+'Ingreso FOA'!K93+'Ingreso PP'!K93</f>
        <v>0.53161707000000002</v>
      </c>
      <c r="L93" s="169">
        <f>+'ingreso básico'!L93+'Ingreso FOA'!L93+'Ingreso PP'!L93</f>
        <v>0.46228351999999995</v>
      </c>
      <c r="M93" s="169">
        <f>+'ingreso básico'!M93+'Ingreso FOA'!M93+'Ingreso PP'!M93</f>
        <v>0.65094213000000001</v>
      </c>
      <c r="N93" s="170">
        <f>+'ingreso básico'!N93+'Ingreso FOA'!N93+'Ingreso PP'!N93</f>
        <v>0.52132858000000004</v>
      </c>
      <c r="O93" s="164">
        <f t="shared" si="28"/>
        <v>2.2336780000000003</v>
      </c>
      <c r="P93" s="130">
        <f t="shared" si="29"/>
        <v>47.377567932774546</v>
      </c>
      <c r="Q93" s="166">
        <f t="shared" si="24"/>
        <v>6.912091010000001</v>
      </c>
      <c r="R93" s="130">
        <f t="shared" si="25"/>
        <v>-8.9805102522222402E-2</v>
      </c>
      <c r="S93" s="167">
        <f t="shared" si="26"/>
        <v>6.3828494199999994</v>
      </c>
      <c r="T93" s="130">
        <f t="shared" si="27"/>
        <v>-16.312944003870456</v>
      </c>
    </row>
    <row r="94" spans="2:20" ht="21" customHeight="1" x14ac:dyDescent="0.25">
      <c r="B94" s="67">
        <f>+'Ingreso PP'!B94</f>
        <v>2010</v>
      </c>
      <c r="C94" s="169">
        <f>+'ingreso básico'!C94+'Ingreso FOA'!C94+'Ingreso PP'!C94</f>
        <v>0.56852635000000007</v>
      </c>
      <c r="D94" s="169">
        <f>+'ingreso básico'!D94+'Ingreso FOA'!D94+'Ingreso PP'!D94</f>
        <v>0.57040566999999998</v>
      </c>
      <c r="E94" s="169">
        <f>+'ingreso básico'!E94+'Ingreso FOA'!E94+'Ingreso PP'!E94</f>
        <v>0.52193564000000003</v>
      </c>
      <c r="F94" s="169">
        <f>+'ingreso básico'!F94+'Ingreso FOA'!F94+'Ingreso PP'!F94</f>
        <v>0.59097100000000002</v>
      </c>
      <c r="G94" s="169">
        <f>+'ingreso básico'!G94+'Ingreso FOA'!G94+'Ingreso PP'!G94</f>
        <v>0.53088075000000012</v>
      </c>
      <c r="H94" s="169">
        <f>+'ingreso básico'!H94+'Ingreso FOA'!H94+'Ingreso PP'!H94</f>
        <v>0.55200000000000005</v>
      </c>
      <c r="I94" s="169">
        <f>+'ingreso básico'!I94+'Ingreso FOA'!I94+'Ingreso PP'!I94</f>
        <v>0.5195767</v>
      </c>
      <c r="J94" s="169">
        <f>+'ingreso básico'!J94+'Ingreso FOA'!J94+'Ingreso PP'!J94</f>
        <v>0.51844124999999996</v>
      </c>
      <c r="K94" s="169">
        <f>+'ingreso básico'!K94+'Ingreso FOA'!K94+'Ingreso PP'!K94</f>
        <v>0.68339044999999998</v>
      </c>
      <c r="L94" s="169">
        <f>+'ingreso básico'!L94+'Ingreso FOA'!L94+'Ingreso PP'!L94</f>
        <v>0.66006022000000009</v>
      </c>
      <c r="M94" s="169">
        <f>+'ingreso básico'!M94+'Ingreso FOA'!M94+'Ingreso PP'!M94</f>
        <v>0.57552599999999998</v>
      </c>
      <c r="N94" s="170">
        <f>+'ingreso básico'!N94+'Ingreso FOA'!N94+'Ingreso PP'!N94</f>
        <v>0.56442059</v>
      </c>
      <c r="O94" s="164">
        <f t="shared" si="28"/>
        <v>1.6608676600000001</v>
      </c>
      <c r="P94" s="130">
        <f t="shared" si="29"/>
        <v>-25.644266541551652</v>
      </c>
      <c r="Q94" s="166">
        <f t="shared" si="24"/>
        <v>6.8561346200000006</v>
      </c>
      <c r="R94" s="130">
        <f t="shared" si="25"/>
        <v>-0.80954359424733058</v>
      </c>
      <c r="S94" s="167">
        <f t="shared" si="26"/>
        <v>6.8168326100000005</v>
      </c>
      <c r="T94" s="130">
        <f t="shared" si="27"/>
        <v>6.7992077118435468</v>
      </c>
    </row>
    <row r="95" spans="2:20" ht="21" customHeight="1" x14ac:dyDescent="0.25">
      <c r="B95" s="67">
        <f>+'Ingreso PP'!B95</f>
        <v>2011</v>
      </c>
      <c r="C95" s="169">
        <f>+'ingreso básico'!C95+'Ingreso FOA'!C95+'Ingreso PP'!C95</f>
        <v>0.60608068000000004</v>
      </c>
      <c r="D95" s="169">
        <f>+'ingreso básico'!D95+'Ingreso FOA'!D95+'Ingreso PP'!D95</f>
        <v>0.51261260000000008</v>
      </c>
      <c r="E95" s="169">
        <f>+'ingreso básico'!E95+'Ingreso FOA'!E95+'Ingreso PP'!E95</f>
        <v>0.49711472999999995</v>
      </c>
      <c r="F95" s="169">
        <f>+'ingreso básico'!F95+'Ingreso FOA'!F95+'Ingreso PP'!F95</f>
        <v>0.52099913000000009</v>
      </c>
      <c r="G95" s="169">
        <f>+'ingreso básico'!G95+'Ingreso FOA'!G95+'Ingreso PP'!G95</f>
        <v>0.55925981000000002</v>
      </c>
      <c r="H95" s="169">
        <f>+'ingreso básico'!H95+'Ingreso FOA'!H95+'Ingreso PP'!H95</f>
        <v>0.59935044999999998</v>
      </c>
      <c r="I95" s="169">
        <f>+'ingreso básico'!I95+'Ingreso FOA'!I95+'Ingreso PP'!I95</f>
        <v>0.65666165999999992</v>
      </c>
      <c r="J95" s="169">
        <f>+'ingreso básico'!J95+'Ingreso FOA'!J95+'Ingreso PP'!J95</f>
        <v>0.63047189000000003</v>
      </c>
      <c r="K95" s="169">
        <f>+'ingreso básico'!K95+'Ingreso FOA'!K95+'Ingreso PP'!K95</f>
        <v>0.75605851999999996</v>
      </c>
      <c r="L95" s="169">
        <f>+'ingreso básico'!L95+'Ingreso FOA'!L95+'Ingreso PP'!L95</f>
        <v>0.68656138</v>
      </c>
      <c r="M95" s="169">
        <f>+'ingreso básico'!M95+'Ingreso FOA'!M95+'Ingreso PP'!M95</f>
        <v>0.73341831000000002</v>
      </c>
      <c r="N95" s="170">
        <f>+'ingreso básico'!N95+'Ingreso FOA'!N95+'Ingreso PP'!N95</f>
        <v>0.66894933000000001</v>
      </c>
      <c r="O95" s="164">
        <f t="shared" si="28"/>
        <v>1.6158080099999999</v>
      </c>
      <c r="P95" s="130">
        <f t="shared" si="29"/>
        <v>-2.7130186880753748</v>
      </c>
      <c r="Q95" s="166">
        <f t="shared" si="24"/>
        <v>7.4275384899999999</v>
      </c>
      <c r="R95" s="130">
        <f t="shared" si="25"/>
        <v>8.3341985195733983</v>
      </c>
      <c r="S95" s="167">
        <f t="shared" si="26"/>
        <v>7.9547912099999998</v>
      </c>
      <c r="T95" s="130">
        <f t="shared" si="27"/>
        <v>16.693362813847923</v>
      </c>
    </row>
    <row r="96" spans="2:20" ht="21" customHeight="1" x14ac:dyDescent="0.25">
      <c r="B96" s="67">
        <f>+'Ingreso PP'!B96</f>
        <v>2012</v>
      </c>
      <c r="C96" s="169">
        <f>+'ingreso básico'!C96+'Ingreso FOA'!C96+'Ingreso PP'!C96</f>
        <v>0.65935717999999988</v>
      </c>
      <c r="D96" s="169">
        <f>+'ingreso básico'!D96+'Ingreso FOA'!D96+'Ingreso PP'!D96</f>
        <v>0.64693924999999985</v>
      </c>
      <c r="E96" s="169">
        <f>+'ingreso básico'!E96+'Ingreso FOA'!E96+'Ingreso PP'!E96</f>
        <v>0.64319884999999999</v>
      </c>
      <c r="F96" s="169">
        <f>+'ingreso básico'!F96+'Ingreso FOA'!F96+'Ingreso PP'!F96</f>
        <v>0.56244554000000002</v>
      </c>
      <c r="G96" s="169">
        <f>+'ingreso básico'!G96+'Ingreso FOA'!G96+'Ingreso PP'!G96</f>
        <v>0.70735345000000005</v>
      </c>
      <c r="H96" s="169">
        <f>+'ingreso básico'!H96+'Ingreso FOA'!H96+'Ingreso PP'!H96</f>
        <v>0.60337584999999994</v>
      </c>
      <c r="I96" s="169">
        <f>+'ingreso básico'!I96+'Ingreso FOA'!I96+'Ingreso PP'!I96</f>
        <v>0.66881637000000005</v>
      </c>
      <c r="J96" s="169">
        <f>+'ingreso básico'!J96+'Ingreso FOA'!J96+'Ingreso PP'!J96</f>
        <v>0.82761938000000002</v>
      </c>
      <c r="K96" s="169">
        <f>+'ingreso básico'!K96+'Ingreso FOA'!K96+'Ingreso PP'!K96</f>
        <v>0.79816046000000007</v>
      </c>
      <c r="L96" s="169">
        <f>+'ingreso básico'!L96+'Ingreso FOA'!L96+'Ingreso PP'!L96</f>
        <v>0.83955010999999991</v>
      </c>
      <c r="M96" s="169">
        <f>+'ingreso básico'!M96+'Ingreso FOA'!M96+'Ingreso PP'!M96</f>
        <v>0.90173302000000011</v>
      </c>
      <c r="N96" s="170">
        <f>+'ingreso básico'!N96+'Ingreso FOA'!N96+'Ingreso PP'!N96</f>
        <v>0.42447636</v>
      </c>
      <c r="O96" s="164">
        <f t="shared" si="28"/>
        <v>1.9494952799999998</v>
      </c>
      <c r="P96" s="130">
        <f t="shared" si="29"/>
        <v>20.651418233778895</v>
      </c>
      <c r="Q96" s="166">
        <f t="shared" si="24"/>
        <v>8.2830258200000006</v>
      </c>
      <c r="R96" s="130">
        <f t="shared" si="25"/>
        <v>11.517777136419793</v>
      </c>
      <c r="S96" s="167">
        <f t="shared" si="26"/>
        <v>8.2451046800000007</v>
      </c>
      <c r="T96" s="130">
        <f t="shared" si="27"/>
        <v>3.649542298923536</v>
      </c>
    </row>
    <row r="97" spans="2:20" ht="21" customHeight="1" x14ac:dyDescent="0.25">
      <c r="B97" s="67">
        <f>+'Ingreso PP'!B97</f>
        <v>2013</v>
      </c>
      <c r="C97" s="169">
        <f>+'ingreso básico'!C97+'Ingreso FOA'!C97+'Ingreso PP'!C97</f>
        <v>0.49604296999999997</v>
      </c>
      <c r="D97" s="169">
        <f>+'ingreso básico'!D97+'Ingreso FOA'!D97+'Ingreso PP'!D97</f>
        <v>0.67297257999999993</v>
      </c>
      <c r="E97" s="169">
        <f>+'ingreso básico'!E97+'Ingreso FOA'!E97+'Ingreso PP'!E97</f>
        <v>0.71644073999999991</v>
      </c>
      <c r="F97" s="169">
        <f>+'ingreso básico'!F97+'Ingreso FOA'!F97+'Ingreso PP'!F97</f>
        <v>0.62602409999999997</v>
      </c>
      <c r="G97" s="169">
        <f>+'ingreso básico'!G97+'Ingreso FOA'!G97+'Ingreso PP'!G97</f>
        <v>0.47666358000000003</v>
      </c>
      <c r="H97" s="169">
        <f>+'ingreso básico'!H97+'Ingreso FOA'!H97+'Ingreso PP'!H97</f>
        <v>0.79660500999999995</v>
      </c>
      <c r="I97" s="169">
        <f>+'ingreso básico'!I97+'Ingreso FOA'!I97+'Ingreso PP'!I97</f>
        <v>0.60931584999999999</v>
      </c>
      <c r="J97" s="169">
        <f>+'ingreso básico'!J97+'Ingreso FOA'!J97+'Ingreso PP'!J97</f>
        <v>0.71821649999999992</v>
      </c>
      <c r="K97" s="169">
        <f>+'ingreso básico'!K97+'Ingreso FOA'!K97+'Ingreso PP'!K97</f>
        <v>0.5841212899999999</v>
      </c>
      <c r="L97" s="169">
        <f>+'ingreso básico'!L97+'Ingreso FOA'!L97+'Ingreso PP'!L97</f>
        <v>0.60354472000000003</v>
      </c>
      <c r="M97" s="169">
        <f>+'ingreso básico'!M97+'Ingreso FOA'!M97+'Ingreso PP'!M97</f>
        <v>0.60138153000000005</v>
      </c>
      <c r="N97" s="170">
        <f>+'ingreso básico'!N97+'Ingreso FOA'!N97+'Ingreso PP'!N97</f>
        <v>0.68382237999999995</v>
      </c>
      <c r="O97" s="164">
        <f t="shared" si="28"/>
        <v>1.8854562899999998</v>
      </c>
      <c r="P97" s="130">
        <f t="shared" si="29"/>
        <v>-3.2849010026841374</v>
      </c>
      <c r="Q97" s="166">
        <f t="shared" si="24"/>
        <v>7.5851512499999991</v>
      </c>
      <c r="R97" s="130">
        <f t="shared" si="25"/>
        <v>-8.4253578965663767</v>
      </c>
      <c r="S97" s="167">
        <f t="shared" si="26"/>
        <v>7.5409501599999995</v>
      </c>
      <c r="T97" s="130">
        <f t="shared" si="27"/>
        <v>-8.5402738634483999</v>
      </c>
    </row>
    <row r="98" spans="2:20" ht="21" customHeight="1" x14ac:dyDescent="0.25">
      <c r="B98" s="67">
        <f>+'Ingreso PP'!B98</f>
        <v>2014</v>
      </c>
      <c r="C98" s="169">
        <f>+'ingreso básico'!C98+'Ingreso FOA'!C98+'Ingreso PP'!C98</f>
        <v>0.66320971000000006</v>
      </c>
      <c r="D98" s="169">
        <f>+'ingreso básico'!D98+'Ingreso FOA'!D98+'Ingreso PP'!D98</f>
        <v>0.65330225000000008</v>
      </c>
      <c r="E98" s="169">
        <f>+'ingreso básico'!E98+'Ingreso FOA'!E98+'Ingreso PP'!E98</f>
        <v>0.57294369000000001</v>
      </c>
      <c r="F98" s="169">
        <f>+'ingreso básico'!F98+'Ingreso FOA'!F98+'Ingreso PP'!F98</f>
        <v>0.66696736000000001</v>
      </c>
      <c r="G98" s="169">
        <f>+'ingreso básico'!G98+'Ingreso FOA'!G98+'Ingreso PP'!G98</f>
        <v>0.54866006999999994</v>
      </c>
      <c r="H98" s="169">
        <f>+'ingreso básico'!H98+'Ingreso FOA'!H98+'Ingreso PP'!H98</f>
        <v>0.63546480999999999</v>
      </c>
      <c r="I98" s="169">
        <f>+'ingreso básico'!I98+'Ingreso FOA'!I98+'Ingreso PP'!I98</f>
        <v>0.50956979000000002</v>
      </c>
      <c r="J98" s="169">
        <f>+'ingreso básico'!J98+'Ingreso FOA'!J98+'Ingreso PP'!J98</f>
        <v>0.56768495000000008</v>
      </c>
      <c r="K98" s="169">
        <f>+'ingreso básico'!K98+'Ingreso FOA'!K98+'Ingreso PP'!K98</f>
        <v>0.69188147000000011</v>
      </c>
      <c r="L98" s="169">
        <f>+'ingreso básico'!L98+'Ingreso FOA'!L98+'Ingreso PP'!L98</f>
        <v>0.66375708999999983</v>
      </c>
      <c r="M98" s="169">
        <f>+'ingreso básico'!M98+'Ingreso FOA'!M98+'Ingreso PP'!M98</f>
        <v>0.56644097999999998</v>
      </c>
      <c r="N98" s="170">
        <f>+'ingreso básico'!N98+'Ingreso FOA'!N98+'Ingreso PP'!N98</f>
        <v>0.66905937000000004</v>
      </c>
      <c r="O98" s="164">
        <f t="shared" si="28"/>
        <v>1.8894556500000002</v>
      </c>
      <c r="P98" s="130">
        <f t="shared" si="29"/>
        <v>0.21211629361084228</v>
      </c>
      <c r="Q98" s="166">
        <f t="shared" si="24"/>
        <v>7.4089415400000016</v>
      </c>
      <c r="R98" s="130">
        <f t="shared" si="25"/>
        <v>-2.3230876246534637</v>
      </c>
      <c r="S98" s="167">
        <f t="shared" si="26"/>
        <v>7.1991241400000003</v>
      </c>
      <c r="T98" s="130">
        <f t="shared" si="27"/>
        <v>-4.5329303701431627</v>
      </c>
    </row>
    <row r="99" spans="2:20" ht="21" customHeight="1" x14ac:dyDescent="0.25">
      <c r="B99" s="67">
        <f>+'Ingreso PP'!B99</f>
        <v>2015</v>
      </c>
      <c r="C99" s="169">
        <f>+'ingreso básico'!C99+'Ingreso FOA'!C99+'Ingreso PP'!C99</f>
        <v>0.62121254000000004</v>
      </c>
      <c r="D99" s="169">
        <f>+'ingreso básico'!D99+'Ingreso FOA'!D99+'Ingreso PP'!D99</f>
        <v>0.59709294000000002</v>
      </c>
      <c r="E99" s="169">
        <f>+'ingreso básico'!E99+'Ingreso FOA'!E99+'Ingreso PP'!E99</f>
        <v>0.54509264999999996</v>
      </c>
      <c r="F99" s="169">
        <f>+'ingreso básico'!F99+'Ingreso FOA'!F99+'Ingreso PP'!F99</f>
        <v>0.75905391</v>
      </c>
      <c r="G99" s="169">
        <f>+'ingreso básico'!G99+'Ingreso FOA'!G99+'Ingreso PP'!G99</f>
        <v>0.4835602</v>
      </c>
      <c r="H99" s="169">
        <f>+'ingreso básico'!H99+'Ingreso FOA'!H99+'Ingreso PP'!H99</f>
        <v>0.52471824999999994</v>
      </c>
      <c r="I99" s="169">
        <f>+'ingreso básico'!I99+'Ingreso FOA'!I99+'Ingreso PP'!I99</f>
        <v>0.54160987000000005</v>
      </c>
      <c r="J99" s="169">
        <f>+'ingreso básico'!J99+'Ingreso FOA'!J99+'Ingreso PP'!J99</f>
        <v>0.50051681000000003</v>
      </c>
      <c r="K99" s="169">
        <f>+'ingreso básico'!K99+'Ingreso FOA'!K99+'Ingreso PP'!K99</f>
        <v>0.51023569999999996</v>
      </c>
      <c r="L99" s="169">
        <f>+'ingreso básico'!L99+'Ingreso FOA'!L99+'Ingreso PP'!L99</f>
        <v>0.50690123999999992</v>
      </c>
      <c r="M99" s="169">
        <f>+'ingreso básico'!M99+'Ingreso FOA'!M99+'Ingreso PP'!M99</f>
        <v>0.46719794999999997</v>
      </c>
      <c r="N99" s="170">
        <f>+'ingreso básico'!N99+'Ingreso FOA'!N99+'Ingreso PP'!N99</f>
        <v>0.48787038999999999</v>
      </c>
      <c r="O99" s="164">
        <f t="shared" si="28"/>
        <v>1.7633981300000001</v>
      </c>
      <c r="P99" s="130">
        <f t="shared" si="29"/>
        <v>-6.671631588706517</v>
      </c>
      <c r="Q99" s="166">
        <f t="shared" si="24"/>
        <v>6.5450624499999996</v>
      </c>
      <c r="R99" s="130">
        <f>((Q99/Q97)-1)*100</f>
        <v>-13.712169549684317</v>
      </c>
      <c r="S99" s="167"/>
      <c r="T99" s="111"/>
    </row>
    <row r="100" spans="2:20" ht="21" customHeight="1" x14ac:dyDescent="0.25">
      <c r="B100" s="82">
        <f>+'Ingreso PP'!B100</f>
        <v>2016</v>
      </c>
      <c r="C100" s="172">
        <f>+'ingreso básico'!C100+'Ingreso FOA'!C100+'Ingreso PP'!C100</f>
        <v>0.51904028999999996</v>
      </c>
      <c r="D100" s="172">
        <f>+'ingreso básico'!D100+'Ingreso FOA'!D100+'Ingreso PP'!D100</f>
        <v>0.52068283999999998</v>
      </c>
      <c r="E100" s="172">
        <f>+'ingreso básico'!E100+'Ingreso FOA'!E100+'Ingreso PP'!E100</f>
        <v>0.50535295000000002</v>
      </c>
      <c r="F100" s="172"/>
      <c r="G100" s="172"/>
      <c r="H100" s="172"/>
      <c r="I100" s="172"/>
      <c r="J100" s="172"/>
      <c r="K100" s="172"/>
      <c r="L100" s="172"/>
      <c r="M100" s="172"/>
      <c r="N100" s="173"/>
      <c r="O100" s="165">
        <f>SUM(C100:E100)</f>
        <v>1.5450760800000001</v>
      </c>
      <c r="P100" s="137">
        <f t="shared" si="29"/>
        <v>-12.380757713517598</v>
      </c>
      <c r="Q100" s="114"/>
      <c r="R100" s="137"/>
      <c r="S100" s="168"/>
      <c r="T100" s="112"/>
    </row>
    <row r="101" spans="2:20" ht="21" customHeight="1" x14ac:dyDescent="0.25">
      <c r="B101" s="67"/>
      <c r="C101" s="68"/>
      <c r="D101" s="68"/>
      <c r="E101" s="68"/>
      <c r="F101" s="68"/>
      <c r="G101" s="68"/>
      <c r="H101" s="68"/>
      <c r="O101" s="69"/>
      <c r="P101" s="68"/>
      <c r="R101" s="92"/>
    </row>
    <row r="102" spans="2:20" ht="30.75" customHeight="1" x14ac:dyDescent="0.4">
      <c r="B102" s="57" t="s">
        <v>61</v>
      </c>
      <c r="C102" s="54"/>
      <c r="D102" s="54"/>
      <c r="E102" s="54"/>
      <c r="F102" s="54"/>
      <c r="G102" s="54"/>
      <c r="H102" s="54"/>
      <c r="I102" s="54"/>
      <c r="J102" s="54"/>
      <c r="K102" s="54"/>
      <c r="L102" s="54"/>
      <c r="M102" s="54"/>
      <c r="N102" s="54"/>
      <c r="O102" s="54"/>
      <c r="P102" s="54"/>
      <c r="Q102" s="54"/>
      <c r="R102" s="91"/>
      <c r="S102" s="122"/>
      <c r="T102" s="122"/>
    </row>
    <row r="103" spans="2:20" ht="47.25" x14ac:dyDescent="0.25">
      <c r="B103" s="163" t="s">
        <v>23</v>
      </c>
      <c r="C103" s="158" t="s">
        <v>24</v>
      </c>
      <c r="D103" s="158" t="s">
        <v>25</v>
      </c>
      <c r="E103" s="158" t="s">
        <v>26</v>
      </c>
      <c r="F103" s="158" t="s">
        <v>27</v>
      </c>
      <c r="G103" s="158" t="s">
        <v>28</v>
      </c>
      <c r="H103" s="158" t="s">
        <v>29</v>
      </c>
      <c r="I103" s="158" t="s">
        <v>30</v>
      </c>
      <c r="J103" s="158" t="s">
        <v>31</v>
      </c>
      <c r="K103" s="158" t="s">
        <v>32</v>
      </c>
      <c r="L103" s="158" t="s">
        <v>33</v>
      </c>
      <c r="M103" s="158" t="s">
        <v>34</v>
      </c>
      <c r="N103" s="159" t="s">
        <v>35</v>
      </c>
      <c r="O103" s="160" t="s">
        <v>67</v>
      </c>
      <c r="P103" s="161" t="s">
        <v>64</v>
      </c>
      <c r="Q103" s="162" t="s">
        <v>23</v>
      </c>
      <c r="R103" s="161" t="s">
        <v>36</v>
      </c>
      <c r="S103" s="162" t="s">
        <v>63</v>
      </c>
      <c r="T103" s="163" t="s">
        <v>66</v>
      </c>
    </row>
    <row r="104" spans="2:20" ht="21" customHeight="1" x14ac:dyDescent="0.25">
      <c r="B104" s="67">
        <f>+'Ingreso PP'!B104</f>
        <v>2000</v>
      </c>
      <c r="C104" s="169">
        <f>+'ingreso básico'!C104+'Ingreso FOA'!C104+'Ingreso PP'!C104</f>
        <v>1.0820000000000001</v>
      </c>
      <c r="D104" s="169">
        <f>+'ingreso básico'!D104+'Ingreso FOA'!D104+'Ingreso PP'!D104</f>
        <v>1.544</v>
      </c>
      <c r="E104" s="169">
        <f>+'ingreso básico'!E104+'Ingreso FOA'!E104+'Ingreso PP'!E104</f>
        <v>1.2024349999999999</v>
      </c>
      <c r="F104" s="169">
        <f>+'ingreso básico'!F104+'Ingreso FOA'!F104+'Ingreso PP'!F104</f>
        <v>1.3160000000000001</v>
      </c>
      <c r="G104" s="169">
        <f>+'ingreso básico'!G104+'Ingreso FOA'!G104+'Ingreso PP'!G104</f>
        <v>1.2010000000000001</v>
      </c>
      <c r="H104" s="169">
        <f>+'ingreso básico'!H104+'Ingreso FOA'!H104+'Ingreso PP'!H104</f>
        <v>1.2453859999999999</v>
      </c>
      <c r="I104" s="169">
        <f>+'ingreso básico'!I104+'Ingreso FOA'!I104+'Ingreso PP'!I104</f>
        <v>1.03</v>
      </c>
      <c r="J104" s="169">
        <f>+'ingreso básico'!J104+'Ingreso FOA'!J104+'Ingreso PP'!J104</f>
        <v>1.2610000000000001</v>
      </c>
      <c r="K104" s="169">
        <f>+'ingreso básico'!K104+'Ingreso FOA'!K104+'Ingreso PP'!K104</f>
        <v>1.2929999999999999</v>
      </c>
      <c r="L104" s="169">
        <f>+'ingreso básico'!L104+'Ingreso FOA'!L104+'Ingreso PP'!L104</f>
        <v>1.1627515800000001</v>
      </c>
      <c r="M104" s="169">
        <f>+'ingreso básico'!M104+'Ingreso FOA'!M104+'Ingreso PP'!M104</f>
        <v>1.65768691</v>
      </c>
      <c r="N104" s="170">
        <f>+'ingreso básico'!N104+'Ingreso FOA'!N104+'Ingreso PP'!N104</f>
        <v>1.3909719</v>
      </c>
      <c r="O104" s="189">
        <f>SUM(C104:E104)</f>
        <v>3.8284350000000003</v>
      </c>
      <c r="P104" s="110"/>
      <c r="Q104" s="166">
        <f>SUM(C104:N104)</f>
        <v>15.386231389999999</v>
      </c>
      <c r="R104" s="110"/>
      <c r="S104" s="167">
        <f>SUM(I104:N104,C105:H105)</f>
        <v>17.117574390000001</v>
      </c>
      <c r="T104" s="110"/>
    </row>
    <row r="105" spans="2:20" ht="21" customHeight="1" x14ac:dyDescent="0.25">
      <c r="B105" s="67">
        <f>+'Ingreso PP'!B105</f>
        <v>2001</v>
      </c>
      <c r="C105" s="169">
        <f>+'ingreso básico'!C105+'Ingreso FOA'!C105+'Ingreso PP'!C105</f>
        <v>1.4260000000000002</v>
      </c>
      <c r="D105" s="169">
        <f>+'ingreso básico'!D105+'Ingreso FOA'!D105+'Ingreso PP'!D105</f>
        <v>1.795277</v>
      </c>
      <c r="E105" s="169">
        <f>+'ingreso básico'!E105+'Ingreso FOA'!E105+'Ingreso PP'!E105</f>
        <v>1.16343</v>
      </c>
      <c r="F105" s="169">
        <f>+'ingreso básico'!F105+'Ingreso FOA'!F105+'Ingreso PP'!F105</f>
        <v>1.1652200000000001</v>
      </c>
      <c r="G105" s="169">
        <f>+'ingreso básico'!G105+'Ingreso FOA'!G105+'Ingreso PP'!G105</f>
        <v>1.2673369999999999</v>
      </c>
      <c r="H105" s="169">
        <f>+'ingreso básico'!H105+'Ingreso FOA'!H105+'Ingreso PP'!H105</f>
        <v>2.5049000000000001</v>
      </c>
      <c r="I105" s="169">
        <f>+'ingreso básico'!I105+'Ingreso FOA'!I105+'Ingreso PP'!I105</f>
        <v>1.619696</v>
      </c>
      <c r="J105" s="169">
        <f>+'ingreso básico'!J105+'Ingreso FOA'!J105+'Ingreso PP'!J105</f>
        <v>1.353656</v>
      </c>
      <c r="K105" s="169">
        <f>+'ingreso básico'!K105+'Ingreso FOA'!K105+'Ingreso PP'!K105</f>
        <v>1.3613679999999999</v>
      </c>
      <c r="L105" s="169">
        <f>+'ingreso básico'!L105+'Ingreso FOA'!L105+'Ingreso PP'!L105</f>
        <v>1.5837279999999998</v>
      </c>
      <c r="M105" s="169">
        <f>+'ingreso básico'!M105+'Ingreso FOA'!M105+'Ingreso PP'!M105</f>
        <v>1.5562199999999999</v>
      </c>
      <c r="N105" s="170">
        <f>+'ingreso básico'!N105+'Ingreso FOA'!N105+'Ingreso PP'!N105</f>
        <v>1.5158990000000001</v>
      </c>
      <c r="O105" s="164">
        <f>SUM(C105:E105)</f>
        <v>4.3847070000000006</v>
      </c>
      <c r="P105" s="130">
        <f>((O105/O104)-1)*100</f>
        <v>14.530010304471674</v>
      </c>
      <c r="Q105" s="166">
        <f t="shared" ref="Q105:Q119" si="30">SUM(C105:N105)</f>
        <v>18.312730999999999</v>
      </c>
      <c r="R105" s="130">
        <f t="shared" ref="R105:R118" si="31">((Q105/Q104)-1)*100</f>
        <v>19.020249571327952</v>
      </c>
      <c r="S105" s="167">
        <f t="shared" ref="S105:S118" si="32">SUM(I105:N105,C106:H106)</f>
        <v>16.792998000000001</v>
      </c>
      <c r="T105" s="130">
        <f t="shared" ref="T105:T118" si="33">((S105/S104)-1)*100</f>
        <v>-1.8961587816414993</v>
      </c>
    </row>
    <row r="106" spans="2:20" ht="21" customHeight="1" x14ac:dyDescent="0.25">
      <c r="B106" s="67">
        <f>+'Ingreso PP'!B106</f>
        <v>2002</v>
      </c>
      <c r="C106" s="169">
        <f>+'ingreso básico'!C106+'Ingreso FOA'!C106+'Ingreso PP'!C106</f>
        <v>1.2674290000000001</v>
      </c>
      <c r="D106" s="169">
        <f>+'ingreso básico'!D106+'Ingreso FOA'!D106+'Ingreso PP'!D106</f>
        <v>1.5946939999999998</v>
      </c>
      <c r="E106" s="169">
        <f>+'ingreso básico'!E106+'Ingreso FOA'!E106+'Ingreso PP'!E106</f>
        <v>1.3582400000000001</v>
      </c>
      <c r="F106" s="169">
        <f>+'ingreso básico'!F106+'Ingreso FOA'!F106+'Ingreso PP'!F106</f>
        <v>1.4169899999999997</v>
      </c>
      <c r="G106" s="169">
        <f>+'ingreso básico'!G106+'Ingreso FOA'!G106+'Ingreso PP'!G106</f>
        <v>0.29808000000000001</v>
      </c>
      <c r="H106" s="169">
        <f>+'ingreso básico'!H106+'Ingreso FOA'!H106+'Ingreso PP'!H106</f>
        <v>1.8669980000000002</v>
      </c>
      <c r="I106" s="169">
        <f>+'ingreso básico'!I106+'Ingreso FOA'!I106+'Ingreso PP'!I106</f>
        <v>0.97377099999999994</v>
      </c>
      <c r="J106" s="169">
        <f>+'ingreso básico'!J106+'Ingreso FOA'!J106+'Ingreso PP'!J106</f>
        <v>1.1779660000000001</v>
      </c>
      <c r="K106" s="169">
        <f>+'ingreso básico'!K106+'Ingreso FOA'!K106+'Ingreso PP'!K106</f>
        <v>1.2929269999999999</v>
      </c>
      <c r="L106" s="169">
        <f>+'ingreso básico'!L106+'Ingreso FOA'!L106+'Ingreso PP'!L106</f>
        <v>1.4306989999999999</v>
      </c>
      <c r="M106" s="169">
        <f>+'ingreso básico'!M106+'Ingreso FOA'!M106+'Ingreso PP'!M106</f>
        <v>2.9733549999999997</v>
      </c>
      <c r="N106" s="170">
        <f>+'ingreso básico'!N106+'Ingreso FOA'!N106+'Ingreso PP'!N106</f>
        <v>0.87844700000000009</v>
      </c>
      <c r="O106" s="164">
        <f t="shared" ref="O106:O119" si="34">SUM(C106:E106)</f>
        <v>4.2203629999999999</v>
      </c>
      <c r="P106" s="130">
        <f t="shared" ref="P106:P120" si="35">((O106/O105)-1)*100</f>
        <v>-3.7481181752851644</v>
      </c>
      <c r="Q106" s="166">
        <f t="shared" si="30"/>
        <v>16.529595999999998</v>
      </c>
      <c r="R106" s="130">
        <f t="shared" si="31"/>
        <v>-9.7371331452419714</v>
      </c>
      <c r="S106" s="167">
        <f t="shared" si="32"/>
        <v>17.881178999999996</v>
      </c>
      <c r="T106" s="130">
        <f t="shared" si="33"/>
        <v>6.4799686154907832</v>
      </c>
    </row>
    <row r="107" spans="2:20" ht="21" customHeight="1" x14ac:dyDescent="0.25">
      <c r="B107" s="67">
        <f>+'Ingreso PP'!B107</f>
        <v>2003</v>
      </c>
      <c r="C107" s="169">
        <f>+'ingreso básico'!C107+'Ingreso FOA'!C107+'Ingreso PP'!C107</f>
        <v>1.461112</v>
      </c>
      <c r="D107" s="169">
        <f>+'ingreso básico'!D107+'Ingreso FOA'!D107+'Ingreso PP'!D107</f>
        <v>1.6541410000000001</v>
      </c>
      <c r="E107" s="169">
        <f>+'ingreso básico'!E107+'Ingreso FOA'!E107+'Ingreso PP'!E107</f>
        <v>1.4364410000000001</v>
      </c>
      <c r="F107" s="169">
        <f>+'ingreso básico'!F107+'Ingreso FOA'!F107+'Ingreso PP'!F107</f>
        <v>1.7174480000000001</v>
      </c>
      <c r="G107" s="169">
        <f>+'ingreso básico'!G107+'Ingreso FOA'!G107+'Ingreso PP'!G107</f>
        <v>1.4581630000000001</v>
      </c>
      <c r="H107" s="169">
        <f>+'ingreso básico'!H107+'Ingreso FOA'!H107+'Ingreso PP'!H107</f>
        <v>1.426709</v>
      </c>
      <c r="I107" s="169">
        <f>+'ingreso básico'!I107+'Ingreso FOA'!I107+'Ingreso PP'!I107</f>
        <v>1.5412370000000002</v>
      </c>
      <c r="J107" s="169">
        <f>+'ingreso básico'!J107+'Ingreso FOA'!J107+'Ingreso PP'!J107</f>
        <v>1.4199539999999999</v>
      </c>
      <c r="K107" s="169">
        <f>+'ingreso básico'!K107+'Ingreso FOA'!K107+'Ingreso PP'!K107</f>
        <v>1.603488</v>
      </c>
      <c r="L107" s="169">
        <f>+'ingreso básico'!L107+'Ingreso FOA'!L107+'Ingreso PP'!L107</f>
        <v>1.457446</v>
      </c>
      <c r="M107" s="169">
        <f>+'ingreso básico'!M107+'Ingreso FOA'!M107+'Ingreso PP'!M107</f>
        <v>1.600576</v>
      </c>
      <c r="N107" s="170">
        <f>+'ingreso básico'!N107+'Ingreso FOA'!N107+'Ingreso PP'!N107</f>
        <v>1.4140010000000001</v>
      </c>
      <c r="O107" s="164">
        <f t="shared" si="34"/>
        <v>4.5516940000000004</v>
      </c>
      <c r="P107" s="130">
        <f t="shared" si="35"/>
        <v>7.8507701825648812</v>
      </c>
      <c r="Q107" s="166">
        <f t="shared" si="30"/>
        <v>18.190716000000002</v>
      </c>
      <c r="R107" s="130">
        <f t="shared" si="31"/>
        <v>10.049368417715732</v>
      </c>
      <c r="S107" s="167">
        <f t="shared" si="32"/>
        <v>17.129421000000001</v>
      </c>
      <c r="T107" s="130">
        <f t="shared" si="33"/>
        <v>-4.204185864925325</v>
      </c>
    </row>
    <row r="108" spans="2:20" ht="21" customHeight="1" x14ac:dyDescent="0.25">
      <c r="B108" s="67">
        <f>+'Ingreso PP'!B108</f>
        <v>2004</v>
      </c>
      <c r="C108" s="169">
        <f>+'ingreso básico'!C108+'Ingreso FOA'!C108+'Ingreso PP'!C108</f>
        <v>1.4176099999999998</v>
      </c>
      <c r="D108" s="169">
        <f>+'ingreso básico'!D108+'Ingreso FOA'!D108+'Ingreso PP'!D108</f>
        <v>1.5323360000000001</v>
      </c>
      <c r="E108" s="169">
        <f>+'ingreso básico'!E108+'Ingreso FOA'!E108+'Ingreso PP'!E108</f>
        <v>1.246332</v>
      </c>
      <c r="F108" s="169">
        <f>+'ingreso básico'!F108+'Ingreso FOA'!F108+'Ingreso PP'!F108</f>
        <v>1.399635</v>
      </c>
      <c r="G108" s="169">
        <f>+'ingreso básico'!G108+'Ingreso FOA'!G108+'Ingreso PP'!G108</f>
        <v>1.2559689999999999</v>
      </c>
      <c r="H108" s="169">
        <f>+'ingreso básico'!H108+'Ingreso FOA'!H108+'Ingreso PP'!H108</f>
        <v>1.240837</v>
      </c>
      <c r="I108" s="169">
        <f>+'ingreso básico'!I108+'Ingreso FOA'!I108+'Ingreso PP'!I108</f>
        <v>1.327709</v>
      </c>
      <c r="J108" s="169">
        <f>+'ingreso básico'!J108+'Ingreso FOA'!J108+'Ingreso PP'!J108</f>
        <v>1.3233219999999999</v>
      </c>
      <c r="K108" s="169">
        <f>+'ingreso básico'!K108+'Ingreso FOA'!K108+'Ingreso PP'!K108</f>
        <v>1.131173</v>
      </c>
      <c r="L108" s="169">
        <f>+'ingreso básico'!L108+'Ingreso FOA'!L108+'Ingreso PP'!L108</f>
        <v>1.1647620000000001</v>
      </c>
      <c r="M108" s="169">
        <f>+'ingreso básico'!M108+'Ingreso FOA'!M108+'Ingreso PP'!M108</f>
        <v>1.0081290000000001</v>
      </c>
      <c r="N108" s="170">
        <f>+'ingreso básico'!N108+'Ingreso FOA'!N108+'Ingreso PP'!N108</f>
        <v>0.80616099999999991</v>
      </c>
      <c r="O108" s="164">
        <f t="shared" si="34"/>
        <v>4.1962779999999995</v>
      </c>
      <c r="P108" s="130">
        <f t="shared" si="35"/>
        <v>-7.8084335194764982</v>
      </c>
      <c r="Q108" s="166">
        <f t="shared" si="30"/>
        <v>14.853974999999998</v>
      </c>
      <c r="R108" s="130">
        <f t="shared" si="31"/>
        <v>-18.343098754331621</v>
      </c>
      <c r="S108" s="167">
        <f t="shared" si="32"/>
        <v>13.593030999999998</v>
      </c>
      <c r="T108" s="130">
        <f t="shared" si="33"/>
        <v>-20.645122797787518</v>
      </c>
    </row>
    <row r="109" spans="2:20" ht="21" customHeight="1" x14ac:dyDescent="0.25">
      <c r="B109" s="67">
        <f>+'Ingreso PP'!B109</f>
        <v>2005</v>
      </c>
      <c r="C109" s="169">
        <f>+'ingreso básico'!C109+'Ingreso FOA'!C109+'Ingreso PP'!C109</f>
        <v>1.3020689999999999</v>
      </c>
      <c r="D109" s="169">
        <f>+'ingreso básico'!D109+'Ingreso FOA'!D109+'Ingreso PP'!D109</f>
        <v>1.1622810000000001</v>
      </c>
      <c r="E109" s="169">
        <f>+'ingreso básico'!E109+'Ingreso FOA'!E109+'Ingreso PP'!E109</f>
        <v>1.136987</v>
      </c>
      <c r="F109" s="169">
        <f>+'ingreso básico'!F109+'Ingreso FOA'!F109+'Ingreso PP'!F109</f>
        <v>0.99760100000000007</v>
      </c>
      <c r="G109" s="169">
        <f>+'ingreso básico'!G109+'Ingreso FOA'!G109+'Ingreso PP'!G109</f>
        <v>1.0385630000000001</v>
      </c>
      <c r="H109" s="169">
        <f>+'ingreso básico'!H109+'Ingreso FOA'!H109+'Ingreso PP'!H109</f>
        <v>1.1942740000000001</v>
      </c>
      <c r="I109" s="169">
        <f>+'ingreso básico'!I109+'Ingreso FOA'!I109+'Ingreso PP'!I109</f>
        <v>0.71274399999999993</v>
      </c>
      <c r="J109" s="169">
        <f>+'ingreso básico'!J109+'Ingreso FOA'!J109+'Ingreso PP'!J109</f>
        <v>1.091491</v>
      </c>
      <c r="K109" s="169">
        <f>+'ingreso básico'!K109+'Ingreso FOA'!K109+'Ingreso PP'!K109</f>
        <v>0.95134699999999994</v>
      </c>
      <c r="L109" s="169">
        <f>+'ingreso básico'!L109+'Ingreso FOA'!L109+'Ingreso PP'!L109</f>
        <v>1.2868739999999999</v>
      </c>
      <c r="M109" s="169">
        <f>+'ingreso básico'!M109+'Ingreso FOA'!M109+'Ingreso PP'!M109</f>
        <v>1.3197719999999999</v>
      </c>
      <c r="N109" s="170">
        <f>+'ingreso básico'!N109+'Ingreso FOA'!N109+'Ingreso PP'!N109</f>
        <v>1.2841339999999999</v>
      </c>
      <c r="O109" s="164">
        <f t="shared" si="34"/>
        <v>3.601337</v>
      </c>
      <c r="P109" s="130">
        <f t="shared" si="35"/>
        <v>-14.177826159277329</v>
      </c>
      <c r="Q109" s="166">
        <f t="shared" si="30"/>
        <v>13.478137</v>
      </c>
      <c r="R109" s="130">
        <f t="shared" si="31"/>
        <v>-9.2624230214471091</v>
      </c>
      <c r="S109" s="167">
        <f t="shared" si="32"/>
        <v>14.911095999999999</v>
      </c>
      <c r="T109" s="130">
        <f t="shared" si="33"/>
        <v>9.6966232181770362</v>
      </c>
    </row>
    <row r="110" spans="2:20" ht="21" customHeight="1" x14ac:dyDescent="0.25">
      <c r="B110" s="67">
        <f>+'Ingreso PP'!B110</f>
        <v>2006</v>
      </c>
      <c r="C110" s="169">
        <f>+'ingreso básico'!C110+'Ingreso FOA'!C110+'Ingreso PP'!C110</f>
        <v>1.3058270000000001</v>
      </c>
      <c r="D110" s="169">
        <f>+'ingreso básico'!D110+'Ingreso FOA'!D110+'Ingreso PP'!D110</f>
        <v>1.518589</v>
      </c>
      <c r="E110" s="169">
        <f>+'ingreso básico'!E110+'Ingreso FOA'!E110+'Ingreso PP'!E110</f>
        <v>1.390123</v>
      </c>
      <c r="F110" s="169">
        <f>+'ingreso básico'!F110+'Ingreso FOA'!F110+'Ingreso PP'!F110</f>
        <v>1.5921400000000001</v>
      </c>
      <c r="G110" s="169">
        <f>+'ingreso básico'!G110+'Ingreso FOA'!G110+'Ingreso PP'!G110</f>
        <v>1.233338</v>
      </c>
      <c r="H110" s="169">
        <f>+'ingreso básico'!H110+'Ingreso FOA'!H110+'Ingreso PP'!H110</f>
        <v>1.2247170000000001</v>
      </c>
      <c r="I110" s="169">
        <f>+'ingreso básico'!I110+'Ingreso FOA'!I110+'Ingreso PP'!I110</f>
        <v>1.2056040000000001</v>
      </c>
      <c r="J110" s="169">
        <f>+'ingreso básico'!J110+'Ingreso FOA'!J110+'Ingreso PP'!J110</f>
        <v>0.97138900000000006</v>
      </c>
      <c r="K110" s="169">
        <f>+'ingreso básico'!K110+'Ingreso FOA'!K110+'Ingreso PP'!K110</f>
        <v>1.0498829999999999</v>
      </c>
      <c r="L110" s="169">
        <f>+'ingreso básico'!L110+'Ingreso FOA'!L110+'Ingreso PP'!L110</f>
        <v>1.307687</v>
      </c>
      <c r="M110" s="169">
        <f>+'ingreso básico'!M110+'Ingreso FOA'!M110+'Ingreso PP'!M110</f>
        <v>1.2019730000000002</v>
      </c>
      <c r="N110" s="170">
        <f>+'ingreso básico'!N110+'Ingreso FOA'!N110+'Ingreso PP'!N110</f>
        <v>1.072765</v>
      </c>
      <c r="O110" s="164">
        <f t="shared" si="34"/>
        <v>4.2145390000000003</v>
      </c>
      <c r="P110" s="130">
        <f t="shared" si="35"/>
        <v>17.027065226053551</v>
      </c>
      <c r="Q110" s="166">
        <f t="shared" si="30"/>
        <v>15.074035000000002</v>
      </c>
      <c r="R110" s="130">
        <f t="shared" si="31"/>
        <v>11.84064236771003</v>
      </c>
      <c r="S110" s="167">
        <f t="shared" si="32"/>
        <v>13.050841000000002</v>
      </c>
      <c r="T110" s="130">
        <f t="shared" si="33"/>
        <v>-12.475642300203804</v>
      </c>
    </row>
    <row r="111" spans="2:20" ht="21" customHeight="1" x14ac:dyDescent="0.25">
      <c r="B111" s="67">
        <f>+'Ingreso PP'!B111</f>
        <v>2007</v>
      </c>
      <c r="C111" s="169">
        <f>+'ingreso básico'!C111+'Ingreso FOA'!C111+'Ingreso PP'!C111</f>
        <v>1.0948769999999999</v>
      </c>
      <c r="D111" s="169">
        <f>+'ingreso básico'!D111+'Ingreso FOA'!D111+'Ingreso PP'!D111</f>
        <v>1.2161120000000001</v>
      </c>
      <c r="E111" s="169">
        <f>+'ingreso básico'!E111+'Ingreso FOA'!E111+'Ingreso PP'!E111</f>
        <v>0.69589500000000004</v>
      </c>
      <c r="F111" s="169">
        <f>+'ingreso básico'!F111+'Ingreso FOA'!F111+'Ingreso PP'!F111</f>
        <v>1.3631070000000001</v>
      </c>
      <c r="G111" s="169">
        <f>+'ingreso básico'!G111+'Ingreso FOA'!G111+'Ingreso PP'!G111</f>
        <v>0.99615399999999998</v>
      </c>
      <c r="H111" s="169">
        <f>+'ingreso básico'!H111+'Ingreso FOA'!H111+'Ingreso PP'!H111</f>
        <v>0.87539500000000003</v>
      </c>
      <c r="I111" s="169">
        <f>+'ingreso básico'!I111+'Ingreso FOA'!I111+'Ingreso PP'!I111</f>
        <v>0.96015800000000007</v>
      </c>
      <c r="J111" s="169">
        <f>+'ingreso básico'!J111+'Ingreso FOA'!J111+'Ingreso PP'!J111</f>
        <v>0.90101699999999996</v>
      </c>
      <c r="K111" s="169">
        <f>+'ingreso básico'!K111+'Ingreso FOA'!K111+'Ingreso PP'!K111</f>
        <v>1.0020120000000001</v>
      </c>
      <c r="L111" s="169">
        <f>+'ingreso básico'!L111+'Ingreso FOA'!L111+'Ingreso PP'!L111</f>
        <v>0.88004100000000007</v>
      </c>
      <c r="M111" s="169">
        <f>+'ingreso básico'!M111+'Ingreso FOA'!M111+'Ingreso PP'!M111</f>
        <v>0.91262999999999994</v>
      </c>
      <c r="N111" s="170">
        <f>+'ingreso básico'!N111+'Ingreso FOA'!N111+'Ingreso PP'!N111</f>
        <v>1.0351080000000001</v>
      </c>
      <c r="O111" s="164">
        <f t="shared" si="34"/>
        <v>3.0068840000000003</v>
      </c>
      <c r="P111" s="130">
        <f t="shared" si="35"/>
        <v>-28.654498155076979</v>
      </c>
      <c r="Q111" s="166">
        <f t="shared" si="30"/>
        <v>11.932506</v>
      </c>
      <c r="R111" s="130">
        <f t="shared" si="31"/>
        <v>-20.84066409557893</v>
      </c>
      <c r="S111" s="167">
        <f t="shared" si="32"/>
        <v>11.115460000000001</v>
      </c>
      <c r="T111" s="130">
        <f t="shared" si="33"/>
        <v>-14.829550065011144</v>
      </c>
    </row>
    <row r="112" spans="2:20" ht="21" customHeight="1" x14ac:dyDescent="0.25">
      <c r="B112" s="67">
        <f>+'Ingreso PP'!B112</f>
        <v>2008</v>
      </c>
      <c r="C112" s="169">
        <f>+'ingreso básico'!C112+'Ingreso FOA'!C112+'Ingreso PP'!C112</f>
        <v>0.25135600000000002</v>
      </c>
      <c r="D112" s="169">
        <f>+'ingreso básico'!D112+'Ingreso FOA'!D112+'Ingreso PP'!D112</f>
        <v>1.2810089999999998</v>
      </c>
      <c r="E112" s="169">
        <f>+'ingreso básico'!E112+'Ingreso FOA'!E112+'Ingreso PP'!E112</f>
        <v>0.92131099999999999</v>
      </c>
      <c r="F112" s="169">
        <f>+'ingreso básico'!F112+'Ingreso FOA'!F112+'Ingreso PP'!F112</f>
        <v>1.0413559999999999</v>
      </c>
      <c r="G112" s="169">
        <f>+'ingreso básico'!G112+'Ingreso FOA'!G112+'Ingreso PP'!G112</f>
        <v>0.95424599999999993</v>
      </c>
      <c r="H112" s="169">
        <f>+'ingreso básico'!H112+'Ingreso FOA'!H112+'Ingreso PP'!H112</f>
        <v>0.97521600000000008</v>
      </c>
      <c r="I112" s="169">
        <f>+'ingreso básico'!I112+'Ingreso FOA'!I112+'Ingreso PP'!I112</f>
        <v>0.97191799999999995</v>
      </c>
      <c r="J112" s="169">
        <f>+'ingreso básico'!J112+'Ingreso FOA'!J112+'Ingreso PP'!J112</f>
        <v>1.0717829999999999</v>
      </c>
      <c r="K112" s="169">
        <f>+'ingreso básico'!K112+'Ingreso FOA'!K112+'Ingreso PP'!K112</f>
        <v>0.89800900000000006</v>
      </c>
      <c r="L112" s="169">
        <f>+'ingreso básico'!L112+'Ingreso FOA'!L112+'Ingreso PP'!L112</f>
        <v>0.99522500000000003</v>
      </c>
      <c r="M112" s="169">
        <f>+'ingreso básico'!M112+'Ingreso FOA'!M112+'Ingreso PP'!M112</f>
        <v>0.95136699999999996</v>
      </c>
      <c r="N112" s="170">
        <f>+'ingreso básico'!N112+'Ingreso FOA'!N112+'Ingreso PP'!N112</f>
        <v>1.4564250000000001</v>
      </c>
      <c r="O112" s="164">
        <f t="shared" si="34"/>
        <v>2.4536759999999997</v>
      </c>
      <c r="P112" s="130">
        <f t="shared" si="35"/>
        <v>-18.398049276260753</v>
      </c>
      <c r="Q112" s="166">
        <f t="shared" si="30"/>
        <v>11.769220999999998</v>
      </c>
      <c r="R112" s="130">
        <f t="shared" si="31"/>
        <v>-1.3684049268443799</v>
      </c>
      <c r="S112" s="167">
        <f t="shared" si="32"/>
        <v>12.843251</v>
      </c>
      <c r="T112" s="130">
        <f t="shared" si="33"/>
        <v>15.544035064675676</v>
      </c>
    </row>
    <row r="113" spans="2:20" ht="21" customHeight="1" x14ac:dyDescent="0.25">
      <c r="B113" s="67">
        <f>+'Ingreso PP'!B113</f>
        <v>2009</v>
      </c>
      <c r="C113" s="169">
        <f>+'ingreso básico'!C113+'Ingreso FOA'!C113+'Ingreso PP'!C113</f>
        <v>1.354914</v>
      </c>
      <c r="D113" s="169">
        <f>+'ingreso básico'!D113+'Ingreso FOA'!D113+'Ingreso PP'!D113</f>
        <v>1.247296</v>
      </c>
      <c r="E113" s="169">
        <f>+'ingreso básico'!E113+'Ingreso FOA'!E113+'Ingreso PP'!E113</f>
        <v>1.3326560000000001</v>
      </c>
      <c r="F113" s="169">
        <f>+'ingreso básico'!F113+'Ingreso FOA'!F113+'Ingreso PP'!F113</f>
        <v>0.99304700000000001</v>
      </c>
      <c r="G113" s="169">
        <f>+'ingreso básico'!G113+'Ingreso FOA'!G113+'Ingreso PP'!G113</f>
        <v>0.90204499999999999</v>
      </c>
      <c r="H113" s="169">
        <f>+'ingreso básico'!H113+'Ingreso FOA'!H113+'Ingreso PP'!H113</f>
        <v>0.66856599999999999</v>
      </c>
      <c r="I113" s="169">
        <f>+'ingreso básico'!I113+'Ingreso FOA'!I113+'Ingreso PP'!I113</f>
        <v>0.62366900000000003</v>
      </c>
      <c r="J113" s="169">
        <f>+'ingreso básico'!J113+'Ingreso FOA'!J113+'Ingreso PP'!J113</f>
        <v>0.69549194999999997</v>
      </c>
      <c r="K113" s="169">
        <f>+'ingreso básico'!K113+'Ingreso FOA'!K113+'Ingreso PP'!K113</f>
        <v>0.66056049999999999</v>
      </c>
      <c r="L113" s="169">
        <f>+'ingreso básico'!L113+'Ingreso FOA'!L113+'Ingreso PP'!L113</f>
        <v>0.65879378</v>
      </c>
      <c r="M113" s="169">
        <f>+'ingreso básico'!M113+'Ingreso FOA'!M113+'Ingreso PP'!M113</f>
        <v>0.73856568</v>
      </c>
      <c r="N113" s="170">
        <f>+'ingreso básico'!N113+'Ingreso FOA'!N113+'Ingreso PP'!N113</f>
        <v>0.85919790000000007</v>
      </c>
      <c r="O113" s="164">
        <f t="shared" si="34"/>
        <v>3.934866</v>
      </c>
      <c r="P113" s="130">
        <f t="shared" si="35"/>
        <v>60.366160813408129</v>
      </c>
      <c r="Q113" s="166">
        <f t="shared" si="30"/>
        <v>10.734802810000001</v>
      </c>
      <c r="R113" s="130">
        <f t="shared" si="31"/>
        <v>-8.7891814589937329</v>
      </c>
      <c r="S113" s="167">
        <f t="shared" si="32"/>
        <v>9.4758926400000014</v>
      </c>
      <c r="T113" s="130">
        <f t="shared" si="33"/>
        <v>-26.218893954497958</v>
      </c>
    </row>
    <row r="114" spans="2:20" ht="21" customHeight="1" x14ac:dyDescent="0.25">
      <c r="B114" s="67">
        <f>+'Ingreso PP'!B114</f>
        <v>2010</v>
      </c>
      <c r="C114" s="169">
        <f>+'ingreso básico'!C114+'Ingreso FOA'!C114+'Ingreso PP'!C114</f>
        <v>0.87074180000000001</v>
      </c>
      <c r="D114" s="169">
        <f>+'ingreso básico'!D114+'Ingreso FOA'!D114+'Ingreso PP'!D114</f>
        <v>0.85251730000000003</v>
      </c>
      <c r="E114" s="169">
        <f>+'ingreso básico'!E114+'Ingreso FOA'!E114+'Ingreso PP'!E114</f>
        <v>0.93908533000000005</v>
      </c>
      <c r="F114" s="169">
        <f>+'ingreso básico'!F114+'Ingreso FOA'!F114+'Ingreso PP'!F114</f>
        <v>0.89158261999999999</v>
      </c>
      <c r="G114" s="169">
        <f>+'ingreso básico'!G114+'Ingreso FOA'!G114+'Ingreso PP'!G114</f>
        <v>0.86568677999999999</v>
      </c>
      <c r="H114" s="169">
        <f>+'ingreso básico'!H114+'Ingreso FOA'!H114+'Ingreso PP'!H114</f>
        <v>0.82000000000000006</v>
      </c>
      <c r="I114" s="169">
        <f>+'ingreso básico'!I114+'Ingreso FOA'!I114+'Ingreso PP'!I114</f>
        <v>0.79096498999999998</v>
      </c>
      <c r="J114" s="169">
        <f>+'ingreso básico'!J114+'Ingreso FOA'!J114+'Ingreso PP'!J114</f>
        <v>0.93180761000000001</v>
      </c>
      <c r="K114" s="169">
        <f>+'ingreso básico'!K114+'Ingreso FOA'!K114+'Ingreso PP'!K114</f>
        <v>0.92244415000000002</v>
      </c>
      <c r="L114" s="169">
        <f>+'ingreso básico'!L114+'Ingreso FOA'!L114+'Ingreso PP'!L114</f>
        <v>0.8883508699999999</v>
      </c>
      <c r="M114" s="169">
        <f>+'ingreso básico'!M114+'Ingreso FOA'!M114+'Ingreso PP'!M114</f>
        <v>0.99533199999999999</v>
      </c>
      <c r="N114" s="170">
        <f>+'ingreso básico'!N114+'Ingreso FOA'!N114+'Ingreso PP'!N114</f>
        <v>0.87734643000000001</v>
      </c>
      <c r="O114" s="164">
        <f t="shared" si="34"/>
        <v>2.6623444300000001</v>
      </c>
      <c r="P114" s="130">
        <f t="shared" si="35"/>
        <v>-32.339641807370313</v>
      </c>
      <c r="Q114" s="166">
        <f t="shared" si="30"/>
        <v>10.64585988</v>
      </c>
      <c r="R114" s="130">
        <f t="shared" si="31"/>
        <v>-0.82854740393690784</v>
      </c>
      <c r="S114" s="167">
        <f t="shared" si="32"/>
        <v>10.43558269</v>
      </c>
      <c r="T114" s="130">
        <f t="shared" si="33"/>
        <v>10.127700750311575</v>
      </c>
    </row>
    <row r="115" spans="2:20" ht="21" customHeight="1" x14ac:dyDescent="0.25">
      <c r="B115" s="67">
        <f>+'Ingreso PP'!B115</f>
        <v>2011</v>
      </c>
      <c r="C115" s="169">
        <f>+'ingreso básico'!C115+'Ingreso FOA'!C115+'Ingreso PP'!C115</f>
        <v>0.86844378</v>
      </c>
      <c r="D115" s="169">
        <f>+'ingreso básico'!D115+'Ingreso FOA'!D115+'Ingreso PP'!D115</f>
        <v>0.96389214000000001</v>
      </c>
      <c r="E115" s="169">
        <f>+'ingreso básico'!E115+'Ingreso FOA'!E115+'Ingreso PP'!E115</f>
        <v>0.8166209499999999</v>
      </c>
      <c r="F115" s="169">
        <f>+'ingreso básico'!F115+'Ingreso FOA'!F115+'Ingreso PP'!F115</f>
        <v>0.84245727999999998</v>
      </c>
      <c r="G115" s="169">
        <f>+'ingreso básico'!G115+'Ingreso FOA'!G115+'Ingreso PP'!G115</f>
        <v>0.8115211699999999</v>
      </c>
      <c r="H115" s="169">
        <f>+'ingreso básico'!H115+'Ingreso FOA'!H115+'Ingreso PP'!H115</f>
        <v>0.72640132000000002</v>
      </c>
      <c r="I115" s="169">
        <f>+'ingreso básico'!I115+'Ingreso FOA'!I115+'Ingreso PP'!I115</f>
        <v>0.83675221999999994</v>
      </c>
      <c r="J115" s="169">
        <f>+'ingreso básico'!J115+'Ingreso FOA'!J115+'Ingreso PP'!J115</f>
        <v>0.78666574999999994</v>
      </c>
      <c r="K115" s="169">
        <f>+'ingreso básico'!K115+'Ingreso FOA'!K115+'Ingreso PP'!K115</f>
        <v>0.95507657999999995</v>
      </c>
      <c r="L115" s="169">
        <f>+'ingreso básico'!L115+'Ingreso FOA'!L115+'Ingreso PP'!L115</f>
        <v>1.00609591</v>
      </c>
      <c r="M115" s="169">
        <f>+'ingreso básico'!M115+'Ingreso FOA'!M115+'Ingreso PP'!M115</f>
        <v>0.94637046000000002</v>
      </c>
      <c r="N115" s="170">
        <f>+'ingreso básico'!N115+'Ingreso FOA'!N115+'Ingreso PP'!N115</f>
        <v>0.9775514099999999</v>
      </c>
      <c r="O115" s="164">
        <f t="shared" si="34"/>
        <v>2.6489568700000001</v>
      </c>
      <c r="P115" s="130">
        <f t="shared" si="35"/>
        <v>-0.5028485363931634</v>
      </c>
      <c r="Q115" s="166">
        <f t="shared" si="30"/>
        <v>10.537848970000002</v>
      </c>
      <c r="R115" s="130">
        <f t="shared" si="31"/>
        <v>-1.0145813604302001</v>
      </c>
      <c r="S115" s="167">
        <f t="shared" si="32"/>
        <v>11.725073930000001</v>
      </c>
      <c r="T115" s="130">
        <f t="shared" si="33"/>
        <v>12.35667694182203</v>
      </c>
    </row>
    <row r="116" spans="2:20" ht="21" customHeight="1" x14ac:dyDescent="0.25">
      <c r="B116" s="67">
        <f>+'Ingreso PP'!B116</f>
        <v>2012</v>
      </c>
      <c r="C116" s="169">
        <f>+'ingreso básico'!C116+'Ingreso FOA'!C116+'Ingreso PP'!C116</f>
        <v>1.0192245100000001</v>
      </c>
      <c r="D116" s="169">
        <f>+'ingreso básico'!D116+'Ingreso FOA'!D116+'Ingreso PP'!D116</f>
        <v>1.23730523</v>
      </c>
      <c r="E116" s="169">
        <f>+'ingreso básico'!E116+'Ingreso FOA'!E116+'Ingreso PP'!E116</f>
        <v>1.0295394299999998</v>
      </c>
      <c r="F116" s="169">
        <f>+'ingreso básico'!F116+'Ingreso FOA'!F116+'Ingreso PP'!F116</f>
        <v>1.1519896199999999</v>
      </c>
      <c r="G116" s="169">
        <f>+'ingreso básico'!G116+'Ingreso FOA'!G116+'Ingreso PP'!G116</f>
        <v>0.88026025000000008</v>
      </c>
      <c r="H116" s="169">
        <f>+'ingreso básico'!H116+'Ingreso FOA'!H116+'Ingreso PP'!H116</f>
        <v>0.89824255999999991</v>
      </c>
      <c r="I116" s="169">
        <f>+'ingreso básico'!I116+'Ingreso FOA'!I116+'Ingreso PP'!I116</f>
        <v>0.92295231000000011</v>
      </c>
      <c r="J116" s="169">
        <f>+'ingreso básico'!J116+'Ingreso FOA'!J116+'Ingreso PP'!J116</f>
        <v>0.90925996999999992</v>
      </c>
      <c r="K116" s="169">
        <f>+'ingreso básico'!K116+'Ingreso FOA'!K116+'Ingreso PP'!K116</f>
        <v>0.99515523999999989</v>
      </c>
      <c r="L116" s="169">
        <f>+'ingreso básico'!L116+'Ingreso FOA'!L116+'Ingreso PP'!L116</f>
        <v>-0.56136003999999995</v>
      </c>
      <c r="M116" s="169">
        <f>+'ingreso básico'!M116+'Ingreso FOA'!M116+'Ingreso PP'!M116</f>
        <v>3.19587888</v>
      </c>
      <c r="N116" s="170">
        <f>+'ingreso básico'!N116+'Ingreso FOA'!N116+'Ingreso PP'!N116</f>
        <v>0.41616449999999999</v>
      </c>
      <c r="O116" s="164">
        <f t="shared" si="34"/>
        <v>3.2860691700000002</v>
      </c>
      <c r="P116" s="130">
        <f t="shared" si="35"/>
        <v>24.051441048943921</v>
      </c>
      <c r="Q116" s="166">
        <f t="shared" si="30"/>
        <v>12.094612460000002</v>
      </c>
      <c r="R116" s="130">
        <f t="shared" si="31"/>
        <v>14.773067012365804</v>
      </c>
      <c r="S116" s="167">
        <f t="shared" si="32"/>
        <v>15.130995380000002</v>
      </c>
      <c r="T116" s="130">
        <f t="shared" si="33"/>
        <v>29.048187417271155</v>
      </c>
    </row>
    <row r="117" spans="2:20" ht="21" customHeight="1" x14ac:dyDescent="0.25">
      <c r="B117" s="67">
        <f>+'Ingreso PP'!B117</f>
        <v>2013</v>
      </c>
      <c r="C117" s="169">
        <f>+'ingreso básico'!C117+'Ingreso FOA'!C117+'Ingreso PP'!C117</f>
        <v>4.28238597</v>
      </c>
      <c r="D117" s="169">
        <f>+'ingreso básico'!D117+'Ingreso FOA'!D117+'Ingreso PP'!D117</f>
        <v>1.0763977200000001</v>
      </c>
      <c r="E117" s="169">
        <f>+'ingreso básico'!E117+'Ingreso FOA'!E117+'Ingreso PP'!E117</f>
        <v>0.98877259000000017</v>
      </c>
      <c r="F117" s="169">
        <f>+'ingreso básico'!F117+'Ingreso FOA'!F117+'Ingreso PP'!F117</f>
        <v>1.1761929</v>
      </c>
      <c r="G117" s="169">
        <f>+'ingreso básico'!G117+'Ingreso FOA'!G117+'Ingreso PP'!G117</f>
        <v>0.44903520000000002</v>
      </c>
      <c r="H117" s="169">
        <f>+'ingreso básico'!H117+'Ingreso FOA'!H117+'Ingreso PP'!H117</f>
        <v>1.28016014</v>
      </c>
      <c r="I117" s="169">
        <f>+'ingreso básico'!I117+'Ingreso FOA'!I117+'Ingreso PP'!I117</f>
        <v>0.75906799999999996</v>
      </c>
      <c r="J117" s="169">
        <f>+'ingreso básico'!J117+'Ingreso FOA'!J117+'Ingreso PP'!J117</f>
        <v>0.83805028999999998</v>
      </c>
      <c r="K117" s="169">
        <f>+'ingreso básico'!K117+'Ingreso FOA'!K117+'Ingreso PP'!K117</f>
        <v>0.72543364999999993</v>
      </c>
      <c r="L117" s="169">
        <f>+'ingreso básico'!L117+'Ingreso FOA'!L117+'Ingreso PP'!L117</f>
        <v>0.75331151000000007</v>
      </c>
      <c r="M117" s="169">
        <f>+'ingreso básico'!M117+'Ingreso FOA'!M117+'Ingreso PP'!M117</f>
        <v>0.74943989000000011</v>
      </c>
      <c r="N117" s="170">
        <f>+'ingreso básico'!N117+'Ingreso FOA'!N117+'Ingreso PP'!N117</f>
        <v>0.26335463999999997</v>
      </c>
      <c r="O117" s="164">
        <f t="shared" si="34"/>
        <v>6.3475562800000001</v>
      </c>
      <c r="P117" s="130">
        <f t="shared" si="35"/>
        <v>93.165631994289384</v>
      </c>
      <c r="Q117" s="166">
        <f t="shared" si="30"/>
        <v>13.341602499999997</v>
      </c>
      <c r="R117" s="130">
        <f t="shared" si="31"/>
        <v>10.310293480871024</v>
      </c>
      <c r="S117" s="167">
        <f t="shared" si="32"/>
        <v>7.6833567399999998</v>
      </c>
      <c r="T117" s="130">
        <f t="shared" si="33"/>
        <v>-49.22107536853931</v>
      </c>
    </row>
    <row r="118" spans="2:20" ht="21" customHeight="1" x14ac:dyDescent="0.25">
      <c r="B118" s="67">
        <f>+'Ingreso PP'!B118</f>
        <v>2014</v>
      </c>
      <c r="C118" s="169">
        <f>+'ingreso básico'!C118+'Ingreso FOA'!C118+'Ingreso PP'!C118</f>
        <v>0.52315332999999997</v>
      </c>
      <c r="D118" s="169">
        <f>+'ingreso básico'!D118+'Ingreso FOA'!D118+'Ingreso PP'!D118</f>
        <v>0.88213712000000011</v>
      </c>
      <c r="E118" s="169">
        <f>+'ingreso básico'!E118+'Ingreso FOA'!E118+'Ingreso PP'!E118</f>
        <v>0.24412101</v>
      </c>
      <c r="F118" s="169">
        <f>+'ingreso básico'!F118+'Ingreso FOA'!F118+'Ingreso PP'!F118</f>
        <v>0.66040710999999996</v>
      </c>
      <c r="G118" s="169">
        <f>+'ingreso básico'!G118+'Ingreso FOA'!G118+'Ingreso PP'!G118</f>
        <v>0.70194213000000005</v>
      </c>
      <c r="H118" s="169">
        <f>+'ingreso básico'!H118+'Ingreso FOA'!H118+'Ingreso PP'!H118</f>
        <v>0.58293806000000004</v>
      </c>
      <c r="I118" s="169">
        <f>+'ingreso básico'!I118+'Ingreso FOA'!I118+'Ingreso PP'!I118</f>
        <v>0.51667499000000006</v>
      </c>
      <c r="J118" s="169">
        <f>+'ingreso básico'!J118+'Ingreso FOA'!J118+'Ingreso PP'!J118</f>
        <v>0.62061467999999997</v>
      </c>
      <c r="K118" s="169">
        <f>+'ingreso básico'!K118+'Ingreso FOA'!K118+'Ingreso PP'!K118</f>
        <v>0.67663986000000009</v>
      </c>
      <c r="L118" s="169">
        <f>+'ingreso básico'!L118+'Ingreso FOA'!L118+'Ingreso PP'!L118</f>
        <v>0.64395421999999991</v>
      </c>
      <c r="M118" s="169">
        <f>+'ingreso básico'!M118+'Ingreso FOA'!M118+'Ingreso PP'!M118</f>
        <v>0.7374622500000001</v>
      </c>
      <c r="N118" s="170">
        <f>+'ingreso básico'!N118+'Ingreso FOA'!N118+'Ingreso PP'!N118</f>
        <v>0.70234852999999997</v>
      </c>
      <c r="O118" s="164">
        <f t="shared" si="34"/>
        <v>1.6494114600000001</v>
      </c>
      <c r="P118" s="130">
        <f t="shared" si="35"/>
        <v>-74.015016374143912</v>
      </c>
      <c r="Q118" s="166">
        <f t="shared" si="30"/>
        <v>7.4923932900000008</v>
      </c>
      <c r="R118" s="130">
        <f t="shared" si="31"/>
        <v>-43.841878889736051</v>
      </c>
      <c r="S118" s="167">
        <f t="shared" si="32"/>
        <v>8.0761170300000007</v>
      </c>
      <c r="T118" s="130">
        <f t="shared" si="33"/>
        <v>5.111832019399376</v>
      </c>
    </row>
    <row r="119" spans="2:20" ht="21" customHeight="1" x14ac:dyDescent="0.25">
      <c r="B119" s="67">
        <f>+'Ingreso PP'!B119</f>
        <v>2015</v>
      </c>
      <c r="C119" s="169">
        <f>+'ingreso básico'!C119+'Ingreso FOA'!C119+'Ingreso PP'!C119</f>
        <v>0.66672212999999991</v>
      </c>
      <c r="D119" s="169">
        <f>+'ingreso básico'!D119+'Ingreso FOA'!D119+'Ingreso PP'!D119</f>
        <v>0.73609466000000001</v>
      </c>
      <c r="E119" s="169">
        <f>+'ingreso básico'!E119+'Ingreso FOA'!E119+'Ingreso PP'!E119</f>
        <v>0.71214846999999992</v>
      </c>
      <c r="F119" s="169">
        <f>+'ingreso básico'!F119+'Ingreso FOA'!F119+'Ingreso PP'!F119</f>
        <v>0.72626182000000006</v>
      </c>
      <c r="G119" s="169">
        <f>+'ingreso básico'!G119+'Ingreso FOA'!G119+'Ingreso PP'!G119</f>
        <v>0.71078303999999992</v>
      </c>
      <c r="H119" s="169">
        <f>+'ingreso básico'!H119+'Ingreso FOA'!H119+'Ingreso PP'!H119</f>
        <v>0.62641237999999999</v>
      </c>
      <c r="I119" s="169">
        <f>+'ingreso básico'!I119+'Ingreso FOA'!I119+'Ingreso PP'!I119</f>
        <v>0.48521576</v>
      </c>
      <c r="J119" s="169">
        <f>+'ingreso básico'!J119+'Ingreso FOA'!J119+'Ingreso PP'!J119</f>
        <v>0.51689878</v>
      </c>
      <c r="K119" s="169">
        <f>+'ingreso básico'!K119+'Ingreso FOA'!K119+'Ingreso PP'!K119</f>
        <v>0.45895025</v>
      </c>
      <c r="L119" s="169">
        <f>+'ingreso básico'!L119+'Ingreso FOA'!L119+'Ingreso PP'!L119</f>
        <v>0.48585682999999996</v>
      </c>
      <c r="M119" s="169">
        <f>+'ingreso básico'!M119+'Ingreso FOA'!M119+'Ingreso PP'!M119</f>
        <v>0.60649412999999996</v>
      </c>
      <c r="N119" s="170">
        <f>+'ingreso básico'!N119+'Ingreso FOA'!N119+'Ingreso PP'!N119</f>
        <v>0.53574542999999997</v>
      </c>
      <c r="O119" s="164">
        <f t="shared" si="34"/>
        <v>2.11496526</v>
      </c>
      <c r="P119" s="130">
        <f t="shared" si="35"/>
        <v>28.225449579451812</v>
      </c>
      <c r="Q119" s="166">
        <f t="shared" si="30"/>
        <v>7.2675836799999995</v>
      </c>
      <c r="R119" s="130">
        <f>((Q119/Q117)-1)*100</f>
        <v>-45.526905932027276</v>
      </c>
      <c r="S119" s="167"/>
      <c r="T119" s="111"/>
    </row>
    <row r="120" spans="2:20" ht="21" customHeight="1" x14ac:dyDescent="0.25">
      <c r="B120" s="82">
        <f>+'Ingreso PP'!B120</f>
        <v>2016</v>
      </c>
      <c r="C120" s="172">
        <f>+'ingreso básico'!C120+'Ingreso FOA'!C120+'Ingreso PP'!C120</f>
        <v>0.58204848000000009</v>
      </c>
      <c r="D120" s="172">
        <f>+'ingreso básico'!D120+'Ingreso FOA'!D120+'Ingreso PP'!D120</f>
        <v>0.52196529000000003</v>
      </c>
      <c r="E120" s="172">
        <f>+'ingreso básico'!E120+'Ingreso FOA'!E120+'Ingreso PP'!E120</f>
        <v>0.63774821000000004</v>
      </c>
      <c r="F120" s="172"/>
      <c r="G120" s="172"/>
      <c r="H120" s="172"/>
      <c r="I120" s="172"/>
      <c r="J120" s="172"/>
      <c r="K120" s="172"/>
      <c r="L120" s="172"/>
      <c r="M120" s="172"/>
      <c r="N120" s="173"/>
      <c r="O120" s="165">
        <f>SUM(C120:E120)</f>
        <v>1.7417619800000002</v>
      </c>
      <c r="P120" s="137">
        <f t="shared" si="35"/>
        <v>-17.645834995890187</v>
      </c>
      <c r="Q120" s="114"/>
      <c r="R120" s="137"/>
      <c r="S120" s="168"/>
      <c r="T120" s="112"/>
    </row>
    <row r="121" spans="2:20" ht="21" customHeight="1" x14ac:dyDescent="0.25">
      <c r="R121" s="92"/>
    </row>
    <row r="122" spans="2:20" ht="27.75" customHeight="1" x14ac:dyDescent="0.4">
      <c r="B122" s="57" t="s">
        <v>48</v>
      </c>
      <c r="C122" s="54"/>
      <c r="D122" s="54"/>
      <c r="E122" s="54"/>
      <c r="F122" s="54"/>
      <c r="G122" s="54"/>
      <c r="H122" s="54"/>
      <c r="I122" s="54"/>
      <c r="J122" s="54"/>
      <c r="K122" s="54"/>
      <c r="L122" s="54"/>
      <c r="M122" s="54"/>
      <c r="N122" s="54"/>
      <c r="O122" s="54"/>
      <c r="P122" s="54"/>
      <c r="Q122" s="54"/>
      <c r="R122" s="91"/>
      <c r="S122" s="122"/>
      <c r="T122" s="122"/>
    </row>
    <row r="123" spans="2:20" ht="47.25" x14ac:dyDescent="0.25">
      <c r="B123" s="163" t="s">
        <v>23</v>
      </c>
      <c r="C123" s="158" t="s">
        <v>24</v>
      </c>
      <c r="D123" s="158" t="s">
        <v>25</v>
      </c>
      <c r="E123" s="158" t="s">
        <v>26</v>
      </c>
      <c r="F123" s="158" t="s">
        <v>27</v>
      </c>
      <c r="G123" s="158" t="s">
        <v>28</v>
      </c>
      <c r="H123" s="158" t="s">
        <v>29</v>
      </c>
      <c r="I123" s="158" t="s">
        <v>30</v>
      </c>
      <c r="J123" s="158" t="s">
        <v>31</v>
      </c>
      <c r="K123" s="158" t="s">
        <v>32</v>
      </c>
      <c r="L123" s="158" t="s">
        <v>33</v>
      </c>
      <c r="M123" s="158" t="s">
        <v>34</v>
      </c>
      <c r="N123" s="159" t="s">
        <v>35</v>
      </c>
      <c r="O123" s="160" t="s">
        <v>67</v>
      </c>
      <c r="P123" s="161" t="s">
        <v>64</v>
      </c>
      <c r="Q123" s="162" t="s">
        <v>23</v>
      </c>
      <c r="R123" s="161" t="s">
        <v>36</v>
      </c>
      <c r="S123" s="162" t="s">
        <v>63</v>
      </c>
      <c r="T123" s="163" t="s">
        <v>66</v>
      </c>
    </row>
    <row r="124" spans="2:20" ht="21" customHeight="1" x14ac:dyDescent="0.25">
      <c r="B124" s="67">
        <f>+'Ingreso PP'!B124</f>
        <v>2000</v>
      </c>
      <c r="C124" s="169">
        <f>+'ingreso básico'!C124+'Ingreso FOA'!C124+'Ingreso PP'!C124</f>
        <v>154.02645000000001</v>
      </c>
      <c r="D124" s="169">
        <f>+'ingreso básico'!D124+'Ingreso FOA'!D124+'Ingreso PP'!D124</f>
        <v>160.76881400000002</v>
      </c>
      <c r="E124" s="169">
        <f>+'ingreso básico'!E124+'Ingreso FOA'!E124+'Ingreso PP'!E124</f>
        <v>168.81785599999998</v>
      </c>
      <c r="F124" s="169">
        <f>+'ingreso básico'!F124+'Ingreso FOA'!F124+'Ingreso PP'!F124</f>
        <v>166.27216100000001</v>
      </c>
      <c r="G124" s="169">
        <f>+'ingreso básico'!G124+'Ingreso FOA'!G124+'Ingreso PP'!G124</f>
        <v>159.46035000000001</v>
      </c>
      <c r="H124" s="169">
        <f>+'ingreso básico'!H124+'Ingreso FOA'!H124+'Ingreso PP'!H124</f>
        <v>157.04261461000002</v>
      </c>
      <c r="I124" s="169">
        <f>+'ingreso básico'!I124+'Ingreso FOA'!I124+'Ingreso PP'!I124</f>
        <v>155.77160971000001</v>
      </c>
      <c r="J124" s="169">
        <f>+'ingreso básico'!J124+'Ingreso FOA'!J124+'Ingreso PP'!J124</f>
        <v>154.23068584000001</v>
      </c>
      <c r="K124" s="169">
        <f>+'ingreso básico'!K124+'Ingreso FOA'!K124+'Ingreso PP'!K124</f>
        <v>162.73364346999998</v>
      </c>
      <c r="L124" s="169">
        <f>+'ingreso básico'!L124+'Ingreso FOA'!L124+'Ingreso PP'!L124</f>
        <v>168.04436584999999</v>
      </c>
      <c r="M124" s="169">
        <f>+'ingreso básico'!M124+'Ingreso FOA'!M124+'Ingreso PP'!M124</f>
        <v>188.49784467000001</v>
      </c>
      <c r="N124" s="170">
        <f>+'ingreso básico'!N124+'Ingreso FOA'!N124+'Ingreso PP'!N124</f>
        <v>188.56010726</v>
      </c>
      <c r="O124" s="189">
        <f>SUM(C124:E124)</f>
        <v>483.61311999999998</v>
      </c>
      <c r="P124" s="110"/>
      <c r="Q124" s="166">
        <f>SUM(C124:N124)</f>
        <v>1984.22650241</v>
      </c>
      <c r="R124" s="110"/>
      <c r="S124" s="167">
        <f>SUM(I124:N124,C125:H125)</f>
        <v>2225.2153596899998</v>
      </c>
      <c r="T124" s="110"/>
    </row>
    <row r="125" spans="2:20" ht="21" customHeight="1" x14ac:dyDescent="0.25">
      <c r="B125" s="67">
        <f>+'Ingreso PP'!B125</f>
        <v>2001</v>
      </c>
      <c r="C125" s="169">
        <f>+'ingreso básico'!C125+'Ingreso FOA'!C125+'Ingreso PP'!C125</f>
        <v>196.39228489000001</v>
      </c>
      <c r="D125" s="169">
        <f>+'ingreso básico'!D125+'Ingreso FOA'!D125+'Ingreso PP'!D125</f>
        <v>209.62863199999998</v>
      </c>
      <c r="E125" s="169">
        <f>+'ingreso básico'!E125+'Ingreso FOA'!E125+'Ingreso PP'!E125</f>
        <v>206.06653600000001</v>
      </c>
      <c r="F125" s="169">
        <f>+'ingreso básico'!F125+'Ingreso FOA'!F125+'Ingreso PP'!F125</f>
        <v>204.24586299999999</v>
      </c>
      <c r="G125" s="169">
        <f>+'ingreso básico'!G125+'Ingreso FOA'!G125+'Ingreso PP'!G125</f>
        <v>200.29199299999999</v>
      </c>
      <c r="H125" s="169">
        <f>+'ingreso básico'!H125+'Ingreso FOA'!H125+'Ingreso PP'!H125</f>
        <v>190.75179400000002</v>
      </c>
      <c r="I125" s="169">
        <f>+'ingreso básico'!I125+'Ingreso FOA'!I125+'Ingreso PP'!I125</f>
        <v>188.88494600000001</v>
      </c>
      <c r="J125" s="169">
        <f>+'ingreso básico'!J125+'Ingreso FOA'!J125+'Ingreso PP'!J125</f>
        <v>175.60655</v>
      </c>
      <c r="K125" s="169">
        <f>+'ingreso básico'!K125+'Ingreso FOA'!K125+'Ingreso PP'!K125</f>
        <v>175.737189</v>
      </c>
      <c r="L125" s="169">
        <f>+'ingreso básico'!L125+'Ingreso FOA'!L125+'Ingreso PP'!L125</f>
        <v>197.0353954</v>
      </c>
      <c r="M125" s="169">
        <f>+'ingreso básico'!M125+'Ingreso FOA'!M125+'Ingreso PP'!M125</f>
        <v>195.62127700000002</v>
      </c>
      <c r="N125" s="170">
        <f>+'ingreso básico'!N125+'Ingreso FOA'!N125+'Ingreso PP'!N125</f>
        <v>188.83722</v>
      </c>
      <c r="O125" s="164">
        <f>SUM(C125:E125)</f>
        <v>612.08745289000001</v>
      </c>
      <c r="P125" s="130">
        <f>((O125/O124)-1)*100</f>
        <v>26.565518505784127</v>
      </c>
      <c r="Q125" s="166">
        <f t="shared" ref="Q125:Q139" si="36">SUM(C125:N125)</f>
        <v>2329.0996802899999</v>
      </c>
      <c r="R125" s="130">
        <f t="shared" ref="R125:R138" si="37">((Q125/Q124)-1)*100</f>
        <v>17.380736395826002</v>
      </c>
      <c r="S125" s="167">
        <f t="shared" ref="S125:S138" si="38">SUM(I125:N125,C126:H126)</f>
        <v>2239.5580341</v>
      </c>
      <c r="T125" s="130">
        <f t="shared" ref="T125:T138" si="39">((S125/S124)-1)*100</f>
        <v>0.64455219345593839</v>
      </c>
    </row>
    <row r="126" spans="2:20" ht="21" customHeight="1" x14ac:dyDescent="0.25">
      <c r="B126" s="67">
        <f>+'Ingreso PP'!B126</f>
        <v>2002</v>
      </c>
      <c r="C126" s="169">
        <f>+'ingreso básico'!C126+'Ingreso FOA'!C126+'Ingreso PP'!C126</f>
        <v>193.582359</v>
      </c>
      <c r="D126" s="169">
        <f>+'ingreso básico'!D126+'Ingreso FOA'!D126+'Ingreso PP'!D126</f>
        <v>190.14214699999999</v>
      </c>
      <c r="E126" s="169">
        <f>+'ingreso básico'!E126+'Ingreso FOA'!E126+'Ingreso PP'!E126</f>
        <v>192.43414799999999</v>
      </c>
      <c r="F126" s="169">
        <f>+'ingreso básico'!F126+'Ingreso FOA'!F126+'Ingreso PP'!F126</f>
        <v>194.88423</v>
      </c>
      <c r="G126" s="169">
        <f>+'ingreso básico'!G126+'Ingreso FOA'!G126+'Ingreso PP'!G126</f>
        <v>177.52480639999999</v>
      </c>
      <c r="H126" s="169">
        <f>+'ingreso básico'!H126+'Ingreso FOA'!H126+'Ingreso PP'!H126</f>
        <v>169.26776630000001</v>
      </c>
      <c r="I126" s="169">
        <f>+'ingreso básico'!I126+'Ingreso FOA'!I126+'Ingreso PP'!I126</f>
        <v>165.10405399999999</v>
      </c>
      <c r="J126" s="169">
        <f>+'ingreso básico'!J126+'Ingreso FOA'!J126+'Ingreso PP'!J126</f>
        <v>151.96875699999998</v>
      </c>
      <c r="K126" s="169">
        <f>+'ingreso básico'!K126+'Ingreso FOA'!K126+'Ingreso PP'!K126</f>
        <v>169.60065399999999</v>
      </c>
      <c r="L126" s="169">
        <f>+'ingreso básico'!L126+'Ingreso FOA'!L126+'Ingreso PP'!L126</f>
        <v>171.43600600000002</v>
      </c>
      <c r="M126" s="169">
        <f>+'ingreso básico'!M126+'Ingreso FOA'!M126+'Ingreso PP'!M126</f>
        <v>192.26823299999998</v>
      </c>
      <c r="N126" s="170">
        <f>+'ingreso básico'!N126+'Ingreso FOA'!N126+'Ingreso PP'!N126</f>
        <v>193.95854499999999</v>
      </c>
      <c r="O126" s="164">
        <f t="shared" ref="O126:O139" si="40">SUM(C126:E126)</f>
        <v>576.15865400000007</v>
      </c>
      <c r="P126" s="130">
        <f t="shared" ref="P126:P140" si="41">((O126/O125)-1)*100</f>
        <v>-5.8698799853452943</v>
      </c>
      <c r="Q126" s="166">
        <f t="shared" si="36"/>
        <v>2162.1717057000005</v>
      </c>
      <c r="R126" s="130">
        <f t="shared" si="37"/>
        <v>-7.1670601306859876</v>
      </c>
      <c r="S126" s="167">
        <f t="shared" si="38"/>
        <v>2281.9820110000005</v>
      </c>
      <c r="T126" s="130">
        <f t="shared" si="39"/>
        <v>1.8943012975794149</v>
      </c>
    </row>
    <row r="127" spans="2:20" ht="21" customHeight="1" x14ac:dyDescent="0.25">
      <c r="B127" s="67">
        <f>+'Ingreso PP'!B127</f>
        <v>2003</v>
      </c>
      <c r="C127" s="169">
        <f>+'ingreso básico'!C127+'Ingreso FOA'!C127+'Ingreso PP'!C127</f>
        <v>199.97824300000002</v>
      </c>
      <c r="D127" s="169">
        <f>+'ingreso básico'!D127+'Ingreso FOA'!D127+'Ingreso PP'!D127</f>
        <v>213.23242100000004</v>
      </c>
      <c r="E127" s="169">
        <f>+'ingreso básico'!E127+'Ingreso FOA'!E127+'Ingreso PP'!E127</f>
        <v>201.10392400000001</v>
      </c>
      <c r="F127" s="169">
        <f>+'ingreso básico'!F127+'Ingreso FOA'!F127+'Ingreso PP'!F127</f>
        <v>214.11524800000001</v>
      </c>
      <c r="G127" s="169">
        <f>+'ingreso básico'!G127+'Ingreso FOA'!G127+'Ingreso PP'!G127</f>
        <v>197.035584</v>
      </c>
      <c r="H127" s="169">
        <f>+'ingreso básico'!H127+'Ingreso FOA'!H127+'Ingreso PP'!H127</f>
        <v>212.180342</v>
      </c>
      <c r="I127" s="169">
        <f>+'ingreso básico'!I127+'Ingreso FOA'!I127+'Ingreso PP'!I127</f>
        <v>203.75450799999999</v>
      </c>
      <c r="J127" s="169">
        <f>+'ingreso básico'!J127+'Ingreso FOA'!J127+'Ingreso PP'!J127</f>
        <v>198.67309199999997</v>
      </c>
      <c r="K127" s="169">
        <f>+'ingreso básico'!K127+'Ingreso FOA'!K127+'Ingreso PP'!K127</f>
        <v>224.16036100000002</v>
      </c>
      <c r="L127" s="169">
        <f>+'ingreso básico'!L127+'Ingreso FOA'!L127+'Ingreso PP'!L127</f>
        <v>210.21478100000002</v>
      </c>
      <c r="M127" s="169">
        <f>+'ingreso básico'!M127+'Ingreso FOA'!M127+'Ingreso PP'!M127</f>
        <v>220.65227299999998</v>
      </c>
      <c r="N127" s="170">
        <f>+'ingreso básico'!N127+'Ingreso FOA'!N127+'Ingreso PP'!N127</f>
        <v>213.65669199999999</v>
      </c>
      <c r="O127" s="164">
        <f t="shared" si="40"/>
        <v>614.31458800000007</v>
      </c>
      <c r="P127" s="130">
        <f t="shared" si="41"/>
        <v>6.622469997647551</v>
      </c>
      <c r="Q127" s="166">
        <f t="shared" si="36"/>
        <v>2508.7574690000001</v>
      </c>
      <c r="R127" s="130">
        <f t="shared" si="37"/>
        <v>16.029520800143526</v>
      </c>
      <c r="S127" s="167">
        <f t="shared" si="38"/>
        <v>2582.2306290000001</v>
      </c>
      <c r="T127" s="130">
        <f t="shared" si="39"/>
        <v>13.157361300513749</v>
      </c>
    </row>
    <row r="128" spans="2:20" ht="21" customHeight="1" x14ac:dyDescent="0.25">
      <c r="B128" s="67">
        <f>+'Ingreso PP'!B128</f>
        <v>2004</v>
      </c>
      <c r="C128" s="169">
        <f>+'ingreso básico'!C128+'Ingreso FOA'!C128+'Ingreso PP'!C128</f>
        <v>227.58126099999996</v>
      </c>
      <c r="D128" s="169">
        <f>+'ingreso básico'!D128+'Ingreso FOA'!D128+'Ingreso PP'!D128</f>
        <v>218.22455500000001</v>
      </c>
      <c r="E128" s="169">
        <f>+'ingreso básico'!E128+'Ingreso FOA'!E128+'Ingreso PP'!E128</f>
        <v>221.31050300000001</v>
      </c>
      <c r="F128" s="169">
        <f>+'ingreso básico'!F128+'Ingreso FOA'!F128+'Ingreso PP'!F128</f>
        <v>231.48321999999999</v>
      </c>
      <c r="G128" s="169">
        <f>+'ingreso básico'!G128+'Ingreso FOA'!G128+'Ingreso PP'!G128</f>
        <v>212.89442000000003</v>
      </c>
      <c r="H128" s="169">
        <f>+'ingreso básico'!H128+'Ingreso FOA'!H128+'Ingreso PP'!H128</f>
        <v>199.62496300000001</v>
      </c>
      <c r="I128" s="169">
        <f>+'ingreso básico'!I128+'Ingreso FOA'!I128+'Ingreso PP'!I128</f>
        <v>201.06815800000001</v>
      </c>
      <c r="J128" s="169">
        <f>+'ingreso básico'!J128+'Ingreso FOA'!J128+'Ingreso PP'!J128</f>
        <v>202.82187699999997</v>
      </c>
      <c r="K128" s="169">
        <f>+'ingreso básico'!K128+'Ingreso FOA'!K128+'Ingreso PP'!K128</f>
        <v>220.81429399999996</v>
      </c>
      <c r="L128" s="169">
        <f>+'ingreso básico'!L128+'Ingreso FOA'!L128+'Ingreso PP'!L128</f>
        <v>207.85789</v>
      </c>
      <c r="M128" s="169">
        <f>+'ingreso básico'!M128+'Ingreso FOA'!M128+'Ingreso PP'!M128</f>
        <v>214.84386599999999</v>
      </c>
      <c r="N128" s="170">
        <f>+'ingreso básico'!N128+'Ingreso FOA'!N128+'Ingreso PP'!N128</f>
        <v>241.74294700000002</v>
      </c>
      <c r="O128" s="164">
        <f t="shared" si="40"/>
        <v>667.11631899999998</v>
      </c>
      <c r="P128" s="130">
        <f t="shared" si="41"/>
        <v>8.5952266202735661</v>
      </c>
      <c r="Q128" s="166">
        <f t="shared" si="36"/>
        <v>2600.2679540000004</v>
      </c>
      <c r="R128" s="130">
        <f t="shared" si="37"/>
        <v>3.647641756158948</v>
      </c>
      <c r="S128" s="167">
        <f t="shared" si="38"/>
        <v>2713.9564740000001</v>
      </c>
      <c r="T128" s="130">
        <f t="shared" si="39"/>
        <v>5.1012424498663833</v>
      </c>
    </row>
    <row r="129" spans="2:20" ht="21" customHeight="1" x14ac:dyDescent="0.25">
      <c r="B129" s="67">
        <f>+'Ingreso PP'!B129</f>
        <v>2005</v>
      </c>
      <c r="C129" s="169">
        <f>+'ingreso básico'!C129+'Ingreso FOA'!C129+'Ingreso PP'!C129</f>
        <v>240.49737999999996</v>
      </c>
      <c r="D129" s="169">
        <f>+'ingreso básico'!D129+'Ingreso FOA'!D129+'Ingreso PP'!D129</f>
        <v>241.23823499999997</v>
      </c>
      <c r="E129" s="169">
        <f>+'ingreso básico'!E129+'Ingreso FOA'!E129+'Ingreso PP'!E129</f>
        <v>226.88879299999999</v>
      </c>
      <c r="F129" s="169">
        <f>+'ingreso básico'!F129+'Ingreso FOA'!F129+'Ingreso PP'!F129</f>
        <v>254.75212600000003</v>
      </c>
      <c r="G129" s="169">
        <f>+'ingreso básico'!G129+'Ingreso FOA'!G129+'Ingreso PP'!G129</f>
        <v>227.94843600000002</v>
      </c>
      <c r="H129" s="169">
        <f>+'ingreso básico'!H129+'Ingreso FOA'!H129+'Ingreso PP'!H129</f>
        <v>233.48247199999997</v>
      </c>
      <c r="I129" s="169">
        <f>+'ingreso básico'!I129+'Ingreso FOA'!I129+'Ingreso PP'!I129</f>
        <v>233.20374499999997</v>
      </c>
      <c r="J129" s="169">
        <f>+'ingreso básico'!J129+'Ingreso FOA'!J129+'Ingreso PP'!J129</f>
        <v>229.08813299999997</v>
      </c>
      <c r="K129" s="169">
        <f>+'ingreso básico'!K129+'Ingreso FOA'!K129+'Ingreso PP'!K129</f>
        <v>263.025104</v>
      </c>
      <c r="L129" s="169">
        <f>+'ingreso básico'!L129+'Ingreso FOA'!L129+'Ingreso PP'!L129</f>
        <v>294.34946500000001</v>
      </c>
      <c r="M129" s="169">
        <f>+'ingreso básico'!M129+'Ingreso FOA'!M129+'Ingreso PP'!M129</f>
        <v>295.57889799999998</v>
      </c>
      <c r="N129" s="170">
        <f>+'ingreso básico'!N129+'Ingreso FOA'!N129+'Ingreso PP'!N129</f>
        <v>298.05739299999999</v>
      </c>
      <c r="O129" s="164">
        <f t="shared" si="40"/>
        <v>708.6244079999999</v>
      </c>
      <c r="P129" s="130">
        <f t="shared" si="41"/>
        <v>6.2220167334866128</v>
      </c>
      <c r="Q129" s="166">
        <f t="shared" si="36"/>
        <v>3038.1101799999997</v>
      </c>
      <c r="R129" s="130">
        <f t="shared" si="37"/>
        <v>16.838350267958546</v>
      </c>
      <c r="S129" s="167">
        <f t="shared" si="38"/>
        <v>3527.6105659700002</v>
      </c>
      <c r="T129" s="130">
        <f t="shared" si="39"/>
        <v>29.980366294186922</v>
      </c>
    </row>
    <row r="130" spans="2:20" ht="21" customHeight="1" x14ac:dyDescent="0.25">
      <c r="B130" s="67">
        <f>+'Ingreso PP'!B130</f>
        <v>2006</v>
      </c>
      <c r="C130" s="169">
        <f>+'ingreso básico'!C130+'Ingreso FOA'!C130+'Ingreso PP'!C130</f>
        <v>304.323196</v>
      </c>
      <c r="D130" s="169">
        <f>+'ingreso básico'!D130+'Ingreso FOA'!D130+'Ingreso PP'!D130</f>
        <v>329.71319099999999</v>
      </c>
      <c r="E130" s="169">
        <f>+'ingreso básico'!E130+'Ingreso FOA'!E130+'Ingreso PP'!E130</f>
        <v>334.25098399999996</v>
      </c>
      <c r="F130" s="169">
        <f>+'ingreso básico'!F130+'Ingreso FOA'!F130+'Ingreso PP'!F130</f>
        <v>345.55523100000005</v>
      </c>
      <c r="G130" s="169">
        <f>+'ingreso básico'!G130+'Ingreso FOA'!G130+'Ingreso PP'!G130</f>
        <v>310.16034666000007</v>
      </c>
      <c r="H130" s="169">
        <f>+'ingreso básico'!H130+'Ingreso FOA'!H130+'Ingreso PP'!H130</f>
        <v>290.30487930999999</v>
      </c>
      <c r="I130" s="169">
        <f>+'ingreso básico'!I130+'Ingreso FOA'!I130+'Ingreso PP'!I130</f>
        <v>284.91049512000001</v>
      </c>
      <c r="J130" s="169">
        <f>+'ingreso básico'!J130+'Ingreso FOA'!J130+'Ingreso PP'!J130</f>
        <v>269.67278783</v>
      </c>
      <c r="K130" s="169">
        <f>+'ingreso básico'!K130+'Ingreso FOA'!K130+'Ingreso PP'!K130</f>
        <v>292.35078731000004</v>
      </c>
      <c r="L130" s="169">
        <f>+'ingreso básico'!L130+'Ingreso FOA'!L130+'Ingreso PP'!L130</f>
        <v>306.43786544</v>
      </c>
      <c r="M130" s="169">
        <f>+'ingreso básico'!M130+'Ingreso FOA'!M130+'Ingreso PP'!M130</f>
        <v>321.69203444999994</v>
      </c>
      <c r="N130" s="170">
        <f>+'ingreso básico'!N130+'Ingreso FOA'!N130+'Ingreso PP'!N130</f>
        <v>319.56669832</v>
      </c>
      <c r="O130" s="164">
        <f t="shared" si="40"/>
        <v>968.28737099999989</v>
      </c>
      <c r="P130" s="130">
        <f t="shared" si="41"/>
        <v>36.643242889821551</v>
      </c>
      <c r="Q130" s="166">
        <f t="shared" si="36"/>
        <v>3708.9384964400001</v>
      </c>
      <c r="R130" s="130">
        <f t="shared" si="37"/>
        <v>22.080447274627836</v>
      </c>
      <c r="S130" s="167">
        <f t="shared" si="38"/>
        <v>3695.51031156</v>
      </c>
      <c r="T130" s="130">
        <f t="shared" si="39"/>
        <v>4.759588465055864</v>
      </c>
    </row>
    <row r="131" spans="2:20" ht="21" customHeight="1" x14ac:dyDescent="0.25">
      <c r="B131" s="67">
        <f>+'Ingreso PP'!B131</f>
        <v>2007</v>
      </c>
      <c r="C131" s="169">
        <f>+'ingreso básico'!C131+'Ingreso FOA'!C131+'Ingreso PP'!C131</f>
        <v>323.76629132999994</v>
      </c>
      <c r="D131" s="169">
        <f>+'ingreso básico'!D131+'Ingreso FOA'!D131+'Ingreso PP'!D131</f>
        <v>345.16373376000001</v>
      </c>
      <c r="E131" s="169">
        <f>+'ingreso básico'!E131+'Ingreso FOA'!E131+'Ingreso PP'!E131</f>
        <v>324.37368800000002</v>
      </c>
      <c r="F131" s="169">
        <f>+'ingreso básico'!F131+'Ingreso FOA'!F131+'Ingreso PP'!F131</f>
        <v>331.38556599999998</v>
      </c>
      <c r="G131" s="169">
        <f>+'ingreso básico'!G131+'Ingreso FOA'!G131+'Ingreso PP'!G131</f>
        <v>294.41318699999999</v>
      </c>
      <c r="H131" s="169">
        <f>+'ingreso básico'!H131+'Ingreso FOA'!H131+'Ingreso PP'!H131</f>
        <v>281.77717699999999</v>
      </c>
      <c r="I131" s="169">
        <f>+'ingreso básico'!I131+'Ingreso FOA'!I131+'Ingreso PP'!I131</f>
        <v>271.33509695999999</v>
      </c>
      <c r="J131" s="169">
        <f>+'ingreso básico'!J131+'Ingreso FOA'!J131+'Ingreso PP'!J131</f>
        <v>272.45674200000008</v>
      </c>
      <c r="K131" s="169">
        <f>+'ingreso básico'!K131+'Ingreso FOA'!K131+'Ingreso PP'!K131</f>
        <v>292.16255646999997</v>
      </c>
      <c r="L131" s="169">
        <f>+'ingreso básico'!L131+'Ingreso FOA'!L131+'Ingreso PP'!L131</f>
        <v>287.89895883000003</v>
      </c>
      <c r="M131" s="169">
        <f>+'ingreso básico'!M131+'Ingreso FOA'!M131+'Ingreso PP'!M131</f>
        <v>327.86040276999995</v>
      </c>
      <c r="N131" s="170">
        <f>+'ingreso básico'!N131+'Ingreso FOA'!N131+'Ingreso PP'!N131</f>
        <v>318.37279173999997</v>
      </c>
      <c r="O131" s="164">
        <f t="shared" si="40"/>
        <v>993.30371308999997</v>
      </c>
      <c r="P131" s="130">
        <f t="shared" si="41"/>
        <v>2.5835658750939183</v>
      </c>
      <c r="Q131" s="166">
        <f t="shared" si="36"/>
        <v>3670.96619186</v>
      </c>
      <c r="R131" s="130">
        <f t="shared" si="37"/>
        <v>-1.0238051835167239</v>
      </c>
      <c r="S131" s="167">
        <f t="shared" si="38"/>
        <v>3887.4017434799998</v>
      </c>
      <c r="T131" s="130">
        <f t="shared" si="39"/>
        <v>5.1925557160465985</v>
      </c>
    </row>
    <row r="132" spans="2:20" ht="21" customHeight="1" x14ac:dyDescent="0.25">
      <c r="B132" s="67">
        <f>+'Ingreso PP'!B132</f>
        <v>2008</v>
      </c>
      <c r="C132" s="169">
        <f>+'ingreso básico'!C132+'Ingreso FOA'!C132+'Ingreso PP'!C132</f>
        <v>338.65502106000002</v>
      </c>
      <c r="D132" s="169">
        <f>+'ingreso básico'!D132+'Ingreso FOA'!D132+'Ingreso PP'!D132</f>
        <v>350.19129729999997</v>
      </c>
      <c r="E132" s="169">
        <f>+'ingreso básico'!E132+'Ingreso FOA'!E132+'Ingreso PP'!E132</f>
        <v>339.36090517999997</v>
      </c>
      <c r="F132" s="169">
        <f>+'ingreso básico'!F132+'Ingreso FOA'!F132+'Ingreso PP'!F132</f>
        <v>366.21469008999998</v>
      </c>
      <c r="G132" s="169">
        <f>+'ingreso básico'!G132+'Ingreso FOA'!G132+'Ingreso PP'!G132</f>
        <v>367.33076783000001</v>
      </c>
      <c r="H132" s="169">
        <f>+'ingreso básico'!H132+'Ingreso FOA'!H132+'Ingreso PP'!H132</f>
        <v>355.56251324999999</v>
      </c>
      <c r="I132" s="169">
        <f>+'ingreso básico'!I132+'Ingreso FOA'!I132+'Ingreso PP'!I132</f>
        <v>334.96345990000009</v>
      </c>
      <c r="J132" s="169">
        <f>+'ingreso básico'!J132+'Ingreso FOA'!J132+'Ingreso PP'!J132</f>
        <v>331.23906891000001</v>
      </c>
      <c r="K132" s="169">
        <f>+'ingreso básico'!K132+'Ingreso FOA'!K132+'Ingreso PP'!K132</f>
        <v>333.85542600000002</v>
      </c>
      <c r="L132" s="169">
        <f>+'ingreso básico'!L132+'Ingreso FOA'!L132+'Ingreso PP'!L132</f>
        <v>348.48218522999997</v>
      </c>
      <c r="M132" s="169">
        <f>+'ingreso básico'!M132+'Ingreso FOA'!M132+'Ingreso PP'!M132</f>
        <v>418.11701741000002</v>
      </c>
      <c r="N132" s="170">
        <f>+'ingreso básico'!N132+'Ingreso FOA'!N132+'Ingreso PP'!N132</f>
        <v>466.5427917799999</v>
      </c>
      <c r="O132" s="164">
        <f t="shared" si="40"/>
        <v>1028.2072235399999</v>
      </c>
      <c r="P132" s="130">
        <f t="shared" si="41"/>
        <v>3.5138810003459087</v>
      </c>
      <c r="Q132" s="166">
        <f t="shared" si="36"/>
        <v>4350.5151439399997</v>
      </c>
      <c r="R132" s="130">
        <f t="shared" si="37"/>
        <v>18.511446757173399</v>
      </c>
      <c r="S132" s="167">
        <f t="shared" si="38"/>
        <v>4592.78766997</v>
      </c>
      <c r="T132" s="130">
        <f t="shared" si="39"/>
        <v>18.145434226680646</v>
      </c>
    </row>
    <row r="133" spans="2:20" ht="21" customHeight="1" x14ac:dyDescent="0.25">
      <c r="B133" s="67">
        <f>+'Ingreso PP'!B133</f>
        <v>2009</v>
      </c>
      <c r="C133" s="169">
        <f>+'ingreso básico'!C133+'Ingreso FOA'!C133+'Ingreso PP'!C133</f>
        <v>498.3953180900001</v>
      </c>
      <c r="D133" s="169">
        <f>+'ingreso básico'!D133+'Ingreso FOA'!D133+'Ingreso PP'!D133</f>
        <v>471.75547902</v>
      </c>
      <c r="E133" s="169">
        <f>+'ingreso básico'!E133+'Ingreso FOA'!E133+'Ingreso PP'!E133</f>
        <v>417.99061055000004</v>
      </c>
      <c r="F133" s="169">
        <f>+'ingreso básico'!F133+'Ingreso FOA'!F133+'Ingreso PP'!F133</f>
        <v>381.46596809999994</v>
      </c>
      <c r="G133" s="169">
        <f>+'ingreso básico'!G133+'Ingreso FOA'!G133+'Ingreso PP'!G133</f>
        <v>328.14755422000002</v>
      </c>
      <c r="H133" s="169">
        <f>+'ingreso básico'!H133+'Ingreso FOA'!H133+'Ingreso PP'!H133</f>
        <v>261.83279076000002</v>
      </c>
      <c r="I133" s="169">
        <f>+'ingreso básico'!I133+'Ingreso FOA'!I133+'Ingreso PP'!I133</f>
        <v>256.09555710999996</v>
      </c>
      <c r="J133" s="169">
        <f>+'ingreso básico'!J133+'Ingreso FOA'!J133+'Ingreso PP'!J133</f>
        <v>250.44764659999998</v>
      </c>
      <c r="K133" s="169">
        <f>+'ingreso básico'!K133+'Ingreso FOA'!K133+'Ingreso PP'!K133</f>
        <v>258.79730347999998</v>
      </c>
      <c r="L133" s="169">
        <f>+'ingreso básico'!L133+'Ingreso FOA'!L133+'Ingreso PP'!L133</f>
        <v>263.99522657</v>
      </c>
      <c r="M133" s="169">
        <f>+'ingreso básico'!M133+'Ingreso FOA'!M133+'Ingreso PP'!M133</f>
        <v>290.88917913</v>
      </c>
      <c r="N133" s="170">
        <f>+'ingreso básico'!N133+'Ingreso FOA'!N133+'Ingreso PP'!N133</f>
        <v>306.36791159000001</v>
      </c>
      <c r="O133" s="164">
        <f t="shared" si="40"/>
        <v>1388.1414076600001</v>
      </c>
      <c r="P133" s="130">
        <f t="shared" si="41"/>
        <v>35.005996445034505</v>
      </c>
      <c r="Q133" s="166">
        <f t="shared" si="36"/>
        <v>3986.1805452200001</v>
      </c>
      <c r="R133" s="130">
        <f t="shared" si="37"/>
        <v>-8.3745162737220991</v>
      </c>
      <c r="S133" s="167">
        <f t="shared" si="38"/>
        <v>3699.0583139400001</v>
      </c>
      <c r="T133" s="130">
        <f t="shared" si="39"/>
        <v>-19.459409409968163</v>
      </c>
    </row>
    <row r="134" spans="2:20" ht="21" customHeight="1" x14ac:dyDescent="0.25">
      <c r="B134" s="67">
        <f>+'Ingreso PP'!B134</f>
        <v>2010</v>
      </c>
      <c r="C134" s="169">
        <f>+'ingreso básico'!C134+'Ingreso FOA'!C134+'Ingreso PP'!C134</f>
        <v>336.08344226999998</v>
      </c>
      <c r="D134" s="169">
        <f>+'ingreso básico'!D134+'Ingreso FOA'!D134+'Ingreso PP'!D134</f>
        <v>341.49653562999998</v>
      </c>
      <c r="E134" s="169">
        <f>+'ingreso básico'!E134+'Ingreso FOA'!E134+'Ingreso PP'!E134</f>
        <v>336.71841635999999</v>
      </c>
      <c r="F134" s="169">
        <f>+'ingreso básico'!F134+'Ingreso FOA'!F134+'Ingreso PP'!F134</f>
        <v>365.50109713999996</v>
      </c>
      <c r="G134" s="169">
        <f>+'ingreso básico'!G134+'Ingreso FOA'!G134+'Ingreso PP'!G134</f>
        <v>344.31825259000004</v>
      </c>
      <c r="H134" s="169">
        <f>+'ingreso básico'!H134+'Ingreso FOA'!H134+'Ingreso PP'!H134</f>
        <v>348.34774547000001</v>
      </c>
      <c r="I134" s="169">
        <f>+'ingreso básico'!I134+'Ingreso FOA'!I134+'Ingreso PP'!I134</f>
        <v>326.08782254000005</v>
      </c>
      <c r="J134" s="169">
        <f>+'ingreso básico'!J134+'Ingreso FOA'!J134+'Ingreso PP'!J134</f>
        <v>320.37928167000001</v>
      </c>
      <c r="K134" s="169">
        <f>+'ingreso básico'!K134+'Ingreso FOA'!K134+'Ingreso PP'!K134</f>
        <v>360.44002774</v>
      </c>
      <c r="L134" s="169">
        <f>+'ingreso básico'!L134+'Ingreso FOA'!L134+'Ingreso PP'!L134</f>
        <v>345.60617582000003</v>
      </c>
      <c r="M134" s="169">
        <f>+'ingreso básico'!M134+'Ingreso FOA'!M134+'Ingreso PP'!M134</f>
        <v>362.00045402000001</v>
      </c>
      <c r="N134" s="170">
        <f>+'ingreso básico'!N134+'Ingreso FOA'!N134+'Ingreso PP'!N134</f>
        <v>367.43363850000003</v>
      </c>
      <c r="O134" s="164">
        <f t="shared" si="40"/>
        <v>1014.2983942599999</v>
      </c>
      <c r="P134" s="130">
        <f t="shared" si="41"/>
        <v>-26.931190967798457</v>
      </c>
      <c r="Q134" s="166">
        <f t="shared" si="36"/>
        <v>4154.4128897499995</v>
      </c>
      <c r="R134" s="130">
        <f t="shared" si="37"/>
        <v>4.2203894836558176</v>
      </c>
      <c r="S134" s="167">
        <f t="shared" si="38"/>
        <v>4187.7444537300007</v>
      </c>
      <c r="T134" s="130">
        <f t="shared" si="39"/>
        <v>13.211095860488985</v>
      </c>
    </row>
    <row r="135" spans="2:20" ht="21" customHeight="1" x14ac:dyDescent="0.25">
      <c r="B135" s="67">
        <f>+'Ingreso PP'!B135</f>
        <v>2011</v>
      </c>
      <c r="C135" s="169">
        <f>+'ingreso básico'!C135+'Ingreso FOA'!C135+'Ingreso PP'!C135</f>
        <v>349.26379148000007</v>
      </c>
      <c r="D135" s="169">
        <f>+'ingreso básico'!D135+'Ingreso FOA'!D135+'Ingreso PP'!D135</f>
        <v>362.44756282999998</v>
      </c>
      <c r="E135" s="169">
        <f>+'ingreso básico'!E135+'Ingreso FOA'!E135+'Ingreso PP'!E135</f>
        <v>351.37850552000003</v>
      </c>
      <c r="F135" s="169">
        <f>+'ingreso básico'!F135+'Ingreso FOA'!F135+'Ingreso PP'!F135</f>
        <v>367.86127841000001</v>
      </c>
      <c r="G135" s="169">
        <f>+'ingreso básico'!G135+'Ingreso FOA'!G135+'Ingreso PP'!G135</f>
        <v>329.66291792999994</v>
      </c>
      <c r="H135" s="169">
        <f>+'ingreso básico'!H135+'Ingreso FOA'!H135+'Ingreso PP'!H135</f>
        <v>345.18299726999993</v>
      </c>
      <c r="I135" s="169">
        <f>+'ingreso básico'!I135+'Ingreso FOA'!I135+'Ingreso PP'!I135</f>
        <v>334.25526887000001</v>
      </c>
      <c r="J135" s="169">
        <f>+'ingreso básico'!J135+'Ingreso FOA'!J135+'Ingreso PP'!J135</f>
        <v>343.31881480000004</v>
      </c>
      <c r="K135" s="169">
        <f>+'ingreso básico'!K135+'Ingreso FOA'!K135+'Ingreso PP'!K135</f>
        <v>393.74894971000003</v>
      </c>
      <c r="L135" s="169">
        <f>+'ingreso básico'!L135+'Ingreso FOA'!L135+'Ingreso PP'!L135</f>
        <v>385.43026379999998</v>
      </c>
      <c r="M135" s="169">
        <f>+'ingreso básico'!M135+'Ingreso FOA'!M135+'Ingreso PP'!M135</f>
        <v>408.93406121999999</v>
      </c>
      <c r="N135" s="170">
        <f>+'ingreso básico'!N135+'Ingreso FOA'!N135+'Ingreso PP'!N135</f>
        <v>434.67105167</v>
      </c>
      <c r="O135" s="164">
        <f t="shared" si="40"/>
        <v>1063.08985983</v>
      </c>
      <c r="P135" s="130">
        <f t="shared" si="41"/>
        <v>4.8103660467289755</v>
      </c>
      <c r="Q135" s="166">
        <f t="shared" si="36"/>
        <v>4406.1554635100001</v>
      </c>
      <c r="R135" s="130">
        <f t="shared" si="37"/>
        <v>6.0596426123439517</v>
      </c>
      <c r="S135" s="167">
        <f t="shared" si="38"/>
        <v>4894.1452040799995</v>
      </c>
      <c r="T135" s="130">
        <f t="shared" si="39"/>
        <v>16.868286929991918</v>
      </c>
    </row>
    <row r="136" spans="2:20" ht="21" customHeight="1" x14ac:dyDescent="0.25">
      <c r="B136" s="67">
        <f>+'Ingreso PP'!B136</f>
        <v>2012</v>
      </c>
      <c r="C136" s="169">
        <f>+'ingreso básico'!C136+'Ingreso FOA'!C136+'Ingreso PP'!C136</f>
        <v>448.44339778</v>
      </c>
      <c r="D136" s="169">
        <f>+'ingreso básico'!D136+'Ingreso FOA'!D136+'Ingreso PP'!D136</f>
        <v>445.37206317000005</v>
      </c>
      <c r="E136" s="169">
        <f>+'ingreso básico'!E136+'Ingreso FOA'!E136+'Ingreso PP'!E136</f>
        <v>440.83889261999997</v>
      </c>
      <c r="F136" s="169">
        <f>+'ingreso básico'!F136+'Ingreso FOA'!F136+'Ingreso PP'!F136</f>
        <v>456.96581595000004</v>
      </c>
      <c r="G136" s="169">
        <f>+'ingreso básico'!G136+'Ingreso FOA'!G136+'Ingreso PP'!G136</f>
        <v>416.11863974000005</v>
      </c>
      <c r="H136" s="169">
        <f>+'ingreso básico'!H136+'Ingreso FOA'!H136+'Ingreso PP'!H136</f>
        <v>386.04798475000001</v>
      </c>
      <c r="I136" s="169">
        <f>+'ingreso básico'!I136+'Ingreso FOA'!I136+'Ingreso PP'!I136</f>
        <v>378.28257379000001</v>
      </c>
      <c r="J136" s="169">
        <f>+'ingreso básico'!J136+'Ingreso FOA'!J136+'Ingreso PP'!J136</f>
        <v>373.23436871999996</v>
      </c>
      <c r="K136" s="169">
        <f>+'ingreso básico'!K136+'Ingreso FOA'!K136+'Ingreso PP'!K136</f>
        <v>412.10492231999996</v>
      </c>
      <c r="L136" s="169">
        <f>+'ingreso básico'!L136+'Ingreso FOA'!L136+'Ingreso PP'!L136</f>
        <v>401.98729557000001</v>
      </c>
      <c r="M136" s="169">
        <f>+'ingreso básico'!M136+'Ingreso FOA'!M136+'Ingreso PP'!M136</f>
        <v>438.93048231</v>
      </c>
      <c r="N136" s="170">
        <f>+'ingreso básico'!N136+'Ingreso FOA'!N136+'Ingreso PP'!N136</f>
        <v>433.10251952999994</v>
      </c>
      <c r="O136" s="164">
        <f t="shared" si="40"/>
        <v>1334.65435357</v>
      </c>
      <c r="P136" s="130">
        <f t="shared" si="41"/>
        <v>25.544829651881564</v>
      </c>
      <c r="Q136" s="166">
        <f t="shared" si="36"/>
        <v>5031.4289562499998</v>
      </c>
      <c r="R136" s="130">
        <f t="shared" si="37"/>
        <v>14.190908557772474</v>
      </c>
      <c r="S136" s="167">
        <f t="shared" si="38"/>
        <v>4941.8259394599991</v>
      </c>
      <c r="T136" s="130">
        <f t="shared" si="39"/>
        <v>0.97424030942625528</v>
      </c>
    </row>
    <row r="137" spans="2:20" ht="21" customHeight="1" x14ac:dyDescent="0.25">
      <c r="B137" s="67">
        <f>+'Ingreso PP'!B137</f>
        <v>2013</v>
      </c>
      <c r="C137" s="169">
        <f>+'ingreso básico'!C137+'Ingreso FOA'!C137+'Ingreso PP'!C137</f>
        <v>441.45246622000002</v>
      </c>
      <c r="D137" s="169">
        <f>+'ingreso básico'!D137+'Ingreso FOA'!D137+'Ingreso PP'!D137</f>
        <v>439.47702380999993</v>
      </c>
      <c r="E137" s="169">
        <f>+'ingreso básico'!E137+'Ingreso FOA'!E137+'Ingreso PP'!E137</f>
        <v>426.87906992999996</v>
      </c>
      <c r="F137" s="169">
        <f>+'ingreso básico'!F137+'Ingreso FOA'!F137+'Ingreso PP'!F137</f>
        <v>426.22397137000007</v>
      </c>
      <c r="G137" s="169">
        <f>+'ingreso básico'!G137+'Ingreso FOA'!G137+'Ingreso PP'!G137</f>
        <v>392.20487356000001</v>
      </c>
      <c r="H137" s="169">
        <f>+'ingreso básico'!H137+'Ingreso FOA'!H137+'Ingreso PP'!H137</f>
        <v>377.94637232999997</v>
      </c>
      <c r="I137" s="169">
        <f>+'ingreso básico'!I137+'Ingreso FOA'!I137+'Ingreso PP'!I137</f>
        <v>356.62700235000005</v>
      </c>
      <c r="J137" s="169">
        <f>+'ingreso básico'!J137+'Ingreso FOA'!J137+'Ingreso PP'!J137</f>
        <v>398.15091549000005</v>
      </c>
      <c r="K137" s="169">
        <f>+'ingreso básico'!K137+'Ingreso FOA'!K137+'Ingreso PP'!K137</f>
        <v>395.88520364999999</v>
      </c>
      <c r="L137" s="169">
        <f>+'ingreso básico'!L137+'Ingreso FOA'!L137+'Ingreso PP'!L137</f>
        <v>384.06582739999999</v>
      </c>
      <c r="M137" s="169">
        <f>+'ingreso básico'!M137+'Ingreso FOA'!M137+'Ingreso PP'!M137</f>
        <v>408.18544372999997</v>
      </c>
      <c r="N137" s="170">
        <f>+'ingreso básico'!N137+'Ingreso FOA'!N137+'Ingreso PP'!N137</f>
        <v>374.25001963</v>
      </c>
      <c r="O137" s="164">
        <f t="shared" si="40"/>
        <v>1307.8085599599999</v>
      </c>
      <c r="P137" s="130">
        <f t="shared" si="41"/>
        <v>-2.0114416544022573</v>
      </c>
      <c r="Q137" s="166">
        <f t="shared" si="36"/>
        <v>4821.3481894699999</v>
      </c>
      <c r="R137" s="130">
        <f t="shared" si="37"/>
        <v>-4.1753698324417226</v>
      </c>
      <c r="S137" s="167">
        <f t="shared" si="38"/>
        <v>4677.6250189800003</v>
      </c>
      <c r="T137" s="130">
        <f t="shared" si="39"/>
        <v>-5.3462206827314613</v>
      </c>
    </row>
    <row r="138" spans="2:20" ht="21" customHeight="1" x14ac:dyDescent="0.25">
      <c r="B138" s="67">
        <f>+'Ingreso PP'!B138</f>
        <v>2014</v>
      </c>
      <c r="C138" s="169">
        <f>+'ingreso básico'!C138+'Ingreso FOA'!C138+'Ingreso PP'!C138</f>
        <v>399.70544539000002</v>
      </c>
      <c r="D138" s="169">
        <f>+'ingreso básico'!D138+'Ingreso FOA'!D138+'Ingreso PP'!D138</f>
        <v>422.69461031000003</v>
      </c>
      <c r="E138" s="169">
        <f>+'ingreso básico'!E138+'Ingreso FOA'!E138+'Ingreso PP'!E138</f>
        <v>400.56721319000002</v>
      </c>
      <c r="F138" s="169">
        <f>+'ingreso básico'!F138+'Ingreso FOA'!F138+'Ingreso PP'!F138</f>
        <v>417.00340664999999</v>
      </c>
      <c r="G138" s="169">
        <f>+'ingreso básico'!G138+'Ingreso FOA'!G138+'Ingreso PP'!G138</f>
        <v>372.03335523999999</v>
      </c>
      <c r="H138" s="169">
        <f>+'ingreso básico'!H138+'Ingreso FOA'!H138+'Ingreso PP'!H138</f>
        <v>348.45657595</v>
      </c>
      <c r="I138" s="169">
        <f>+'ingreso básico'!I138+'Ingreso FOA'!I138+'Ingreso PP'!I138</f>
        <v>343.76946124</v>
      </c>
      <c r="J138" s="169">
        <f>+'ingreso básico'!J138+'Ingreso FOA'!J138+'Ingreso PP'!J138</f>
        <v>360.51564205</v>
      </c>
      <c r="K138" s="169">
        <f>+'ingreso básico'!K138+'Ingreso FOA'!K138+'Ingreso PP'!K138</f>
        <v>400.69651395</v>
      </c>
      <c r="L138" s="169">
        <f>+'ingreso básico'!L138+'Ingreso FOA'!L138+'Ingreso PP'!L138</f>
        <v>382.78025522999997</v>
      </c>
      <c r="M138" s="169">
        <f>+'ingreso básico'!M138+'Ingreso FOA'!M138+'Ingreso PP'!M138</f>
        <v>396.03677306999998</v>
      </c>
      <c r="N138" s="170">
        <f>+'ingreso básico'!N138+'Ingreso FOA'!N138+'Ingreso PP'!N138</f>
        <v>390.26532338000004</v>
      </c>
      <c r="O138" s="164">
        <f t="shared" si="40"/>
        <v>1222.96726889</v>
      </c>
      <c r="P138" s="130">
        <f t="shared" si="41"/>
        <v>-6.4872867228055746</v>
      </c>
      <c r="Q138" s="166">
        <f t="shared" si="36"/>
        <v>4634.5245756499999</v>
      </c>
      <c r="R138" s="130">
        <f t="shared" si="37"/>
        <v>-3.8749247405119869</v>
      </c>
      <c r="S138" s="167">
        <f t="shared" si="38"/>
        <v>4579.7928743800003</v>
      </c>
      <c r="T138" s="130">
        <f t="shared" si="39"/>
        <v>-2.0914918190969689</v>
      </c>
    </row>
    <row r="139" spans="2:20" ht="21" customHeight="1" x14ac:dyDescent="0.25">
      <c r="B139" s="67">
        <f>+'Ingreso PP'!B139</f>
        <v>2015</v>
      </c>
      <c r="C139" s="169">
        <f>+'ingreso básico'!C139+'Ingreso FOA'!C139+'Ingreso PP'!C139</f>
        <v>404.54015864000002</v>
      </c>
      <c r="D139" s="169">
        <f>+'ingreso básico'!D139+'Ingreso FOA'!D139+'Ingreso PP'!D139</f>
        <v>426.85314883000001</v>
      </c>
      <c r="E139" s="169">
        <f>+'ingreso básico'!E139+'Ingreso FOA'!E139+'Ingreso PP'!E139</f>
        <v>398.78196132000005</v>
      </c>
      <c r="F139" s="169">
        <f>+'ingreso básico'!F139+'Ingreso FOA'!F139+'Ingreso PP'!F139</f>
        <v>410.46698736999997</v>
      </c>
      <c r="G139" s="169">
        <f>+'ingreso básico'!G139+'Ingreso FOA'!G139+'Ingreso PP'!G139</f>
        <v>340.64312617999997</v>
      </c>
      <c r="H139" s="169">
        <f>+'ingreso básico'!H139+'Ingreso FOA'!H139+'Ingreso PP'!H139</f>
        <v>324.44352312000001</v>
      </c>
      <c r="I139" s="169">
        <f>+'ingreso básico'!I139+'Ingreso FOA'!I139+'Ingreso PP'!I139</f>
        <v>287.17590998000003</v>
      </c>
      <c r="J139" s="169">
        <f>+'ingreso básico'!J139+'Ingreso FOA'!J139+'Ingreso PP'!J139</f>
        <v>277.89388958000006</v>
      </c>
      <c r="K139" s="169">
        <f>+'ingreso básico'!K139+'Ingreso FOA'!K139+'Ingreso PP'!K139</f>
        <v>310.51329293999999</v>
      </c>
      <c r="L139" s="169">
        <f>+'ingreso básico'!L139+'Ingreso FOA'!L139+'Ingreso PP'!L139</f>
        <v>293.92079477999999</v>
      </c>
      <c r="M139" s="169">
        <f>+'ingreso básico'!M139+'Ingreso FOA'!M139+'Ingreso PP'!M139</f>
        <v>308.16772106000002</v>
      </c>
      <c r="N139" s="170">
        <f>+'ingreso básico'!N139+'Ingreso FOA'!N139+'Ingreso PP'!N139</f>
        <v>306.69954619999999</v>
      </c>
      <c r="O139" s="164">
        <f t="shared" si="40"/>
        <v>1230.1752687900002</v>
      </c>
      <c r="P139" s="130">
        <f t="shared" si="41"/>
        <v>0.5893861662007005</v>
      </c>
      <c r="Q139" s="166">
        <f t="shared" si="36"/>
        <v>4090.1000600000007</v>
      </c>
      <c r="R139" s="130">
        <f>((Q139/Q137)-1)*100</f>
        <v>-15.166880729897747</v>
      </c>
      <c r="S139" s="167"/>
      <c r="T139" s="111"/>
    </row>
    <row r="140" spans="2:20" ht="21" customHeight="1" x14ac:dyDescent="0.25">
      <c r="B140" s="82">
        <f>+'Ingreso PP'!B140</f>
        <v>2016</v>
      </c>
      <c r="C140" s="172">
        <f>+'ingreso básico'!C140+'Ingreso FOA'!C140+'Ingreso PP'!C140</f>
        <v>312.04458138000007</v>
      </c>
      <c r="D140" s="172">
        <f>+'ingreso básico'!D140+'Ingreso FOA'!D140+'Ingreso PP'!D140</f>
        <v>298.77960447999999</v>
      </c>
      <c r="E140" s="172">
        <f>+'ingreso básico'!E140+'Ingreso FOA'!E140+'Ingreso PP'!E140</f>
        <v>300.91976675999996</v>
      </c>
      <c r="F140" s="172"/>
      <c r="G140" s="172"/>
      <c r="H140" s="172"/>
      <c r="I140" s="172"/>
      <c r="J140" s="172"/>
      <c r="K140" s="172"/>
      <c r="L140" s="172"/>
      <c r="M140" s="172"/>
      <c r="N140" s="173"/>
      <c r="O140" s="165">
        <f>SUM(C140:E140)</f>
        <v>911.74395262000007</v>
      </c>
      <c r="P140" s="137">
        <f t="shared" si="41"/>
        <v>-25.8850364048701</v>
      </c>
      <c r="Q140" s="114"/>
      <c r="R140" s="137"/>
      <c r="S140" s="168"/>
      <c r="T140" s="112"/>
    </row>
    <row r="141" spans="2:20" ht="21" customHeight="1" x14ac:dyDescent="0.25"/>
    <row r="142" spans="2:20" ht="21" customHeight="1" x14ac:dyDescent="0.25"/>
    <row r="143" spans="2:20" ht="21" customHeight="1" x14ac:dyDescent="0.25"/>
    <row r="144" spans="2:20" ht="21" customHeight="1" x14ac:dyDescent="0.25"/>
    <row r="145" ht="21" customHeight="1" x14ac:dyDescent="0.25"/>
    <row r="146" ht="21" customHeight="1" x14ac:dyDescent="0.25"/>
    <row r="147" ht="21" customHeight="1" x14ac:dyDescent="0.25"/>
    <row r="148" ht="21" customHeight="1" x14ac:dyDescent="0.25"/>
    <row r="149" ht="21" customHeight="1" x14ac:dyDescent="0.25"/>
    <row r="150" ht="21" customHeight="1" x14ac:dyDescent="0.25"/>
    <row r="151" ht="21" customHeight="1" x14ac:dyDescent="0.25"/>
    <row r="152" ht="21" customHeight="1" x14ac:dyDescent="0.25"/>
    <row r="153" ht="21" customHeight="1" x14ac:dyDescent="0.25"/>
    <row r="154" ht="21" customHeight="1" x14ac:dyDescent="0.25"/>
    <row r="155" ht="21" customHeight="1" x14ac:dyDescent="0.25"/>
    <row r="156" ht="21" customHeight="1" x14ac:dyDescent="0.25"/>
    <row r="157" ht="21" customHeight="1" x14ac:dyDescent="0.25"/>
    <row r="158" ht="21" customHeight="1" x14ac:dyDescent="0.25"/>
    <row r="159" ht="21" customHeight="1" x14ac:dyDescent="0.25"/>
    <row r="160" ht="21" customHeight="1" x14ac:dyDescent="0.25"/>
    <row r="161" ht="21" customHeight="1" x14ac:dyDescent="0.25"/>
    <row r="162" ht="21" customHeight="1" x14ac:dyDescent="0.25"/>
    <row r="163" ht="21" customHeight="1" x14ac:dyDescent="0.25"/>
    <row r="164" ht="21" customHeight="1" x14ac:dyDescent="0.25"/>
    <row r="165" ht="21" customHeight="1" x14ac:dyDescent="0.25"/>
    <row r="166" ht="21" customHeight="1" x14ac:dyDescent="0.25"/>
    <row r="167" ht="21" customHeight="1" x14ac:dyDescent="0.25"/>
    <row r="168" ht="21" customHeight="1" x14ac:dyDescent="0.25"/>
    <row r="169" ht="21" customHeight="1" x14ac:dyDescent="0.25"/>
    <row r="170" ht="21" customHeight="1" x14ac:dyDescent="0.25"/>
    <row r="171" ht="21" customHeight="1" x14ac:dyDescent="0.25"/>
    <row r="172" ht="21" customHeight="1" x14ac:dyDescent="0.25"/>
    <row r="173" ht="21" customHeight="1" x14ac:dyDescent="0.25"/>
    <row r="174" ht="21" customHeight="1" x14ac:dyDescent="0.25"/>
    <row r="175" ht="21" customHeight="1" x14ac:dyDescent="0.25"/>
    <row r="176" ht="21" customHeight="1" x14ac:dyDescent="0.25"/>
    <row r="177" ht="21" customHeight="1" x14ac:dyDescent="0.25"/>
    <row r="178" ht="21" customHeight="1" x14ac:dyDescent="0.25"/>
    <row r="179" ht="21" customHeight="1" x14ac:dyDescent="0.25"/>
    <row r="180" ht="21" customHeight="1" x14ac:dyDescent="0.25"/>
    <row r="181" ht="21" customHeight="1" x14ac:dyDescent="0.25"/>
    <row r="182" ht="21" customHeight="1" x14ac:dyDescent="0.25"/>
    <row r="183" ht="21" customHeight="1" x14ac:dyDescent="0.25"/>
    <row r="184" ht="21" customHeight="1" x14ac:dyDescent="0.25"/>
    <row r="185" ht="21" customHeight="1" x14ac:dyDescent="0.25"/>
    <row r="186" ht="21" customHeight="1" x14ac:dyDescent="0.25"/>
    <row r="187" ht="21" customHeight="1" x14ac:dyDescent="0.25"/>
    <row r="188" ht="21" customHeight="1" x14ac:dyDescent="0.25"/>
    <row r="189" ht="21" customHeight="1" x14ac:dyDescent="0.25"/>
    <row r="190" ht="21" customHeight="1" x14ac:dyDescent="0.25"/>
    <row r="191" ht="21" customHeight="1" x14ac:dyDescent="0.25"/>
    <row r="192" ht="21" customHeight="1" x14ac:dyDescent="0.25"/>
  </sheetData>
  <sortState ref="T5:U12">
    <sortCondition ref="T5:T12"/>
  </sortState>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Datos de Publicación</vt:lpstr>
      <vt:lpstr>Tabla de Contenido</vt:lpstr>
      <vt:lpstr>gen y demanda</vt:lpstr>
      <vt:lpstr>consumo</vt:lpstr>
      <vt:lpstr>clientes</vt:lpstr>
      <vt:lpstr>ingreso básico</vt:lpstr>
      <vt:lpstr>Ingreso FOA</vt:lpstr>
      <vt:lpstr>Ingreso PP</vt:lpstr>
      <vt:lpstr>Ingresos totales</vt:lpstr>
      <vt:lpstr>¢kWh básico</vt:lpstr>
      <vt:lpstr>¢kWh FOA</vt:lpstr>
      <vt:lpstr>¢kWh PP</vt:lpstr>
      <vt:lpstr>¢kWh total</vt:lpstr>
      <vt:lpstr>'¢kWh básico'!Print_Area</vt:lpstr>
      <vt:lpstr>'¢kWh FOA'!Print_Area</vt:lpstr>
      <vt:lpstr>'¢kWh PP'!Print_Area</vt:lpstr>
      <vt:lpstr>'¢kWh total'!Print_Area</vt:lpstr>
      <vt:lpstr>clientes!Print_Area</vt:lpstr>
      <vt:lpstr>consumo!Print_Area</vt:lpstr>
      <vt:lpstr>'gen y demanda'!Print_Area</vt:lpstr>
      <vt:lpstr>'ingreso básico'!Print_Area</vt:lpstr>
      <vt:lpstr>'Ingreso FOA'!Print_Area</vt:lpstr>
      <vt:lpstr>'Ingreso PP'!Print_Area</vt:lpstr>
      <vt:lpstr>'Ingresos totales'!Print_Area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Arleen Caraballo Melendez</dc:creator>
  <cp:lastModifiedBy>Arleen Caraballo Melendez</cp:lastModifiedBy>
  <cp:lastPrinted>2015-08-21T18:18:15Z</cp:lastPrinted>
  <dcterms:created xsi:type="dcterms:W3CDTF">2012-06-22T18:55:01Z</dcterms:created>
  <dcterms:modified xsi:type="dcterms:W3CDTF">2015-11-02T15:22:30Z</dcterms:modified>
</cp:coreProperties>
</file>