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pagan\Documents\DACO\Gasolina\Precios diarios vs EEUU\"/>
    </mc:Choice>
  </mc:AlternateContent>
  <bookViews>
    <workbookView xWindow="0" yWindow="0" windowWidth="20490" windowHeight="7755" tabRatio="601" activeTab="1"/>
  </bookViews>
  <sheets>
    <sheet name="Precio" sheetId="5" r:id="rId1"/>
    <sheet name="precio y margen" sheetId="8" r:id="rId2"/>
    <sheet name="Sheet2" sheetId="10" r:id="rId3"/>
    <sheet name="Sheet1" sheetId="9" r:id="rId4"/>
  </sheets>
  <definedNames>
    <definedName name="_xlnm.Print_Area" localSheetId="0">Precio!$A$1:$J$34</definedName>
    <definedName name="_xlnm.Print_Area" localSheetId="1">'precio y margen'!$A$1:$O$40</definedName>
  </definedNames>
  <calcPr calcId="152511"/>
</workbook>
</file>

<file path=xl/calcChain.xml><?xml version="1.0" encoding="utf-8"?>
<calcChain xmlns="http://schemas.openxmlformats.org/spreadsheetml/2006/main">
  <c r="M10" i="5" l="1"/>
  <c r="L10" i="5"/>
  <c r="K10" i="5"/>
  <c r="L13" i="5"/>
  <c r="K13" i="5"/>
  <c r="M16" i="5"/>
  <c r="L16" i="5"/>
  <c r="K16" i="5"/>
  <c r="M28" i="5"/>
  <c r="L28" i="5"/>
  <c r="K28" i="5"/>
  <c r="M34" i="5"/>
  <c r="L34" i="5"/>
  <c r="K34" i="5"/>
  <c r="H21" i="5"/>
  <c r="D21" i="5"/>
  <c r="B21" i="5"/>
  <c r="H20" i="5"/>
  <c r="D20" i="5"/>
  <c r="B20" i="5"/>
  <c r="H30" i="5"/>
  <c r="D30" i="5"/>
  <c r="B30" i="5"/>
  <c r="H29" i="5"/>
  <c r="D29" i="5"/>
  <c r="B29" i="5"/>
  <c r="H24" i="5"/>
  <c r="D24" i="5"/>
  <c r="B24" i="5"/>
  <c r="H23" i="5"/>
  <c r="D23" i="5"/>
  <c r="B23" i="5"/>
  <c r="H9" i="5"/>
  <c r="D9" i="5"/>
  <c r="B9" i="5"/>
  <c r="H8" i="5"/>
  <c r="D8" i="5"/>
  <c r="B8" i="5"/>
  <c r="H27" i="5"/>
  <c r="D27" i="5"/>
  <c r="B27" i="5"/>
  <c r="H26" i="5"/>
  <c r="D26" i="5"/>
  <c r="B26" i="5"/>
  <c r="H15" i="5"/>
  <c r="D15" i="5"/>
  <c r="B15" i="5"/>
  <c r="H14" i="5"/>
  <c r="D14" i="5"/>
  <c r="B14" i="5"/>
  <c r="H33" i="5"/>
  <c r="D33" i="5"/>
  <c r="B33" i="5"/>
  <c r="H32" i="5"/>
  <c r="D32" i="5"/>
  <c r="B32" i="5"/>
  <c r="H12" i="5"/>
  <c r="D12" i="5"/>
  <c r="B12" i="5"/>
  <c r="H11" i="5"/>
  <c r="D11" i="5"/>
  <c r="B11" i="5"/>
  <c r="M25" i="5" l="1"/>
  <c r="L25" i="5"/>
  <c r="K25" i="5"/>
  <c r="H18" i="5" l="1"/>
  <c r="D18" i="5"/>
  <c r="B18" i="5"/>
  <c r="H17" i="5"/>
  <c r="D17" i="5"/>
  <c r="B17" i="5"/>
  <c r="M31" i="5" l="1"/>
  <c r="L31" i="5"/>
  <c r="K31" i="5"/>
  <c r="M22" i="5" l="1"/>
  <c r="L22" i="5"/>
  <c r="K22" i="5"/>
  <c r="B22" i="5" l="1"/>
  <c r="D22" i="5"/>
  <c r="H22" i="5"/>
  <c r="K35" i="5" l="1"/>
  <c r="P13" i="5" l="1"/>
  <c r="Q13" i="5"/>
  <c r="R13" i="5"/>
  <c r="H10" i="5" l="1"/>
  <c r="D10" i="5"/>
  <c r="B10" i="5"/>
  <c r="B28" i="5" l="1"/>
  <c r="M35" i="5" l="1"/>
  <c r="G23" i="8" l="1"/>
  <c r="D34" i="5" l="1"/>
  <c r="L35" i="5" l="1"/>
  <c r="H19" i="5" l="1"/>
  <c r="M17" i="8" l="1"/>
  <c r="O21" i="8"/>
  <c r="J25" i="8" l="1"/>
  <c r="D16" i="5" l="1"/>
  <c r="B16" i="5" l="1"/>
  <c r="G32" i="8" l="1"/>
  <c r="H28" i="5" l="1"/>
  <c r="D28" i="5"/>
  <c r="H13" i="5" l="1"/>
  <c r="D13" i="5"/>
  <c r="B13" i="5"/>
  <c r="J14" i="8" l="1"/>
  <c r="J13" i="8"/>
  <c r="J12" i="8"/>
  <c r="B34" i="5" l="1"/>
  <c r="J35" i="8" l="1"/>
  <c r="J33" i="8" l="1"/>
  <c r="B25" i="5" l="1"/>
  <c r="D25" i="5"/>
  <c r="H25" i="5"/>
  <c r="D31" i="5" l="1"/>
  <c r="D19" i="5" l="1"/>
  <c r="G20" i="8" l="1"/>
  <c r="Q34" i="5" l="1"/>
  <c r="Q31" i="5"/>
  <c r="Q28" i="5"/>
  <c r="Q25" i="5"/>
  <c r="Q22" i="5"/>
  <c r="Q19" i="5"/>
  <c r="Q16" i="5"/>
  <c r="Q10" i="5"/>
  <c r="P34" i="5"/>
  <c r="P31" i="5"/>
  <c r="P28" i="5"/>
  <c r="P25" i="5"/>
  <c r="P22" i="5"/>
  <c r="P19" i="5"/>
  <c r="P16" i="5"/>
  <c r="P10" i="5"/>
  <c r="P35" i="5" l="1"/>
  <c r="Q35" i="5"/>
  <c r="R10" i="5" l="1"/>
  <c r="R19" i="5" l="1"/>
  <c r="R34" i="5" l="1"/>
  <c r="R31" i="5" l="1"/>
  <c r="R25" i="5"/>
  <c r="R28" i="5"/>
  <c r="R22" i="5"/>
  <c r="R16" i="5"/>
  <c r="R35" i="5" l="1"/>
  <c r="A3" i="8" l="1"/>
  <c r="H34" i="5" l="1"/>
  <c r="H31" i="5"/>
  <c r="B31" i="5"/>
  <c r="B19" i="5"/>
  <c r="H16" i="5"/>
  <c r="O34" i="8" l="1"/>
  <c r="M34" i="8"/>
  <c r="N34" i="8" s="1"/>
  <c r="J34" i="8"/>
  <c r="G34" i="8"/>
  <c r="I34" i="8" s="1"/>
  <c r="C34" i="8"/>
  <c r="E34" i="8" s="1"/>
  <c r="O33" i="8"/>
  <c r="M33" i="8"/>
  <c r="N33" i="8" s="1"/>
  <c r="G33" i="8"/>
  <c r="I33" i="8" s="1"/>
  <c r="C33" i="8"/>
  <c r="E33" i="8" s="1"/>
  <c r="L33" i="8" l="1"/>
  <c r="L34" i="8"/>
  <c r="B33" i="8"/>
  <c r="B34" i="8"/>
  <c r="F33" i="8"/>
  <c r="F34" i="8"/>
  <c r="D33" i="8"/>
  <c r="H33" i="8"/>
  <c r="D34" i="8"/>
  <c r="H34" i="8"/>
  <c r="O35" i="8" l="1"/>
  <c r="M35" i="8"/>
  <c r="N35" i="8" s="1"/>
  <c r="G35" i="8"/>
  <c r="I35" i="8" s="1"/>
  <c r="C35" i="8"/>
  <c r="O32" i="8"/>
  <c r="M32" i="8"/>
  <c r="N32" i="8" s="1"/>
  <c r="J32" i="8"/>
  <c r="I32" i="8"/>
  <c r="C32" i="8"/>
  <c r="E32" i="8" s="1"/>
  <c r="O31" i="8"/>
  <c r="M31" i="8"/>
  <c r="N31" i="8" s="1"/>
  <c r="J31" i="8"/>
  <c r="G31" i="8"/>
  <c r="I31" i="8" s="1"/>
  <c r="C31" i="8"/>
  <c r="E31" i="8" s="1"/>
  <c r="O30" i="8"/>
  <c r="M30" i="8"/>
  <c r="N30" i="8" s="1"/>
  <c r="J30" i="8"/>
  <c r="G30" i="8"/>
  <c r="H30" i="8" s="1"/>
  <c r="C30" i="8"/>
  <c r="D30" i="8" s="1"/>
  <c r="E35" i="8" l="1"/>
  <c r="D35" i="8"/>
  <c r="L30" i="8"/>
  <c r="L32" i="8"/>
  <c r="B31" i="8"/>
  <c r="D31" i="8"/>
  <c r="B35" i="8"/>
  <c r="F31" i="8"/>
  <c r="H31" i="8"/>
  <c r="F35" i="8"/>
  <c r="H35" i="8"/>
  <c r="L35" i="8"/>
  <c r="E30" i="8"/>
  <c r="I30" i="8"/>
  <c r="B30" i="8"/>
  <c r="F30" i="8"/>
  <c r="L31" i="8"/>
  <c r="B32" i="8"/>
  <c r="D32" i="8"/>
  <c r="F32" i="8"/>
  <c r="H32" i="8"/>
  <c r="C18" i="8" l="1"/>
  <c r="B18" i="8" s="1"/>
  <c r="G18" i="8"/>
  <c r="F18" i="8" s="1"/>
  <c r="C19" i="8"/>
  <c r="B19" i="8" s="1"/>
  <c r="G19" i="8"/>
  <c r="O29" i="8"/>
  <c r="O28" i="8"/>
  <c r="O27" i="8"/>
  <c r="M29" i="8"/>
  <c r="N29" i="8" s="1"/>
  <c r="M28" i="8"/>
  <c r="N28" i="8" s="1"/>
  <c r="M27" i="8"/>
  <c r="N27" i="8" s="1"/>
  <c r="O26" i="8"/>
  <c r="O25" i="8"/>
  <c r="O24" i="8"/>
  <c r="M26" i="8"/>
  <c r="N26" i="8" s="1"/>
  <c r="M25" i="8"/>
  <c r="N25" i="8" s="1"/>
  <c r="M24" i="8"/>
  <c r="N24" i="8" s="1"/>
  <c r="O23" i="8"/>
  <c r="O22" i="8"/>
  <c r="M23" i="8"/>
  <c r="N23" i="8" s="1"/>
  <c r="M22" i="8"/>
  <c r="N22" i="8" s="1"/>
  <c r="M21" i="8"/>
  <c r="N21" i="8" s="1"/>
  <c r="O20" i="8"/>
  <c r="O19" i="8"/>
  <c r="O18" i="8"/>
  <c r="M20" i="8"/>
  <c r="M19" i="8"/>
  <c r="N19" i="8" s="1"/>
  <c r="M18" i="8"/>
  <c r="N18" i="8" s="1"/>
  <c r="O17" i="8"/>
  <c r="O16" i="8"/>
  <c r="O15" i="8"/>
  <c r="N17" i="8"/>
  <c r="M16" i="8"/>
  <c r="N16" i="8" s="1"/>
  <c r="M15" i="8"/>
  <c r="N15" i="8" s="1"/>
  <c r="O14" i="8"/>
  <c r="O13" i="8"/>
  <c r="O12" i="8"/>
  <c r="M14" i="8"/>
  <c r="N14" i="8" s="1"/>
  <c r="M13" i="8"/>
  <c r="N13" i="8" s="1"/>
  <c r="M12" i="8"/>
  <c r="N12" i="8" s="1"/>
  <c r="O11" i="8"/>
  <c r="O10" i="8"/>
  <c r="O9" i="8"/>
  <c r="M11" i="8"/>
  <c r="N11" i="8" s="1"/>
  <c r="M10" i="8"/>
  <c r="N10" i="8" s="1"/>
  <c r="M9" i="8"/>
  <c r="N9" i="8" s="1"/>
  <c r="F19" i="8" l="1"/>
  <c r="I19" i="8"/>
  <c r="N20" i="8"/>
  <c r="L20" i="8"/>
  <c r="L23" i="8"/>
  <c r="L10" i="8"/>
  <c r="L24" i="8"/>
  <c r="L11" i="8"/>
  <c r="E19" i="8"/>
  <c r="I18" i="8"/>
  <c r="E18" i="8"/>
  <c r="H19" i="8"/>
  <c r="D19" i="8"/>
  <c r="H18" i="8"/>
  <c r="D18" i="8"/>
  <c r="L26" i="8"/>
  <c r="L13" i="8"/>
  <c r="L22" i="8"/>
  <c r="L29" i="8"/>
  <c r="L28" i="8"/>
  <c r="L21" i="8"/>
  <c r="L19" i="8"/>
  <c r="L17" i="8"/>
  <c r="L15" i="8"/>
  <c r="L12" i="8"/>
  <c r="L27" i="8"/>
  <c r="L25" i="8"/>
  <c r="L18" i="8"/>
  <c r="L16" i="8"/>
  <c r="L14" i="8"/>
  <c r="L9" i="8"/>
  <c r="J29" i="8"/>
  <c r="J28" i="8"/>
  <c r="J27" i="8"/>
  <c r="G29" i="8"/>
  <c r="H29" i="8" s="1"/>
  <c r="G28" i="8"/>
  <c r="H28" i="8" s="1"/>
  <c r="G27" i="8"/>
  <c r="I27" i="8" s="1"/>
  <c r="C29" i="8"/>
  <c r="D29" i="8" s="1"/>
  <c r="C28" i="8"/>
  <c r="D28" i="8" s="1"/>
  <c r="C27" i="8"/>
  <c r="E27" i="8" s="1"/>
  <c r="J17" i="8"/>
  <c r="G17" i="8"/>
  <c r="I17" i="8" s="1"/>
  <c r="C17" i="8"/>
  <c r="J16" i="8"/>
  <c r="G16" i="8"/>
  <c r="I16" i="8" s="1"/>
  <c r="C16" i="8"/>
  <c r="E16" i="8" s="1"/>
  <c r="J15" i="8"/>
  <c r="G15" i="8"/>
  <c r="I15" i="8" s="1"/>
  <c r="C15" i="8"/>
  <c r="E15" i="8" s="1"/>
  <c r="J24" i="8"/>
  <c r="J26" i="8"/>
  <c r="J23" i="8"/>
  <c r="J22" i="8"/>
  <c r="J21" i="8"/>
  <c r="J20" i="8"/>
  <c r="J19" i="8"/>
  <c r="J18" i="8"/>
  <c r="J11" i="8"/>
  <c r="J10" i="8"/>
  <c r="J9" i="8"/>
  <c r="G26" i="8"/>
  <c r="H26" i="8" s="1"/>
  <c r="G25" i="8"/>
  <c r="G24" i="8"/>
  <c r="I23" i="8"/>
  <c r="G22" i="8"/>
  <c r="G21" i="8"/>
  <c r="H21" i="8" s="1"/>
  <c r="H20" i="8"/>
  <c r="G14" i="8"/>
  <c r="H14" i="8" s="1"/>
  <c r="G13" i="8"/>
  <c r="H13" i="8" s="1"/>
  <c r="G12" i="8"/>
  <c r="I12" i="8" s="1"/>
  <c r="C26" i="8"/>
  <c r="E26" i="8" s="1"/>
  <c r="C25" i="8"/>
  <c r="E25" i="8" s="1"/>
  <c r="C24" i="8"/>
  <c r="D24" i="8" s="1"/>
  <c r="C23" i="8"/>
  <c r="E23" i="8" s="1"/>
  <c r="C22" i="8"/>
  <c r="E22" i="8" s="1"/>
  <c r="C21" i="8"/>
  <c r="C20" i="8"/>
  <c r="E20" i="8" s="1"/>
  <c r="C14" i="8"/>
  <c r="D14" i="8" s="1"/>
  <c r="C13" i="8"/>
  <c r="D13" i="8" s="1"/>
  <c r="C12" i="8"/>
  <c r="E12" i="8" s="1"/>
  <c r="G10" i="8"/>
  <c r="I10" i="8" s="1"/>
  <c r="G11" i="8"/>
  <c r="G9" i="8"/>
  <c r="I9" i="8" s="1"/>
  <c r="C11" i="8"/>
  <c r="C10" i="8"/>
  <c r="D10" i="8" s="1"/>
  <c r="C9" i="8"/>
  <c r="E17" i="8" l="1"/>
  <c r="D17" i="8"/>
  <c r="I11" i="8"/>
  <c r="H11" i="8"/>
  <c r="E11" i="8"/>
  <c r="D11" i="8"/>
  <c r="H24" i="8"/>
  <c r="F24" i="8"/>
  <c r="E9" i="8"/>
  <c r="D9" i="8"/>
  <c r="E21" i="8"/>
  <c r="D21" i="8"/>
  <c r="F29" i="8"/>
  <c r="I29" i="8"/>
  <c r="H25" i="8"/>
  <c r="F25" i="8"/>
  <c r="I22" i="8"/>
  <c r="H22" i="8"/>
  <c r="H23" i="8"/>
  <c r="E28" i="8"/>
  <c r="I28" i="8"/>
  <c r="F13" i="8"/>
  <c r="F11" i="8"/>
  <c r="I21" i="8"/>
  <c r="F21" i="8"/>
  <c r="I14" i="8"/>
  <c r="F14" i="8"/>
  <c r="I20" i="8"/>
  <c r="B14" i="8"/>
  <c r="E14" i="8"/>
  <c r="E13" i="8"/>
  <c r="H12" i="8"/>
  <c r="B22" i="8"/>
  <c r="D22" i="8"/>
  <c r="F20" i="8"/>
  <c r="D12" i="8"/>
  <c r="I13" i="8"/>
  <c r="F22" i="8"/>
  <c r="B10" i="8"/>
  <c r="F27" i="8"/>
  <c r="H16" i="8"/>
  <c r="H27" i="8"/>
  <c r="H9" i="8"/>
  <c r="H10" i="8"/>
  <c r="D25" i="8"/>
  <c r="D27" i="8"/>
  <c r="F28" i="8"/>
  <c r="B26" i="8"/>
  <c r="B21" i="8"/>
  <c r="B13" i="8"/>
  <c r="E24" i="8"/>
  <c r="B11" i="8"/>
  <c r="B24" i="8"/>
  <c r="I25" i="8"/>
  <c r="B28" i="8"/>
  <c r="I24" i="8"/>
  <c r="F12" i="8"/>
  <c r="E10" i="8"/>
  <c r="B12" i="8"/>
  <c r="H15" i="8"/>
  <c r="B25" i="8"/>
  <c r="F26" i="8"/>
  <c r="D20" i="8"/>
  <c r="B20" i="8"/>
  <c r="F9" i="8"/>
  <c r="F10" i="8"/>
  <c r="E29" i="8"/>
  <c r="B27" i="8"/>
  <c r="H17" i="8"/>
  <c r="D16" i="8"/>
  <c r="F16" i="8"/>
  <c r="I26" i="8"/>
  <c r="F23" i="8"/>
  <c r="B29" i="8"/>
  <c r="D26" i="8"/>
  <c r="D15" i="8"/>
  <c r="B15" i="8"/>
  <c r="F17" i="8"/>
  <c r="B23" i="8"/>
  <c r="B9" i="8"/>
  <c r="D23" i="8"/>
  <c r="B17" i="8"/>
  <c r="F15" i="8"/>
  <c r="B16" i="8"/>
</calcChain>
</file>

<file path=xl/sharedStrings.xml><?xml version="1.0" encoding="utf-8"?>
<sst xmlns="http://schemas.openxmlformats.org/spreadsheetml/2006/main" count="83" uniqueCount="51">
  <si>
    <t xml:space="preserve"> </t>
  </si>
  <si>
    <t xml:space="preserve">PRECIOS PREVALECIENTES DE MAYORISTAS DE GASOLINA </t>
  </si>
  <si>
    <t>GASOLINA SIN PLOMO Y DIESEL</t>
  </si>
  <si>
    <t>(en centavos por litro y por galón)</t>
  </si>
  <si>
    <t>Gasolina Regular</t>
  </si>
  <si>
    <t>Gasolina Premium</t>
  </si>
  <si>
    <t xml:space="preserve">FECHA </t>
  </si>
  <si>
    <t>Diesel</t>
  </si>
  <si>
    <t xml:space="preserve">  MAYORISTA</t>
  </si>
  <si>
    <t>(litro)</t>
  </si>
  <si>
    <t>(galón)</t>
  </si>
  <si>
    <t>(dd/mm/aa)</t>
  </si>
  <si>
    <t>Total Petroleum</t>
  </si>
  <si>
    <t xml:space="preserve">TORAL </t>
  </si>
  <si>
    <t>BVI Gas Inc DBA</t>
  </si>
  <si>
    <t>Auto</t>
  </si>
  <si>
    <t>Servicio</t>
  </si>
  <si>
    <t>Preparado por: Departamento de Asuntos del Consumidor, Division de Estudios Economicos, Oficina del Secretario</t>
  </si>
  <si>
    <t>DIESEl</t>
  </si>
  <si>
    <t>Bitas's Fuel Corp.**</t>
  </si>
  <si>
    <t>America Petroleum**</t>
  </si>
  <si>
    <t>* wholesale (importers)</t>
  </si>
  <si>
    <t>** wholesale (non-Importers)</t>
  </si>
  <si>
    <t>SOL PUERTO RICO*</t>
  </si>
  <si>
    <t>Puma Energy*</t>
  </si>
  <si>
    <t>Petroleum Corp.**</t>
  </si>
  <si>
    <t>Best Pet. Corp*</t>
  </si>
  <si>
    <t>Cabo Rojo Gas &amp; Oil**</t>
  </si>
  <si>
    <t>Peerless Oil*</t>
  </si>
  <si>
    <t>Regular</t>
  </si>
  <si>
    <t>Premium</t>
  </si>
  <si>
    <t>diesel</t>
  </si>
  <si>
    <t xml:space="preserve">                                                           </t>
  </si>
  <si>
    <t>Servicio*</t>
  </si>
  <si>
    <t>Completo*</t>
  </si>
  <si>
    <t>Puerto Rico Corp.</t>
  </si>
  <si>
    <t>SOL PUERTO RICO</t>
  </si>
  <si>
    <t>Puma Energy</t>
  </si>
  <si>
    <t>Petroleum Corp.</t>
  </si>
  <si>
    <t>Best Pet. Corp</t>
  </si>
  <si>
    <t>Cabo Rojo Gas &amp; Oil</t>
  </si>
  <si>
    <t>Peerless Oil</t>
  </si>
  <si>
    <t>Bita's</t>
  </si>
  <si>
    <t>American Petroleum</t>
  </si>
  <si>
    <t>*margen maximo de 15 centavos por galon en auto servicio y 21 centavos por galon en servicio completo</t>
  </si>
  <si>
    <t>Diesesl</t>
  </si>
  <si>
    <t>regular</t>
  </si>
  <si>
    <t>premium</t>
  </si>
  <si>
    <t>cambios en precios</t>
  </si>
  <si>
    <t>promedios</t>
  </si>
  <si>
    <t>12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</si>
</sst>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"/>
    <numFmt numFmtId="165" formatCode="mmmm\ d\,\ yyyy"/>
  </numFmts>
  <fonts count="12" x14ac:knownFonts="1">
    <font>
      <sz val="11"/>
      <color theme="1"/>
      <name val="Calibri"/>
      <family val="2"/>
      <scheme val="minor"/>
    </font>
    <font>
      <sz val="12"/>
      <name val="Lucida Bright"/>
      <family val="1"/>
    </font>
    <font>
      <b/>
      <sz val="12"/>
      <name val="Lucida Bright"/>
      <family val="1"/>
    </font>
    <font>
      <b/>
      <sz val="13"/>
      <name val="Lucida Bright"/>
      <family val="1"/>
    </font>
    <font>
      <sz val="13"/>
      <name val="Lucida Bright"/>
      <family val="1"/>
    </font>
    <font>
      <b/>
      <sz val="11"/>
      <name val="Lucida Bright"/>
      <family val="1"/>
    </font>
    <font>
      <sz val="11"/>
      <name val="Lucida Bright"/>
      <family val="1"/>
    </font>
    <font>
      <i/>
      <sz val="11"/>
      <color theme="1"/>
      <name val="Calibri"/>
      <family val="2"/>
      <scheme val="minor"/>
    </font>
    <font>
      <b/>
      <sz val="10"/>
      <name val="Lucida Bright"/>
      <family val="1"/>
    </font>
    <font>
      <sz val="10"/>
      <name val="Lucida Bright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Continuous"/>
    </xf>
    <xf numFmtId="164" fontId="5" fillId="2" borderId="11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65" fontId="6" fillId="2" borderId="15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2" borderId="0" xfId="0" applyFont="1" applyFill="1" applyBorder="1"/>
    <xf numFmtId="2" fontId="1" fillId="2" borderId="12" xfId="0" applyNumberFormat="1" applyFont="1" applyFill="1" applyBorder="1" applyAlignment="1">
      <alignment horizontal="center"/>
    </xf>
    <xf numFmtId="165" fontId="6" fillId="2" borderId="13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0" fillId="2" borderId="14" xfId="0" applyFill="1" applyBorder="1"/>
    <xf numFmtId="0" fontId="8" fillId="2" borderId="11" xfId="0" applyFont="1" applyFill="1" applyBorder="1" applyAlignment="1">
      <alignment horizontal="centerContinuous"/>
    </xf>
    <xf numFmtId="164" fontId="8" fillId="2" borderId="1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9" fillId="2" borderId="1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65" fontId="9" fillId="2" borderId="13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5" fillId="2" borderId="14" xfId="0" applyFont="1" applyFill="1" applyBorder="1"/>
    <xf numFmtId="0" fontId="1" fillId="2" borderId="13" xfId="0" applyFont="1" applyFill="1" applyBorder="1"/>
    <xf numFmtId="0" fontId="2" fillId="2" borderId="6" xfId="0" applyFont="1" applyFill="1" applyBorder="1"/>
    <xf numFmtId="2" fontId="5" fillId="0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2" fontId="8" fillId="3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0" fontId="0" fillId="2" borderId="10" xfId="0" applyFill="1" applyBorder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10" fillId="2" borderId="0" xfId="0" applyNumberFormat="1" applyFont="1" applyFill="1" applyBorder="1"/>
    <xf numFmtId="165" fontId="1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0" fillId="2" borderId="10" xfId="0" applyNumberFormat="1" applyFill="1" applyBorder="1"/>
    <xf numFmtId="0" fontId="11" fillId="2" borderId="0" xfId="0" applyFont="1" applyFill="1" applyBorder="1"/>
    <xf numFmtId="2" fontId="8" fillId="0" borderId="16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166686</xdr:colOff>
      <xdr:row>0</xdr:row>
      <xdr:rowOff>119063</xdr:rowOff>
    </xdr:from>
    <xdr:to>
      <xdr:col>0</xdr:col>
      <xdr:colOff>1309686</xdr:colOff>
      <xdr:row>4</xdr:row>
      <xdr:rowOff>95251</xdr:rowOff>
    </xdr:to>
    <xdr:pic>
      <xdr:nvPicPr>
        <xdr:cNvPr id="13" name="Picture 12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6" y="119063"/>
          <a:ext cx="1143000" cy="8334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238125</xdr:colOff>
      <xdr:row>0</xdr:row>
      <xdr:rowOff>59532</xdr:rowOff>
    </xdr:from>
    <xdr:to>
      <xdr:col>9</xdr:col>
      <xdr:colOff>1500188</xdr:colOff>
      <xdr:row>4</xdr:row>
      <xdr:rowOff>71438</xdr:rowOff>
    </xdr:to>
    <xdr:pic>
      <xdr:nvPicPr>
        <xdr:cNvPr id="16" name="Picture 15" descr="E:\LOGOS DACO\Logo DACO 40 Años_OFICIAL APROBAD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59532"/>
          <a:ext cx="1262063" cy="8691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169333</xdr:rowOff>
    </xdr:from>
    <xdr:to>
      <xdr:col>0</xdr:col>
      <xdr:colOff>1397000</xdr:colOff>
      <xdr:row>5</xdr:row>
      <xdr:rowOff>74083</xdr:rowOff>
    </xdr:to>
    <xdr:pic>
      <xdr:nvPicPr>
        <xdr:cNvPr id="4" name="Picture 3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69333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592665</xdr:colOff>
      <xdr:row>0</xdr:row>
      <xdr:rowOff>127001</xdr:rowOff>
    </xdr:from>
    <xdr:to>
      <xdr:col>14</xdr:col>
      <xdr:colOff>1121831</xdr:colOff>
      <xdr:row>5</xdr:row>
      <xdr:rowOff>31751</xdr:rowOff>
    </xdr:to>
    <xdr:pic>
      <xdr:nvPicPr>
        <xdr:cNvPr id="5" name="Picture 4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582" y="127001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opLeftCell="A4" zoomScaleNormal="100" workbookViewId="0">
      <selection activeCell="A3" sqref="A3:J3"/>
    </sheetView>
  </sheetViews>
  <sheetFormatPr defaultColWidth="9.140625" defaultRowHeight="15" x14ac:dyDescent="0.25"/>
  <cols>
    <col min="1" max="1" width="25.5703125" style="9" customWidth="1"/>
    <col min="2" max="2" width="12.85546875" style="9" customWidth="1"/>
    <col min="3" max="3" width="11.5703125" style="9" customWidth="1"/>
    <col min="4" max="4" width="11.85546875" style="9" customWidth="1"/>
    <col min="5" max="5" width="12.28515625" style="9" customWidth="1"/>
    <col min="6" max="6" width="24.140625" style="9" customWidth="1"/>
    <col min="7" max="7" width="3.5703125" style="9" customWidth="1"/>
    <col min="8" max="8" width="11.28515625" style="9" customWidth="1"/>
    <col min="9" max="9" width="10.42578125" style="9" customWidth="1"/>
    <col min="10" max="10" width="24" style="9" customWidth="1"/>
    <col min="11" max="17" width="9.140625" style="9"/>
    <col min="18" max="18" width="9.5703125" style="9" bestFit="1" customWidth="1"/>
    <col min="19" max="16384" width="9.140625" style="9"/>
  </cols>
  <sheetData>
    <row r="1" spans="1:20" ht="16.5" x14ac:dyDescent="0.25">
      <c r="A1" s="102" t="s">
        <v>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20" ht="16.5" customHeight="1" x14ac:dyDescent="0.25">
      <c r="A2" s="103" t="s">
        <v>50</v>
      </c>
      <c r="B2" s="103"/>
      <c r="C2" s="103"/>
      <c r="D2" s="103"/>
      <c r="E2" s="103"/>
      <c r="F2" s="103"/>
      <c r="G2" s="103"/>
      <c r="H2" s="103"/>
      <c r="I2" s="103"/>
      <c r="J2" s="103"/>
      <c r="K2" s="13"/>
      <c r="L2" s="13"/>
      <c r="M2" s="13"/>
    </row>
    <row r="3" spans="1:20" ht="16.5" x14ac:dyDescent="0.25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3"/>
      <c r="M3" s="13"/>
      <c r="N3" s="13"/>
      <c r="O3" s="13"/>
      <c r="P3" s="13"/>
    </row>
    <row r="4" spans="1:20" ht="16.5" x14ac:dyDescent="0.25">
      <c r="A4" s="102" t="s">
        <v>32</v>
      </c>
      <c r="B4" s="102"/>
      <c r="C4" s="102"/>
      <c r="D4" s="102"/>
      <c r="E4" s="102"/>
      <c r="F4" s="102"/>
      <c r="G4" s="102"/>
      <c r="H4" s="102"/>
      <c r="I4" s="102"/>
      <c r="J4" s="102"/>
      <c r="K4" s="13"/>
      <c r="L4" s="13"/>
    </row>
    <row r="5" spans="1:20" ht="12" customHeight="1" thickBot="1" x14ac:dyDescent="0.3">
      <c r="A5" s="10"/>
      <c r="B5" s="11"/>
      <c r="C5" s="38"/>
      <c r="D5" s="32"/>
      <c r="E5" s="32"/>
      <c r="F5" s="36"/>
      <c r="G5" s="37"/>
      <c r="H5" s="11"/>
      <c r="I5" s="10"/>
      <c r="J5" s="10"/>
      <c r="L5" s="9" t="s">
        <v>48</v>
      </c>
      <c r="O5" s="13"/>
      <c r="Q5" s="9" t="s">
        <v>49</v>
      </c>
    </row>
    <row r="6" spans="1:20" ht="16.5" x14ac:dyDescent="0.25">
      <c r="A6" s="66"/>
      <c r="B6" s="4" t="s">
        <v>4</v>
      </c>
      <c r="C6" s="60"/>
      <c r="D6" s="4" t="s">
        <v>5</v>
      </c>
      <c r="E6" s="60"/>
      <c r="F6" s="62" t="s">
        <v>6</v>
      </c>
      <c r="G6" s="33"/>
      <c r="H6" s="1" t="s">
        <v>7</v>
      </c>
      <c r="I6" s="64"/>
      <c r="J6" s="62" t="s">
        <v>6</v>
      </c>
      <c r="M6" s="13"/>
      <c r="N6" s="13"/>
      <c r="O6" s="13"/>
      <c r="P6" s="13"/>
    </row>
    <row r="7" spans="1:20" ht="17.25" thickBot="1" x14ac:dyDescent="0.3">
      <c r="A7" s="67" t="s">
        <v>8</v>
      </c>
      <c r="B7" s="6" t="s">
        <v>9</v>
      </c>
      <c r="C7" s="61" t="s">
        <v>10</v>
      </c>
      <c r="D7" s="6" t="s">
        <v>9</v>
      </c>
      <c r="E7" s="61" t="s">
        <v>10</v>
      </c>
      <c r="F7" s="63" t="s">
        <v>11</v>
      </c>
      <c r="G7" s="12"/>
      <c r="H7" s="2" t="s">
        <v>9</v>
      </c>
      <c r="I7" s="65" t="s">
        <v>10</v>
      </c>
      <c r="J7" s="63" t="s">
        <v>11</v>
      </c>
      <c r="K7" s="9" t="s">
        <v>29</v>
      </c>
      <c r="L7" s="9" t="s">
        <v>30</v>
      </c>
      <c r="M7" s="83" t="s">
        <v>31</v>
      </c>
      <c r="N7" s="94"/>
      <c r="O7" s="94"/>
      <c r="P7" s="83" t="s">
        <v>46</v>
      </c>
      <c r="Q7" s="9" t="s">
        <v>47</v>
      </c>
      <c r="R7" s="9" t="s">
        <v>45</v>
      </c>
    </row>
    <row r="8" spans="1:20" ht="15.75" x14ac:dyDescent="0.25">
      <c r="A8" s="68" t="s">
        <v>12</v>
      </c>
      <c r="B8" s="14">
        <f t="shared" ref="B8:B9" si="0">C8/3.7854</f>
        <v>59.700427960057063</v>
      </c>
      <c r="C8" s="34">
        <v>225.99</v>
      </c>
      <c r="D8" s="14">
        <f t="shared" ref="D8:D9" si="1">E8/3.7854</f>
        <v>67.699582606857916</v>
      </c>
      <c r="E8" s="34">
        <v>256.27</v>
      </c>
      <c r="F8" s="31">
        <v>42557</v>
      </c>
      <c r="G8" s="31"/>
      <c r="H8" s="14">
        <f t="shared" ref="H8:H9" si="2">I8/3.7854</f>
        <v>55.700850636656625</v>
      </c>
      <c r="I8" s="34">
        <v>210.85</v>
      </c>
      <c r="J8" s="31">
        <v>42557</v>
      </c>
      <c r="K8" s="13"/>
      <c r="L8" s="13"/>
    </row>
    <row r="9" spans="1:20" ht="15.75" x14ac:dyDescent="0.25">
      <c r="A9" s="68"/>
      <c r="B9" s="14">
        <f t="shared" si="0"/>
        <v>57.948961800602319</v>
      </c>
      <c r="C9" s="34">
        <v>219.36</v>
      </c>
      <c r="D9" s="14">
        <f t="shared" si="1"/>
        <v>65.950758176150472</v>
      </c>
      <c r="E9" s="34">
        <v>249.65</v>
      </c>
      <c r="F9" s="31">
        <v>42559</v>
      </c>
      <c r="G9" s="31"/>
      <c r="H9" s="14">
        <f t="shared" si="2"/>
        <v>54.699635441432875</v>
      </c>
      <c r="I9" s="34">
        <v>207.06</v>
      </c>
      <c r="J9" s="31">
        <v>42559</v>
      </c>
      <c r="K9" s="99"/>
      <c r="L9" s="77"/>
      <c r="M9" s="77"/>
      <c r="N9" s="13"/>
      <c r="O9" s="13"/>
    </row>
    <row r="10" spans="1:20" ht="16.5" thickBot="1" x14ac:dyDescent="0.3">
      <c r="A10" s="68"/>
      <c r="B10" s="15">
        <f t="shared" ref="B10" si="3">C10/3.7854</f>
        <v>58.300311723992181</v>
      </c>
      <c r="C10" s="29">
        <v>220.69</v>
      </c>
      <c r="D10" s="15">
        <f t="shared" ref="D10" si="4">E10/3.7854</f>
        <v>66.299466370793041</v>
      </c>
      <c r="E10" s="29">
        <v>250.97</v>
      </c>
      <c r="F10" s="35">
        <v>42563</v>
      </c>
      <c r="G10" s="31"/>
      <c r="H10" s="15">
        <f t="shared" ref="H10" si="5">I10/3.7854</f>
        <v>54.699635441432875</v>
      </c>
      <c r="I10" s="29">
        <v>207.06</v>
      </c>
      <c r="J10" s="35">
        <v>42563</v>
      </c>
      <c r="K10" s="99">
        <f>C10-C9</f>
        <v>1.3299999999999841</v>
      </c>
      <c r="L10" s="77">
        <f>E10-E9</f>
        <v>1.3199999999999932</v>
      </c>
      <c r="M10" s="77">
        <f>I10-I9</f>
        <v>0</v>
      </c>
      <c r="N10" s="77"/>
      <c r="O10" s="77"/>
      <c r="P10" s="91">
        <f>C10</f>
        <v>220.69</v>
      </c>
      <c r="Q10" s="91">
        <f>E10</f>
        <v>250.97</v>
      </c>
      <c r="R10" s="91">
        <f>I10</f>
        <v>207.06</v>
      </c>
    </row>
    <row r="11" spans="1:20" ht="15.75" x14ac:dyDescent="0.25">
      <c r="A11" s="69" t="s">
        <v>23</v>
      </c>
      <c r="B11" s="14">
        <f t="shared" ref="B11:B12" si="6">C11/3.7854</f>
        <v>58.701854493580598</v>
      </c>
      <c r="C11" s="34">
        <v>222.21</v>
      </c>
      <c r="D11" s="14">
        <f t="shared" ref="D11:D12" si="7">E11/3.7854</f>
        <v>68.700797802081681</v>
      </c>
      <c r="E11" s="34">
        <v>260.06</v>
      </c>
      <c r="F11" s="31">
        <v>42559</v>
      </c>
      <c r="G11" s="31"/>
      <c r="H11" s="14">
        <f t="shared" ref="H11:H12" si="8">I11/3.7854</f>
        <v>51.701273313256195</v>
      </c>
      <c r="I11" s="34">
        <v>195.71</v>
      </c>
      <c r="J11" s="31">
        <v>42559</v>
      </c>
      <c r="K11" s="81"/>
      <c r="L11" s="13"/>
      <c r="M11" s="13"/>
      <c r="N11" s="13"/>
      <c r="O11" s="13"/>
      <c r="P11" s="13"/>
      <c r="Q11" s="13"/>
      <c r="R11" s="13"/>
      <c r="S11" s="13"/>
    </row>
    <row r="12" spans="1:20" ht="15.75" x14ac:dyDescent="0.25">
      <c r="A12" s="68"/>
      <c r="B12" s="14">
        <f t="shared" si="6"/>
        <v>58.701854493580598</v>
      </c>
      <c r="C12" s="34">
        <v>222.21</v>
      </c>
      <c r="D12" s="14">
        <f t="shared" si="7"/>
        <v>68.700797802081681</v>
      </c>
      <c r="E12" s="34">
        <v>260.06</v>
      </c>
      <c r="F12" s="31">
        <v>42560</v>
      </c>
      <c r="G12" s="31"/>
      <c r="H12" s="14">
        <f t="shared" si="8"/>
        <v>50.700058118032437</v>
      </c>
      <c r="I12" s="34">
        <v>191.92</v>
      </c>
      <c r="J12" s="31">
        <v>42560</v>
      </c>
      <c r="K12" s="99"/>
      <c r="L12" s="77"/>
      <c r="M12" s="77"/>
      <c r="N12" s="13"/>
      <c r="O12" s="13"/>
      <c r="P12" s="13"/>
      <c r="R12" s="13"/>
      <c r="S12" s="13"/>
    </row>
    <row r="13" spans="1:20" ht="16.5" thickBot="1" x14ac:dyDescent="0.3">
      <c r="A13" s="70"/>
      <c r="B13" s="15">
        <f t="shared" ref="B13:B18" si="9">C13/3.7854</f>
        <v>57.70063929835684</v>
      </c>
      <c r="C13" s="29">
        <v>218.42</v>
      </c>
      <c r="D13" s="15">
        <f t="shared" ref="D13:D18" si="10">E13/3.7854</f>
        <v>67.699582606857916</v>
      </c>
      <c r="E13" s="29">
        <v>256.27</v>
      </c>
      <c r="F13" s="35">
        <v>42563</v>
      </c>
      <c r="G13" s="31"/>
      <c r="H13" s="15">
        <f t="shared" ref="H13:H21" si="11">I13/3.7854</f>
        <v>50.700058118032437</v>
      </c>
      <c r="I13" s="29">
        <v>191.92</v>
      </c>
      <c r="J13" s="35">
        <v>42563</v>
      </c>
      <c r="K13" s="99">
        <f>C13-C12</f>
        <v>-3.7900000000000205</v>
      </c>
      <c r="L13" s="77">
        <f>E13-E12</f>
        <v>-3.7900000000000205</v>
      </c>
      <c r="M13" s="77"/>
      <c r="N13" s="77"/>
      <c r="O13" s="77"/>
      <c r="P13" s="91">
        <f>C13</f>
        <v>218.42</v>
      </c>
      <c r="Q13" s="91">
        <f>E13</f>
        <v>256.27</v>
      </c>
      <c r="R13" s="91">
        <f>I13</f>
        <v>191.92</v>
      </c>
    </row>
    <row r="14" spans="1:20" ht="15.75" x14ac:dyDescent="0.25">
      <c r="A14" s="69" t="s">
        <v>24</v>
      </c>
      <c r="B14" s="14">
        <f t="shared" si="9"/>
        <v>56.678290273154751</v>
      </c>
      <c r="C14" s="34">
        <v>214.55</v>
      </c>
      <c r="D14" s="14">
        <f t="shared" si="10"/>
        <v>67.416917630897657</v>
      </c>
      <c r="E14" s="34">
        <v>255.2</v>
      </c>
      <c r="F14" s="31">
        <v>42559</v>
      </c>
      <c r="G14" s="31"/>
      <c r="H14" s="14">
        <f t="shared" si="11"/>
        <v>54.129022032017751</v>
      </c>
      <c r="I14" s="34">
        <v>204.9</v>
      </c>
      <c r="J14" s="31">
        <v>42559</v>
      </c>
      <c r="K14" s="81"/>
      <c r="L14" s="13"/>
      <c r="M14" s="77"/>
      <c r="N14" s="13"/>
      <c r="O14" s="13"/>
      <c r="S14" s="13"/>
    </row>
    <row r="15" spans="1:20" ht="15.75" x14ac:dyDescent="0.25">
      <c r="A15" s="68"/>
      <c r="B15" s="14">
        <f t="shared" ref="B15" si="12">C15/3.7854</f>
        <v>56.876419929201674</v>
      </c>
      <c r="C15" s="34">
        <v>215.3</v>
      </c>
      <c r="D15" s="14">
        <f t="shared" ref="D15" si="13">E15/3.7854</f>
        <v>67.615047286944574</v>
      </c>
      <c r="E15" s="34">
        <v>255.95</v>
      </c>
      <c r="F15" s="31">
        <v>42560</v>
      </c>
      <c r="G15" s="31"/>
      <c r="H15" s="14">
        <f t="shared" ref="H15" si="14">I15/3.7854</f>
        <v>54.129022032017751</v>
      </c>
      <c r="I15" s="34">
        <v>204.9</v>
      </c>
      <c r="J15" s="31">
        <v>42560</v>
      </c>
      <c r="K15" s="77"/>
      <c r="L15" s="77"/>
      <c r="M15" s="77"/>
      <c r="N15" s="13"/>
      <c r="O15" s="13"/>
      <c r="P15" s="91"/>
      <c r="R15" s="91"/>
      <c r="T15" s="91"/>
    </row>
    <row r="16" spans="1:20" ht="16.5" thickBot="1" x14ac:dyDescent="0.3">
      <c r="A16" s="68"/>
      <c r="B16" s="15">
        <f t="shared" si="9"/>
        <v>57.07454958524859</v>
      </c>
      <c r="C16" s="29">
        <v>216.05</v>
      </c>
      <c r="D16" s="15">
        <f t="shared" si="10"/>
        <v>67.81317694299149</v>
      </c>
      <c r="E16" s="29">
        <v>256.7</v>
      </c>
      <c r="F16" s="35">
        <v>42563</v>
      </c>
      <c r="G16" s="31"/>
      <c r="H16" s="15">
        <f t="shared" si="11"/>
        <v>54.129022032017751</v>
      </c>
      <c r="I16" s="29">
        <v>204.9</v>
      </c>
      <c r="J16" s="35">
        <v>42563</v>
      </c>
      <c r="K16" s="99">
        <f>C16-C15</f>
        <v>0.75</v>
      </c>
      <c r="L16" s="77">
        <f>E16-E15</f>
        <v>0.75</v>
      </c>
      <c r="M16" s="77">
        <f>I16-I15</f>
        <v>0</v>
      </c>
      <c r="N16" s="77"/>
      <c r="O16" s="77"/>
      <c r="P16" s="91">
        <f>C16</f>
        <v>216.05</v>
      </c>
      <c r="Q16" s="91">
        <f>E16</f>
        <v>256.7</v>
      </c>
      <c r="R16" s="91">
        <f>I16</f>
        <v>204.9</v>
      </c>
    </row>
    <row r="17" spans="1:19" ht="15.75" x14ac:dyDescent="0.25">
      <c r="A17" s="69" t="s">
        <v>13</v>
      </c>
      <c r="B17" s="14">
        <f t="shared" si="9"/>
        <v>57.737623500818934</v>
      </c>
      <c r="C17" s="34">
        <v>218.56</v>
      </c>
      <c r="D17" s="14">
        <f t="shared" si="10"/>
        <v>66.737993342843552</v>
      </c>
      <c r="E17" s="34">
        <v>252.63</v>
      </c>
      <c r="F17" s="31">
        <v>42549</v>
      </c>
      <c r="G17" s="31"/>
      <c r="H17" s="14">
        <f t="shared" si="11"/>
        <v>50.739684049241824</v>
      </c>
      <c r="I17" s="34">
        <v>192.07</v>
      </c>
      <c r="J17" s="31">
        <v>42549</v>
      </c>
      <c r="K17" s="81"/>
      <c r="L17" s="13"/>
      <c r="M17" s="13"/>
      <c r="N17" s="13"/>
      <c r="O17" s="13"/>
    </row>
    <row r="18" spans="1:19" ht="15.75" x14ac:dyDescent="0.25">
      <c r="A18" s="68" t="s">
        <v>25</v>
      </c>
      <c r="B18" s="14">
        <f t="shared" si="9"/>
        <v>57.737623500818934</v>
      </c>
      <c r="C18" s="34">
        <v>218.56</v>
      </c>
      <c r="D18" s="14">
        <f t="shared" si="10"/>
        <v>66.737993342843552</v>
      </c>
      <c r="E18" s="34">
        <v>252.63</v>
      </c>
      <c r="F18" s="31">
        <v>42551</v>
      </c>
      <c r="G18" s="31"/>
      <c r="H18" s="14">
        <f t="shared" ref="H18" si="15">I18/3.7854</f>
        <v>50.945738891530617</v>
      </c>
      <c r="I18" s="34">
        <v>192.85</v>
      </c>
      <c r="J18" s="31">
        <v>42551</v>
      </c>
      <c r="K18" s="99"/>
      <c r="L18" s="77"/>
      <c r="M18" s="77"/>
      <c r="N18" s="13"/>
      <c r="O18" s="13"/>
    </row>
    <row r="19" spans="1:19" ht="16.5" thickBot="1" x14ac:dyDescent="0.3">
      <c r="A19" s="70"/>
      <c r="B19" s="15">
        <f t="shared" ref="B19:D21" si="16">C19/3.7854</f>
        <v>56.739050034342469</v>
      </c>
      <c r="C19" s="29">
        <v>214.78</v>
      </c>
      <c r="D19" s="15">
        <f t="shared" si="16"/>
        <v>65.739419876367094</v>
      </c>
      <c r="E19" s="29">
        <v>248.85</v>
      </c>
      <c r="F19" s="35">
        <v>42557</v>
      </c>
      <c r="G19" s="31"/>
      <c r="H19" s="15">
        <f t="shared" si="11"/>
        <v>49.741110582765359</v>
      </c>
      <c r="I19" s="29">
        <v>188.29</v>
      </c>
      <c r="J19" s="35">
        <v>42557</v>
      </c>
      <c r="K19" s="99"/>
      <c r="L19" s="77"/>
      <c r="M19" s="77"/>
      <c r="N19" s="77"/>
      <c r="O19" s="77"/>
      <c r="P19" s="91">
        <f>C19</f>
        <v>214.78</v>
      </c>
      <c r="Q19" s="91">
        <f>E19</f>
        <v>248.85</v>
      </c>
      <c r="R19" s="91">
        <f>I19</f>
        <v>188.29</v>
      </c>
    </row>
    <row r="20" spans="1:19" ht="15.75" x14ac:dyDescent="0.25">
      <c r="A20" s="69" t="s">
        <v>26</v>
      </c>
      <c r="B20" s="14">
        <f t="shared" si="16"/>
        <v>53.759180007396836</v>
      </c>
      <c r="C20" s="34">
        <v>203.5</v>
      </c>
      <c r="D20" s="14">
        <f t="shared" si="16"/>
        <v>59.042637501981297</v>
      </c>
      <c r="E20" s="34">
        <v>223.5</v>
      </c>
      <c r="F20" s="31">
        <v>42559</v>
      </c>
      <c r="G20" s="31"/>
      <c r="H20" s="14">
        <f t="shared" si="11"/>
        <v>47.947376763353937</v>
      </c>
      <c r="I20" s="34">
        <v>181.5</v>
      </c>
      <c r="J20" s="31">
        <v>42559</v>
      </c>
      <c r="K20" s="81"/>
      <c r="L20" s="13"/>
      <c r="M20" s="13"/>
      <c r="O20" s="13"/>
    </row>
    <row r="21" spans="1:19" ht="15.75" x14ac:dyDescent="0.25">
      <c r="A21" s="68"/>
      <c r="B21" s="14">
        <f t="shared" si="16"/>
        <v>53.864849157288532</v>
      </c>
      <c r="C21" s="34">
        <v>203.9</v>
      </c>
      <c r="D21" s="14">
        <f t="shared" si="16"/>
        <v>59.148306651872986</v>
      </c>
      <c r="E21" s="34">
        <v>223.9</v>
      </c>
      <c r="F21" s="31">
        <v>42560</v>
      </c>
      <c r="G21" s="31"/>
      <c r="H21" s="14">
        <f t="shared" si="11"/>
        <v>48.317218787974852</v>
      </c>
      <c r="I21" s="34">
        <v>182.9</v>
      </c>
      <c r="J21" s="31">
        <v>42560</v>
      </c>
      <c r="K21" s="77"/>
      <c r="L21" s="77"/>
      <c r="M21" s="77"/>
      <c r="P21" s="13"/>
      <c r="R21" s="13"/>
    </row>
    <row r="22" spans="1:19" ht="16.5" thickBot="1" x14ac:dyDescent="0.3">
      <c r="A22" s="70"/>
      <c r="B22" s="15">
        <f t="shared" ref="B22" si="17">C22/3.7854</f>
        <v>54.129022032017751</v>
      </c>
      <c r="C22" s="29">
        <v>204.9</v>
      </c>
      <c r="D22" s="15">
        <f t="shared" ref="D22" si="18">E22/3.7854</f>
        <v>59.412479526602212</v>
      </c>
      <c r="E22" s="29">
        <v>224.9</v>
      </c>
      <c r="F22" s="35">
        <v>42563</v>
      </c>
      <c r="G22" s="31"/>
      <c r="H22" s="15">
        <f t="shared" ref="H22:H34" si="19">I22/3.7854</f>
        <v>48.581391662704071</v>
      </c>
      <c r="I22" s="29">
        <v>183.9</v>
      </c>
      <c r="J22" s="35">
        <v>42563</v>
      </c>
      <c r="K22" s="99">
        <f>C22-C21</f>
        <v>1</v>
      </c>
      <c r="L22" s="77">
        <f>E22-E21</f>
        <v>1</v>
      </c>
      <c r="M22" s="77">
        <f>I22-I21</f>
        <v>1</v>
      </c>
      <c r="N22" s="13"/>
      <c r="O22" s="77"/>
      <c r="P22" s="91">
        <f>C22</f>
        <v>204.9</v>
      </c>
      <c r="Q22" s="91">
        <f>E22</f>
        <v>224.9</v>
      </c>
      <c r="R22" s="91">
        <f>I22</f>
        <v>183.9</v>
      </c>
    </row>
    <row r="23" spans="1:19" ht="15.75" x14ac:dyDescent="0.25">
      <c r="A23" s="69" t="s">
        <v>14</v>
      </c>
      <c r="B23" s="14">
        <f t="shared" ref="B23:B24" si="20">C23/3.7854</f>
        <v>52.808157658371641</v>
      </c>
      <c r="C23" s="34">
        <v>199.9</v>
      </c>
      <c r="D23" s="14">
        <f t="shared" ref="D23:D24" si="21">E23/3.7854</f>
        <v>58.091615152956095</v>
      </c>
      <c r="E23" s="34">
        <v>219.9</v>
      </c>
      <c r="F23" s="31">
        <v>42559</v>
      </c>
      <c r="G23" s="31"/>
      <c r="H23" s="14">
        <f t="shared" si="19"/>
        <v>49.109737412162517</v>
      </c>
      <c r="I23" s="34">
        <v>185.9</v>
      </c>
      <c r="J23" s="31">
        <v>42559</v>
      </c>
      <c r="K23" s="81"/>
      <c r="L23" s="13"/>
      <c r="M23" s="13"/>
      <c r="N23" s="13"/>
    </row>
    <row r="24" spans="1:19" ht="15.75" x14ac:dyDescent="0.25">
      <c r="A24" s="71" t="s">
        <v>27</v>
      </c>
      <c r="B24" s="14">
        <f t="shared" si="20"/>
        <v>53.07233053310086</v>
      </c>
      <c r="C24" s="34">
        <v>200.9</v>
      </c>
      <c r="D24" s="14">
        <f t="shared" si="21"/>
        <v>58.355788027685314</v>
      </c>
      <c r="E24" s="34">
        <v>220.9</v>
      </c>
      <c r="F24" s="31">
        <v>42560</v>
      </c>
      <c r="G24" s="31"/>
      <c r="H24" s="14">
        <f t="shared" ref="H24" si="22">I24/3.7854</f>
        <v>49.109737412162517</v>
      </c>
      <c r="I24" s="34">
        <v>185.9</v>
      </c>
      <c r="J24" s="31">
        <v>42560</v>
      </c>
      <c r="K24" s="77"/>
      <c r="L24" s="77"/>
      <c r="M24" s="77"/>
      <c r="O24" s="13"/>
    </row>
    <row r="25" spans="1:19" ht="16.5" thickBot="1" x14ac:dyDescent="0.3">
      <c r="A25" s="70" t="s">
        <v>0</v>
      </c>
      <c r="B25" s="15">
        <f t="shared" ref="B25:B34" si="23">C25/3.7854</f>
        <v>53.336503407830087</v>
      </c>
      <c r="C25" s="29">
        <v>201.9</v>
      </c>
      <c r="D25" s="15">
        <f t="shared" ref="D25:D31" si="24">E25/3.7854</f>
        <v>58.61996090241454</v>
      </c>
      <c r="E25" s="29">
        <v>221.9</v>
      </c>
      <c r="F25" s="35">
        <v>42563</v>
      </c>
      <c r="G25" s="31"/>
      <c r="H25" s="15">
        <f t="shared" si="19"/>
        <v>49.109737412162517</v>
      </c>
      <c r="I25" s="29">
        <v>185.9</v>
      </c>
      <c r="J25" s="35">
        <v>42563</v>
      </c>
      <c r="K25" s="99">
        <f>C25-C24</f>
        <v>1</v>
      </c>
      <c r="L25" s="77">
        <f>E25-E24</f>
        <v>1</v>
      </c>
      <c r="M25" s="77">
        <f>I25-I24</f>
        <v>0</v>
      </c>
      <c r="N25" s="77"/>
      <c r="O25" s="77"/>
      <c r="P25" s="91">
        <f>C25</f>
        <v>201.9</v>
      </c>
      <c r="Q25" s="91">
        <f>E25</f>
        <v>221.9</v>
      </c>
      <c r="R25" s="91">
        <f>I25</f>
        <v>185.9</v>
      </c>
    </row>
    <row r="26" spans="1:19" ht="15.75" x14ac:dyDescent="0.25">
      <c r="A26" s="69"/>
      <c r="B26" s="14">
        <f>C26/3.7854</f>
        <v>54.61774185026681</v>
      </c>
      <c r="C26" s="34">
        <v>206.75</v>
      </c>
      <c r="D26" s="14">
        <f t="shared" si="24"/>
        <v>60.957890843768162</v>
      </c>
      <c r="E26" s="34">
        <v>230.75</v>
      </c>
      <c r="F26" s="31">
        <v>42559</v>
      </c>
      <c r="G26" s="31"/>
      <c r="H26" s="14">
        <f t="shared" si="19"/>
        <v>50.721191948010777</v>
      </c>
      <c r="I26" s="34">
        <v>192</v>
      </c>
      <c r="J26" s="31">
        <v>42559</v>
      </c>
      <c r="K26" s="81"/>
      <c r="L26" s="13"/>
      <c r="M26" s="13"/>
      <c r="N26" s="13"/>
      <c r="O26" s="13"/>
    </row>
    <row r="27" spans="1:19" ht="15.75" x14ac:dyDescent="0.25">
      <c r="A27" s="68" t="s">
        <v>28</v>
      </c>
      <c r="B27" s="14">
        <f>C27/3.7854</f>
        <v>54.61774185026681</v>
      </c>
      <c r="C27" s="34">
        <v>206.75</v>
      </c>
      <c r="D27" s="14">
        <f t="shared" ref="D27" si="25">E27/3.7854</f>
        <v>60.957890843768162</v>
      </c>
      <c r="E27" s="34">
        <v>230.75</v>
      </c>
      <c r="F27" s="31">
        <v>42560</v>
      </c>
      <c r="G27" s="31"/>
      <c r="H27" s="14">
        <f t="shared" ref="H27" si="26">I27/3.7854</f>
        <v>50.721191948010777</v>
      </c>
      <c r="I27" s="34">
        <v>192</v>
      </c>
      <c r="J27" s="31">
        <v>42560</v>
      </c>
      <c r="K27" s="77"/>
      <c r="L27" s="77"/>
      <c r="M27" s="77"/>
      <c r="O27" s="13"/>
    </row>
    <row r="28" spans="1:19" ht="16.5" thickBot="1" x14ac:dyDescent="0.3">
      <c r="A28" s="72"/>
      <c r="B28" s="15">
        <f>C28/3.7854</f>
        <v>54.881914724996037</v>
      </c>
      <c r="C28" s="29">
        <v>207.75</v>
      </c>
      <c r="D28" s="15">
        <f t="shared" si="24"/>
        <v>61.222063718497381</v>
      </c>
      <c r="E28" s="29">
        <v>231.75</v>
      </c>
      <c r="F28" s="35">
        <v>42563</v>
      </c>
      <c r="G28" s="31"/>
      <c r="H28" s="15">
        <f t="shared" si="19"/>
        <v>50.721191948010777</v>
      </c>
      <c r="I28" s="29">
        <v>192</v>
      </c>
      <c r="J28" s="35">
        <v>42563</v>
      </c>
      <c r="K28" s="99">
        <f>C28-C27</f>
        <v>1</v>
      </c>
      <c r="L28" s="77">
        <f>E28-E27</f>
        <v>1</v>
      </c>
      <c r="M28" s="77">
        <f>I28-I27</f>
        <v>0</v>
      </c>
      <c r="N28" s="77"/>
      <c r="O28" s="77"/>
      <c r="P28" s="91">
        <f>C28</f>
        <v>207.75</v>
      </c>
      <c r="Q28" s="91">
        <f>E28</f>
        <v>231.75</v>
      </c>
      <c r="R28" s="91">
        <f>I28</f>
        <v>192</v>
      </c>
    </row>
    <row r="29" spans="1:19" ht="15.75" x14ac:dyDescent="0.25">
      <c r="A29" s="69"/>
      <c r="B29" s="14">
        <f t="shared" ref="B29:B30" si="27">C29/3.7854</f>
        <v>53.07233053310086</v>
      </c>
      <c r="C29" s="34">
        <v>200.9</v>
      </c>
      <c r="D29" s="14">
        <f t="shared" si="24"/>
        <v>58.355788027685314</v>
      </c>
      <c r="E29" s="34">
        <v>220.9</v>
      </c>
      <c r="F29" s="31">
        <v>42559</v>
      </c>
      <c r="G29" s="31"/>
      <c r="H29" s="14">
        <f t="shared" si="19"/>
        <v>48.845564537433297</v>
      </c>
      <c r="I29" s="34">
        <v>184.9</v>
      </c>
      <c r="J29" s="31">
        <v>42559</v>
      </c>
      <c r="S29" s="13"/>
    </row>
    <row r="30" spans="1:19" ht="15.75" x14ac:dyDescent="0.25">
      <c r="A30" s="68" t="s">
        <v>19</v>
      </c>
      <c r="B30" s="14">
        <f t="shared" si="27"/>
        <v>53.07233053310086</v>
      </c>
      <c r="C30" s="34">
        <v>200.9</v>
      </c>
      <c r="D30" s="14">
        <f t="shared" ref="D30" si="28">E30/3.7854</f>
        <v>58.355788027685314</v>
      </c>
      <c r="E30" s="34">
        <v>220.9</v>
      </c>
      <c r="F30" s="31">
        <v>42560</v>
      </c>
      <c r="G30" s="31"/>
      <c r="H30" s="14">
        <f t="shared" ref="H30" si="29">I30/3.7854</f>
        <v>48.845564537433297</v>
      </c>
      <c r="I30" s="34">
        <v>184.9</v>
      </c>
      <c r="J30" s="31">
        <v>42560</v>
      </c>
      <c r="K30" s="77"/>
      <c r="L30" s="77"/>
      <c r="M30" s="77"/>
    </row>
    <row r="31" spans="1:19" ht="16.5" thickBot="1" x14ac:dyDescent="0.3">
      <c r="A31" s="72"/>
      <c r="B31" s="15">
        <f t="shared" si="23"/>
        <v>53.495007132667617</v>
      </c>
      <c r="C31" s="29">
        <v>202.5</v>
      </c>
      <c r="D31" s="15">
        <f t="shared" si="24"/>
        <v>58.77846462725207</v>
      </c>
      <c r="E31" s="29">
        <v>222.5</v>
      </c>
      <c r="F31" s="35">
        <v>42563</v>
      </c>
      <c r="G31" s="31"/>
      <c r="H31" s="15">
        <f t="shared" si="19"/>
        <v>49.004068262270827</v>
      </c>
      <c r="I31" s="29">
        <v>185.5</v>
      </c>
      <c r="J31" s="35">
        <v>42563</v>
      </c>
      <c r="K31" s="99">
        <f>C31-C30</f>
        <v>1.5999999999999943</v>
      </c>
      <c r="L31" s="77">
        <f>E31-E30</f>
        <v>1.5999999999999943</v>
      </c>
      <c r="M31" s="77">
        <f>I31-I30</f>
        <v>0.59999999999999432</v>
      </c>
      <c r="N31" s="13"/>
      <c r="O31" s="77"/>
      <c r="P31" s="91">
        <f>C31</f>
        <v>202.5</v>
      </c>
      <c r="Q31" s="91">
        <f>E31</f>
        <v>222.5</v>
      </c>
      <c r="R31" s="91">
        <f>I31</f>
        <v>185.5</v>
      </c>
    </row>
    <row r="32" spans="1:19" ht="15.75" x14ac:dyDescent="0.25">
      <c r="A32" s="69"/>
      <c r="B32" s="14">
        <f t="shared" si="23"/>
        <v>55.714059280393087</v>
      </c>
      <c r="C32" s="34">
        <v>210.9</v>
      </c>
      <c r="D32" s="14">
        <f>E32/3.7854</f>
        <v>60.997516774977548</v>
      </c>
      <c r="E32" s="34">
        <v>230.9</v>
      </c>
      <c r="F32" s="31">
        <v>42559</v>
      </c>
      <c r="G32" s="96"/>
      <c r="H32" s="14">
        <f t="shared" si="19"/>
        <v>55.714059280393087</v>
      </c>
      <c r="I32" s="34">
        <v>210.9</v>
      </c>
      <c r="J32" s="31">
        <v>42559</v>
      </c>
      <c r="K32" s="81"/>
      <c r="L32" s="13"/>
      <c r="M32" s="13"/>
      <c r="N32" s="13"/>
    </row>
    <row r="33" spans="1:18" ht="15.75" x14ac:dyDescent="0.25">
      <c r="A33" s="68" t="s">
        <v>20</v>
      </c>
      <c r="B33" s="14">
        <f t="shared" ref="B33" si="30">C33/3.7854</f>
        <v>55.714059280393087</v>
      </c>
      <c r="C33" s="34">
        <v>210.9</v>
      </c>
      <c r="D33" s="14">
        <f>E33/3.7854</f>
        <v>60.997516774977548</v>
      </c>
      <c r="E33" s="34">
        <v>230.9</v>
      </c>
      <c r="F33" s="31">
        <v>42560</v>
      </c>
      <c r="G33" s="96"/>
      <c r="H33" s="14">
        <f t="shared" ref="H33" si="31">I33/3.7854</f>
        <v>49.902256036350188</v>
      </c>
      <c r="I33" s="34">
        <v>188.9</v>
      </c>
      <c r="J33" s="31">
        <v>42560</v>
      </c>
      <c r="K33" s="99"/>
      <c r="L33" s="77"/>
      <c r="M33" s="77"/>
    </row>
    <row r="34" spans="1:18" ht="16.5" thickBot="1" x14ac:dyDescent="0.3">
      <c r="A34" s="72"/>
      <c r="B34" s="15">
        <f t="shared" si="23"/>
        <v>55.714059280393087</v>
      </c>
      <c r="C34" s="29">
        <v>210.9</v>
      </c>
      <c r="D34" s="15">
        <f>E34/3.7854</f>
        <v>60.997516774977548</v>
      </c>
      <c r="E34" s="29">
        <v>230.9</v>
      </c>
      <c r="F34" s="35">
        <v>42563</v>
      </c>
      <c r="G34" s="96"/>
      <c r="H34" s="15">
        <f t="shared" si="19"/>
        <v>49.902256036350188</v>
      </c>
      <c r="I34" s="29">
        <v>188.9</v>
      </c>
      <c r="J34" s="35">
        <v>42563</v>
      </c>
      <c r="K34" s="99">
        <f>C34-C33</f>
        <v>0</v>
      </c>
      <c r="L34" s="77">
        <f>E34-E33</f>
        <v>0</v>
      </c>
      <c r="M34" s="77">
        <f>I34-I33</f>
        <v>0</v>
      </c>
      <c r="N34" s="13"/>
      <c r="O34" s="77"/>
      <c r="P34" s="91">
        <f>C34</f>
        <v>210.9</v>
      </c>
      <c r="Q34" s="91">
        <f>E34</f>
        <v>230.9</v>
      </c>
      <c r="R34" s="91">
        <f>I34</f>
        <v>188.9</v>
      </c>
    </row>
    <row r="35" spans="1:18" ht="15.75" x14ac:dyDescent="0.25">
      <c r="A35" s="73"/>
      <c r="B35" s="7"/>
      <c r="C35" s="57"/>
      <c r="D35" s="7"/>
      <c r="E35" s="57"/>
      <c r="F35" s="59"/>
      <c r="G35" s="59"/>
      <c r="H35" s="7"/>
      <c r="I35" s="57"/>
      <c r="J35" s="58"/>
      <c r="K35" s="80">
        <f>AVERAGE(K10:K34)</f>
        <v>0.36124999999999474</v>
      </c>
      <c r="L35" s="80">
        <f>AVERAGE(L10:L34)</f>
        <v>0.35999999999999588</v>
      </c>
      <c r="M35" s="80">
        <f>AVERAGE(M10:M34)</f>
        <v>0.22857142857142776</v>
      </c>
      <c r="N35" s="80"/>
      <c r="O35" s="80"/>
      <c r="P35" s="80">
        <f>AVERAGE(P10:P34)</f>
        <v>210.87666666666669</v>
      </c>
      <c r="Q35" s="80">
        <f>AVERAGE(Q10:Q34)</f>
        <v>238.30444444444447</v>
      </c>
      <c r="R35" s="80">
        <f>AVERAGE(R10:R34)</f>
        <v>192.04111111111112</v>
      </c>
    </row>
    <row r="36" spans="1:18" x14ac:dyDescent="0.25">
      <c r="A36" s="9" t="s">
        <v>21</v>
      </c>
      <c r="B36" s="13"/>
      <c r="C36" s="92"/>
      <c r="D36" s="13"/>
      <c r="E36" s="13"/>
      <c r="F36" s="100"/>
      <c r="H36" s="13"/>
      <c r="I36" s="13"/>
      <c r="J36" s="13"/>
      <c r="L36" s="13"/>
    </row>
    <row r="37" spans="1:18" x14ac:dyDescent="0.25">
      <c r="A37" s="9" t="s">
        <v>22</v>
      </c>
      <c r="B37" s="13"/>
      <c r="C37" s="92"/>
      <c r="D37" s="13"/>
      <c r="F37" s="13"/>
      <c r="G37" s="13"/>
      <c r="H37" s="13"/>
      <c r="I37" s="13"/>
      <c r="J37" s="13"/>
      <c r="K37" s="77"/>
      <c r="L37" s="13"/>
      <c r="M37" s="95"/>
      <c r="N37" s="80"/>
      <c r="O37" s="80"/>
      <c r="P37" s="80"/>
    </row>
    <row r="38" spans="1:18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8" x14ac:dyDescent="0.25">
      <c r="A39" s="13"/>
      <c r="B39" s="77"/>
      <c r="E39" s="13"/>
      <c r="F39" s="13"/>
      <c r="G39" s="13"/>
      <c r="H39" s="13"/>
      <c r="I39" s="13"/>
      <c r="J39" s="13"/>
      <c r="K39" s="13"/>
    </row>
    <row r="40" spans="1:18" x14ac:dyDescent="0.25">
      <c r="E40" s="13"/>
      <c r="F40" s="13"/>
      <c r="G40" s="13"/>
      <c r="H40" s="13"/>
      <c r="I40" s="13"/>
      <c r="J40" s="13"/>
      <c r="K40" s="13"/>
    </row>
    <row r="41" spans="1:18" x14ac:dyDescent="0.25">
      <c r="A41" s="13"/>
      <c r="C41" s="13"/>
      <c r="E41" s="13"/>
      <c r="F41" s="13"/>
      <c r="H41" s="13"/>
      <c r="I41" s="13"/>
      <c r="J41" s="13"/>
      <c r="K41" s="13"/>
    </row>
    <row r="42" spans="1:18" x14ac:dyDescent="0.25">
      <c r="A42" s="13"/>
      <c r="C42" s="13"/>
      <c r="F42" s="13"/>
      <c r="H42" s="13"/>
      <c r="J42" s="13"/>
    </row>
    <row r="43" spans="1:18" x14ac:dyDescent="0.25">
      <c r="A43" s="13"/>
      <c r="B43" s="13"/>
      <c r="E43" s="13"/>
      <c r="F43" s="13"/>
      <c r="H43" s="13"/>
      <c r="J43" s="13"/>
    </row>
    <row r="44" spans="1:18" x14ac:dyDescent="0.25">
      <c r="B44" s="13"/>
      <c r="F44" s="13"/>
      <c r="H44" s="13"/>
    </row>
    <row r="45" spans="1:18" x14ac:dyDescent="0.25">
      <c r="F45" s="13"/>
      <c r="I45" s="13"/>
    </row>
    <row r="46" spans="1:18" x14ac:dyDescent="0.25">
      <c r="F46" s="13"/>
      <c r="H46" s="13"/>
      <c r="I46" s="13"/>
    </row>
    <row r="48" spans="1:18" x14ac:dyDescent="0.25">
      <c r="G48" s="13"/>
      <c r="J48" s="13"/>
      <c r="M48" s="13"/>
      <c r="N48" s="13"/>
      <c r="O48" s="13"/>
      <c r="P48" s="13"/>
    </row>
    <row r="64" spans="5:5" x14ac:dyDescent="0.25">
      <c r="E64" s="13"/>
    </row>
    <row r="82" spans="10:10" x14ac:dyDescent="0.25">
      <c r="J82" s="13"/>
    </row>
    <row r="105" spans="8:8" x14ac:dyDescent="0.25">
      <c r="H105" s="13"/>
    </row>
    <row r="121" spans="6:6" x14ac:dyDescent="0.25">
      <c r="F121" s="13"/>
    </row>
    <row r="158" spans="10:10" x14ac:dyDescent="0.25">
      <c r="J158" s="13"/>
    </row>
    <row r="161" spans="10:10" x14ac:dyDescent="0.25">
      <c r="J161" s="13"/>
    </row>
    <row r="210" spans="5:6" x14ac:dyDescent="0.25">
      <c r="F210" s="13"/>
    </row>
    <row r="220" spans="5:6" x14ac:dyDescent="0.25">
      <c r="E220" s="13"/>
    </row>
    <row r="222" spans="5:6" x14ac:dyDescent="0.25">
      <c r="F222" s="13"/>
    </row>
    <row r="225" spans="6:10" x14ac:dyDescent="0.25">
      <c r="H225" s="13"/>
    </row>
    <row r="229" spans="6:10" x14ac:dyDescent="0.25">
      <c r="F229" s="13"/>
    </row>
    <row r="232" spans="6:10" x14ac:dyDescent="0.25">
      <c r="I232" s="13"/>
    </row>
    <row r="234" spans="6:10" x14ac:dyDescent="0.25">
      <c r="J234" s="13"/>
    </row>
  </sheetData>
  <mergeCells count="4">
    <mergeCell ref="A1:J1"/>
    <mergeCell ref="A2:J2"/>
    <mergeCell ref="A3:J3"/>
    <mergeCell ref="A4:J4"/>
  </mergeCells>
  <pageMargins left="0.25" right="0.25" top="0.75" bottom="0.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4" zoomScale="90" zoomScaleNormal="90" workbookViewId="0">
      <selection activeCell="H38" sqref="H38"/>
    </sheetView>
  </sheetViews>
  <sheetFormatPr defaultColWidth="9.140625" defaultRowHeight="15" x14ac:dyDescent="0.25"/>
  <cols>
    <col min="1" max="1" width="21.7109375" style="9" customWidth="1"/>
    <col min="2" max="2" width="10.5703125" style="9" customWidth="1"/>
    <col min="3" max="3" width="9.42578125" style="9" customWidth="1"/>
    <col min="4" max="4" width="10.42578125" style="9" customWidth="1"/>
    <col min="5" max="5" width="12.5703125" style="9" customWidth="1"/>
    <col min="6" max="6" width="10.140625" style="9" customWidth="1"/>
    <col min="7" max="7" width="10" style="9" customWidth="1"/>
    <col min="8" max="8" width="11.7109375" style="9" customWidth="1"/>
    <col min="9" max="9" width="12.42578125" style="9" customWidth="1"/>
    <col min="10" max="10" width="22.28515625" style="9" customWidth="1"/>
    <col min="11" max="11" width="2.140625" style="9" customWidth="1"/>
    <col min="12" max="12" width="7.42578125" style="9" customWidth="1"/>
    <col min="13" max="13" width="7.85546875" style="9" customWidth="1"/>
    <col min="14" max="14" width="11.140625" style="9" customWidth="1"/>
    <col min="15" max="15" width="21.42578125" style="9" customWidth="1"/>
    <col min="16" max="16384" width="9.140625" style="9"/>
  </cols>
  <sheetData>
    <row r="1" spans="1:15" ht="15.75" x14ac:dyDescent="0.25">
      <c r="A1" s="8"/>
      <c r="B1" s="10"/>
      <c r="C1" s="10"/>
      <c r="D1" s="8"/>
      <c r="E1" s="8"/>
      <c r="F1" s="8"/>
      <c r="G1" s="8"/>
      <c r="H1" s="8"/>
      <c r="I1" s="8"/>
      <c r="J1" s="8"/>
    </row>
    <row r="2" spans="1:15" ht="16.5" x14ac:dyDescent="0.2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6.5" x14ac:dyDescent="0.25">
      <c r="A3" s="106" t="str">
        <f>Precio!A2</f>
        <v>12 de julio de 2016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6.5" x14ac:dyDescent="0.25">
      <c r="A4" s="106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16.5" x14ac:dyDescent="0.25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17.25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5" ht="15.75" x14ac:dyDescent="0.25">
      <c r="A7" s="3"/>
      <c r="B7" s="107" t="s">
        <v>4</v>
      </c>
      <c r="C7" s="108"/>
      <c r="D7" s="16" t="s">
        <v>15</v>
      </c>
      <c r="E7" s="16" t="s">
        <v>16</v>
      </c>
      <c r="F7" s="109" t="s">
        <v>5</v>
      </c>
      <c r="G7" s="108"/>
      <c r="H7" s="16" t="s">
        <v>15</v>
      </c>
      <c r="I7" s="16" t="s">
        <v>16</v>
      </c>
      <c r="J7" s="17" t="s">
        <v>6</v>
      </c>
      <c r="L7" s="104" t="s">
        <v>18</v>
      </c>
      <c r="M7" s="105"/>
      <c r="N7" s="44" t="s">
        <v>15</v>
      </c>
      <c r="O7" s="45" t="s">
        <v>6</v>
      </c>
    </row>
    <row r="8" spans="1:15" ht="16.5" thickBot="1" x14ac:dyDescent="0.3">
      <c r="A8" s="5" t="s">
        <v>8</v>
      </c>
      <c r="B8" s="18" t="s">
        <v>9</v>
      </c>
      <c r="C8" s="19" t="s">
        <v>10</v>
      </c>
      <c r="D8" s="20" t="s">
        <v>33</v>
      </c>
      <c r="E8" s="20" t="s">
        <v>34</v>
      </c>
      <c r="F8" s="18" t="s">
        <v>9</v>
      </c>
      <c r="G8" s="18" t="s">
        <v>10</v>
      </c>
      <c r="H8" s="20" t="s">
        <v>33</v>
      </c>
      <c r="I8" s="20" t="s">
        <v>34</v>
      </c>
      <c r="J8" s="21" t="s">
        <v>11</v>
      </c>
      <c r="K8" s="43"/>
      <c r="L8" s="46" t="s">
        <v>9</v>
      </c>
      <c r="M8" s="47" t="s">
        <v>10</v>
      </c>
      <c r="N8" s="48" t="s">
        <v>33</v>
      </c>
      <c r="O8" s="49" t="s">
        <v>11</v>
      </c>
    </row>
    <row r="9" spans="1:15" ht="15.75" x14ac:dyDescent="0.25">
      <c r="A9" s="39" t="s">
        <v>12</v>
      </c>
      <c r="B9" s="22">
        <f t="shared" ref="B9:B14" si="0">C9/3.7854</f>
        <v>59.700427960057063</v>
      </c>
      <c r="C9" s="7">
        <f>Precio!C8</f>
        <v>225.99</v>
      </c>
      <c r="D9" s="23">
        <f>(C9+15)/3.7854</f>
        <v>63.663021080995406</v>
      </c>
      <c r="E9" s="23">
        <f>(C9+21)/3.7854</f>
        <v>65.248058329370735</v>
      </c>
      <c r="F9" s="24">
        <f t="shared" ref="F9:F29" si="1">G9/3.7854</f>
        <v>67.699582606857916</v>
      </c>
      <c r="G9" s="7">
        <f>Precio!E8</f>
        <v>256.27</v>
      </c>
      <c r="H9" s="23">
        <f>(G9+15)/3.7854</f>
        <v>71.662175727796267</v>
      </c>
      <c r="I9" s="23">
        <f>(G9+21)/3.7854</f>
        <v>73.247212976171596</v>
      </c>
      <c r="J9" s="25">
        <f>Precio!F8</f>
        <v>42557</v>
      </c>
      <c r="K9" s="43"/>
      <c r="L9" s="50">
        <f t="shared" ref="L9:L14" si="2">M9/3.7854</f>
        <v>55.700850636656625</v>
      </c>
      <c r="M9" s="51">
        <f>Precio!I8</f>
        <v>210.85</v>
      </c>
      <c r="N9" s="52">
        <f t="shared" ref="N9:N35" si="3">(M9+15)/3.7854</f>
        <v>59.663443757594969</v>
      </c>
      <c r="O9" s="53">
        <f>Precio!J8</f>
        <v>42557</v>
      </c>
    </row>
    <row r="10" spans="1:15" ht="15.75" x14ac:dyDescent="0.25">
      <c r="A10" s="39" t="s">
        <v>35</v>
      </c>
      <c r="B10" s="22">
        <f t="shared" si="0"/>
        <v>57.948961800602319</v>
      </c>
      <c r="C10" s="7">
        <f>Precio!C9</f>
        <v>219.36</v>
      </c>
      <c r="D10" s="23">
        <f>(C10+15)/3.7854</f>
        <v>61.911554921540656</v>
      </c>
      <c r="E10" s="85">
        <f>(C10+21)/3.7854</f>
        <v>63.496592169915992</v>
      </c>
      <c r="F10" s="24">
        <f t="shared" si="1"/>
        <v>65.950758176150472</v>
      </c>
      <c r="G10" s="7">
        <f>Precio!E9</f>
        <v>249.65</v>
      </c>
      <c r="H10" s="23">
        <f>(G10+15)/3.7854</f>
        <v>69.913351297088809</v>
      </c>
      <c r="I10" s="23">
        <f>(G10+21)/3.7854</f>
        <v>71.498388545464138</v>
      </c>
      <c r="J10" s="25">
        <f>Precio!F9</f>
        <v>42559</v>
      </c>
      <c r="K10" s="43"/>
      <c r="L10" s="50">
        <f t="shared" si="2"/>
        <v>54.699635441432875</v>
      </c>
      <c r="M10" s="51">
        <f>Precio!I9</f>
        <v>207.06</v>
      </c>
      <c r="N10" s="52">
        <f t="shared" si="3"/>
        <v>58.662228562371212</v>
      </c>
      <c r="O10" s="53">
        <f>Precio!J9</f>
        <v>42559</v>
      </c>
    </row>
    <row r="11" spans="1:15" ht="16.5" thickBot="1" x14ac:dyDescent="0.3">
      <c r="A11" s="39"/>
      <c r="B11" s="26">
        <f t="shared" si="0"/>
        <v>58.300311723992181</v>
      </c>
      <c r="C11" s="29">
        <f>Precio!C10</f>
        <v>220.69</v>
      </c>
      <c r="D11" s="75">
        <f>(C11+15)/3.7854</f>
        <v>62.262904844930517</v>
      </c>
      <c r="E11" s="75">
        <f>(C11+21)/3.7854</f>
        <v>63.847942093305861</v>
      </c>
      <c r="F11" s="27">
        <f t="shared" si="1"/>
        <v>66.299466370793041</v>
      </c>
      <c r="G11" s="29">
        <f>Precio!E10</f>
        <v>250.97</v>
      </c>
      <c r="H11" s="74">
        <f>(G11+15)/3.7854</f>
        <v>70.262059491731392</v>
      </c>
      <c r="I11" s="74">
        <f t="shared" ref="I11:I26" si="4">(G11+21)/3.7854</f>
        <v>71.847096740106736</v>
      </c>
      <c r="J11" s="30">
        <f>Precio!F10</f>
        <v>42563</v>
      </c>
      <c r="K11" s="43"/>
      <c r="L11" s="54">
        <f t="shared" si="2"/>
        <v>54.699635441432875</v>
      </c>
      <c r="M11" s="55">
        <f>Precio!I10</f>
        <v>207.06</v>
      </c>
      <c r="N11" s="78">
        <f>(M11+15)/3.7854</f>
        <v>58.662228562371212</v>
      </c>
      <c r="O11" s="56">
        <f>Precio!J10</f>
        <v>42563</v>
      </c>
    </row>
    <row r="12" spans="1:15" ht="15.75" x14ac:dyDescent="0.25">
      <c r="A12" s="40" t="s">
        <v>36</v>
      </c>
      <c r="B12" s="22">
        <f t="shared" si="0"/>
        <v>58.701854493580598</v>
      </c>
      <c r="C12" s="7">
        <f>Precio!C11</f>
        <v>222.21</v>
      </c>
      <c r="D12" s="23">
        <f t="shared" ref="D12:D26" si="5">(C12+15)/3.7854</f>
        <v>62.664447614518942</v>
      </c>
      <c r="E12" s="23">
        <f t="shared" ref="E12:E26" si="6">(C12+21)/3.7854</f>
        <v>64.249484862894278</v>
      </c>
      <c r="F12" s="24">
        <f t="shared" si="1"/>
        <v>68.700797802081681</v>
      </c>
      <c r="G12" s="7">
        <f>Precio!E11</f>
        <v>260.06</v>
      </c>
      <c r="H12" s="23">
        <f t="shared" ref="H12:H26" si="7">(G12+15)/3.7854</f>
        <v>72.663390923020017</v>
      </c>
      <c r="I12" s="23">
        <f t="shared" si="4"/>
        <v>74.248428171395361</v>
      </c>
      <c r="J12" s="25">
        <f>Precio!F11</f>
        <v>42559</v>
      </c>
      <c r="K12" s="43"/>
      <c r="L12" s="50">
        <f t="shared" si="2"/>
        <v>51.701273313256195</v>
      </c>
      <c r="M12" s="51">
        <f>Precio!I11</f>
        <v>195.71</v>
      </c>
      <c r="N12" s="52">
        <f t="shared" si="3"/>
        <v>55.663866434194539</v>
      </c>
      <c r="O12" s="53">
        <f>Precio!J11</f>
        <v>42559</v>
      </c>
    </row>
    <row r="13" spans="1:15" ht="15.75" x14ac:dyDescent="0.25">
      <c r="A13" s="39"/>
      <c r="B13" s="22">
        <f t="shared" si="0"/>
        <v>58.701854493580598</v>
      </c>
      <c r="C13" s="7">
        <f>Precio!C12</f>
        <v>222.21</v>
      </c>
      <c r="D13" s="23">
        <f t="shared" si="5"/>
        <v>62.664447614518942</v>
      </c>
      <c r="E13" s="23">
        <f t="shared" si="6"/>
        <v>64.249484862894278</v>
      </c>
      <c r="F13" s="24">
        <f t="shared" si="1"/>
        <v>68.700797802081681</v>
      </c>
      <c r="G13" s="7">
        <f>Precio!E12</f>
        <v>260.06</v>
      </c>
      <c r="H13" s="23">
        <f t="shared" si="7"/>
        <v>72.663390923020017</v>
      </c>
      <c r="I13" s="23">
        <f t="shared" si="4"/>
        <v>74.248428171395361</v>
      </c>
      <c r="J13" s="25">
        <f>Precio!F12</f>
        <v>42560</v>
      </c>
      <c r="K13" s="43"/>
      <c r="L13" s="50">
        <f t="shared" si="2"/>
        <v>50.700058118032437</v>
      </c>
      <c r="M13" s="51">
        <f>Precio!I12</f>
        <v>191.92</v>
      </c>
      <c r="N13" s="52">
        <f t="shared" si="3"/>
        <v>54.662651238970781</v>
      </c>
      <c r="O13" s="53">
        <f>Precio!J12</f>
        <v>42560</v>
      </c>
    </row>
    <row r="14" spans="1:15" ht="16.5" thickBot="1" x14ac:dyDescent="0.3">
      <c r="A14" s="41"/>
      <c r="B14" s="26">
        <f t="shared" si="0"/>
        <v>57.70063929835684</v>
      </c>
      <c r="C14" s="29">
        <f>Precio!C13</f>
        <v>218.42</v>
      </c>
      <c r="D14" s="74">
        <f>(C14+15)/3.7854</f>
        <v>61.663232419295184</v>
      </c>
      <c r="E14" s="74">
        <f>(C14+21)/3.7854</f>
        <v>63.24826966767052</v>
      </c>
      <c r="F14" s="27">
        <f t="shared" si="1"/>
        <v>67.699582606857916</v>
      </c>
      <c r="G14" s="29">
        <f>Precio!E13</f>
        <v>256.27</v>
      </c>
      <c r="H14" s="74">
        <f t="shared" si="7"/>
        <v>71.662175727796267</v>
      </c>
      <c r="I14" s="74">
        <f t="shared" si="4"/>
        <v>73.247212976171596</v>
      </c>
      <c r="J14" s="30">
        <f>Precio!F13</f>
        <v>42563</v>
      </c>
      <c r="K14" s="43"/>
      <c r="L14" s="54">
        <f t="shared" si="2"/>
        <v>50.700058118032437</v>
      </c>
      <c r="M14" s="55">
        <f>Precio!I13</f>
        <v>191.92</v>
      </c>
      <c r="N14" s="79">
        <f>(M14+15)/3.7854</f>
        <v>54.662651238970781</v>
      </c>
      <c r="O14" s="56">
        <f>Precio!J13</f>
        <v>42563</v>
      </c>
    </row>
    <row r="15" spans="1:15" ht="15.75" x14ac:dyDescent="0.25">
      <c r="A15" s="40" t="s">
        <v>37</v>
      </c>
      <c r="B15" s="22">
        <f t="shared" ref="B15:B22" si="8">C15/3.7854</f>
        <v>56.678290273154751</v>
      </c>
      <c r="C15" s="7">
        <f>Precio!C14</f>
        <v>214.55</v>
      </c>
      <c r="D15" s="23">
        <f>(C15+15)/3.7854</f>
        <v>60.640883394093095</v>
      </c>
      <c r="E15" s="23">
        <f>(C15+21)/3.7854</f>
        <v>62.225920642468431</v>
      </c>
      <c r="F15" s="24">
        <f>G15/3.7854</f>
        <v>67.416917630897657</v>
      </c>
      <c r="G15" s="7">
        <f>Precio!E14</f>
        <v>255.2</v>
      </c>
      <c r="H15" s="23">
        <f>(G15+15)/3.7854</f>
        <v>71.379510751835994</v>
      </c>
      <c r="I15" s="23">
        <f>(G15+21)/3.7854</f>
        <v>72.964548000211337</v>
      </c>
      <c r="J15" s="25">
        <f>Precio!F14</f>
        <v>42559</v>
      </c>
      <c r="K15" s="43"/>
      <c r="L15" s="50">
        <f>M15/3.7854</f>
        <v>54.129022032017751</v>
      </c>
      <c r="M15" s="51">
        <f>Precio!I14</f>
        <v>204.9</v>
      </c>
      <c r="N15" s="52">
        <f t="shared" si="3"/>
        <v>58.091615152956095</v>
      </c>
      <c r="O15" s="53">
        <f>Precio!J14</f>
        <v>42559</v>
      </c>
    </row>
    <row r="16" spans="1:15" ht="15.75" x14ac:dyDescent="0.25">
      <c r="A16" s="39"/>
      <c r="B16" s="22">
        <f t="shared" si="8"/>
        <v>56.876419929201674</v>
      </c>
      <c r="C16" s="7">
        <f>Precio!C15</f>
        <v>215.3</v>
      </c>
      <c r="D16" s="23">
        <f>(C16+15)/3.7854</f>
        <v>60.839013050140011</v>
      </c>
      <c r="E16" s="23">
        <f>(C16+21)/3.7854</f>
        <v>62.424050298515347</v>
      </c>
      <c r="F16" s="24">
        <f>G16/3.7854</f>
        <v>67.615047286944574</v>
      </c>
      <c r="G16" s="93">
        <f>Precio!E15</f>
        <v>255.95</v>
      </c>
      <c r="H16" s="85">
        <f>(G16+15)/3.7854</f>
        <v>71.57764040788291</v>
      </c>
      <c r="I16" s="23">
        <f>(G16+21)/3.7854</f>
        <v>73.162677656258253</v>
      </c>
      <c r="J16" s="25">
        <f>Precio!F15</f>
        <v>42560</v>
      </c>
      <c r="K16" s="43"/>
      <c r="L16" s="50">
        <f>M16/3.7854</f>
        <v>54.129022032017751</v>
      </c>
      <c r="M16" s="51">
        <f>Precio!I15</f>
        <v>204.9</v>
      </c>
      <c r="N16" s="52">
        <f t="shared" si="3"/>
        <v>58.091615152956095</v>
      </c>
      <c r="O16" s="53">
        <f>Precio!J15</f>
        <v>42560</v>
      </c>
    </row>
    <row r="17" spans="1:15" ht="16.5" thickBot="1" x14ac:dyDescent="0.3">
      <c r="A17" s="39"/>
      <c r="B17" s="26">
        <f t="shared" si="8"/>
        <v>57.07454958524859</v>
      </c>
      <c r="C17" s="29">
        <f>Precio!C16</f>
        <v>216.05</v>
      </c>
      <c r="D17" s="74">
        <f>(C17+15)/3.7854</f>
        <v>61.037142706186927</v>
      </c>
      <c r="E17" s="74">
        <f>(C17+21)/3.7854</f>
        <v>62.62217995456227</v>
      </c>
      <c r="F17" s="27">
        <f>G17/3.7854</f>
        <v>67.81317694299149</v>
      </c>
      <c r="G17" s="29">
        <f>Precio!E16</f>
        <v>256.7</v>
      </c>
      <c r="H17" s="75">
        <f>(G17+15)/3.7854</f>
        <v>71.775770063929826</v>
      </c>
      <c r="I17" s="75">
        <f>(G17+21)/3.7854</f>
        <v>73.36080731230517</v>
      </c>
      <c r="J17" s="30">
        <f>Precio!F16</f>
        <v>42563</v>
      </c>
      <c r="K17" s="43"/>
      <c r="L17" s="54">
        <f>M17/3.7854</f>
        <v>54.129022032017751</v>
      </c>
      <c r="M17" s="55">
        <f>Precio!I16</f>
        <v>204.9</v>
      </c>
      <c r="N17" s="79">
        <f t="shared" si="3"/>
        <v>58.091615152956095</v>
      </c>
      <c r="O17" s="56">
        <f>Precio!J16</f>
        <v>42563</v>
      </c>
    </row>
    <row r="18" spans="1:15" ht="15.75" x14ac:dyDescent="0.25">
      <c r="A18" s="40" t="s">
        <v>13</v>
      </c>
      <c r="B18" s="22">
        <f t="shared" si="8"/>
        <v>57.737623500818934</v>
      </c>
      <c r="C18" s="7">
        <f>Precio!C17</f>
        <v>218.56</v>
      </c>
      <c r="D18" s="23">
        <f t="shared" si="5"/>
        <v>61.700216621757278</v>
      </c>
      <c r="E18" s="23">
        <f t="shared" si="6"/>
        <v>63.285253870132614</v>
      </c>
      <c r="F18" s="24">
        <f t="shared" si="1"/>
        <v>66.737993342843552</v>
      </c>
      <c r="G18" s="7">
        <f>Precio!E17</f>
        <v>252.63</v>
      </c>
      <c r="H18" s="23">
        <f t="shared" si="7"/>
        <v>70.700586463781889</v>
      </c>
      <c r="I18" s="23">
        <f t="shared" si="4"/>
        <v>72.285623712157232</v>
      </c>
      <c r="J18" s="25">
        <f>Precio!F17</f>
        <v>42549</v>
      </c>
      <c r="K18" s="43"/>
      <c r="L18" s="50">
        <f t="shared" ref="L18:L29" si="9">M18/3.7854</f>
        <v>50.739684049241824</v>
      </c>
      <c r="M18" s="51">
        <f>Precio!I17</f>
        <v>192.07</v>
      </c>
      <c r="N18" s="52">
        <f t="shared" si="3"/>
        <v>54.70227717018016</v>
      </c>
      <c r="O18" s="53">
        <f>Precio!J17</f>
        <v>42549</v>
      </c>
    </row>
    <row r="19" spans="1:15" ht="15.75" x14ac:dyDescent="0.25">
      <c r="A19" s="39" t="s">
        <v>38</v>
      </c>
      <c r="B19" s="22">
        <f t="shared" si="8"/>
        <v>57.737623500818934</v>
      </c>
      <c r="C19" s="7">
        <f>Precio!C18</f>
        <v>218.56</v>
      </c>
      <c r="D19" s="23">
        <f t="shared" si="5"/>
        <v>61.700216621757278</v>
      </c>
      <c r="E19" s="85">
        <f t="shared" si="6"/>
        <v>63.285253870132614</v>
      </c>
      <c r="F19" s="24">
        <f t="shared" si="1"/>
        <v>66.737993342843552</v>
      </c>
      <c r="G19" s="7">
        <f>Precio!E18</f>
        <v>252.63</v>
      </c>
      <c r="H19" s="23">
        <f t="shared" si="7"/>
        <v>70.700586463781889</v>
      </c>
      <c r="I19" s="23">
        <f>(G19+21)/3.7854</f>
        <v>72.285623712157232</v>
      </c>
      <c r="J19" s="25">
        <f>Precio!F18</f>
        <v>42551</v>
      </c>
      <c r="K19" s="43"/>
      <c r="L19" s="50">
        <f t="shared" si="9"/>
        <v>50.945738891530617</v>
      </c>
      <c r="M19" s="51">
        <f>Precio!I18</f>
        <v>192.85</v>
      </c>
      <c r="N19" s="52">
        <f t="shared" si="3"/>
        <v>54.908332012468954</v>
      </c>
      <c r="O19" s="53">
        <f>Precio!J18</f>
        <v>42551</v>
      </c>
    </row>
    <row r="20" spans="1:15" ht="16.5" thickBot="1" x14ac:dyDescent="0.3">
      <c r="A20" s="41"/>
      <c r="B20" s="26">
        <f t="shared" si="8"/>
        <v>56.739050034342469</v>
      </c>
      <c r="C20" s="29">
        <f>Precio!C19</f>
        <v>214.78</v>
      </c>
      <c r="D20" s="74">
        <f t="shared" si="5"/>
        <v>60.701643155280813</v>
      </c>
      <c r="E20" s="74">
        <f t="shared" si="6"/>
        <v>62.286680403656149</v>
      </c>
      <c r="F20" s="27">
        <f t="shared" si="1"/>
        <v>65.739419876367094</v>
      </c>
      <c r="G20" s="29">
        <f>Precio!E19</f>
        <v>248.85</v>
      </c>
      <c r="H20" s="74">
        <f t="shared" si="7"/>
        <v>69.702012997305445</v>
      </c>
      <c r="I20" s="74">
        <f t="shared" si="4"/>
        <v>71.287050245680774</v>
      </c>
      <c r="J20" s="30">
        <f>Precio!F19</f>
        <v>42557</v>
      </c>
      <c r="K20" s="43"/>
      <c r="L20" s="54">
        <f>M20/3.7854</f>
        <v>49.741110582765359</v>
      </c>
      <c r="M20" s="55">
        <f>Precio!I19</f>
        <v>188.29</v>
      </c>
      <c r="N20" s="79">
        <f t="shared" si="3"/>
        <v>53.703703703703702</v>
      </c>
      <c r="O20" s="56">
        <f>Precio!J19</f>
        <v>42557</v>
      </c>
    </row>
    <row r="21" spans="1:15" ht="15.75" x14ac:dyDescent="0.25">
      <c r="A21" s="40" t="s">
        <v>39</v>
      </c>
      <c r="B21" s="22">
        <f t="shared" si="8"/>
        <v>53.759180007396836</v>
      </c>
      <c r="C21" s="7">
        <f>Precio!C20</f>
        <v>203.5</v>
      </c>
      <c r="D21" s="23">
        <f>(C21+15)/3.7854</f>
        <v>57.72177312833518</v>
      </c>
      <c r="E21" s="23">
        <f>(C21+21)/3.7854</f>
        <v>59.306810376710516</v>
      </c>
      <c r="F21" s="24">
        <f t="shared" si="1"/>
        <v>59.042637501981297</v>
      </c>
      <c r="G21" s="7">
        <f>Precio!E20</f>
        <v>223.5</v>
      </c>
      <c r="H21" s="85">
        <f>(G21+15)/3.7854</f>
        <v>63.00523062291964</v>
      </c>
      <c r="I21" s="23">
        <f>(G21+21)/3.7854</f>
        <v>64.590267871294969</v>
      </c>
      <c r="J21" s="25">
        <f>Precio!F20</f>
        <v>42559</v>
      </c>
      <c r="K21" s="43"/>
      <c r="L21" s="50">
        <f t="shared" si="9"/>
        <v>47.947376763353937</v>
      </c>
      <c r="M21" s="51">
        <f>Precio!I20</f>
        <v>181.5</v>
      </c>
      <c r="N21" s="52">
        <f t="shared" si="3"/>
        <v>51.909969884292281</v>
      </c>
      <c r="O21" s="53">
        <f>Precio!J20</f>
        <v>42559</v>
      </c>
    </row>
    <row r="22" spans="1:15" ht="15.75" x14ac:dyDescent="0.25">
      <c r="A22" s="39"/>
      <c r="B22" s="22">
        <f t="shared" si="8"/>
        <v>53.864849157288532</v>
      </c>
      <c r="C22" s="7">
        <f>Precio!C21</f>
        <v>203.9</v>
      </c>
      <c r="D22" s="23">
        <f>(C22+15)/3.7854</f>
        <v>57.827442278226869</v>
      </c>
      <c r="E22" s="23">
        <f>(C22+21)/3.7854</f>
        <v>59.412479526602212</v>
      </c>
      <c r="F22" s="24">
        <f t="shared" si="1"/>
        <v>59.148306651872986</v>
      </c>
      <c r="G22" s="7">
        <f>Precio!E21</f>
        <v>223.9</v>
      </c>
      <c r="H22" s="23">
        <f>(G22+15)/3.7854</f>
        <v>63.110899772811329</v>
      </c>
      <c r="I22" s="23">
        <f>(G22+21)/3.7854</f>
        <v>64.695937021186666</v>
      </c>
      <c r="J22" s="25">
        <f>Precio!F21</f>
        <v>42560</v>
      </c>
      <c r="K22" s="43"/>
      <c r="L22" s="50">
        <f t="shared" si="9"/>
        <v>48.317218787974852</v>
      </c>
      <c r="M22" s="51">
        <f>Precio!I21</f>
        <v>182.9</v>
      </c>
      <c r="N22" s="52">
        <f t="shared" si="3"/>
        <v>52.279811908913196</v>
      </c>
      <c r="O22" s="53">
        <f>Precio!J21</f>
        <v>42560</v>
      </c>
    </row>
    <row r="23" spans="1:15" ht="16.5" thickBot="1" x14ac:dyDescent="0.3">
      <c r="A23" s="41" t="s">
        <v>0</v>
      </c>
      <c r="B23" s="26">
        <f t="shared" ref="B23:B29" si="10">C23/3.7854</f>
        <v>54.129022032017751</v>
      </c>
      <c r="C23" s="29">
        <f>Precio!C22</f>
        <v>204.9</v>
      </c>
      <c r="D23" s="74">
        <f t="shared" si="5"/>
        <v>58.091615152956095</v>
      </c>
      <c r="E23" s="74">
        <f t="shared" si="6"/>
        <v>59.676652401331431</v>
      </c>
      <c r="F23" s="27">
        <f t="shared" si="1"/>
        <v>59.412479526602212</v>
      </c>
      <c r="G23" s="29">
        <f>Precio!E22</f>
        <v>224.9</v>
      </c>
      <c r="H23" s="74">
        <f>(G23+15)/3.7854</f>
        <v>63.375072647540549</v>
      </c>
      <c r="I23" s="74">
        <f>(G23+21)/3.7854</f>
        <v>64.960109895915892</v>
      </c>
      <c r="J23" s="30">
        <f>Precio!F22</f>
        <v>42563</v>
      </c>
      <c r="K23" s="43"/>
      <c r="L23" s="54">
        <f t="shared" si="9"/>
        <v>48.581391662704071</v>
      </c>
      <c r="M23" s="55">
        <f>Precio!I22</f>
        <v>183.9</v>
      </c>
      <c r="N23" s="78">
        <f t="shared" si="3"/>
        <v>52.543984783642415</v>
      </c>
      <c r="O23" s="56">
        <f>Precio!J22</f>
        <v>42563</v>
      </c>
    </row>
    <row r="24" spans="1:15" ht="15.75" x14ac:dyDescent="0.25">
      <c r="A24" s="40" t="s">
        <v>14</v>
      </c>
      <c r="B24" s="22">
        <f>C24/3.7854</f>
        <v>52.808157658371641</v>
      </c>
      <c r="C24" s="7">
        <f>Precio!C23</f>
        <v>199.9</v>
      </c>
      <c r="D24" s="23">
        <f>(C24+15)/3.7854</f>
        <v>56.770750779309978</v>
      </c>
      <c r="E24" s="23">
        <f>(C24+21)/3.7854</f>
        <v>58.355788027685314</v>
      </c>
      <c r="F24" s="24">
        <f>G24/3.7854</f>
        <v>58.091615152956095</v>
      </c>
      <c r="G24" s="7">
        <f>Precio!E23</f>
        <v>219.9</v>
      </c>
      <c r="H24" s="23">
        <f>(G24+15)/3.7854</f>
        <v>62.054208273894439</v>
      </c>
      <c r="I24" s="23">
        <f>(G24+21)/3.7854</f>
        <v>63.639245522269775</v>
      </c>
      <c r="J24" s="25">
        <f>Precio!F23</f>
        <v>42559</v>
      </c>
      <c r="K24" s="43"/>
      <c r="L24" s="50">
        <f t="shared" si="9"/>
        <v>49.109737412162517</v>
      </c>
      <c r="M24" s="51">
        <f>Precio!I23</f>
        <v>185.9</v>
      </c>
      <c r="N24" s="52">
        <f t="shared" si="3"/>
        <v>53.07233053310086</v>
      </c>
      <c r="O24" s="53">
        <f>Precio!J23</f>
        <v>42559</v>
      </c>
    </row>
    <row r="25" spans="1:15" ht="15.75" x14ac:dyDescent="0.25">
      <c r="A25" s="39" t="s">
        <v>40</v>
      </c>
      <c r="B25" s="22">
        <f>C25/3.7854</f>
        <v>53.07233053310086</v>
      </c>
      <c r="C25" s="7">
        <f>Precio!C24</f>
        <v>200.9</v>
      </c>
      <c r="D25" s="23">
        <f>(C25+15)/3.7854</f>
        <v>57.034923654039204</v>
      </c>
      <c r="E25" s="23">
        <f>(C25+21)/3.7854</f>
        <v>58.61996090241454</v>
      </c>
      <c r="F25" s="24">
        <f>G25/3.7854</f>
        <v>58.355788027685314</v>
      </c>
      <c r="G25" s="7">
        <f>Precio!E24</f>
        <v>220.9</v>
      </c>
      <c r="H25" s="23">
        <f>(G25+15)/3.7854</f>
        <v>62.318381148623658</v>
      </c>
      <c r="I25" s="23">
        <f>(G25+21)/3.7854</f>
        <v>63.903418396998994</v>
      </c>
      <c r="J25" s="25">
        <f>Precio!F24</f>
        <v>42560</v>
      </c>
      <c r="K25" s="43"/>
      <c r="L25" s="50">
        <f t="shared" si="9"/>
        <v>49.109737412162517</v>
      </c>
      <c r="M25" s="51">
        <f>Precio!I24</f>
        <v>185.9</v>
      </c>
      <c r="N25" s="52">
        <f t="shared" si="3"/>
        <v>53.07233053310086</v>
      </c>
      <c r="O25" s="53">
        <f>Precio!J24</f>
        <v>42560</v>
      </c>
    </row>
    <row r="26" spans="1:15" ht="16.5" thickBot="1" x14ac:dyDescent="0.3">
      <c r="A26" s="41" t="s">
        <v>0</v>
      </c>
      <c r="B26" s="26">
        <f t="shared" si="10"/>
        <v>53.336503407830087</v>
      </c>
      <c r="C26" s="29">
        <f>Precio!C25</f>
        <v>201.9</v>
      </c>
      <c r="D26" s="75">
        <f t="shared" si="5"/>
        <v>57.299096528768423</v>
      </c>
      <c r="E26" s="75">
        <f t="shared" si="6"/>
        <v>58.884133777143759</v>
      </c>
      <c r="F26" s="27">
        <f t="shared" si="1"/>
        <v>58.61996090241454</v>
      </c>
      <c r="G26" s="29">
        <f>Precio!E25</f>
        <v>221.9</v>
      </c>
      <c r="H26" s="75">
        <f t="shared" si="7"/>
        <v>62.582554023352884</v>
      </c>
      <c r="I26" s="75">
        <f t="shared" si="4"/>
        <v>64.167591271728213</v>
      </c>
      <c r="J26" s="30">
        <f>Precio!F25</f>
        <v>42563</v>
      </c>
      <c r="K26" s="43"/>
      <c r="L26" s="54">
        <f t="shared" si="9"/>
        <v>49.109737412162517</v>
      </c>
      <c r="M26" s="55">
        <f>Precio!I25</f>
        <v>185.9</v>
      </c>
      <c r="N26" s="79">
        <f t="shared" si="3"/>
        <v>53.07233053310086</v>
      </c>
      <c r="O26" s="56">
        <f>Precio!J25</f>
        <v>42563</v>
      </c>
    </row>
    <row r="27" spans="1:15" ht="15.75" x14ac:dyDescent="0.25">
      <c r="A27" s="40"/>
      <c r="B27" s="22">
        <f>C27/3.7854</f>
        <v>54.61774185026681</v>
      </c>
      <c r="C27" s="7">
        <f>Precio!C26</f>
        <v>206.75</v>
      </c>
      <c r="D27" s="23">
        <f t="shared" ref="D27:D32" si="11">(C27+15)/3.7854</f>
        <v>58.580334971205154</v>
      </c>
      <c r="E27" s="23">
        <f>(C27+21)/3.7854</f>
        <v>60.16537221958049</v>
      </c>
      <c r="F27" s="24">
        <f t="shared" si="1"/>
        <v>60.957890843768162</v>
      </c>
      <c r="G27" s="7">
        <f>Precio!E26</f>
        <v>230.75</v>
      </c>
      <c r="H27" s="23">
        <f t="shared" ref="H27:H35" si="12">(G27+15)/3.7854</f>
        <v>64.920483964706506</v>
      </c>
      <c r="I27" s="84">
        <f t="shared" ref="I27:I33" si="13">(G27+21)/3.7854</f>
        <v>66.505521213081835</v>
      </c>
      <c r="J27" s="25">
        <f>Precio!F26</f>
        <v>42559</v>
      </c>
      <c r="K27" s="43"/>
      <c r="L27" s="50">
        <f t="shared" si="9"/>
        <v>50.721191948010777</v>
      </c>
      <c r="M27" s="51">
        <f>Precio!I26</f>
        <v>192</v>
      </c>
      <c r="N27" s="52">
        <f t="shared" si="3"/>
        <v>54.683785068949121</v>
      </c>
      <c r="O27" s="53">
        <f>Precio!J26</f>
        <v>42559</v>
      </c>
    </row>
    <row r="28" spans="1:15" ht="15.75" x14ac:dyDescent="0.25">
      <c r="A28" s="39" t="s">
        <v>41</v>
      </c>
      <c r="B28" s="22">
        <f>C28/3.7854</f>
        <v>54.61774185026681</v>
      </c>
      <c r="C28" s="7">
        <f>Precio!C27</f>
        <v>206.75</v>
      </c>
      <c r="D28" s="23">
        <f t="shared" si="11"/>
        <v>58.580334971205154</v>
      </c>
      <c r="E28" s="23">
        <f t="shared" ref="E28:E35" si="14">(C28+21)/3.7854</f>
        <v>60.16537221958049</v>
      </c>
      <c r="F28" s="24">
        <f t="shared" si="1"/>
        <v>60.957890843768162</v>
      </c>
      <c r="G28" s="7">
        <f>Precio!E27</f>
        <v>230.75</v>
      </c>
      <c r="H28" s="23">
        <f>(G28+15)/3.7854</f>
        <v>64.920483964706506</v>
      </c>
      <c r="I28" s="23">
        <f t="shared" si="13"/>
        <v>66.505521213081835</v>
      </c>
      <c r="J28" s="25">
        <f>Precio!F27</f>
        <v>42560</v>
      </c>
      <c r="K28" s="43"/>
      <c r="L28" s="50">
        <f t="shared" si="9"/>
        <v>50.721191948010777</v>
      </c>
      <c r="M28" s="51">
        <f>Precio!I27</f>
        <v>192</v>
      </c>
      <c r="N28" s="52">
        <f t="shared" si="3"/>
        <v>54.683785068949121</v>
      </c>
      <c r="O28" s="53">
        <f>Precio!J27</f>
        <v>42560</v>
      </c>
    </row>
    <row r="29" spans="1:15" ht="16.5" thickBot="1" x14ac:dyDescent="0.3">
      <c r="A29" s="42"/>
      <c r="B29" s="26">
        <f t="shared" si="10"/>
        <v>54.881914724996037</v>
      </c>
      <c r="C29" s="29">
        <f>Precio!C28</f>
        <v>207.75</v>
      </c>
      <c r="D29" s="74">
        <f t="shared" si="11"/>
        <v>58.84450784593438</v>
      </c>
      <c r="E29" s="74">
        <f t="shared" si="14"/>
        <v>60.429545094309717</v>
      </c>
      <c r="F29" s="27">
        <f t="shared" si="1"/>
        <v>61.222063718497381</v>
      </c>
      <c r="G29" s="29">
        <f>Precio!E28</f>
        <v>231.75</v>
      </c>
      <c r="H29" s="97">
        <f>(G29+15)/3.7854</f>
        <v>65.184656839435732</v>
      </c>
      <c r="I29" s="76">
        <f t="shared" si="13"/>
        <v>66.769694087811061</v>
      </c>
      <c r="J29" s="30">
        <f>Precio!F28</f>
        <v>42563</v>
      </c>
      <c r="K29" s="43"/>
      <c r="L29" s="54">
        <f t="shared" si="9"/>
        <v>50.721191948010777</v>
      </c>
      <c r="M29" s="55">
        <f>Precio!I28</f>
        <v>192</v>
      </c>
      <c r="N29" s="98">
        <f t="shared" si="3"/>
        <v>54.683785068949121</v>
      </c>
      <c r="O29" s="56">
        <f>Precio!J28</f>
        <v>42563</v>
      </c>
    </row>
    <row r="30" spans="1:15" ht="15.75" x14ac:dyDescent="0.25">
      <c r="A30" s="40"/>
      <c r="B30" s="22">
        <f t="shared" ref="B30:B35" si="15">C30/3.7854</f>
        <v>53.07233053310086</v>
      </c>
      <c r="C30" s="7">
        <f>Precio!C29</f>
        <v>200.9</v>
      </c>
      <c r="D30" s="23">
        <f t="shared" si="11"/>
        <v>57.034923654039204</v>
      </c>
      <c r="E30" s="23">
        <f t="shared" si="14"/>
        <v>58.61996090241454</v>
      </c>
      <c r="F30" s="82">
        <f t="shared" ref="F30:F35" si="16">G30/3.7854</f>
        <v>58.355788027685314</v>
      </c>
      <c r="G30" s="7">
        <f>Precio!E29</f>
        <v>220.9</v>
      </c>
      <c r="H30" s="23">
        <f t="shared" si="12"/>
        <v>62.318381148623658</v>
      </c>
      <c r="I30" s="23">
        <f t="shared" si="13"/>
        <v>63.903418396998994</v>
      </c>
      <c r="J30" s="25">
        <f>Precio!F29</f>
        <v>42559</v>
      </c>
      <c r="K30" s="43"/>
      <c r="L30" s="50">
        <f t="shared" ref="L30:L35" si="17">M30/3.7854</f>
        <v>48.845564537433297</v>
      </c>
      <c r="M30" s="51">
        <f>Precio!I29</f>
        <v>184.9</v>
      </c>
      <c r="N30" s="52">
        <f t="shared" si="3"/>
        <v>52.808157658371641</v>
      </c>
      <c r="O30" s="53">
        <f>Precio!J29</f>
        <v>42559</v>
      </c>
    </row>
    <row r="31" spans="1:15" ht="15.75" x14ac:dyDescent="0.25">
      <c r="A31" s="39" t="s">
        <v>42</v>
      </c>
      <c r="B31" s="22">
        <f t="shared" si="15"/>
        <v>53.07233053310086</v>
      </c>
      <c r="C31" s="7">
        <f>Precio!C30</f>
        <v>200.9</v>
      </c>
      <c r="D31" s="23">
        <f t="shared" si="11"/>
        <v>57.034923654039204</v>
      </c>
      <c r="E31" s="23">
        <f t="shared" si="14"/>
        <v>58.61996090241454</v>
      </c>
      <c r="F31" s="24">
        <f t="shared" si="16"/>
        <v>58.355788027685314</v>
      </c>
      <c r="G31" s="7">
        <f>Precio!E30</f>
        <v>220.9</v>
      </c>
      <c r="H31" s="23">
        <f t="shared" si="12"/>
        <v>62.318381148623658</v>
      </c>
      <c r="I31" s="23">
        <f t="shared" si="13"/>
        <v>63.903418396998994</v>
      </c>
      <c r="J31" s="25">
        <f>Precio!F30</f>
        <v>42560</v>
      </c>
      <c r="K31" s="43"/>
      <c r="L31" s="50">
        <f t="shared" si="17"/>
        <v>48.845564537433297</v>
      </c>
      <c r="M31" s="51">
        <f>Precio!I30</f>
        <v>184.9</v>
      </c>
      <c r="N31" s="52">
        <f t="shared" si="3"/>
        <v>52.808157658371641</v>
      </c>
      <c r="O31" s="53">
        <f>Precio!J30</f>
        <v>42560</v>
      </c>
    </row>
    <row r="32" spans="1:15" ht="16.5" thickBot="1" x14ac:dyDescent="0.3">
      <c r="A32" s="42"/>
      <c r="B32" s="26">
        <f t="shared" si="15"/>
        <v>53.495007132667617</v>
      </c>
      <c r="C32" s="29">
        <f>Precio!C31</f>
        <v>202.5</v>
      </c>
      <c r="D32" s="74">
        <f t="shared" si="11"/>
        <v>57.45760025360596</v>
      </c>
      <c r="E32" s="74">
        <f t="shared" si="14"/>
        <v>59.042637501981297</v>
      </c>
      <c r="F32" s="27">
        <f t="shared" si="16"/>
        <v>58.77846462725207</v>
      </c>
      <c r="G32" s="29">
        <f>Precio!E31</f>
        <v>222.5</v>
      </c>
      <c r="H32" s="76">
        <f t="shared" si="12"/>
        <v>62.741057748190414</v>
      </c>
      <c r="I32" s="74">
        <f t="shared" si="13"/>
        <v>64.326094996565757</v>
      </c>
      <c r="J32" s="30">
        <f>Precio!F31</f>
        <v>42563</v>
      </c>
      <c r="K32" s="43"/>
      <c r="L32" s="54">
        <f t="shared" si="17"/>
        <v>49.004068262270827</v>
      </c>
      <c r="M32" s="55">
        <f>Precio!I31</f>
        <v>185.5</v>
      </c>
      <c r="N32" s="101">
        <f t="shared" si="3"/>
        <v>52.966661383209171</v>
      </c>
      <c r="O32" s="56">
        <f>Precio!J31</f>
        <v>42563</v>
      </c>
    </row>
    <row r="33" spans="1:15" ht="15.75" x14ac:dyDescent="0.25">
      <c r="A33" s="40"/>
      <c r="B33" s="22">
        <f t="shared" si="15"/>
        <v>55.714059280393087</v>
      </c>
      <c r="C33" s="7">
        <f>Precio!C32</f>
        <v>210.9</v>
      </c>
      <c r="D33" s="23">
        <f>(C33+15)/3.7854</f>
        <v>59.676652401331431</v>
      </c>
      <c r="E33" s="23">
        <f>(C33+21)/3.7854</f>
        <v>61.261689649706767</v>
      </c>
      <c r="F33" s="24">
        <f t="shared" si="16"/>
        <v>60.997516774977548</v>
      </c>
      <c r="G33" s="7">
        <f>Precio!E32</f>
        <v>230.9</v>
      </c>
      <c r="H33" s="23">
        <f>(G33+15)/3.7854</f>
        <v>64.960109895915892</v>
      </c>
      <c r="I33" s="23">
        <f t="shared" si="13"/>
        <v>66.545147144291221</v>
      </c>
      <c r="J33" s="87">
        <f>Precio!F32</f>
        <v>42559</v>
      </c>
      <c r="K33" s="43"/>
      <c r="L33" s="50">
        <f t="shared" si="17"/>
        <v>55.714059280393087</v>
      </c>
      <c r="M33" s="51">
        <f>Precio!I32</f>
        <v>210.9</v>
      </c>
      <c r="N33" s="52">
        <f t="shared" si="3"/>
        <v>59.676652401331431</v>
      </c>
      <c r="O33" s="53">
        <f>Precio!J32</f>
        <v>42559</v>
      </c>
    </row>
    <row r="34" spans="1:15" ht="15.75" x14ac:dyDescent="0.25">
      <c r="A34" s="39" t="s">
        <v>43</v>
      </c>
      <c r="B34" s="22">
        <f t="shared" si="15"/>
        <v>55.714059280393087</v>
      </c>
      <c r="C34" s="34">
        <f>Precio!C33</f>
        <v>210.9</v>
      </c>
      <c r="D34" s="85">
        <f>(C34+15)/3.7854</f>
        <v>59.676652401331431</v>
      </c>
      <c r="E34" s="85">
        <f>(C34+21)/3.7854</f>
        <v>61.261689649706767</v>
      </c>
      <c r="F34" s="24">
        <f t="shared" si="16"/>
        <v>60.997516774977548</v>
      </c>
      <c r="G34" s="34">
        <f>Precio!E33</f>
        <v>230.9</v>
      </c>
      <c r="H34" s="85">
        <f>(G34+15)/3.7854</f>
        <v>64.960109895915892</v>
      </c>
      <c r="I34" s="85">
        <f>(G34+21)/3.7854</f>
        <v>66.545147144291221</v>
      </c>
      <c r="J34" s="87">
        <f>Precio!F33</f>
        <v>42560</v>
      </c>
      <c r="K34" s="43"/>
      <c r="L34" s="50">
        <f t="shared" si="17"/>
        <v>49.902256036350188</v>
      </c>
      <c r="M34" s="51">
        <f>Precio!I33</f>
        <v>188.9</v>
      </c>
      <c r="N34" s="90">
        <f t="shared" si="3"/>
        <v>53.864849157288532</v>
      </c>
      <c r="O34" s="89">
        <f>Precio!J33</f>
        <v>42560</v>
      </c>
    </row>
    <row r="35" spans="1:15" ht="16.5" thickBot="1" x14ac:dyDescent="0.3">
      <c r="A35" s="42"/>
      <c r="B35" s="26">
        <f t="shared" si="15"/>
        <v>55.714059280393087</v>
      </c>
      <c r="C35" s="29">
        <f>Precio!C34</f>
        <v>210.9</v>
      </c>
      <c r="D35" s="74">
        <f>(C35+15)/3.7854</f>
        <v>59.676652401331431</v>
      </c>
      <c r="E35" s="74">
        <f t="shared" si="14"/>
        <v>61.261689649706767</v>
      </c>
      <c r="F35" s="86">
        <f t="shared" si="16"/>
        <v>60.997516774977548</v>
      </c>
      <c r="G35" s="29">
        <f>Precio!E34</f>
        <v>230.9</v>
      </c>
      <c r="H35" s="74">
        <f t="shared" si="12"/>
        <v>64.960109895915892</v>
      </c>
      <c r="I35" s="74">
        <f>(G35+21)/3.7854</f>
        <v>66.545147144291221</v>
      </c>
      <c r="J35" s="30">
        <f>Precio!F34</f>
        <v>42563</v>
      </c>
      <c r="K35" s="43"/>
      <c r="L35" s="88">
        <f t="shared" si="17"/>
        <v>49.902256036350188</v>
      </c>
      <c r="M35" s="55">
        <f>Precio!I34</f>
        <v>188.9</v>
      </c>
      <c r="N35" s="79">
        <f t="shared" si="3"/>
        <v>53.864849157288532</v>
      </c>
      <c r="O35" s="56">
        <f>Precio!J34</f>
        <v>42563</v>
      </c>
    </row>
    <row r="36" spans="1:15" x14ac:dyDescent="0.25">
      <c r="A36" s="28" t="s">
        <v>17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5" x14ac:dyDescent="0.25">
      <c r="A37" s="13" t="s">
        <v>44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5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1:15" x14ac:dyDescent="0.25">
      <c r="A39" s="28"/>
      <c r="B39" s="13"/>
      <c r="C39" s="13"/>
      <c r="D39" s="13"/>
      <c r="E39" s="13"/>
      <c r="F39" s="13"/>
      <c r="G39" s="13"/>
      <c r="H39" s="13"/>
      <c r="I39" s="13"/>
      <c r="J39" s="13"/>
      <c r="O39" s="13"/>
    </row>
    <row r="40" spans="1:15" x14ac:dyDescent="0.25">
      <c r="A40" s="28"/>
      <c r="B40" s="13"/>
      <c r="C40" s="13"/>
      <c r="D40" s="13"/>
      <c r="E40" s="13"/>
      <c r="F40" s="13"/>
      <c r="G40" s="13"/>
      <c r="H40" s="13"/>
      <c r="I40" s="13"/>
      <c r="J40" s="13"/>
    </row>
    <row r="41" spans="1:15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1:15" x14ac:dyDescent="0.25">
      <c r="B42" s="13"/>
      <c r="C42" s="13"/>
      <c r="D42" s="13"/>
      <c r="E42" s="13"/>
      <c r="F42" s="13"/>
      <c r="J42" s="13"/>
    </row>
    <row r="43" spans="1:15" x14ac:dyDescent="0.25">
      <c r="C43" s="13"/>
      <c r="D43" s="13"/>
      <c r="E43" s="13"/>
      <c r="F43" s="13"/>
      <c r="H43" s="13"/>
      <c r="J43" s="13"/>
    </row>
    <row r="44" spans="1:15" x14ac:dyDescent="0.25">
      <c r="E44" s="13"/>
      <c r="G44" s="13"/>
      <c r="H44" s="13"/>
      <c r="I44" s="13"/>
    </row>
    <row r="46" spans="1:15" x14ac:dyDescent="0.25">
      <c r="F46" s="13"/>
    </row>
  </sheetData>
  <mergeCells count="7">
    <mergeCell ref="L7:M7"/>
    <mergeCell ref="A4:O4"/>
    <mergeCell ref="A3:O3"/>
    <mergeCell ref="A2:O2"/>
    <mergeCell ref="A5:O5"/>
    <mergeCell ref="B7:C7"/>
    <mergeCell ref="F7:G7"/>
  </mergeCells>
  <pageMargins left="0" right="0" top="0.51181102362204722" bottom="0" header="0.31496062992125984" footer="0.31496062992125984"/>
  <pageSetup scale="75" orientation="landscape" r:id="rId1"/>
  <ignoredErrors>
    <ignoredError sqref="J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Precio</vt:lpstr>
      <vt:lpstr>precio y margen</vt:lpstr>
      <vt:lpstr>Sheet2</vt:lpstr>
      <vt:lpstr>Sheet1</vt:lpstr>
      <vt:lpstr>Precio!Print_Area</vt:lpstr>
      <vt:lpstr>'precio y margen'!Print_Area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cigarcia</dc:creator>
  <cp:lastModifiedBy>Luis Pagan Rodriguez</cp:lastModifiedBy>
  <cp:lastPrinted>2016-07-08T12:37:59Z</cp:lastPrinted>
  <dcterms:created xsi:type="dcterms:W3CDTF">2009-06-22T12:34:53Z</dcterms:created>
  <dcterms:modified xsi:type="dcterms:W3CDTF">2016-07-12T18:25:05Z</dcterms:modified>
</cp:coreProperties>
</file>