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charts/chart5.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0" windowWidth="15255" windowHeight="8160" firstSheet="2" activeTab="2"/>
  </bookViews>
  <sheets>
    <sheet name="DEFINICION" sheetId="8" r:id="rId1"/>
    <sheet name="CONTACTO" sheetId="7" r:id="rId2"/>
    <sheet name="PROMEDIO" sheetId="1" r:id="rId3"/>
    <sheet name="TABLA PROMEDIO" sheetId="4" r:id="rId4"/>
    <sheet name="FUGAS" sheetId="6" r:id="rId5"/>
    <sheet name="FUGAS FEMENINA" sheetId="9" r:id="rId6"/>
    <sheet name="MUERTES" sheetId="5" r:id="rId7"/>
    <sheet name="MUERTES FEMENINA" sheetId="10" r:id="rId8"/>
    <sheet name="NIVELES DE CUSTODIA" sheetId="2" r:id="rId9"/>
    <sheet name="TABLA DE NIVELES DE CST." sheetId="3" r:id="rId10"/>
  </sheets>
  <externalReferences>
    <externalReference r:id="rId11"/>
    <externalReference r:id="rId12"/>
    <externalReference r:id="rId13"/>
  </externalReferences>
  <definedNames>
    <definedName name="_xlnm.Print_Area" localSheetId="6">MUERTES!#REF!</definedName>
    <definedName name="_xlnm.Print_Area" localSheetId="7">'MUERTES FEMENINA'!#REF!</definedName>
    <definedName name="_xlnm.Print_Area" localSheetId="9">'TABLA DE NIVELES DE CST.'!#REF!</definedName>
    <definedName name="_xlnm.Print_Area" localSheetId="3">'TABLA PROMEDIO'!#REF!</definedName>
  </definedNames>
  <calcPr calcId="125725"/>
</workbook>
</file>

<file path=xl/calcChain.xml><?xml version="1.0" encoding="utf-8"?>
<calcChain xmlns="http://schemas.openxmlformats.org/spreadsheetml/2006/main">
  <c r="O31" i="3"/>
  <c r="O30"/>
  <c r="O29"/>
  <c r="O28"/>
  <c r="O27"/>
  <c r="O26"/>
  <c r="O25"/>
  <c r="O21"/>
  <c r="O20"/>
  <c r="O19"/>
  <c r="O18"/>
  <c r="O17"/>
  <c r="O16"/>
  <c r="O15"/>
  <c r="O22" s="1"/>
  <c r="O11"/>
  <c r="O10"/>
  <c r="O9"/>
  <c r="O8"/>
  <c r="O7"/>
  <c r="O6"/>
  <c r="O5"/>
  <c r="S49" i="2"/>
  <c r="T49" s="1"/>
  <c r="Q49"/>
  <c r="R49" s="1"/>
  <c r="O49"/>
  <c r="P49" s="1"/>
  <c r="M49"/>
  <c r="N49" s="1"/>
  <c r="K49"/>
  <c r="L49" s="1"/>
  <c r="I49"/>
  <c r="J49" s="1"/>
  <c r="G49"/>
  <c r="H49" s="1"/>
  <c r="F49"/>
  <c r="E49"/>
  <c r="D49"/>
  <c r="C49"/>
  <c r="B49"/>
  <c r="S48"/>
  <c r="T48" s="1"/>
  <c r="Q48"/>
  <c r="R48" s="1"/>
  <c r="O48"/>
  <c r="P48" s="1"/>
  <c r="M48"/>
  <c r="N48" s="1"/>
  <c r="K48"/>
  <c r="L48" s="1"/>
  <c r="I48"/>
  <c r="J48" s="1"/>
  <c r="G48"/>
  <c r="H48" s="1"/>
  <c r="F48"/>
  <c r="E48"/>
  <c r="D48" s="1"/>
  <c r="C48"/>
  <c r="B48"/>
  <c r="S47"/>
  <c r="Q47"/>
  <c r="O47"/>
  <c r="M47"/>
  <c r="K47"/>
  <c r="I47"/>
  <c r="G47"/>
  <c r="F47"/>
  <c r="T47" s="1"/>
  <c r="E47"/>
  <c r="D47"/>
  <c r="C47"/>
  <c r="B47"/>
  <c r="S46"/>
  <c r="Q46"/>
  <c r="O46"/>
  <c r="M46"/>
  <c r="K46"/>
  <c r="I46"/>
  <c r="G46"/>
  <c r="F46"/>
  <c r="E46"/>
  <c r="D46"/>
  <c r="C46"/>
  <c r="B46"/>
  <c r="S45"/>
  <c r="T45" s="1"/>
  <c r="Q45"/>
  <c r="R45" s="1"/>
  <c r="O45"/>
  <c r="P45" s="1"/>
  <c r="M45"/>
  <c r="N45" s="1"/>
  <c r="K45"/>
  <c r="L45" s="1"/>
  <c r="I45"/>
  <c r="J45" s="1"/>
  <c r="G45"/>
  <c r="H45" s="1"/>
  <c r="F45"/>
  <c r="E45"/>
  <c r="D45" s="1"/>
  <c r="C45"/>
  <c r="B45"/>
  <c r="S44"/>
  <c r="Q44"/>
  <c r="O44"/>
  <c r="M44"/>
  <c r="K44"/>
  <c r="I44"/>
  <c r="G44"/>
  <c r="F44"/>
  <c r="T44" s="1"/>
  <c r="E44"/>
  <c r="D44"/>
  <c r="C44"/>
  <c r="B44"/>
  <c r="S43"/>
  <c r="T43" s="1"/>
  <c r="Q43"/>
  <c r="R43" s="1"/>
  <c r="O43"/>
  <c r="P43" s="1"/>
  <c r="M43"/>
  <c r="N43" s="1"/>
  <c r="K43"/>
  <c r="L43" s="1"/>
  <c r="I43"/>
  <c r="J43" s="1"/>
  <c r="G43"/>
  <c r="H43" s="1"/>
  <c r="F43"/>
  <c r="E43"/>
  <c r="D43" s="1"/>
  <c r="C43"/>
  <c r="B43"/>
  <c r="S42"/>
  <c r="Q42"/>
  <c r="O42"/>
  <c r="M42"/>
  <c r="K42"/>
  <c r="I42"/>
  <c r="G42"/>
  <c r="F42"/>
  <c r="T42" s="1"/>
  <c r="E42"/>
  <c r="D42"/>
  <c r="C42"/>
  <c r="B42"/>
  <c r="S41"/>
  <c r="T41" s="1"/>
  <c r="Q41"/>
  <c r="R41" s="1"/>
  <c r="O41"/>
  <c r="P41" s="1"/>
  <c r="M41"/>
  <c r="N41" s="1"/>
  <c r="K41"/>
  <c r="L41" s="1"/>
  <c r="I41"/>
  <c r="J41" s="1"/>
  <c r="G41"/>
  <c r="H41" s="1"/>
  <c r="F41"/>
  <c r="E41"/>
  <c r="D41" s="1"/>
  <c r="C41"/>
  <c r="B41"/>
  <c r="S40"/>
  <c r="Q40"/>
  <c r="O40"/>
  <c r="M40"/>
  <c r="K40"/>
  <c r="I40"/>
  <c r="G40"/>
  <c r="F40"/>
  <c r="T40" s="1"/>
  <c r="E40"/>
  <c r="D40"/>
  <c r="C40"/>
  <c r="B40"/>
  <c r="S39"/>
  <c r="T39" s="1"/>
  <c r="Q39"/>
  <c r="R39" s="1"/>
  <c r="O39"/>
  <c r="P39" s="1"/>
  <c r="M39"/>
  <c r="N39" s="1"/>
  <c r="K39"/>
  <c r="L39" s="1"/>
  <c r="I39"/>
  <c r="J39" s="1"/>
  <c r="G39"/>
  <c r="H39" s="1"/>
  <c r="F39"/>
  <c r="E39"/>
  <c r="D39" s="1"/>
  <c r="C39"/>
  <c r="B39"/>
  <c r="S38"/>
  <c r="Q38"/>
  <c r="O38"/>
  <c r="M38"/>
  <c r="K38"/>
  <c r="I38"/>
  <c r="G38"/>
  <c r="F38"/>
  <c r="T38" s="1"/>
  <c r="E38"/>
  <c r="D38"/>
  <c r="C38"/>
  <c r="B38"/>
  <c r="S37"/>
  <c r="T37" s="1"/>
  <c r="Q37"/>
  <c r="R37" s="1"/>
  <c r="O37"/>
  <c r="P37" s="1"/>
  <c r="M37"/>
  <c r="N37" s="1"/>
  <c r="K37"/>
  <c r="L37" s="1"/>
  <c r="I37"/>
  <c r="J37" s="1"/>
  <c r="G37"/>
  <c r="H37" s="1"/>
  <c r="F37"/>
  <c r="E37"/>
  <c r="D37" s="1"/>
  <c r="C37"/>
  <c r="B37"/>
  <c r="S36"/>
  <c r="Q36"/>
  <c r="O36"/>
  <c r="M36"/>
  <c r="K36"/>
  <c r="I36"/>
  <c r="G36"/>
  <c r="F36"/>
  <c r="T36" s="1"/>
  <c r="E36"/>
  <c r="D36"/>
  <c r="C36"/>
  <c r="B36"/>
  <c r="S35"/>
  <c r="T35" s="1"/>
  <c r="Q35"/>
  <c r="R35" s="1"/>
  <c r="O35"/>
  <c r="P35" s="1"/>
  <c r="M35"/>
  <c r="N35" s="1"/>
  <c r="K35"/>
  <c r="L35" s="1"/>
  <c r="I35"/>
  <c r="J35" s="1"/>
  <c r="G35"/>
  <c r="H35" s="1"/>
  <c r="F35"/>
  <c r="E35"/>
  <c r="D35" s="1"/>
  <c r="C35"/>
  <c r="B35"/>
  <c r="S34"/>
  <c r="Q34"/>
  <c r="O34"/>
  <c r="M34"/>
  <c r="K34"/>
  <c r="I34"/>
  <c r="G34"/>
  <c r="F34"/>
  <c r="T34" s="1"/>
  <c r="E34"/>
  <c r="D34"/>
  <c r="C34"/>
  <c r="B34"/>
  <c r="S33"/>
  <c r="T33" s="1"/>
  <c r="Q33"/>
  <c r="R33" s="1"/>
  <c r="O33"/>
  <c r="P33" s="1"/>
  <c r="M33"/>
  <c r="N33" s="1"/>
  <c r="K33"/>
  <c r="L33" s="1"/>
  <c r="I33"/>
  <c r="J33" s="1"/>
  <c r="G33"/>
  <c r="H33" s="1"/>
  <c r="F33"/>
  <c r="E33"/>
  <c r="D33" s="1"/>
  <c r="C33"/>
  <c r="B33"/>
  <c r="S32"/>
  <c r="Q32"/>
  <c r="O32"/>
  <c r="M32"/>
  <c r="K32"/>
  <c r="I32"/>
  <c r="G32"/>
  <c r="F32"/>
  <c r="T32" s="1"/>
  <c r="E32"/>
  <c r="D32"/>
  <c r="C32"/>
  <c r="B32"/>
  <c r="S31"/>
  <c r="T31" s="1"/>
  <c r="Q31"/>
  <c r="R31" s="1"/>
  <c r="O31"/>
  <c r="P31" s="1"/>
  <c r="M31"/>
  <c r="N31" s="1"/>
  <c r="K31"/>
  <c r="L31" s="1"/>
  <c r="I31"/>
  <c r="J31" s="1"/>
  <c r="G31"/>
  <c r="H31" s="1"/>
  <c r="F31"/>
  <c r="E31"/>
  <c r="D31" s="1"/>
  <c r="C31"/>
  <c r="B31"/>
  <c r="S30"/>
  <c r="Q30"/>
  <c r="O30"/>
  <c r="M30"/>
  <c r="K30"/>
  <c r="I30"/>
  <c r="G30"/>
  <c r="F30"/>
  <c r="F29" s="1"/>
  <c r="E30"/>
  <c r="D30"/>
  <c r="C30"/>
  <c r="B30"/>
  <c r="B29" s="1"/>
  <c r="S29"/>
  <c r="T29" s="1"/>
  <c r="Q29"/>
  <c r="R29" s="1"/>
  <c r="O29"/>
  <c r="P29" s="1"/>
  <c r="M29"/>
  <c r="N29" s="1"/>
  <c r="K29"/>
  <c r="L29" s="1"/>
  <c r="I29"/>
  <c r="J29" s="1"/>
  <c r="G29"/>
  <c r="H29" s="1"/>
  <c r="E29"/>
  <c r="C29"/>
  <c r="S28"/>
  <c r="Q28"/>
  <c r="O28"/>
  <c r="M28"/>
  <c r="K28"/>
  <c r="I28"/>
  <c r="G28"/>
  <c r="F28"/>
  <c r="T28" s="1"/>
  <c r="E28"/>
  <c r="D28"/>
  <c r="C28"/>
  <c r="B28"/>
  <c r="S27"/>
  <c r="T27" s="1"/>
  <c r="Q27"/>
  <c r="R27" s="1"/>
  <c r="O27"/>
  <c r="P27" s="1"/>
  <c r="M27"/>
  <c r="N27" s="1"/>
  <c r="K27"/>
  <c r="L27" s="1"/>
  <c r="I27"/>
  <c r="J27" s="1"/>
  <c r="G27"/>
  <c r="H27" s="1"/>
  <c r="F27"/>
  <c r="E27"/>
  <c r="D27" s="1"/>
  <c r="C27"/>
  <c r="B27"/>
  <c r="S26"/>
  <c r="Q26"/>
  <c r="O26"/>
  <c r="M26"/>
  <c r="K26"/>
  <c r="I26"/>
  <c r="G26"/>
  <c r="F26"/>
  <c r="T26" s="1"/>
  <c r="E26"/>
  <c r="D26"/>
  <c r="C26"/>
  <c r="B26"/>
  <c r="S25"/>
  <c r="T25" s="1"/>
  <c r="Q25"/>
  <c r="R25" s="1"/>
  <c r="O25"/>
  <c r="P25" s="1"/>
  <c r="M25"/>
  <c r="N25" s="1"/>
  <c r="K25"/>
  <c r="L25" s="1"/>
  <c r="I25"/>
  <c r="J25" s="1"/>
  <c r="G25"/>
  <c r="H25" s="1"/>
  <c r="F25"/>
  <c r="E25"/>
  <c r="D25" s="1"/>
  <c r="C25"/>
  <c r="B25"/>
  <c r="S24"/>
  <c r="Q24"/>
  <c r="O24"/>
  <c r="M24"/>
  <c r="K24"/>
  <c r="I24"/>
  <c r="G24"/>
  <c r="F24"/>
  <c r="T24" s="1"/>
  <c r="E24"/>
  <c r="D24"/>
  <c r="C24"/>
  <c r="B24"/>
  <c r="S23"/>
  <c r="T23" s="1"/>
  <c r="Q23"/>
  <c r="R23" s="1"/>
  <c r="O23"/>
  <c r="P23" s="1"/>
  <c r="M23"/>
  <c r="N23" s="1"/>
  <c r="K23"/>
  <c r="L23" s="1"/>
  <c r="I23"/>
  <c r="J23" s="1"/>
  <c r="G23"/>
  <c r="H23" s="1"/>
  <c r="F23"/>
  <c r="E23"/>
  <c r="D23" s="1"/>
  <c r="C23"/>
  <c r="B23"/>
  <c r="S22"/>
  <c r="Q22"/>
  <c r="O22"/>
  <c r="M22"/>
  <c r="K22"/>
  <c r="I22"/>
  <c r="G22"/>
  <c r="F22"/>
  <c r="T22" s="1"/>
  <c r="E22"/>
  <c r="D22"/>
  <c r="C22"/>
  <c r="B22"/>
  <c r="S21"/>
  <c r="T21" s="1"/>
  <c r="Q21"/>
  <c r="R21" s="1"/>
  <c r="O21"/>
  <c r="P21" s="1"/>
  <c r="M21"/>
  <c r="N21" s="1"/>
  <c r="K21"/>
  <c r="L21" s="1"/>
  <c r="I21"/>
  <c r="J21" s="1"/>
  <c r="G21"/>
  <c r="H21" s="1"/>
  <c r="F21"/>
  <c r="E21"/>
  <c r="D21" s="1"/>
  <c r="C21"/>
  <c r="B21"/>
  <c r="S20"/>
  <c r="Q20"/>
  <c r="O20"/>
  <c r="M20"/>
  <c r="K20"/>
  <c r="I20"/>
  <c r="G20"/>
  <c r="F20"/>
  <c r="T20" s="1"/>
  <c r="E20"/>
  <c r="D20"/>
  <c r="C20"/>
  <c r="B20"/>
  <c r="S19"/>
  <c r="T19" s="1"/>
  <c r="Q19"/>
  <c r="R19" s="1"/>
  <c r="O19"/>
  <c r="P19" s="1"/>
  <c r="M19"/>
  <c r="N19" s="1"/>
  <c r="K19"/>
  <c r="L19" s="1"/>
  <c r="I19"/>
  <c r="J19" s="1"/>
  <c r="G19"/>
  <c r="H19" s="1"/>
  <c r="F19"/>
  <c r="E19"/>
  <c r="D19" s="1"/>
  <c r="C19"/>
  <c r="B19"/>
  <c r="S18"/>
  <c r="Q18"/>
  <c r="O18"/>
  <c r="M18"/>
  <c r="K18"/>
  <c r="I18"/>
  <c r="G18"/>
  <c r="F18"/>
  <c r="T18" s="1"/>
  <c r="E18"/>
  <c r="D18"/>
  <c r="C18"/>
  <c r="B18"/>
  <c r="S17"/>
  <c r="T17" s="1"/>
  <c r="Q17"/>
  <c r="R17" s="1"/>
  <c r="O17"/>
  <c r="P17" s="1"/>
  <c r="M17"/>
  <c r="N17" s="1"/>
  <c r="K17"/>
  <c r="L17" s="1"/>
  <c r="I17"/>
  <c r="J17" s="1"/>
  <c r="G17"/>
  <c r="H17" s="1"/>
  <c r="F17"/>
  <c r="E17"/>
  <c r="D17" s="1"/>
  <c r="C17"/>
  <c r="B17"/>
  <c r="S16"/>
  <c r="Q16"/>
  <c r="O16"/>
  <c r="M16"/>
  <c r="K16"/>
  <c r="I16"/>
  <c r="G16"/>
  <c r="F16"/>
  <c r="T16" s="1"/>
  <c r="E16"/>
  <c r="D16"/>
  <c r="C16"/>
  <c r="B16"/>
  <c r="S15"/>
  <c r="T15" s="1"/>
  <c r="Q15"/>
  <c r="R15" s="1"/>
  <c r="O15"/>
  <c r="P15" s="1"/>
  <c r="M15"/>
  <c r="N15" s="1"/>
  <c r="K15"/>
  <c r="L15" s="1"/>
  <c r="I15"/>
  <c r="J15" s="1"/>
  <c r="G15"/>
  <c r="H15" s="1"/>
  <c r="F15"/>
  <c r="E15"/>
  <c r="D15" s="1"/>
  <c r="C15"/>
  <c r="B15"/>
  <c r="S14"/>
  <c r="Q14"/>
  <c r="O14"/>
  <c r="M14"/>
  <c r="K14"/>
  <c r="I14"/>
  <c r="G14"/>
  <c r="F14"/>
  <c r="T14" s="1"/>
  <c r="E14"/>
  <c r="D14"/>
  <c r="C14"/>
  <c r="B14"/>
  <c r="S13"/>
  <c r="T13" s="1"/>
  <c r="Q13"/>
  <c r="R13" s="1"/>
  <c r="O13"/>
  <c r="P13" s="1"/>
  <c r="M13"/>
  <c r="N13" s="1"/>
  <c r="K13"/>
  <c r="L13" s="1"/>
  <c r="I13"/>
  <c r="J13" s="1"/>
  <c r="G13"/>
  <c r="H13" s="1"/>
  <c r="F13"/>
  <c r="E13"/>
  <c r="D13" s="1"/>
  <c r="C13"/>
  <c r="B13"/>
  <c r="S12"/>
  <c r="Q12"/>
  <c r="O12"/>
  <c r="M12"/>
  <c r="K12"/>
  <c r="I12"/>
  <c r="G12"/>
  <c r="F12"/>
  <c r="F10" s="1"/>
  <c r="F9" s="1"/>
  <c r="E12"/>
  <c r="D12"/>
  <c r="C12"/>
  <c r="B12"/>
  <c r="B10" s="1"/>
  <c r="B9" s="1"/>
  <c r="S11"/>
  <c r="T11" s="1"/>
  <c r="Q11"/>
  <c r="R11" s="1"/>
  <c r="O11"/>
  <c r="P11" s="1"/>
  <c r="M11"/>
  <c r="N11" s="1"/>
  <c r="K11"/>
  <c r="L11" s="1"/>
  <c r="I11"/>
  <c r="J11" s="1"/>
  <c r="G11"/>
  <c r="H11" s="1"/>
  <c r="F11"/>
  <c r="E11"/>
  <c r="D11" s="1"/>
  <c r="C11"/>
  <c r="B11"/>
  <c r="S10"/>
  <c r="T10" s="1"/>
  <c r="V10" s="1"/>
  <c r="Q10"/>
  <c r="O10"/>
  <c r="P10" s="1"/>
  <c r="M10"/>
  <c r="K10"/>
  <c r="L10" s="1"/>
  <c r="I10"/>
  <c r="G10"/>
  <c r="H10" s="1"/>
  <c r="E10"/>
  <c r="E9" s="1"/>
  <c r="C10"/>
  <c r="C9" s="1"/>
  <c r="P21" i="3" l="1"/>
  <c r="P20"/>
  <c r="P19"/>
  <c r="P18"/>
  <c r="P17"/>
  <c r="P16"/>
  <c r="P15"/>
  <c r="P7"/>
  <c r="P11"/>
  <c r="P8"/>
  <c r="O12"/>
  <c r="P5" s="1"/>
  <c r="O32"/>
  <c r="O34" s="1"/>
  <c r="J10" i="2"/>
  <c r="N10"/>
  <c r="R10"/>
  <c r="D10"/>
  <c r="D29"/>
  <c r="H12"/>
  <c r="J12"/>
  <c r="L12"/>
  <c r="N12"/>
  <c r="P12"/>
  <c r="R12"/>
  <c r="T12"/>
  <c r="H14"/>
  <c r="J14"/>
  <c r="L14"/>
  <c r="N14"/>
  <c r="P14"/>
  <c r="R14"/>
  <c r="H16"/>
  <c r="J16"/>
  <c r="L16"/>
  <c r="N16"/>
  <c r="P16"/>
  <c r="R16"/>
  <c r="H18"/>
  <c r="J18"/>
  <c r="L18"/>
  <c r="N18"/>
  <c r="P18"/>
  <c r="R18"/>
  <c r="H20"/>
  <c r="J20"/>
  <c r="L20"/>
  <c r="N20"/>
  <c r="P20"/>
  <c r="R20"/>
  <c r="H22"/>
  <c r="J22"/>
  <c r="L22"/>
  <c r="N22"/>
  <c r="P22"/>
  <c r="R22"/>
  <c r="H24"/>
  <c r="J24"/>
  <c r="L24"/>
  <c r="N24"/>
  <c r="P24"/>
  <c r="R24"/>
  <c r="H26"/>
  <c r="J26"/>
  <c r="L26"/>
  <c r="N26"/>
  <c r="P26"/>
  <c r="R26"/>
  <c r="H28"/>
  <c r="J28"/>
  <c r="L28"/>
  <c r="N28"/>
  <c r="P28"/>
  <c r="R28"/>
  <c r="H30"/>
  <c r="J30"/>
  <c r="L30"/>
  <c r="N30"/>
  <c r="P30"/>
  <c r="R30"/>
  <c r="T30"/>
  <c r="H32"/>
  <c r="J32"/>
  <c r="L32"/>
  <c r="N32"/>
  <c r="P32"/>
  <c r="R32"/>
  <c r="H34"/>
  <c r="J34"/>
  <c r="L34"/>
  <c r="N34"/>
  <c r="P34"/>
  <c r="R34"/>
  <c r="H36"/>
  <c r="J36"/>
  <c r="L36"/>
  <c r="N36"/>
  <c r="P36"/>
  <c r="R36"/>
  <c r="H38"/>
  <c r="J38"/>
  <c r="L38"/>
  <c r="N38"/>
  <c r="P38"/>
  <c r="R38"/>
  <c r="H40"/>
  <c r="J40"/>
  <c r="L40"/>
  <c r="N40"/>
  <c r="P40"/>
  <c r="R40"/>
  <c r="H42"/>
  <c r="J42"/>
  <c r="L42"/>
  <c r="N42"/>
  <c r="P42"/>
  <c r="R42"/>
  <c r="H44"/>
  <c r="J44"/>
  <c r="L44"/>
  <c r="N44"/>
  <c r="P44"/>
  <c r="R44"/>
  <c r="H47"/>
  <c r="J47"/>
  <c r="L47"/>
  <c r="N47"/>
  <c r="P47"/>
  <c r="R47"/>
  <c r="G9"/>
  <c r="H9" s="1"/>
  <c r="I9"/>
  <c r="J9" s="1"/>
  <c r="K9"/>
  <c r="L9" s="1"/>
  <c r="M9"/>
  <c r="N9" s="1"/>
  <c r="O9"/>
  <c r="P9" s="1"/>
  <c r="Q9"/>
  <c r="R9" s="1"/>
  <c r="S9"/>
  <c r="T9" s="1"/>
  <c r="P30" i="3" l="1"/>
  <c r="P26"/>
  <c r="P31"/>
  <c r="P27"/>
  <c r="P28"/>
  <c r="P10"/>
  <c r="P6"/>
  <c r="P29"/>
  <c r="P25"/>
  <c r="P9"/>
  <c r="D9" i="2"/>
  <c r="N23" i="6" l="1"/>
  <c r="M23"/>
  <c r="L23"/>
  <c r="K23"/>
  <c r="J23"/>
  <c r="I23"/>
  <c r="H23"/>
  <c r="G23"/>
  <c r="F23"/>
  <c r="E23"/>
  <c r="D23"/>
  <c r="C23"/>
  <c r="Q32" i="4" l="1"/>
  <c r="P32"/>
  <c r="Q28"/>
  <c r="P28"/>
  <c r="Q24"/>
  <c r="P24"/>
  <c r="Q20"/>
  <c r="P20"/>
  <c r="R20" s="1"/>
  <c r="Q16"/>
  <c r="P16"/>
  <c r="R16" s="1"/>
  <c r="Q12"/>
  <c r="P12"/>
  <c r="R12" s="1"/>
  <c r="L154" i="1"/>
  <c r="K154"/>
  <c r="J154" s="1"/>
  <c r="I154"/>
  <c r="H154"/>
  <c r="G154"/>
  <c r="F154"/>
  <c r="E154"/>
  <c r="D154" s="1"/>
  <c r="C154"/>
  <c r="B154"/>
  <c r="L153"/>
  <c r="K153"/>
  <c r="J153"/>
  <c r="I153"/>
  <c r="H153"/>
  <c r="G153" s="1"/>
  <c r="F153"/>
  <c r="E153"/>
  <c r="D153"/>
  <c r="C153"/>
  <c r="B153"/>
  <c r="L152"/>
  <c r="K152"/>
  <c r="J152" s="1"/>
  <c r="I152"/>
  <c r="H152"/>
  <c r="G152"/>
  <c r="F152"/>
  <c r="E152"/>
  <c r="D152" s="1"/>
  <c r="C152"/>
  <c r="B152"/>
  <c r="L151"/>
  <c r="K151"/>
  <c r="J151"/>
  <c r="I151"/>
  <c r="H151"/>
  <c r="G151" s="1"/>
  <c r="F151"/>
  <c r="E151"/>
  <c r="D151"/>
  <c r="C151"/>
  <c r="B151"/>
  <c r="L150"/>
  <c r="K150"/>
  <c r="J150" s="1"/>
  <c r="I150"/>
  <c r="H150"/>
  <c r="G150"/>
  <c r="F150"/>
  <c r="E150"/>
  <c r="D150" s="1"/>
  <c r="C150"/>
  <c r="B150"/>
  <c r="L149"/>
  <c r="K149"/>
  <c r="J149"/>
  <c r="I149"/>
  <c r="H149"/>
  <c r="G149" s="1"/>
  <c r="F149"/>
  <c r="E149"/>
  <c r="D149"/>
  <c r="C149"/>
  <c r="B149"/>
  <c r="L148"/>
  <c r="K148"/>
  <c r="J148" s="1"/>
  <c r="I148"/>
  <c r="H148"/>
  <c r="G148"/>
  <c r="F148"/>
  <c r="E148"/>
  <c r="D148" s="1"/>
  <c r="C148"/>
  <c r="B148"/>
  <c r="L147"/>
  <c r="K147"/>
  <c r="J147"/>
  <c r="I147"/>
  <c r="H147"/>
  <c r="G147" s="1"/>
  <c r="F147"/>
  <c r="E147"/>
  <c r="D147"/>
  <c r="C147"/>
  <c r="B147"/>
  <c r="L146"/>
  <c r="K146"/>
  <c r="J146" s="1"/>
  <c r="I146"/>
  <c r="H146"/>
  <c r="G146"/>
  <c r="F146"/>
  <c r="E146"/>
  <c r="D146" s="1"/>
  <c r="C146"/>
  <c r="B146"/>
  <c r="L145"/>
  <c r="K145"/>
  <c r="J145"/>
  <c r="I145"/>
  <c r="H145"/>
  <c r="G145" s="1"/>
  <c r="F145"/>
  <c r="E145"/>
  <c r="D145"/>
  <c r="C145"/>
  <c r="B145"/>
  <c r="L144"/>
  <c r="K144"/>
  <c r="J144" s="1"/>
  <c r="I144"/>
  <c r="H144"/>
  <c r="G144"/>
  <c r="F144"/>
  <c r="E144"/>
  <c r="D144" s="1"/>
  <c r="C144"/>
  <c r="B144"/>
  <c r="L143"/>
  <c r="K143"/>
  <c r="J143"/>
  <c r="I143"/>
  <c r="H143"/>
  <c r="G143" s="1"/>
  <c r="F143"/>
  <c r="E143"/>
  <c r="D143"/>
  <c r="C143"/>
  <c r="B143"/>
  <c r="L142"/>
  <c r="K142"/>
  <c r="J142" s="1"/>
  <c r="I142"/>
  <c r="H142"/>
  <c r="G142"/>
  <c r="F142"/>
  <c r="E142"/>
  <c r="D142" s="1"/>
  <c r="C142"/>
  <c r="B142"/>
  <c r="L141"/>
  <c r="K141"/>
  <c r="J141"/>
  <c r="I141"/>
  <c r="H141"/>
  <c r="G141" s="1"/>
  <c r="F141"/>
  <c r="E141"/>
  <c r="D141"/>
  <c r="C141"/>
  <c r="B141"/>
  <c r="L140"/>
  <c r="K140"/>
  <c r="J140" s="1"/>
  <c r="I140"/>
  <c r="H140"/>
  <c r="G140"/>
  <c r="F140"/>
  <c r="E140"/>
  <c r="D140" s="1"/>
  <c r="C140"/>
  <c r="B140"/>
  <c r="L139"/>
  <c r="K139"/>
  <c r="J139"/>
  <c r="I139"/>
  <c r="H139"/>
  <c r="G139" s="1"/>
  <c r="F139"/>
  <c r="E139"/>
  <c r="D139"/>
  <c r="C139"/>
  <c r="B139"/>
  <c r="L138"/>
  <c r="K138"/>
  <c r="J138" s="1"/>
  <c r="I138"/>
  <c r="H138"/>
  <c r="G138"/>
  <c r="F138"/>
  <c r="E138"/>
  <c r="D138" s="1"/>
  <c r="C138"/>
  <c r="B138"/>
  <c r="L137"/>
  <c r="K137"/>
  <c r="J137"/>
  <c r="I137"/>
  <c r="H137"/>
  <c r="G137" s="1"/>
  <c r="F137"/>
  <c r="E137"/>
  <c r="D137"/>
  <c r="C137"/>
  <c r="B137"/>
  <c r="L136"/>
  <c r="K136"/>
  <c r="J136" s="1"/>
  <c r="I136"/>
  <c r="H136"/>
  <c r="G136"/>
  <c r="F136"/>
  <c r="E136"/>
  <c r="D136" s="1"/>
  <c r="C136"/>
  <c r="B136"/>
  <c r="L135"/>
  <c r="L134" s="1"/>
  <c r="K135"/>
  <c r="J135"/>
  <c r="J134" s="1"/>
  <c r="I135"/>
  <c r="H135"/>
  <c r="G135" s="1"/>
  <c r="G134" s="1"/>
  <c r="F135"/>
  <c r="F134" s="1"/>
  <c r="E135"/>
  <c r="D135"/>
  <c r="D134" s="1"/>
  <c r="C135"/>
  <c r="B135"/>
  <c r="B134" s="1"/>
  <c r="I134"/>
  <c r="E134"/>
  <c r="C134"/>
  <c r="L133"/>
  <c r="K133"/>
  <c r="J133"/>
  <c r="I133"/>
  <c r="H133"/>
  <c r="G133" s="1"/>
  <c r="F133"/>
  <c r="E133"/>
  <c r="D133"/>
  <c r="C133"/>
  <c r="B133"/>
  <c r="L132"/>
  <c r="K132"/>
  <c r="J132" s="1"/>
  <c r="I132"/>
  <c r="H132"/>
  <c r="G132"/>
  <c r="F132"/>
  <c r="E132"/>
  <c r="D132" s="1"/>
  <c r="C132"/>
  <c r="B132"/>
  <c r="L131"/>
  <c r="K131"/>
  <c r="J131"/>
  <c r="I131"/>
  <c r="H131"/>
  <c r="G131" s="1"/>
  <c r="F131"/>
  <c r="E131"/>
  <c r="D131"/>
  <c r="C131"/>
  <c r="B131"/>
  <c r="L130"/>
  <c r="K130"/>
  <c r="J130" s="1"/>
  <c r="I130"/>
  <c r="H130"/>
  <c r="G130"/>
  <c r="F130"/>
  <c r="E130"/>
  <c r="D130" s="1"/>
  <c r="C130"/>
  <c r="B130"/>
  <c r="L129"/>
  <c r="K129"/>
  <c r="J129"/>
  <c r="I129"/>
  <c r="H129"/>
  <c r="G129" s="1"/>
  <c r="F129"/>
  <c r="E129"/>
  <c r="D129"/>
  <c r="C129"/>
  <c r="B129"/>
  <c r="L128"/>
  <c r="K128"/>
  <c r="J128" s="1"/>
  <c r="I128"/>
  <c r="H128"/>
  <c r="G128"/>
  <c r="F128"/>
  <c r="E128"/>
  <c r="D128" s="1"/>
  <c r="C128"/>
  <c r="B128"/>
  <c r="L127"/>
  <c r="K127"/>
  <c r="J127"/>
  <c r="I127"/>
  <c r="H127"/>
  <c r="G127" s="1"/>
  <c r="F127"/>
  <c r="E127"/>
  <c r="D127"/>
  <c r="C127"/>
  <c r="B127"/>
  <c r="L126"/>
  <c r="K126"/>
  <c r="J126" s="1"/>
  <c r="I126"/>
  <c r="H126"/>
  <c r="G126"/>
  <c r="F126"/>
  <c r="E126"/>
  <c r="D126" s="1"/>
  <c r="C126"/>
  <c r="B126"/>
  <c r="L125"/>
  <c r="K125"/>
  <c r="J125"/>
  <c r="I125"/>
  <c r="H125"/>
  <c r="G125" s="1"/>
  <c r="F125"/>
  <c r="E125"/>
  <c r="D125"/>
  <c r="C125"/>
  <c r="B125"/>
  <c r="L124"/>
  <c r="K124"/>
  <c r="J124" s="1"/>
  <c r="I124"/>
  <c r="H124"/>
  <c r="G124"/>
  <c r="F124"/>
  <c r="E124"/>
  <c r="D124" s="1"/>
  <c r="C124"/>
  <c r="B124"/>
  <c r="L123"/>
  <c r="K123"/>
  <c r="J123"/>
  <c r="I123"/>
  <c r="H123"/>
  <c r="G123" s="1"/>
  <c r="F123"/>
  <c r="E123"/>
  <c r="D123"/>
  <c r="C123"/>
  <c r="B123"/>
  <c r="L122"/>
  <c r="K122"/>
  <c r="J122" s="1"/>
  <c r="I122"/>
  <c r="H122"/>
  <c r="G122"/>
  <c r="F122"/>
  <c r="E122"/>
  <c r="D122" s="1"/>
  <c r="C122"/>
  <c r="B122"/>
  <c r="L121"/>
  <c r="K121"/>
  <c r="J121"/>
  <c r="I121"/>
  <c r="H121"/>
  <c r="G121" s="1"/>
  <c r="F121"/>
  <c r="E121"/>
  <c r="D121"/>
  <c r="C121"/>
  <c r="B121"/>
  <c r="L120"/>
  <c r="K120"/>
  <c r="I120"/>
  <c r="H120"/>
  <c r="G120" s="1"/>
  <c r="F120"/>
  <c r="E120"/>
  <c r="D120"/>
  <c r="C120"/>
  <c r="B120"/>
  <c r="L119"/>
  <c r="K119"/>
  <c r="J119" s="1"/>
  <c r="I119"/>
  <c r="H119"/>
  <c r="G119"/>
  <c r="F119"/>
  <c r="E119"/>
  <c r="D119" s="1"/>
  <c r="C119"/>
  <c r="B119"/>
  <c r="L118"/>
  <c r="K118"/>
  <c r="J118"/>
  <c r="I118"/>
  <c r="H118"/>
  <c r="G118" s="1"/>
  <c r="F118"/>
  <c r="E118"/>
  <c r="D118"/>
  <c r="C118"/>
  <c r="B118"/>
  <c r="L117"/>
  <c r="K117"/>
  <c r="J117" s="1"/>
  <c r="I117"/>
  <c r="H117"/>
  <c r="G117"/>
  <c r="F117"/>
  <c r="E117"/>
  <c r="D117" s="1"/>
  <c r="C117"/>
  <c r="B117"/>
  <c r="L116"/>
  <c r="L115" s="1"/>
  <c r="L114" s="1"/>
  <c r="K116"/>
  <c r="J116"/>
  <c r="J115" s="1"/>
  <c r="J114" s="1"/>
  <c r="I116"/>
  <c r="H116"/>
  <c r="G116" s="1"/>
  <c r="G115" s="1"/>
  <c r="G114" s="1"/>
  <c r="F116"/>
  <c r="F115" s="1"/>
  <c r="F114" s="1"/>
  <c r="E116"/>
  <c r="D116"/>
  <c r="D115" s="1"/>
  <c r="D114" s="1"/>
  <c r="C116"/>
  <c r="B116"/>
  <c r="B115" s="1"/>
  <c r="B114" s="1"/>
  <c r="K115"/>
  <c r="I115"/>
  <c r="I114" s="1"/>
  <c r="E115"/>
  <c r="E114" s="1"/>
  <c r="C115"/>
  <c r="C114" s="1"/>
  <c r="L101"/>
  <c r="K101"/>
  <c r="J101" s="1"/>
  <c r="I101"/>
  <c r="H101"/>
  <c r="G101"/>
  <c r="F101"/>
  <c r="E101"/>
  <c r="D101" s="1"/>
  <c r="C101"/>
  <c r="B101"/>
  <c r="L100"/>
  <c r="K100"/>
  <c r="J100"/>
  <c r="I100"/>
  <c r="H100"/>
  <c r="G100" s="1"/>
  <c r="F100"/>
  <c r="E100"/>
  <c r="D100"/>
  <c r="C100"/>
  <c r="B100"/>
  <c r="L99"/>
  <c r="K99"/>
  <c r="J99" s="1"/>
  <c r="I99"/>
  <c r="H99"/>
  <c r="G99"/>
  <c r="F99"/>
  <c r="E99"/>
  <c r="D99" s="1"/>
  <c r="C99"/>
  <c r="B99"/>
  <c r="L98"/>
  <c r="K98"/>
  <c r="J98"/>
  <c r="I98"/>
  <c r="H98"/>
  <c r="G98" s="1"/>
  <c r="F98"/>
  <c r="E98"/>
  <c r="D98"/>
  <c r="C98"/>
  <c r="B98"/>
  <c r="L97"/>
  <c r="K97"/>
  <c r="J97" s="1"/>
  <c r="I97"/>
  <c r="H97"/>
  <c r="G97"/>
  <c r="F97"/>
  <c r="E97"/>
  <c r="D97" s="1"/>
  <c r="C97"/>
  <c r="B97"/>
  <c r="L96"/>
  <c r="K96"/>
  <c r="J96"/>
  <c r="I96"/>
  <c r="H96"/>
  <c r="G96" s="1"/>
  <c r="F96"/>
  <c r="E96"/>
  <c r="D96"/>
  <c r="C96"/>
  <c r="B96"/>
  <c r="L95"/>
  <c r="K95"/>
  <c r="J95" s="1"/>
  <c r="I95"/>
  <c r="H95"/>
  <c r="G95"/>
  <c r="F95"/>
  <c r="E95"/>
  <c r="D95" s="1"/>
  <c r="C95"/>
  <c r="B95"/>
  <c r="L94"/>
  <c r="K94"/>
  <c r="J94"/>
  <c r="I94"/>
  <c r="H94"/>
  <c r="G94" s="1"/>
  <c r="F94"/>
  <c r="E94"/>
  <c r="D94"/>
  <c r="C94"/>
  <c r="B94"/>
  <c r="L93"/>
  <c r="K93"/>
  <c r="J93" s="1"/>
  <c r="I93"/>
  <c r="H93"/>
  <c r="G93"/>
  <c r="F93"/>
  <c r="E93"/>
  <c r="D93" s="1"/>
  <c r="C93"/>
  <c r="B93"/>
  <c r="L92"/>
  <c r="K92"/>
  <c r="J92"/>
  <c r="I92"/>
  <c r="H92"/>
  <c r="G92" s="1"/>
  <c r="F92"/>
  <c r="E92"/>
  <c r="D92"/>
  <c r="C92"/>
  <c r="B92"/>
  <c r="L91"/>
  <c r="K91"/>
  <c r="J91" s="1"/>
  <c r="I91"/>
  <c r="H91"/>
  <c r="G91"/>
  <c r="F91"/>
  <c r="E91"/>
  <c r="D91" s="1"/>
  <c r="C91"/>
  <c r="B91"/>
  <c r="L90"/>
  <c r="K90"/>
  <c r="J90"/>
  <c r="I90"/>
  <c r="H90"/>
  <c r="G90" s="1"/>
  <c r="F90"/>
  <c r="E90"/>
  <c r="D90"/>
  <c r="C90"/>
  <c r="B90"/>
  <c r="L89"/>
  <c r="K89"/>
  <c r="J89" s="1"/>
  <c r="I89"/>
  <c r="H89"/>
  <c r="G89"/>
  <c r="F89"/>
  <c r="E89"/>
  <c r="D89" s="1"/>
  <c r="C89"/>
  <c r="B89"/>
  <c r="L88"/>
  <c r="K88"/>
  <c r="J88"/>
  <c r="I88"/>
  <c r="H88"/>
  <c r="G88" s="1"/>
  <c r="F88"/>
  <c r="E88"/>
  <c r="D88"/>
  <c r="C88"/>
  <c r="B88"/>
  <c r="L87"/>
  <c r="K87"/>
  <c r="J87" s="1"/>
  <c r="I87"/>
  <c r="H87"/>
  <c r="G87"/>
  <c r="F87"/>
  <c r="E87"/>
  <c r="D87" s="1"/>
  <c r="C87"/>
  <c r="B87"/>
  <c r="L86"/>
  <c r="K86"/>
  <c r="J86"/>
  <c r="I86"/>
  <c r="H86"/>
  <c r="G86" s="1"/>
  <c r="F86"/>
  <c r="E86"/>
  <c r="D86"/>
  <c r="C86"/>
  <c r="B86"/>
  <c r="L85"/>
  <c r="K85"/>
  <c r="J85" s="1"/>
  <c r="I85"/>
  <c r="H85"/>
  <c r="G85"/>
  <c r="F85"/>
  <c r="E85"/>
  <c r="D85" s="1"/>
  <c r="C85"/>
  <c r="B85"/>
  <c r="L84"/>
  <c r="K84"/>
  <c r="J84"/>
  <c r="I84"/>
  <c r="H84"/>
  <c r="G84" s="1"/>
  <c r="F84"/>
  <c r="E84"/>
  <c r="D84"/>
  <c r="C84"/>
  <c r="B84"/>
  <c r="L83"/>
  <c r="K83"/>
  <c r="J83" s="1"/>
  <c r="I83"/>
  <c r="H83"/>
  <c r="G83"/>
  <c r="F83"/>
  <c r="E83"/>
  <c r="D83" s="1"/>
  <c r="C83"/>
  <c r="B83"/>
  <c r="L82"/>
  <c r="L81" s="1"/>
  <c r="K82"/>
  <c r="J82"/>
  <c r="I82"/>
  <c r="H82"/>
  <c r="G82" s="1"/>
  <c r="F82"/>
  <c r="F81" s="1"/>
  <c r="E82"/>
  <c r="D82"/>
  <c r="D81" s="1"/>
  <c r="C82"/>
  <c r="B82"/>
  <c r="B81" s="1"/>
  <c r="K81"/>
  <c r="I81"/>
  <c r="E81"/>
  <c r="C81"/>
  <c r="L80"/>
  <c r="K80"/>
  <c r="J80"/>
  <c r="I80"/>
  <c r="H80"/>
  <c r="G80" s="1"/>
  <c r="F80"/>
  <c r="E80"/>
  <c r="D80"/>
  <c r="C80"/>
  <c r="B80"/>
  <c r="L79"/>
  <c r="K79"/>
  <c r="J79" s="1"/>
  <c r="I79"/>
  <c r="H79"/>
  <c r="G79"/>
  <c r="F79"/>
  <c r="E79"/>
  <c r="D79" s="1"/>
  <c r="C79"/>
  <c r="B79"/>
  <c r="L78"/>
  <c r="K78"/>
  <c r="J78"/>
  <c r="I78"/>
  <c r="H78"/>
  <c r="G78" s="1"/>
  <c r="F78"/>
  <c r="E78"/>
  <c r="D78"/>
  <c r="C78"/>
  <c r="B78"/>
  <c r="L77"/>
  <c r="K77"/>
  <c r="J77" s="1"/>
  <c r="I77"/>
  <c r="H77"/>
  <c r="G77"/>
  <c r="F77"/>
  <c r="E77"/>
  <c r="D77" s="1"/>
  <c r="C77"/>
  <c r="B77"/>
  <c r="L76"/>
  <c r="K76"/>
  <c r="J76"/>
  <c r="I76"/>
  <c r="H76"/>
  <c r="G76" s="1"/>
  <c r="F76"/>
  <c r="E76"/>
  <c r="D76"/>
  <c r="C76"/>
  <c r="B76"/>
  <c r="L75"/>
  <c r="K75"/>
  <c r="J75" s="1"/>
  <c r="I75"/>
  <c r="H75"/>
  <c r="G75"/>
  <c r="F75"/>
  <c r="E75"/>
  <c r="D75" s="1"/>
  <c r="C75"/>
  <c r="B75"/>
  <c r="L74"/>
  <c r="K74"/>
  <c r="J74"/>
  <c r="I74"/>
  <c r="H74"/>
  <c r="G74" s="1"/>
  <c r="F74"/>
  <c r="E74"/>
  <c r="D74"/>
  <c r="C74"/>
  <c r="B74"/>
  <c r="L73"/>
  <c r="K73"/>
  <c r="J73" s="1"/>
  <c r="I73"/>
  <c r="H73"/>
  <c r="G73"/>
  <c r="F73"/>
  <c r="E73"/>
  <c r="D73" s="1"/>
  <c r="C73"/>
  <c r="B73"/>
  <c r="L72"/>
  <c r="K72"/>
  <c r="J72"/>
  <c r="I72"/>
  <c r="H72"/>
  <c r="G72" s="1"/>
  <c r="F72"/>
  <c r="E72"/>
  <c r="D72"/>
  <c r="C72"/>
  <c r="B72"/>
  <c r="L71"/>
  <c r="K71"/>
  <c r="J71" s="1"/>
  <c r="I71"/>
  <c r="H71"/>
  <c r="G71"/>
  <c r="F71"/>
  <c r="E71"/>
  <c r="D71" s="1"/>
  <c r="C71"/>
  <c r="B71"/>
  <c r="L70"/>
  <c r="K70"/>
  <c r="J70"/>
  <c r="I70"/>
  <c r="H70"/>
  <c r="G70" s="1"/>
  <c r="F70"/>
  <c r="E70"/>
  <c r="D70"/>
  <c r="C70"/>
  <c r="B70"/>
  <c r="L69"/>
  <c r="K69"/>
  <c r="J69" s="1"/>
  <c r="I69"/>
  <c r="H69"/>
  <c r="G69"/>
  <c r="F69"/>
  <c r="E69"/>
  <c r="D69" s="1"/>
  <c r="C69"/>
  <c r="B69"/>
  <c r="L68"/>
  <c r="K68"/>
  <c r="J68"/>
  <c r="I68"/>
  <c r="H68"/>
  <c r="G68" s="1"/>
  <c r="F68"/>
  <c r="E68"/>
  <c r="D68"/>
  <c r="C68"/>
  <c r="B68"/>
  <c r="L67"/>
  <c r="K67"/>
  <c r="J67" s="1"/>
  <c r="I67"/>
  <c r="H67"/>
  <c r="G67"/>
  <c r="F67"/>
  <c r="E67"/>
  <c r="D67" s="1"/>
  <c r="C67"/>
  <c r="B67"/>
  <c r="L66"/>
  <c r="K66"/>
  <c r="J66"/>
  <c r="I66"/>
  <c r="H66"/>
  <c r="G66" s="1"/>
  <c r="F66"/>
  <c r="E66"/>
  <c r="D66"/>
  <c r="C66"/>
  <c r="B66"/>
  <c r="L65"/>
  <c r="K65"/>
  <c r="J65" s="1"/>
  <c r="I65"/>
  <c r="H65"/>
  <c r="G65"/>
  <c r="F65"/>
  <c r="E65"/>
  <c r="D65" s="1"/>
  <c r="C65"/>
  <c r="B65"/>
  <c r="L64"/>
  <c r="K64"/>
  <c r="J64"/>
  <c r="I64"/>
  <c r="H64"/>
  <c r="G64" s="1"/>
  <c r="F64"/>
  <c r="E64"/>
  <c r="D64"/>
  <c r="C64"/>
  <c r="B64"/>
  <c r="L63"/>
  <c r="K63"/>
  <c r="J63" s="1"/>
  <c r="J62" s="1"/>
  <c r="I63"/>
  <c r="I62" s="1"/>
  <c r="I61" s="1"/>
  <c r="H63"/>
  <c r="G63"/>
  <c r="F63"/>
  <c r="E63"/>
  <c r="D63" s="1"/>
  <c r="C63"/>
  <c r="C62" s="1"/>
  <c r="C61" s="1"/>
  <c r="B63"/>
  <c r="L62"/>
  <c r="L61" s="1"/>
  <c r="H62"/>
  <c r="F62"/>
  <c r="F61" s="1"/>
  <c r="B62"/>
  <c r="B61" s="1"/>
  <c r="L49"/>
  <c r="K49"/>
  <c r="J49"/>
  <c r="I49"/>
  <c r="H49"/>
  <c r="G49" s="1"/>
  <c r="F49"/>
  <c r="E49"/>
  <c r="D49"/>
  <c r="C49"/>
  <c r="B49"/>
  <c r="L48"/>
  <c r="K48"/>
  <c r="J48" s="1"/>
  <c r="I48"/>
  <c r="H48"/>
  <c r="G48"/>
  <c r="F48"/>
  <c r="E48"/>
  <c r="D48" s="1"/>
  <c r="C48"/>
  <c r="B48"/>
  <c r="L47"/>
  <c r="K47"/>
  <c r="J47"/>
  <c r="I47"/>
  <c r="H47"/>
  <c r="G47" s="1"/>
  <c r="F47"/>
  <c r="E47"/>
  <c r="D47"/>
  <c r="C47"/>
  <c r="B47"/>
  <c r="L46"/>
  <c r="K46"/>
  <c r="J46" s="1"/>
  <c r="I46"/>
  <c r="H46"/>
  <c r="G46"/>
  <c r="F46"/>
  <c r="E46"/>
  <c r="D46" s="1"/>
  <c r="C46"/>
  <c r="B46"/>
  <c r="L45"/>
  <c r="K45"/>
  <c r="J45"/>
  <c r="I45"/>
  <c r="H45"/>
  <c r="G45" s="1"/>
  <c r="F45"/>
  <c r="E45"/>
  <c r="D45"/>
  <c r="C45"/>
  <c r="B45"/>
  <c r="L44"/>
  <c r="K44"/>
  <c r="J44" s="1"/>
  <c r="I44"/>
  <c r="H44"/>
  <c r="G44"/>
  <c r="F44"/>
  <c r="E44"/>
  <c r="D44" s="1"/>
  <c r="C44"/>
  <c r="B44"/>
  <c r="L43"/>
  <c r="K43"/>
  <c r="J43"/>
  <c r="I43"/>
  <c r="H43"/>
  <c r="G43" s="1"/>
  <c r="F43"/>
  <c r="E43"/>
  <c r="D43"/>
  <c r="C43"/>
  <c r="B43"/>
  <c r="L42"/>
  <c r="K42"/>
  <c r="J42" s="1"/>
  <c r="I42"/>
  <c r="H42"/>
  <c r="G42"/>
  <c r="F42"/>
  <c r="E42"/>
  <c r="D42" s="1"/>
  <c r="C42"/>
  <c r="B42"/>
  <c r="L41"/>
  <c r="K41"/>
  <c r="J41"/>
  <c r="I41"/>
  <c r="H41"/>
  <c r="G41" s="1"/>
  <c r="F41"/>
  <c r="E41"/>
  <c r="D41"/>
  <c r="C41"/>
  <c r="B41"/>
  <c r="L40"/>
  <c r="K40"/>
  <c r="J40" s="1"/>
  <c r="I40"/>
  <c r="H40"/>
  <c r="G40"/>
  <c r="F40"/>
  <c r="E40"/>
  <c r="D40" s="1"/>
  <c r="C40"/>
  <c r="B40"/>
  <c r="L39"/>
  <c r="K39"/>
  <c r="J39"/>
  <c r="I39"/>
  <c r="H39"/>
  <c r="G39" s="1"/>
  <c r="F39"/>
  <c r="E39"/>
  <c r="D39"/>
  <c r="C39"/>
  <c r="B39"/>
  <c r="L38"/>
  <c r="K38"/>
  <c r="J38" s="1"/>
  <c r="I38"/>
  <c r="H38"/>
  <c r="G38"/>
  <c r="F38"/>
  <c r="E38"/>
  <c r="D38" s="1"/>
  <c r="C38"/>
  <c r="B38"/>
  <c r="L37"/>
  <c r="K37"/>
  <c r="J37"/>
  <c r="I37"/>
  <c r="H37"/>
  <c r="G37" s="1"/>
  <c r="F37"/>
  <c r="E37"/>
  <c r="D37"/>
  <c r="C37"/>
  <c r="B37"/>
  <c r="L36"/>
  <c r="K36"/>
  <c r="J36" s="1"/>
  <c r="I36"/>
  <c r="H36"/>
  <c r="G36"/>
  <c r="F36"/>
  <c r="E36"/>
  <c r="D36" s="1"/>
  <c r="C36"/>
  <c r="B36"/>
  <c r="L35"/>
  <c r="K35"/>
  <c r="J35"/>
  <c r="I35"/>
  <c r="H35"/>
  <c r="G35" s="1"/>
  <c r="F35"/>
  <c r="E35"/>
  <c r="D35"/>
  <c r="C35"/>
  <c r="B35"/>
  <c r="L34"/>
  <c r="K34"/>
  <c r="J34" s="1"/>
  <c r="I34"/>
  <c r="H34"/>
  <c r="G34"/>
  <c r="F34"/>
  <c r="E34"/>
  <c r="D34" s="1"/>
  <c r="C34"/>
  <c r="B34"/>
  <c r="L33"/>
  <c r="K33"/>
  <c r="J33"/>
  <c r="I33"/>
  <c r="H33"/>
  <c r="G33" s="1"/>
  <c r="F33"/>
  <c r="E33"/>
  <c r="D33"/>
  <c r="C33"/>
  <c r="B33"/>
  <c r="L32"/>
  <c r="K32"/>
  <c r="J32" s="1"/>
  <c r="I32"/>
  <c r="H32"/>
  <c r="G32"/>
  <c r="F32"/>
  <c r="E32"/>
  <c r="D32" s="1"/>
  <c r="C32"/>
  <c r="B32"/>
  <c r="L31"/>
  <c r="K31"/>
  <c r="J31"/>
  <c r="I31"/>
  <c r="H31"/>
  <c r="G31" s="1"/>
  <c r="F31"/>
  <c r="E31"/>
  <c r="D31"/>
  <c r="C31"/>
  <c r="B31"/>
  <c r="L30"/>
  <c r="K30"/>
  <c r="J30" s="1"/>
  <c r="J29" s="1"/>
  <c r="I30"/>
  <c r="I29" s="1"/>
  <c r="H30"/>
  <c r="G30"/>
  <c r="F30"/>
  <c r="E30"/>
  <c r="D30" s="1"/>
  <c r="C30"/>
  <c r="C29" s="1"/>
  <c r="B30"/>
  <c r="L29"/>
  <c r="H29"/>
  <c r="F29"/>
  <c r="B29"/>
  <c r="L28"/>
  <c r="K28"/>
  <c r="J28" s="1"/>
  <c r="I28"/>
  <c r="H28"/>
  <c r="G28"/>
  <c r="F28"/>
  <c r="E28"/>
  <c r="D28" s="1"/>
  <c r="C28"/>
  <c r="B28"/>
  <c r="L27"/>
  <c r="K27"/>
  <c r="J27"/>
  <c r="I27"/>
  <c r="H27"/>
  <c r="G27" s="1"/>
  <c r="F27"/>
  <c r="E27"/>
  <c r="D27"/>
  <c r="C27"/>
  <c r="B27"/>
  <c r="L26"/>
  <c r="K26"/>
  <c r="J26" s="1"/>
  <c r="I26"/>
  <c r="H26"/>
  <c r="G26"/>
  <c r="F26"/>
  <c r="E26"/>
  <c r="D26" s="1"/>
  <c r="C26"/>
  <c r="B26"/>
  <c r="L25"/>
  <c r="K25"/>
  <c r="J25"/>
  <c r="I25"/>
  <c r="H25"/>
  <c r="G25" s="1"/>
  <c r="F25"/>
  <c r="E25"/>
  <c r="D25"/>
  <c r="C25"/>
  <c r="B25"/>
  <c r="L24"/>
  <c r="K24"/>
  <c r="J24" s="1"/>
  <c r="I24"/>
  <c r="H24"/>
  <c r="G24"/>
  <c r="F24"/>
  <c r="E24"/>
  <c r="D24" s="1"/>
  <c r="C24"/>
  <c r="B24"/>
  <c r="L23"/>
  <c r="K23"/>
  <c r="J23"/>
  <c r="I23"/>
  <c r="H23"/>
  <c r="G23" s="1"/>
  <c r="F23"/>
  <c r="E23"/>
  <c r="D23"/>
  <c r="C23"/>
  <c r="B23"/>
  <c r="L22"/>
  <c r="K22"/>
  <c r="J22" s="1"/>
  <c r="I22"/>
  <c r="H22"/>
  <c r="G22"/>
  <c r="F22"/>
  <c r="E22"/>
  <c r="D22" s="1"/>
  <c r="C22"/>
  <c r="B22"/>
  <c r="L21"/>
  <c r="K21"/>
  <c r="J21"/>
  <c r="I21"/>
  <c r="H21"/>
  <c r="G21" s="1"/>
  <c r="F21"/>
  <c r="E21"/>
  <c r="D21"/>
  <c r="C21"/>
  <c r="B21"/>
  <c r="L20"/>
  <c r="K20"/>
  <c r="J20" s="1"/>
  <c r="I20"/>
  <c r="H20"/>
  <c r="G20"/>
  <c r="F20"/>
  <c r="E20"/>
  <c r="D20" s="1"/>
  <c r="C20"/>
  <c r="B20"/>
  <c r="L19"/>
  <c r="K19"/>
  <c r="J19"/>
  <c r="I19"/>
  <c r="H19"/>
  <c r="G19" s="1"/>
  <c r="F19"/>
  <c r="E19"/>
  <c r="D19"/>
  <c r="C19"/>
  <c r="B19"/>
  <c r="L18"/>
  <c r="K18"/>
  <c r="J18" s="1"/>
  <c r="I18"/>
  <c r="H18"/>
  <c r="G18"/>
  <c r="F18"/>
  <c r="E18"/>
  <c r="D18" s="1"/>
  <c r="C18"/>
  <c r="B18"/>
  <c r="L17"/>
  <c r="K17"/>
  <c r="J17"/>
  <c r="I17"/>
  <c r="H17"/>
  <c r="G17" s="1"/>
  <c r="F17"/>
  <c r="E17"/>
  <c r="D17"/>
  <c r="C17"/>
  <c r="B17"/>
  <c r="L16"/>
  <c r="K16"/>
  <c r="J16" s="1"/>
  <c r="I16"/>
  <c r="H16"/>
  <c r="G16"/>
  <c r="F16"/>
  <c r="E16"/>
  <c r="D16" s="1"/>
  <c r="C16"/>
  <c r="B16"/>
  <c r="L15"/>
  <c r="L10" s="1"/>
  <c r="L9" s="1"/>
  <c r="K15"/>
  <c r="J15"/>
  <c r="I15"/>
  <c r="H15"/>
  <c r="G15" s="1"/>
  <c r="F15"/>
  <c r="E15"/>
  <c r="D15"/>
  <c r="C15"/>
  <c r="B15"/>
  <c r="L14"/>
  <c r="K14"/>
  <c r="J14" s="1"/>
  <c r="I14"/>
  <c r="H14"/>
  <c r="G14"/>
  <c r="F14"/>
  <c r="E14"/>
  <c r="D14" s="1"/>
  <c r="C14"/>
  <c r="B14"/>
  <c r="J13"/>
  <c r="I13"/>
  <c r="H13"/>
  <c r="G13" s="1"/>
  <c r="F13"/>
  <c r="E13"/>
  <c r="D13"/>
  <c r="C13"/>
  <c r="B13"/>
  <c r="J12"/>
  <c r="I12"/>
  <c r="H12"/>
  <c r="G12"/>
  <c r="F12"/>
  <c r="E12"/>
  <c r="D12" s="1"/>
  <c r="C12"/>
  <c r="B12"/>
  <c r="J11"/>
  <c r="J10" s="1"/>
  <c r="J9" s="1"/>
  <c r="I11"/>
  <c r="H11"/>
  <c r="G11" s="1"/>
  <c r="G10" s="1"/>
  <c r="F11"/>
  <c r="F10" s="1"/>
  <c r="F9" s="1"/>
  <c r="E11"/>
  <c r="D11"/>
  <c r="C11"/>
  <c r="B11"/>
  <c r="B10" s="1"/>
  <c r="B9" s="1"/>
  <c r="K10"/>
  <c r="I10"/>
  <c r="I9" s="1"/>
  <c r="E10"/>
  <c r="C10"/>
  <c r="C7" i="10"/>
  <c r="D5" i="9"/>
  <c r="E5"/>
  <c r="F5"/>
  <c r="G5"/>
  <c r="H5"/>
  <c r="I5"/>
  <c r="J5"/>
  <c r="K5"/>
  <c r="L5"/>
  <c r="M5"/>
  <c r="N5"/>
  <c r="C5"/>
  <c r="B7"/>
  <c r="B8"/>
  <c r="AA25" i="10"/>
  <c r="B11"/>
  <c r="B10"/>
  <c r="B9"/>
  <c r="B8"/>
  <c r="Y7"/>
  <c r="W7"/>
  <c r="U7"/>
  <c r="S7"/>
  <c r="S6" s="1"/>
  <c r="Q7"/>
  <c r="Q6" s="1"/>
  <c r="O7"/>
  <c r="O6" s="1"/>
  <c r="M7"/>
  <c r="M6" s="1"/>
  <c r="K7"/>
  <c r="K6" s="1"/>
  <c r="I7"/>
  <c r="I6" s="1"/>
  <c r="G7"/>
  <c r="G6" s="1"/>
  <c r="E7"/>
  <c r="E6" s="1"/>
  <c r="B7"/>
  <c r="B6" s="1"/>
  <c r="W6"/>
  <c r="B6" i="9"/>
  <c r="B5" s="1"/>
  <c r="L4"/>
  <c r="Q15" s="1"/>
  <c r="H4"/>
  <c r="Q11" s="1"/>
  <c r="D4"/>
  <c r="Q7" s="1"/>
  <c r="N4"/>
  <c r="Q17" s="1"/>
  <c r="J4"/>
  <c r="Q13" s="1"/>
  <c r="F4"/>
  <c r="Q9" s="1"/>
  <c r="C9" i="1" l="1"/>
  <c r="D10"/>
  <c r="D9" s="1"/>
  <c r="D29"/>
  <c r="G29"/>
  <c r="G9" s="1"/>
  <c r="D62"/>
  <c r="D61" s="1"/>
  <c r="G62"/>
  <c r="G81"/>
  <c r="J81"/>
  <c r="J61"/>
  <c r="K134"/>
  <c r="K114" s="1"/>
  <c r="H10"/>
  <c r="H9" s="1"/>
  <c r="E29"/>
  <c r="E9" s="1"/>
  <c r="K29"/>
  <c r="K9" s="1"/>
  <c r="E62"/>
  <c r="E61" s="1"/>
  <c r="K62"/>
  <c r="K61" s="1"/>
  <c r="H81"/>
  <c r="H61" s="1"/>
  <c r="H115"/>
  <c r="H134"/>
  <c r="U6" i="10"/>
  <c r="Y6"/>
  <c r="C6"/>
  <c r="AA7"/>
  <c r="O5" i="9"/>
  <c r="B4"/>
  <c r="E4"/>
  <c r="Q8" s="1"/>
  <c r="G4"/>
  <c r="Q10" s="1"/>
  <c r="I4"/>
  <c r="Q12" s="1"/>
  <c r="K4"/>
  <c r="Q14" s="1"/>
  <c r="M4"/>
  <c r="Q16" s="1"/>
  <c r="C4"/>
  <c r="Q6" s="1"/>
  <c r="H114" i="1" l="1"/>
  <c r="G61"/>
  <c r="AA6" i="10"/>
  <c r="Q18" i="9"/>
  <c r="O4"/>
  <c r="B44" i="5"/>
  <c r="B43"/>
  <c r="B42"/>
  <c r="B41"/>
  <c r="B40"/>
  <c r="B39"/>
  <c r="B38"/>
  <c r="B37"/>
  <c r="B36"/>
  <c r="B35"/>
  <c r="B34"/>
  <c r="B33"/>
  <c r="B32"/>
  <c r="B31"/>
  <c r="B30"/>
  <c r="B29"/>
  <c r="B28"/>
  <c r="B27"/>
  <c r="B26"/>
  <c r="Z25"/>
  <c r="Y25"/>
  <c r="X25"/>
  <c r="W25"/>
  <c r="V25"/>
  <c r="U25"/>
  <c r="T25"/>
  <c r="S25"/>
  <c r="Q25"/>
  <c r="P25"/>
  <c r="O25"/>
  <c r="N25"/>
  <c r="M25"/>
  <c r="L25"/>
  <c r="K25"/>
  <c r="J25"/>
  <c r="I25"/>
  <c r="H25"/>
  <c r="G25"/>
  <c r="F25"/>
  <c r="E25"/>
  <c r="D25"/>
  <c r="C25"/>
  <c r="B25"/>
  <c r="B24"/>
  <c r="B23"/>
  <c r="B22"/>
  <c r="B21"/>
  <c r="B20"/>
  <c r="B19"/>
  <c r="B18"/>
  <c r="B17"/>
  <c r="B16"/>
  <c r="B15"/>
  <c r="B14"/>
  <c r="B13"/>
  <c r="B12"/>
  <c r="B11"/>
  <c r="B10"/>
  <c r="B9"/>
  <c r="B8"/>
  <c r="AA25"/>
  <c r="B41" i="6" l="1"/>
  <c r="B40"/>
  <c r="B39"/>
  <c r="B38"/>
  <c r="B37"/>
  <c r="B36"/>
  <c r="B35"/>
  <c r="B34"/>
  <c r="B33"/>
  <c r="B32"/>
  <c r="B31"/>
  <c r="B30"/>
  <c r="B29"/>
  <c r="B28"/>
  <c r="B27"/>
  <c r="B26"/>
  <c r="B25"/>
  <c r="B24"/>
  <c r="B23" s="1"/>
  <c r="O24"/>
  <c r="B22"/>
  <c r="B21"/>
  <c r="B20"/>
  <c r="B19"/>
  <c r="B18"/>
  <c r="B17"/>
  <c r="B16"/>
  <c r="B15"/>
  <c r="B14"/>
  <c r="B13"/>
  <c r="B12"/>
  <c r="B11"/>
  <c r="B10"/>
  <c r="B9"/>
  <c r="B8"/>
  <c r="B7"/>
  <c r="B6"/>
  <c r="N5"/>
  <c r="M5"/>
  <c r="L5"/>
  <c r="K5"/>
  <c r="J5"/>
  <c r="I5"/>
  <c r="H5"/>
  <c r="G5"/>
  <c r="F5"/>
  <c r="E5"/>
  <c r="D5"/>
  <c r="C5"/>
  <c r="N4"/>
  <c r="Q17" s="1"/>
  <c r="M4"/>
  <c r="Q16" s="1"/>
  <c r="L4"/>
  <c r="Q15" s="1"/>
  <c r="K4"/>
  <c r="Q14" s="1"/>
  <c r="J4"/>
  <c r="Q13" s="1"/>
  <c r="I4"/>
  <c r="Q12" s="1"/>
  <c r="H4"/>
  <c r="Q11" s="1"/>
  <c r="G4"/>
  <c r="Q10" s="1"/>
  <c r="F4"/>
  <c r="Q9" s="1"/>
  <c r="E4"/>
  <c r="Q8" s="1"/>
  <c r="D4"/>
  <c r="Q7" s="1"/>
  <c r="C4"/>
  <c r="Q6" s="1"/>
  <c r="Y7" i="5"/>
  <c r="Y6" s="1"/>
  <c r="W7"/>
  <c r="U7"/>
  <c r="U6" s="1"/>
  <c r="S7"/>
  <c r="S6" s="1"/>
  <c r="Q7"/>
  <c r="Q6" s="1"/>
  <c r="O7"/>
  <c r="O6" s="1"/>
  <c r="M7"/>
  <c r="M6" s="1"/>
  <c r="K7"/>
  <c r="K6" s="1"/>
  <c r="I7"/>
  <c r="I6" s="1"/>
  <c r="G7"/>
  <c r="G6" s="1"/>
  <c r="E7"/>
  <c r="C7"/>
  <c r="B7"/>
  <c r="W6"/>
  <c r="E6"/>
  <c r="Q18" i="6" l="1"/>
  <c r="O5"/>
  <c r="B5"/>
  <c r="B4" s="1"/>
  <c r="O4"/>
  <c r="B6" i="5"/>
  <c r="AA7"/>
  <c r="C6"/>
  <c r="AA6" s="1"/>
</calcChain>
</file>

<file path=xl/sharedStrings.xml><?xml version="1.0" encoding="utf-8"?>
<sst xmlns="http://schemas.openxmlformats.org/spreadsheetml/2006/main" count="770" uniqueCount="345">
  <si>
    <t>INFORME DIARIO DE LA POBLACIÓN CORRECCIONAL</t>
  </si>
  <si>
    <t>PROMEDIO DEL MES*</t>
  </si>
  <si>
    <t>INSTITUCION POR REGION</t>
  </si>
  <si>
    <t>CAP.</t>
  </si>
  <si>
    <t>ESP. NO HAB.</t>
  </si>
  <si>
    <t>POB.</t>
  </si>
  <si>
    <t>SUM.</t>
  </si>
  <si>
    <t>SENT.</t>
  </si>
  <si>
    <t>JOVENES</t>
  </si>
  <si>
    <t>MUJERES</t>
  </si>
  <si>
    <t>TOTAL</t>
  </si>
  <si>
    <t>GRAN TOTAL</t>
  </si>
  <si>
    <t xml:space="preserve">REGION ESTE                                              </t>
  </si>
  <si>
    <t xml:space="preserve">Campamento Zarzal                                 </t>
  </si>
  <si>
    <t xml:space="preserve">Institución Bayamón (501)                         </t>
  </si>
  <si>
    <t xml:space="preserve">Centro Det. Regional Guayama (945)                </t>
  </si>
  <si>
    <t xml:space="preserve">Anexo 296 Guayama                                 </t>
  </si>
  <si>
    <t xml:space="preserve">Anexo Guayama (500)                               </t>
  </si>
  <si>
    <t xml:space="preserve">REGION OESTE                                             </t>
  </si>
  <si>
    <t xml:space="preserve">Institución Correccional Ponce                    </t>
  </si>
  <si>
    <t xml:space="preserve">Centro de Ingresos del Sur (676)                  </t>
  </si>
  <si>
    <t xml:space="preserve">Centro Clasificación Fase III Ponce               </t>
  </si>
  <si>
    <t xml:space="preserve">Modular Detention Unit                            </t>
  </si>
  <si>
    <t xml:space="preserve">Vivienda Alterna Anexo 246 Ponce                  </t>
  </si>
  <si>
    <t xml:space="preserve">Centro con Libertad para Trabajar                 </t>
  </si>
  <si>
    <t xml:space="preserve">Campamento La Pica                                </t>
  </si>
  <si>
    <t xml:space="preserve">Campamento Limón                                  </t>
  </si>
  <si>
    <t xml:space="preserve">Campamento Sabana Hoyos                           </t>
  </si>
  <si>
    <t xml:space="preserve">Anexo Sabana Hoyos 384                            </t>
  </si>
  <si>
    <t>CAP= Capacidad; SUM= Sumariado; Sent= Sentenciado</t>
  </si>
  <si>
    <t>SIN CLASIFICAR</t>
  </si>
  <si>
    <t>Sin Sentencia</t>
  </si>
  <si>
    <t>Pendiente Liquidación</t>
  </si>
  <si>
    <t>Con Liquidación</t>
  </si>
  <si>
    <t>Pensión Alimentaria</t>
  </si>
  <si>
    <t>MIN</t>
  </si>
  <si>
    <t>%</t>
  </si>
  <si>
    <t>MED</t>
  </si>
  <si>
    <t>MAX</t>
  </si>
  <si>
    <t>Min = Mínima</t>
  </si>
  <si>
    <t>Med = Mediana</t>
  </si>
  <si>
    <t>Máx. = Máxima</t>
  </si>
  <si>
    <t>DEPARTAMENTO DE CORRECCIÓN Y REHABILITACIÓN</t>
  </si>
  <si>
    <t>POBLACIÓN CORRECCIONAL PROMEDIO SENTENCIADA</t>
  </si>
  <si>
    <t>POR NIVELES DE CUSTODIA</t>
  </si>
  <si>
    <t>REGION OESTE</t>
  </si>
  <si>
    <t>MUERTES Y RAZON DE LA MUERTE EN LAS INSTITUCIONES CORRECCIONALES</t>
  </si>
  <si>
    <t>..</t>
  </si>
  <si>
    <t>.</t>
  </si>
  <si>
    <t>INSTITUCIÓN POR REGIÓN</t>
  </si>
  <si>
    <t>JUL.</t>
  </si>
  <si>
    <t>AGO.</t>
  </si>
  <si>
    <t>SEP.</t>
  </si>
  <si>
    <t>OCT.</t>
  </si>
  <si>
    <t>NOV.</t>
  </si>
  <si>
    <t>DIC.</t>
  </si>
  <si>
    <t>ENE.</t>
  </si>
  <si>
    <t xml:space="preserve">FEB. </t>
  </si>
  <si>
    <t>MAR.</t>
  </si>
  <si>
    <t>ABR.</t>
  </si>
  <si>
    <t>MAY.</t>
  </si>
  <si>
    <t>JUN.</t>
  </si>
  <si>
    <t>CANT.</t>
  </si>
  <si>
    <t>RAZ.</t>
  </si>
  <si>
    <t>T O T A L</t>
  </si>
  <si>
    <t>REGION ESTE</t>
  </si>
  <si>
    <t>CAMPAMENTO  ZARZAL</t>
  </si>
  <si>
    <t>INST. CORRECCIONAL ZARZAL</t>
  </si>
  <si>
    <t>HOGAR ADAPTACIÓN SOCIAL FAJARDO</t>
  </si>
  <si>
    <t>HOGAR INTER PARA MUJERES SAN JUAN</t>
  </si>
  <si>
    <t>CENTRO DE TRAT. RES. HUMACAO</t>
  </si>
  <si>
    <t>HOSPITAL SIQUIATRICO CORRECCIONAL</t>
  </si>
  <si>
    <t>CENTRO DE INGRESO BAYAMÓN 705</t>
  </si>
  <si>
    <t xml:space="preserve">ANEXO 292 BAYAMÓN </t>
  </si>
  <si>
    <t>CENTRO DET. BAYAMÓN (1072)</t>
  </si>
  <si>
    <t>INST. BAYAMÓN 501</t>
  </si>
  <si>
    <t xml:space="preserve">CENTRO DET. REGIONAL GUAYAMA </t>
  </si>
  <si>
    <t>ANEXO 296 GUAYAMA</t>
  </si>
  <si>
    <t>INST. GUAYAMA 1000</t>
  </si>
  <si>
    <t>ANEXO GUAYAMA 500</t>
  </si>
  <si>
    <t>REGIÓN OESTE</t>
  </si>
  <si>
    <t>CENTRO DE INGRESO PONCE 676</t>
  </si>
  <si>
    <t>INSTITUCIÓN CORRECCIONAL PONCE</t>
  </si>
  <si>
    <t>CENTRO CLASIFICACIÓN FASE III PONCE</t>
  </si>
  <si>
    <t>MODULAR DETETION UNIT</t>
  </si>
  <si>
    <t>ANEXO CUSTODIA MIN. PONCE</t>
  </si>
  <si>
    <t>ANEXO  246 PONCE</t>
  </si>
  <si>
    <t>INST. MÁXIMA PONCE</t>
  </si>
  <si>
    <t>INST. ADULTO PONCE 1000</t>
  </si>
  <si>
    <t>CENTRO DE DET. DEL OESTE</t>
  </si>
  <si>
    <t>CENTRO DE TRAT. ARECIBO</t>
  </si>
  <si>
    <t>INST. CORRECCIONAL GUERRERO</t>
  </si>
  <si>
    <t>CAMPAMENTO LIMON</t>
  </si>
  <si>
    <t>CAMPAMENTO SABANA HOYOS</t>
  </si>
  <si>
    <t>SABANA HOYOS 384</t>
  </si>
  <si>
    <t>INST. CORRECCIONAL SABANA HOYOS</t>
  </si>
  <si>
    <t>CAMPAMENTO LA PICA</t>
  </si>
  <si>
    <t>CANT.=CANTIDAD</t>
  </si>
  <si>
    <t>RAZ.= RAZÓN</t>
  </si>
  <si>
    <t>A=SIDA O H.I.V</t>
  </si>
  <si>
    <t>AN=PARO RENAL</t>
  </si>
  <si>
    <t>AV= DESCARGA ELÉCTRICA</t>
  </si>
  <si>
    <t>AAG=SEPSIS</t>
  </si>
  <si>
    <t>AAP=SHOCKHIPOLEMICO HEMORRAGIA</t>
  </si>
  <si>
    <t>B=ENDOCARDITIS</t>
  </si>
  <si>
    <t>V= SÍNDROME NEUROLÉPTICO</t>
  </si>
  <si>
    <t>AE=EMBOLIA PULMONAR</t>
  </si>
  <si>
    <t>AO=HEPTIC ENCEPHALOPATHY</t>
  </si>
  <si>
    <t>AX=MUERTE NATURAL</t>
  </si>
  <si>
    <t>AAH= HERIDA DE BALA FUERA DE LA INSTITUCIÓN</t>
  </si>
  <si>
    <t>AAQ=HEMORRAGIA INTERNA</t>
  </si>
  <si>
    <t>C=PROGRAMA DE DESVIÓ</t>
  </si>
  <si>
    <t>L=SUICIDIO - AHORCADO</t>
  </si>
  <si>
    <t>W= DENGUE HEMORRÁGICO</t>
  </si>
  <si>
    <t>AF=CIROSIS HEPÁTICA</t>
  </si>
  <si>
    <t>AY=NO INFORMA, EN INVESTIGACIÓN</t>
  </si>
  <si>
    <t>AZ=ASMATICO CRÓNICO</t>
  </si>
  <si>
    <t>AAI=CARDIOPATIA, HIPERTENSA,IZQUEMICA</t>
  </si>
  <si>
    <t>AAR= BRONQUITIS</t>
  </si>
  <si>
    <t>D=TOXOPLASMOSIS</t>
  </si>
  <si>
    <t>M=DIABETES MELLITUS NOVO</t>
  </si>
  <si>
    <t>X=SEPTICEMIA</t>
  </si>
  <si>
    <t>AG= ANEMIA SINTOMATIC</t>
  </si>
  <si>
    <t>AP=COMPLICACIONES</t>
  </si>
  <si>
    <t>AAA = R/O T.B. BKP</t>
  </si>
  <si>
    <t>AAJ=TUMOR MEDIASTINO</t>
  </si>
  <si>
    <t>E= ASFIXIA POR SUSPENSION</t>
  </si>
  <si>
    <t>N=ENCEFALOPATIA GRADO IV</t>
  </si>
  <si>
    <t>Y=HEPILEPSIA POST TRAUMATICA</t>
  </si>
  <si>
    <t>AH= PULMONIA</t>
  </si>
  <si>
    <t>POSTERIOR A LA CIRUGIA</t>
  </si>
  <si>
    <t>AAB= HOMICIDIO FUERA DE LA INST.</t>
  </si>
  <si>
    <t>AAK=LEUCEMIA AGUDA</t>
  </si>
  <si>
    <t>AAT-ENVENENAMIENTO</t>
  </si>
  <si>
    <t>O=TROMBOCITOPENIA</t>
  </si>
  <si>
    <t>Z=HIPERTENCION</t>
  </si>
  <si>
    <t>AI=TRAUMA CRANEAL</t>
  </si>
  <si>
    <t>AQ=RETIRADA DE ALCOHOL</t>
  </si>
  <si>
    <t>AAC = MUERTE CEREBRAL, ATAQUE CEREBRAL</t>
  </si>
  <si>
    <t xml:space="preserve">AAL=NARCOTISMO </t>
  </si>
  <si>
    <t>AAV=LO QUEMARON EN LA INSTITUCION</t>
  </si>
  <si>
    <t>G= INFARTO</t>
  </si>
  <si>
    <t>P=HOMICIDIO</t>
  </si>
  <si>
    <t>AA=SE DESCONOCE</t>
  </si>
  <si>
    <t>AJ=CRONIC LIVER</t>
  </si>
  <si>
    <t>AS= ACIDOSIS DIABETICA</t>
  </si>
  <si>
    <t>AABB=FALLO HEPATICO</t>
  </si>
  <si>
    <t>AAM=EDEMA PULMONAR</t>
  </si>
  <si>
    <t>AAW = HERIDA OBJETO PUNZANTE</t>
  </si>
  <si>
    <t>H=SOSPECHA ABCESO CEREBRAL</t>
  </si>
  <si>
    <t>Q=RETIRADA DE DROGA</t>
  </si>
  <si>
    <t>AB=HEMORRAGIA INTERNA CEREBRAL</t>
  </si>
  <si>
    <t>AK=MENINGITIS</t>
  </si>
  <si>
    <t>AT= PANCREATIBIS</t>
  </si>
  <si>
    <t>AAD= DERAME CEREBRAL</t>
  </si>
  <si>
    <t>AAN-TUBERCULOSIS</t>
  </si>
  <si>
    <t>AAX= MUSCULAR DYSTROPH</t>
  </si>
  <si>
    <t xml:space="preserve"> I=FALLO CARDIACO</t>
  </si>
  <si>
    <t>T=CARDIOMIOPATIA</t>
  </si>
  <si>
    <t>AC=HEPATITIS A,B Y C</t>
  </si>
  <si>
    <t>AL=CVA</t>
  </si>
  <si>
    <t xml:space="preserve">AU- SANGRADO GASTRO- </t>
  </si>
  <si>
    <t>AAE=CONTUNSION DEL AREA PULMONAR</t>
  </si>
  <si>
    <t>AAY= CRISIS HIPERTENSA</t>
  </si>
  <si>
    <t>J=SOBRE DOSIS</t>
  </si>
  <si>
    <t>U= INFARTO DEMIOCARDIO MASIVO</t>
  </si>
  <si>
    <t>AD= BRONCHOPNEUMONIA</t>
  </si>
  <si>
    <t>AM=NEUMONIA</t>
  </si>
  <si>
    <t>INTESTINAL</t>
  </si>
  <si>
    <t>AAF=CANCER GARGANTA,COLON, ABDOMEN, TERMINAL</t>
  </si>
  <si>
    <t>AAZ=ACCIDENTE AUTO</t>
  </si>
  <si>
    <t>CAMPAMENTO CORREC. LA PICA</t>
  </si>
  <si>
    <t>REGION  ESTE</t>
  </si>
  <si>
    <t xml:space="preserve">    </t>
  </si>
  <si>
    <t>HOGAR ADAPTACION SOC. FAJARDO</t>
  </si>
  <si>
    <t>HOGAR INTER. PARA MUJERES SAN JUAN</t>
  </si>
  <si>
    <t>CENTRO DE INGRESO BAYAMON 705</t>
  </si>
  <si>
    <t>ANEXO 448 BAYAMON</t>
  </si>
  <si>
    <t>INSTITUCION CORRECCIONAL PONCE</t>
  </si>
  <si>
    <t>INST. MAXIMA PONCE</t>
  </si>
  <si>
    <t>HOGAR DE ADAPTACION SOCIAL MAYAGUEZ</t>
  </si>
  <si>
    <t>ESCUELA IND. MUJERES VEGA ALTA</t>
  </si>
  <si>
    <t>FUGAS OCURRIDAS EN LAS INSTITUCIONES CORRECCIONALES</t>
  </si>
  <si>
    <t>REGULAR</t>
  </si>
  <si>
    <t>CAMPAMENTO CORREC. ZARZAL</t>
  </si>
  <si>
    <t xml:space="preserve">INST.CORREC.ZARZAL </t>
  </si>
  <si>
    <t>OCT</t>
  </si>
  <si>
    <t>CENTRO DET.REG. BAYAMON 1072</t>
  </si>
  <si>
    <t>INST. BAYAMON  501</t>
  </si>
  <si>
    <t xml:space="preserve">CENTRO REGIONAL GUAYAMA </t>
  </si>
  <si>
    <t>INST.JOV. ADULTOS PONCE 304</t>
  </si>
  <si>
    <t xml:space="preserve"> ANEXO 246 PONCE</t>
  </si>
  <si>
    <t>CENTRO DE LIBERTAD PARA TRABAJAR PONCE</t>
  </si>
  <si>
    <t xml:space="preserve">INST. ADULTOS PONCE 1000 </t>
  </si>
  <si>
    <t>CAMPAMENTO CORRECCIONAL LIMON</t>
  </si>
  <si>
    <t>ESCUELA IND. PARA MUJERES VEGA ALTA</t>
  </si>
  <si>
    <t>CENTRO CLASIF. FASE III PONCE</t>
  </si>
  <si>
    <t xml:space="preserve">  </t>
  </si>
  <si>
    <t>FACILIDAD MEDICA INST. PONCE  500</t>
  </si>
  <si>
    <t>F=CANCER EN EL ESOFAGO, PULMON O HIGADO, ESTOMACAL, ABDOMINAL</t>
  </si>
  <si>
    <t xml:space="preserve">Institución Correccional Zarzal                         </t>
  </si>
  <si>
    <t xml:space="preserve">Hogar Adaptación Social Fajardo                     </t>
  </si>
  <si>
    <t xml:space="preserve">Hogar Intermedio para Mujeres San Juan                  </t>
  </si>
  <si>
    <t xml:space="preserve">Centro Trat. Res. Usua. S.C. Humacao         </t>
  </si>
  <si>
    <t xml:space="preserve">Hospital Siquiátrico Correccional                        </t>
  </si>
  <si>
    <t xml:space="preserve">Centro Detención Bayamón (1072)                        </t>
  </si>
  <si>
    <t xml:space="preserve">Escuela Industrial para Mujeres Vega Alta                    </t>
  </si>
  <si>
    <t xml:space="preserve">Anexo Custodia Mínima Ponce                         </t>
  </si>
  <si>
    <t xml:space="preserve">Institución Máxima Ponce                                </t>
  </si>
  <si>
    <t xml:space="preserve">Institución Adultos Ponce (1000)                        </t>
  </si>
  <si>
    <t>Facilidad Médica Inst. Ponce 500</t>
  </si>
  <si>
    <t xml:space="preserve">Centro de Detención del Oeste                           </t>
  </si>
  <si>
    <t xml:space="preserve">Institución Correccional Guerrero                       </t>
  </si>
  <si>
    <t xml:space="preserve">Centro Trat. Res. Usua. S.C. Arecibo        </t>
  </si>
  <si>
    <t xml:space="preserve">Hogar Adaptación Social Mayagüez               </t>
  </si>
  <si>
    <t>*  Pueden haber errores de redondeo.</t>
  </si>
  <si>
    <t>Esp. no hab.= Espacios no habitables.</t>
  </si>
  <si>
    <t>K=ARRESTO CARDIORESPIRATORIO O RESPIRATORY ILLNESS</t>
  </si>
  <si>
    <t>AAO=RUPTURA ANEURISMACEREBRAL</t>
  </si>
  <si>
    <t xml:space="preserve">Centro Ingresos Metrop. de Bayamón (705)     </t>
  </si>
  <si>
    <t xml:space="preserve">Anexo Seguridad Máxima Bayamón (292)                      </t>
  </si>
  <si>
    <t xml:space="preserve">Institución Jóvenes Adultos Ponce (304)                 </t>
  </si>
  <si>
    <t xml:space="preserve">Institución Correccional Sabana Hoyos                   </t>
  </si>
  <si>
    <t>Esp. no hab.= Espacios no habitables</t>
  </si>
  <si>
    <t xml:space="preserve"> </t>
  </si>
  <si>
    <t xml:space="preserve">                                                                                                                                                                                                                                                                                                                                                                                                                                                                                                                                                                                                                                                                                                                                                                                                                                                                                                                                                                                                                                                                                                                                                                                                                               </t>
  </si>
  <si>
    <t>Esp. no hab.= Espacios no habitable</t>
  </si>
  <si>
    <t>AAS=TRAUMA O TRAUMA POR CAIDA</t>
  </si>
  <si>
    <t>SUM</t>
  </si>
  <si>
    <t>SENT</t>
  </si>
  <si>
    <t>REGION</t>
  </si>
  <si>
    <t>ESTE</t>
  </si>
  <si>
    <t>OESTE</t>
  </si>
  <si>
    <t>% OCUPADA</t>
  </si>
  <si>
    <t>OCUPADA</t>
  </si>
  <si>
    <t>NO OCUPADA</t>
  </si>
  <si>
    <t>ESPACIOS NO HABITABLES</t>
  </si>
  <si>
    <t>HABITABLES</t>
  </si>
  <si>
    <t>NO HABITABLES</t>
  </si>
  <si>
    <t>POBLACIÓN TOTAL</t>
  </si>
  <si>
    <t>PENDIENTE LIQUIDACIÓN</t>
  </si>
  <si>
    <t>CON LIQUIDACIÓN</t>
  </si>
  <si>
    <t>SIN SENTENCIA</t>
  </si>
  <si>
    <t>PENSIÓN ALIMENTARIA</t>
  </si>
  <si>
    <t>MAXIMA</t>
  </si>
  <si>
    <t>MINIMA</t>
  </si>
  <si>
    <t>MEDIANA</t>
  </si>
  <si>
    <t>total</t>
  </si>
  <si>
    <t>REGIÓN ESTE</t>
  </si>
  <si>
    <t>Total</t>
  </si>
  <si>
    <t>Nombre:</t>
  </si>
  <si>
    <t>Germán Palau</t>
  </si>
  <si>
    <t>Puesto:</t>
  </si>
  <si>
    <t>Oficial Ejecutivo (Director)</t>
  </si>
  <si>
    <t>Zulma González</t>
  </si>
  <si>
    <t>Estadístico</t>
  </si>
  <si>
    <t>Dirección postal:</t>
  </si>
  <si>
    <t>Apartado 71308, San Juan PR 00936</t>
  </si>
  <si>
    <t>Dirección física:</t>
  </si>
  <si>
    <t>Calle Calaf # 34, Hato Rey PR</t>
  </si>
  <si>
    <t>Teléfono (o tel. directo):</t>
  </si>
  <si>
    <t>(787) 277-0775</t>
  </si>
  <si>
    <t>Fax:</t>
  </si>
  <si>
    <t>Correo electrónico:</t>
  </si>
  <si>
    <t>gpalau@ac.gobierno.pr; zgonzalez@ac.gobierno.pr; motero@ac.gobierno.pr; mcotto@ac.gobierno.pr</t>
  </si>
  <si>
    <t xml:space="preserve">Fecha de publicación </t>
  </si>
  <si>
    <t>Fechas esperadas de publicación  mensual/anual</t>
  </si>
  <si>
    <t>(1) mensual</t>
  </si>
  <si>
    <t>(2) anual</t>
  </si>
  <si>
    <t xml:space="preserve">Para obtener una copia de este informe: </t>
  </si>
  <si>
    <t>Puede visitar el siguiente:</t>
  </si>
  <si>
    <t xml:space="preserve"> http://www.estadisticas.gobierno.pr/iepr/Inventario.aspx</t>
  </si>
  <si>
    <r>
      <t xml:space="preserve">o envíe su solicitud por correo electrónico a: </t>
    </r>
    <r>
      <rPr>
        <u/>
        <sz val="9"/>
        <rFont val="Calibri"/>
        <family val="2"/>
      </rPr>
      <t xml:space="preserve"> gpalau@ac.gobierno.pr</t>
    </r>
  </si>
  <si>
    <t>o llame por teléfono al (787) 277-0775</t>
  </si>
  <si>
    <t>o envíe su solicitud por fax: (787) 277-0775</t>
  </si>
  <si>
    <t>o envie su solicitud por correo postal al Apartado 71308 San Juan PR 00936</t>
  </si>
  <si>
    <r>
      <t xml:space="preserve">o visite la </t>
    </r>
    <r>
      <rPr>
        <b/>
        <i/>
        <sz val="9"/>
        <rFont val="Calibri"/>
        <family val="2"/>
      </rPr>
      <t>Oficina de Desarrollo Programático,</t>
    </r>
    <r>
      <rPr>
        <sz val="9"/>
        <rFont val="Calibri"/>
        <family val="2"/>
      </rPr>
      <t xml:space="preserve"> Administración de Corrección, Calle Calaf # 34, Hato Rey:  Lunes a Viernes de 8:00 am a 12:00 am y 1:00 pm a 4:30 pm</t>
    </r>
  </si>
  <si>
    <t>El informe está disponible impreso y en Excel</t>
  </si>
  <si>
    <t>Este inforrme es de distribucición gratuita</t>
  </si>
  <si>
    <t xml:space="preserve">Fuentes de información: </t>
  </si>
  <si>
    <t xml:space="preserve">Las estadísticas presentadas en este informe provienen del registro administrativo Informe de recuento diario realizado por la Oficina de Control de Población.   Cada institución penal  envia a la Oficina de Control de Población Penal  el nforme de recuento diario de las 12:00M (Noche) indicando el total de la población penal ese día.  Las variables principales de este informe son: promedio del mes, capacidad, espacios no habitables, población, sumariada, sentenciada, jóvenes, mujeres, población principio de mes y fin de mes, niveles de custodia, mínima, mediana, máxima, sin clasificar. Estas se encuentran definidas en la pestaña llamada "Definición".   Ademas, las fugas y muertes ocurridas en las instituciones.  </t>
  </si>
  <si>
    <t>Marco legal o administrativo:</t>
  </si>
  <si>
    <t xml:space="preserve">Este informe tiene como base el artículo 5(j) de la Ley Núm. 16 de 22 de julio de 1974, según enmendada.  Este  artículo establece un centro de estadísticas que recopile y mantenga información y datos sobre: incidencia de la criminalidad, en sus diversas modalidades, por grupos y edades; términos de sentencias impuestas y períodos cumplidos; casos en libertad a prueba o libertad bajo palabra; información sobre el desarrollo y resultado [d]el tratamiento; reincidencia; y todo otro aspecto del sistema correccional o de la justicia criminal que sea útil dentro del marco de las investigaciones criminológicas, para formular directrices efectivas tanto para el tratamiento correccional como para la política pública de todo el sistema de justicia criminal. </t>
  </si>
  <si>
    <t>DEFINICIONES DE INFORME MENSUAL</t>
  </si>
  <si>
    <t>PROMEDIO DEL MES:</t>
  </si>
  <si>
    <t>COMPRENDE LA POBLACION PROMEDIO DIARIA POR INSTITUCION PARA EL MES BAJO ESTUDIO</t>
  </si>
  <si>
    <t>CAPACIDAD:</t>
  </si>
  <si>
    <r>
      <t xml:space="preserve">CORRESPONDE A LA CAPACIDAD DE DISEÑO DE CADA INSTITUCION MEDIDA A 55' </t>
    </r>
    <r>
      <rPr>
        <vertAlign val="superscript"/>
        <sz val="10"/>
        <rFont val="Calibri"/>
        <family val="2"/>
      </rPr>
      <t>2</t>
    </r>
  </si>
  <si>
    <t>ESPACIOS NO HABITABLES:</t>
  </si>
  <si>
    <t>SON AQUELLOS ESPACIOS QUE POR ALGUNA RAZON (EJ. REPARACIONES) NO PUEDEN SER UTILIZADO DE FORMA TEMPORERA PARA ALBERGAR CONFINADOS.</t>
  </si>
  <si>
    <t>POBLACION:</t>
  </si>
  <si>
    <t>AGRUPA LA POBLACION TOTAL EN EL SISTEMA DESGLOSADA EN  (SUMARIADOS Y SENTENCIADOS), INCLUYE MASCULINO ADULTO, JOVENES Y MUJERES.</t>
  </si>
  <si>
    <t>SUMARIADA:</t>
  </si>
  <si>
    <t>PERSONA QUE SE ENCUENTRA EN DETENCION PREVENTIVA PENDIENTE DE LA DETERMINACION DE SU CULPABILIDAD O INOCENCIA.</t>
  </si>
  <si>
    <t>SENTENCIADA:</t>
  </si>
  <si>
    <t>PERSONA CONVICTA DE UN DELITO, COMPETADO EL PROCESO DE LA LECTURA DE LA SENTENCIA DEL TRIBUNAL, Y SENTENCIADO A CUMPLIR UN TERMINO DE CONFINAMIENTO EN UNA INSTITUCION CORRRECCIONAL.</t>
  </si>
  <si>
    <t>JOVENES:</t>
  </si>
  <si>
    <t>POBLACION ENTRE 16 - 20 AÑOS A LAS CUALES EL TRIBUNAL TITULAR DE MENORES RENUNCIO A SU JURISDICCION, YA SEA POR LA GRAVEDAD DEL DELITO O POR SU HISTORIAL DELICTIVO.</t>
  </si>
  <si>
    <t>MUJERES:</t>
  </si>
  <si>
    <t>ES LA POBLACION FEMENINA BAJO LA JURISDICCION DE LA AGENCIA.</t>
  </si>
  <si>
    <t>POBLACION PRINCIPIO DE MES Y FIN DE MES ( 1 DE MARZO/11 - 31/MARZO/11)</t>
  </si>
  <si>
    <t>SE DEFINE COMO LA POBLACION REAL EN LAS INSTITUCIONES, SEGUN EL CONTEO REALIZADO A LAS 12:00 M DE LA NOCHE.</t>
  </si>
  <si>
    <t>NIVELES DE CUSTODIA:</t>
  </si>
  <si>
    <t>NIVEL DE SEGURIDAD O CANTIDAD DE PERSONAL NECESARIO PARA SUPERVISAR AL CONFINADO SEGUN LAS DETERMINACIONES DESDE CRITERIOS OBJETIVO.</t>
  </si>
  <si>
    <t xml:space="preserve">     MINIMA</t>
  </si>
  <si>
    <t xml:space="preserve">POBLACION ASIGNADA A LAS UNIDADES DE RESIDENCIA CON CONTROLES MENOS RESTRICTIVOS.  ESTOS PUEDEN TRABAJAR EN LOS PREDIOS DE LA INSTITUCION CON SUPERVISION MINIMA.  SON ELEGIBLES PARA LOS PROGRAMAS DE TRABAJO EN LA COMUNIDAD Y ACTIVIDADES CONSONAS CON LOS REQUISITOS NORMATIVOS.  </t>
  </si>
  <si>
    <t xml:space="preserve">     MEDIANA</t>
  </si>
  <si>
    <t>POBLACION UBICADA EN LAS UNIDADES DE RESIDENCIA REGULARES ELEGIBLES PARA SER ASIGNADOS A CUALQUIER LABOR O ACTIVIDAD QUE REQUIERE SUPERVISION DE RUTINA DENTRO DE LA VERJA DEL PERIMETRO DE LA INSTITUCION.  SE REQUIEREN DOS OFICIALES DE CUSTODIA PARA MOVER AL CONFINADO FUERA DE LA INSTITUCION A RECIBIR ALGUN SERVICIO. PUEDE TRABAJAR DENTRO DE LA INSTITUCION.</t>
  </si>
  <si>
    <t xml:space="preserve">     MAXIMA</t>
  </si>
  <si>
    <t>POBLACION QUE REQUIEREN UN ALTO GRADO DE CONTROL Y SUPERVISION.  LOS CONFINADOS ESTAN RESTRINGIDOS A ESTAR EN SU CELDA LA MAYOR PARTE DEL TIEMPO.  TIENEN DERECHO A UNA HR. RECREACION DIARIA.   SE REQUIERE POR LO MENOS DOS OFICIALES DE CUSTODIA  PARA VIAJES ESCOLTADOS DE RUTINA O DE EMERGENCIA FUERA DE LA INSTITUCION.</t>
  </si>
  <si>
    <t xml:space="preserve">     SIN CLASIFICAR</t>
  </si>
  <si>
    <t>POBLACION EN ESPERA DE SER CLASIFICADA</t>
  </si>
  <si>
    <t xml:space="preserve">Institución Reg. Met. Bayamón (308) /448                   </t>
  </si>
  <si>
    <t>Proyecto Especial de Musica Vega Alta</t>
  </si>
  <si>
    <t>INST.REG MET.BAYAMON 308/448</t>
  </si>
  <si>
    <t xml:space="preserve">Institución Correccional Máxima Guayama        </t>
  </si>
  <si>
    <t>PROYECTO ESPECIAL DE MUSICA VEGA ALTA</t>
  </si>
  <si>
    <t>INST. REG MET. BAYAMON 308 (448)</t>
  </si>
  <si>
    <t xml:space="preserve">Institución Jóvenes Adultos Ponce (304)*                </t>
  </si>
  <si>
    <t>*Esta Institución alberga población Joven adulta y adulta</t>
  </si>
  <si>
    <t>JULIO 2011 A JUNIO DE 2012</t>
  </si>
  <si>
    <t>AÑO FISCAL 2011-2012</t>
  </si>
  <si>
    <t>INST. MAXIMA GUAYAMA 1000</t>
  </si>
  <si>
    <t>INST. JOVENES ADULTOS PONCE 304</t>
  </si>
  <si>
    <t>CENTRO DE TRAT. RES. ARECIBO</t>
  </si>
  <si>
    <t>Institución Correccional Ponce 500</t>
  </si>
  <si>
    <t>Apertura de la Comunidad Terap. .. y Proy. Teatro Correc.   26/dic/2011</t>
  </si>
  <si>
    <t>Comunidad Terapeutica Unificación Familiar y Proyecto Teatro Correccional Guaynabo</t>
  </si>
  <si>
    <t>Cambio el nombre de la Inst. Guayama 1000 por Inst. Correccional Máxima Guayama (15/5/11)</t>
  </si>
  <si>
    <t>HOGAR DE ADAPT. SOCIAL MAYAGÜEZ</t>
  </si>
  <si>
    <t>FUGAS OCURRIDAS EN LAS INSTITUCIONES DE POBLACION FEMENINA</t>
  </si>
  <si>
    <t>HOSPITAL SIQUIATRICO CORRECCIONAL*</t>
  </si>
  <si>
    <t>*ALBERGA POBLACION MASCULINA Y FEMENINA</t>
  </si>
  <si>
    <t>MUERTES Y RAZON DE LA MUERTE EN LAS INSTITUCIONES DE POBLACION FEMENINA</t>
  </si>
  <si>
    <t>MARZO 2012</t>
  </si>
  <si>
    <t>Ademas hubo cambio de capacidad en diferentes instituciones</t>
  </si>
  <si>
    <t>*Abrio el Proyecto Especial de Música de Vega Alta el 11 de mayo 2011</t>
  </si>
  <si>
    <t xml:space="preserve">Int. Guayama 945 cambio a Poblacion Femenina el 28 /marzo/2012 y bajo su capacidad a 36 espacios.  </t>
  </si>
  <si>
    <t>28/marzo/2012 le añadieron capacidad y población a Guayama 296 subio la capacidad a 404.</t>
  </si>
  <si>
    <t xml:space="preserve">28/marzo/2012 hay 176 espacios menos en capacidad </t>
  </si>
  <si>
    <t>1 DE MARZO 2012</t>
  </si>
  <si>
    <t>29 DE MARZO 2012</t>
  </si>
  <si>
    <t>PROMEDIO MENSUAL MARZO 2012</t>
  </si>
  <si>
    <t>1 deMarzo 2012</t>
  </si>
  <si>
    <t>Abril 2012</t>
  </si>
</sst>
</file>

<file path=xl/styles.xml><?xml version="1.0" encoding="utf-8"?>
<styleSheet xmlns="http://schemas.openxmlformats.org/spreadsheetml/2006/main">
  <numFmts count="3">
    <numFmt numFmtId="41" formatCode="_(* #,##0_);_(* \(#,##0\);_(* &quot;-&quot;_);_(@_)"/>
    <numFmt numFmtId="43" formatCode="_(* #,##0.00_);_(* \(#,##0.00\);_(* &quot;-&quot;??_);_(@_)"/>
    <numFmt numFmtId="164" formatCode="_-* #,##0\ _P_t_s_-;\-* #,##0\ _P_t_s_-;_-* &quot;-&quot;\ _P_t_s_-;_-@_-"/>
  </numFmts>
  <fonts count="44">
    <font>
      <sz val="11"/>
      <color theme="1"/>
      <name val="Calibri"/>
      <family val="2"/>
      <scheme val="minor"/>
    </font>
    <font>
      <b/>
      <sz val="11"/>
      <name val="Arial"/>
      <family val="2"/>
    </font>
    <font>
      <b/>
      <sz val="10"/>
      <name val="Arial"/>
      <family val="2"/>
    </font>
    <font>
      <b/>
      <sz val="12"/>
      <name val="Arial"/>
      <family val="2"/>
    </font>
    <font>
      <sz val="10"/>
      <name val="Arial"/>
      <family val="2"/>
    </font>
    <font>
      <sz val="10"/>
      <color indexed="8"/>
      <name val="Arial"/>
      <family val="2"/>
    </font>
    <font>
      <sz val="8"/>
      <name val="Arial"/>
      <family val="2"/>
    </font>
    <font>
      <b/>
      <sz val="8"/>
      <name val="Arial"/>
      <family val="2"/>
    </font>
    <font>
      <sz val="8"/>
      <name val="MS Sans Serif"/>
      <family val="2"/>
    </font>
    <font>
      <sz val="7"/>
      <name val="MS Sans Serif"/>
      <family val="2"/>
    </font>
    <font>
      <b/>
      <i/>
      <sz val="10"/>
      <name val="MS Sans Serif"/>
      <family val="2"/>
    </font>
    <font>
      <b/>
      <sz val="8"/>
      <name val="MS Sans Serif"/>
      <family val="2"/>
    </font>
    <font>
      <b/>
      <sz val="9"/>
      <name val="Times"/>
    </font>
    <font>
      <b/>
      <sz val="8"/>
      <name val="Times"/>
    </font>
    <font>
      <sz val="8"/>
      <name val="Times"/>
    </font>
    <font>
      <b/>
      <sz val="9"/>
      <name val="MS Sans Serif"/>
      <family val="2"/>
    </font>
    <font>
      <sz val="7"/>
      <name val="Times"/>
    </font>
    <font>
      <sz val="7"/>
      <name val="Times New Roman"/>
      <family val="1"/>
    </font>
    <font>
      <b/>
      <sz val="9.5"/>
      <name val="MS Sans Serif"/>
      <family val="2"/>
    </font>
    <font>
      <sz val="8"/>
      <name val="Times New Roman"/>
      <family val="1"/>
    </font>
    <font>
      <sz val="9"/>
      <name val="Times"/>
    </font>
    <font>
      <sz val="9"/>
      <name val="MS Sans Serif"/>
      <family val="2"/>
    </font>
    <font>
      <sz val="10"/>
      <name val="Times"/>
    </font>
    <font>
      <sz val="6"/>
      <name val="Times New Roman"/>
      <family val="1"/>
    </font>
    <font>
      <b/>
      <sz val="6"/>
      <name val="Times New Roman"/>
      <family val="1"/>
    </font>
    <font>
      <sz val="6"/>
      <name val="MS Sans Serif"/>
      <family val="2"/>
    </font>
    <font>
      <sz val="9"/>
      <name val="Times New Roman"/>
      <family val="1"/>
    </font>
    <font>
      <sz val="8.5"/>
      <name val="MS Sans Serif"/>
      <family val="2"/>
    </font>
    <font>
      <sz val="10"/>
      <name val="MS Sans Serif"/>
      <family val="2"/>
    </font>
    <font>
      <b/>
      <sz val="10"/>
      <name val="Times"/>
    </font>
    <font>
      <sz val="11"/>
      <color theme="1"/>
      <name val="Calibri"/>
      <family val="2"/>
      <scheme val="minor"/>
    </font>
    <font>
      <sz val="10"/>
      <name val="Times New Roman"/>
      <family val="1"/>
    </font>
    <font>
      <b/>
      <sz val="9"/>
      <name val="Calibri"/>
      <family val="2"/>
    </font>
    <font>
      <sz val="9"/>
      <name val="Calibri"/>
      <family val="2"/>
    </font>
    <font>
      <sz val="10"/>
      <name val="Calibri"/>
      <family val="2"/>
    </font>
    <font>
      <u/>
      <sz val="9"/>
      <name val="Calibri"/>
      <family val="2"/>
    </font>
    <font>
      <b/>
      <i/>
      <sz val="9"/>
      <name val="Calibri"/>
      <family val="2"/>
    </font>
    <font>
      <b/>
      <sz val="12"/>
      <color rgb="FF669900"/>
      <name val="Calibri"/>
      <family val="2"/>
      <scheme val="minor"/>
    </font>
    <font>
      <sz val="10"/>
      <name val="Calibri"/>
      <family val="2"/>
      <scheme val="minor"/>
    </font>
    <font>
      <b/>
      <sz val="10"/>
      <name val="Calibri"/>
      <family val="2"/>
      <scheme val="minor"/>
    </font>
    <font>
      <vertAlign val="superscript"/>
      <sz val="10"/>
      <name val="Calibri"/>
      <family val="2"/>
    </font>
    <font>
      <sz val="9"/>
      <name val="Arial"/>
      <family val="2"/>
    </font>
    <font>
      <sz val="7"/>
      <name val="Arial"/>
      <family val="2"/>
    </font>
    <font>
      <sz val="8"/>
      <color theme="1"/>
      <name val="Calibri"/>
      <family val="2"/>
      <scheme val="minor"/>
    </font>
  </fonts>
  <fills count="7">
    <fill>
      <patternFill patternType="none"/>
    </fill>
    <fill>
      <patternFill patternType="gray125"/>
    </fill>
    <fill>
      <patternFill patternType="solid">
        <fgColor indexed="26"/>
      </patternFill>
    </fill>
    <fill>
      <patternFill patternType="solid">
        <fgColor indexed="41"/>
        <bgColor indexed="64"/>
      </patternFill>
    </fill>
    <fill>
      <patternFill patternType="solid">
        <fgColor indexed="9"/>
      </patternFill>
    </fill>
    <fill>
      <patternFill patternType="solid">
        <fgColor indexed="42"/>
        <bgColor indexed="64"/>
      </patternFill>
    </fill>
    <fill>
      <patternFill patternType="solid">
        <fgColor rgb="FFFFFFCC"/>
        <bgColor indexed="64"/>
      </patternFill>
    </fill>
  </fills>
  <borders count="122">
    <border>
      <left/>
      <right/>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bottom/>
      <diagonal/>
    </border>
    <border>
      <left style="thin">
        <color indexed="8"/>
      </left>
      <right style="medium">
        <color indexed="64"/>
      </right>
      <top/>
      <bottom/>
      <diagonal/>
    </border>
    <border>
      <left style="thin">
        <color indexed="8"/>
      </left>
      <right style="thin">
        <color indexed="8"/>
      </right>
      <top/>
      <bottom style="medium">
        <color indexed="8"/>
      </bottom>
      <diagonal/>
    </border>
    <border>
      <left style="thin">
        <color indexed="8"/>
      </left>
      <right style="medium">
        <color indexed="64"/>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medium">
        <color indexed="8"/>
      </top>
      <bottom/>
      <diagonal/>
    </border>
    <border>
      <left style="thin">
        <color indexed="8"/>
      </left>
      <right style="medium">
        <color indexed="64"/>
      </right>
      <top style="medium">
        <color indexed="8"/>
      </top>
      <bottom/>
      <diagonal/>
    </border>
    <border>
      <left style="medium">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medium">
        <color indexed="8"/>
      </top>
      <bottom style="medium">
        <color indexed="8"/>
      </bottom>
      <diagonal/>
    </border>
    <border>
      <left style="thin">
        <color indexed="8"/>
      </left>
      <right style="thin">
        <color indexed="8"/>
      </right>
      <top style="medium">
        <color indexed="64"/>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8"/>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thin">
        <color indexed="64"/>
      </top>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medium">
        <color indexed="64"/>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medium">
        <color indexed="8"/>
      </bottom>
      <diagonal/>
    </border>
    <border>
      <left/>
      <right/>
      <top style="thin">
        <color indexed="64"/>
      </top>
      <bottom/>
      <diagonal/>
    </border>
    <border>
      <left style="thin">
        <color indexed="64"/>
      </left>
      <right/>
      <top/>
      <bottom/>
      <diagonal/>
    </border>
    <border>
      <left/>
      <right/>
      <top/>
      <bottom style="thin">
        <color indexed="64"/>
      </bottom>
      <diagonal/>
    </border>
    <border>
      <left style="thick">
        <color rgb="FFCCCC00"/>
      </left>
      <right style="double">
        <color rgb="FFCCCC00"/>
      </right>
      <top style="thick">
        <color rgb="FFCCCC00"/>
      </top>
      <bottom/>
      <diagonal/>
    </border>
    <border>
      <left/>
      <right style="thick">
        <color rgb="FFCCCC00"/>
      </right>
      <top style="thick">
        <color rgb="FFCCCC00"/>
      </top>
      <bottom/>
      <diagonal/>
    </border>
    <border>
      <left style="thick">
        <color rgb="FFCCCC00"/>
      </left>
      <right style="double">
        <color rgb="FFCCCC00"/>
      </right>
      <top/>
      <bottom/>
      <diagonal/>
    </border>
    <border>
      <left/>
      <right style="thick">
        <color rgb="FFCCCC00"/>
      </right>
      <top/>
      <bottom/>
      <diagonal/>
    </border>
    <border>
      <left style="thick">
        <color rgb="FFCCCC00"/>
      </left>
      <right style="double">
        <color rgb="FFCCCC00"/>
      </right>
      <top/>
      <bottom style="thick">
        <color rgb="FFCCCC00"/>
      </bottom>
      <diagonal/>
    </border>
    <border>
      <left/>
      <right style="thick">
        <color rgb="FFCCCC00"/>
      </right>
      <top/>
      <bottom style="thick">
        <color rgb="FFCCCC00"/>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style="thin">
        <color indexed="8"/>
      </left>
      <right style="medium">
        <color indexed="8"/>
      </right>
      <top/>
      <bottom/>
      <diagonal/>
    </border>
    <border>
      <left style="thin">
        <color indexed="8"/>
      </left>
      <right/>
      <top style="thin">
        <color indexed="8"/>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style="medium">
        <color indexed="64"/>
      </top>
      <bottom style="medium">
        <color indexed="64"/>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medium">
        <color indexed="8"/>
      </right>
      <top style="thin">
        <color indexed="64"/>
      </top>
      <bottom style="medium">
        <color indexed="64"/>
      </bottom>
      <diagonal/>
    </border>
  </borders>
  <cellStyleXfs count="3">
    <xf numFmtId="0" fontId="0" fillId="0" borderId="0"/>
    <xf numFmtId="41" fontId="30" fillId="0" borderId="0" applyFont="0" applyFill="0" applyBorder="0" applyAlignment="0" applyProtection="0"/>
    <xf numFmtId="43" fontId="30" fillId="0" borderId="0" applyFont="0" applyFill="0" applyBorder="0" applyAlignment="0" applyProtection="0"/>
  </cellStyleXfs>
  <cellXfs count="409">
    <xf numFmtId="0" fontId="0" fillId="0" borderId="0" xfId="0"/>
    <xf numFmtId="0" fontId="1" fillId="0" borderId="0" xfId="0" applyFont="1" applyFill="1" applyBorder="1" applyAlignment="1">
      <alignment horizontal="centerContinuous" vertical="top" wrapText="1"/>
    </xf>
    <xf numFmtId="0" fontId="1" fillId="0" borderId="0" xfId="0" applyFont="1" applyFill="1" applyAlignment="1">
      <alignment horizontal="centerContinuous" vertical="top" wrapText="1"/>
    </xf>
    <xf numFmtId="0" fontId="0" fillId="0" borderId="0" xfId="0" applyFill="1" applyAlignment="1">
      <alignment horizontal="centerContinuous" vertical="top" wrapText="1"/>
    </xf>
    <xf numFmtId="0" fontId="0" fillId="0" borderId="0" xfId="0" applyAlignment="1">
      <alignment wrapText="1"/>
    </xf>
    <xf numFmtId="0" fontId="0" fillId="0" borderId="0" xfId="0" applyFill="1" applyAlignment="1">
      <alignment vertical="top" wrapText="1"/>
    </xf>
    <xf numFmtId="0" fontId="0" fillId="0" borderId="0" xfId="0" applyAlignment="1"/>
    <xf numFmtId="0" fontId="2" fillId="0" borderId="0" xfId="0" applyFont="1"/>
    <xf numFmtId="0" fontId="6" fillId="0" borderId="0" xfId="0" applyFont="1" applyAlignment="1"/>
    <xf numFmtId="49" fontId="1" fillId="0" borderId="0" xfId="0" applyNumberFormat="1" applyFont="1" applyFill="1" applyBorder="1" applyAlignment="1">
      <alignment horizontal="centerContinuous" vertical="top" wrapText="1"/>
    </xf>
    <xf numFmtId="3" fontId="0" fillId="0" borderId="0" xfId="0" applyNumberFormat="1" applyFill="1" applyAlignment="1">
      <alignment horizontal="centerContinuous" vertical="top" wrapText="1"/>
    </xf>
    <xf numFmtId="0" fontId="6" fillId="4" borderId="0" xfId="0" applyFont="1" applyFill="1" applyBorder="1" applyAlignment="1">
      <alignment horizontal="left" vertical="top"/>
    </xf>
    <xf numFmtId="41" fontId="8" fillId="0" borderId="0" xfId="1" applyFont="1" applyBorder="1" applyAlignment="1"/>
    <xf numFmtId="0" fontId="9" fillId="0" borderId="0" xfId="0" applyFont="1" applyBorder="1" applyAlignment="1"/>
    <xf numFmtId="0" fontId="6" fillId="0" borderId="0" xfId="0" applyFont="1" applyFill="1" applyBorder="1" applyAlignment="1">
      <alignment vertical="center"/>
    </xf>
    <xf numFmtId="49" fontId="2" fillId="0" borderId="0" xfId="0" applyNumberFormat="1" applyFont="1" applyAlignment="1">
      <alignment horizontal="centerContinuous" wrapText="1"/>
    </xf>
    <xf numFmtId="0" fontId="2" fillId="0" borderId="0" xfId="0" applyFont="1" applyAlignment="1">
      <alignment horizontal="centerContinuous" wrapText="1"/>
    </xf>
    <xf numFmtId="3" fontId="0" fillId="0" borderId="0" xfId="0" applyNumberFormat="1"/>
    <xf numFmtId="2" fontId="0" fillId="0" borderId="0" xfId="0" applyNumberFormat="1"/>
    <xf numFmtId="0" fontId="1" fillId="0" borderId="0" xfId="0" applyFont="1" applyAlignment="1">
      <alignment horizontal="centerContinuous" wrapText="1"/>
    </xf>
    <xf numFmtId="0" fontId="10" fillId="0" borderId="0" xfId="0" applyFont="1" applyAlignment="1">
      <alignment horizontal="centerContinuous" wrapText="1"/>
    </xf>
    <xf numFmtId="0" fontId="10" fillId="0" borderId="0" xfId="0" applyFont="1" applyAlignment="1">
      <alignment horizontal="centerContinuous"/>
    </xf>
    <xf numFmtId="0" fontId="0" fillId="0" borderId="0" xfId="0" applyBorder="1"/>
    <xf numFmtId="0" fontId="0" fillId="0" borderId="0" xfId="0" applyAlignment="1">
      <alignment horizontal="centerContinuous" wrapText="1"/>
    </xf>
    <xf numFmtId="164" fontId="11" fillId="0" borderId="0" xfId="0" applyNumberFormat="1" applyFont="1" applyAlignment="1">
      <alignment horizontal="left" wrapText="1"/>
    </xf>
    <xf numFmtId="0" fontId="11" fillId="0" borderId="0" xfId="0" applyFont="1" applyAlignment="1">
      <alignment horizontal="centerContinuous" wrapText="1"/>
    </xf>
    <xf numFmtId="164" fontId="11" fillId="0" borderId="0" xfId="0" applyNumberFormat="1" applyFont="1" applyAlignment="1">
      <alignment horizontal="centerContinuous" wrapText="1"/>
    </xf>
    <xf numFmtId="164" fontId="12" fillId="0" borderId="7" xfId="1" applyNumberFormat="1" applyFont="1" applyBorder="1" applyAlignment="1" applyProtection="1">
      <alignment horizontal="center"/>
      <protection hidden="1"/>
    </xf>
    <xf numFmtId="164" fontId="13" fillId="0" borderId="8" xfId="1" applyNumberFormat="1" applyFont="1" applyBorder="1" applyAlignment="1" applyProtection="1">
      <alignment horizontal="centerContinuous" wrapText="1"/>
      <protection hidden="1"/>
    </xf>
    <xf numFmtId="164" fontId="14" fillId="0" borderId="8" xfId="1" applyNumberFormat="1" applyFont="1" applyBorder="1" applyAlignment="1" applyProtection="1">
      <alignment horizontal="centerContinuous" vertical="center" wrapText="1"/>
      <protection hidden="1"/>
    </xf>
    <xf numFmtId="164" fontId="14" fillId="0" borderId="9" xfId="1" applyNumberFormat="1" applyFont="1" applyBorder="1" applyAlignment="1" applyProtection="1">
      <alignment horizontal="centerContinuous" vertical="center" wrapText="1"/>
      <protection hidden="1"/>
    </xf>
    <xf numFmtId="164" fontId="15" fillId="0" borderId="10" xfId="1" applyNumberFormat="1" applyFont="1" applyBorder="1" applyAlignment="1" applyProtection="1">
      <alignment horizontal="center"/>
      <protection hidden="1"/>
    </xf>
    <xf numFmtId="164" fontId="13" fillId="0" borderId="11" xfId="1" applyNumberFormat="1" applyFont="1" applyBorder="1" applyAlignment="1" applyProtection="1">
      <alignment horizontal="centerContinuous" wrapText="1"/>
      <protection hidden="1"/>
    </xf>
    <xf numFmtId="164" fontId="16" fillId="0" borderId="11" xfId="1" applyNumberFormat="1" applyFont="1" applyBorder="1" applyAlignment="1" applyProtection="1">
      <alignment horizontal="center" vertical="center" wrapText="1"/>
      <protection hidden="1"/>
    </xf>
    <xf numFmtId="164" fontId="16" fillId="0" borderId="11" xfId="1" applyNumberFormat="1" applyFont="1" applyBorder="1" applyAlignment="1" applyProtection="1">
      <alignment horizontal="center" vertical="center"/>
      <protection hidden="1"/>
    </xf>
    <xf numFmtId="164" fontId="16" fillId="0" borderId="12" xfId="1" applyNumberFormat="1" applyFont="1" applyBorder="1" applyAlignment="1" applyProtection="1">
      <alignment horizontal="center" vertical="center"/>
      <protection hidden="1"/>
    </xf>
    <xf numFmtId="164" fontId="17" fillId="0" borderId="0" xfId="0" applyNumberFormat="1" applyFont="1"/>
    <xf numFmtId="164" fontId="18" fillId="0" borderId="13" xfId="1" applyNumberFormat="1" applyFont="1" applyBorder="1" applyAlignment="1" applyProtection="1">
      <alignment horizontal="center"/>
      <protection hidden="1"/>
    </xf>
    <xf numFmtId="164" fontId="12" fillId="0" borderId="8" xfId="1" applyNumberFormat="1" applyFont="1" applyBorder="1" applyAlignment="1" applyProtection="1">
      <protection hidden="1"/>
    </xf>
    <xf numFmtId="164" fontId="12" fillId="0" borderId="9" xfId="1" applyNumberFormat="1" applyFont="1" applyBorder="1" applyAlignment="1" applyProtection="1">
      <protection hidden="1"/>
    </xf>
    <xf numFmtId="38" fontId="19" fillId="0" borderId="0" xfId="0" applyNumberFormat="1" applyFont="1"/>
    <xf numFmtId="164" fontId="15" fillId="0" borderId="14" xfId="1" applyNumberFormat="1" applyFont="1" applyBorder="1" applyAlignment="1" applyProtection="1">
      <alignment horizontal="center"/>
      <protection hidden="1"/>
    </xf>
    <xf numFmtId="164" fontId="20" fillId="0" borderId="15" xfId="1" applyNumberFormat="1" applyFont="1" applyBorder="1" applyAlignment="1" applyProtection="1">
      <protection hidden="1"/>
    </xf>
    <xf numFmtId="164" fontId="20" fillId="0" borderId="16" xfId="1" applyNumberFormat="1" applyFont="1" applyBorder="1" applyAlignment="1" applyProtection="1">
      <protection hidden="1"/>
    </xf>
    <xf numFmtId="164" fontId="19" fillId="0" borderId="0" xfId="0" applyNumberFormat="1" applyFont="1"/>
    <xf numFmtId="164" fontId="8" fillId="0" borderId="17" xfId="1" applyNumberFormat="1" applyFont="1" applyBorder="1" applyAlignment="1" applyProtection="1">
      <alignment horizontal="justify" wrapText="1"/>
      <protection hidden="1"/>
    </xf>
    <xf numFmtId="164" fontId="14" fillId="0" borderId="18" xfId="1" applyNumberFormat="1" applyFont="1" applyBorder="1" applyAlignment="1" applyProtection="1">
      <protection hidden="1"/>
    </xf>
    <xf numFmtId="164" fontId="14" fillId="0" borderId="18" xfId="1" applyNumberFormat="1" applyFont="1" applyFill="1" applyBorder="1" applyAlignment="1" applyProtection="1">
      <protection hidden="1"/>
    </xf>
    <xf numFmtId="164" fontId="14" fillId="0" borderId="19" xfId="1" applyNumberFormat="1" applyFont="1" applyFill="1" applyBorder="1" applyAlignment="1" applyProtection="1">
      <protection hidden="1"/>
    </xf>
    <xf numFmtId="0" fontId="19" fillId="0" borderId="0" xfId="0" applyFont="1"/>
    <xf numFmtId="164" fontId="14" fillId="0" borderId="20" xfId="1" applyNumberFormat="1" applyFont="1" applyBorder="1" applyAlignment="1" applyProtection="1">
      <protection hidden="1"/>
    </xf>
    <xf numFmtId="164" fontId="14" fillId="0" borderId="20" xfId="1" applyNumberFormat="1" applyFont="1" applyFill="1" applyBorder="1" applyAlignment="1" applyProtection="1">
      <protection hidden="1"/>
    </xf>
    <xf numFmtId="164" fontId="14" fillId="0" borderId="21" xfId="1" applyNumberFormat="1" applyFont="1" applyFill="1" applyBorder="1" applyAlignment="1" applyProtection="1">
      <protection hidden="1"/>
    </xf>
    <xf numFmtId="164" fontId="14" fillId="0" borderId="22" xfId="1" applyNumberFormat="1" applyFont="1" applyFill="1" applyBorder="1" applyAlignment="1" applyProtection="1">
      <protection hidden="1"/>
    </xf>
    <xf numFmtId="164" fontId="14" fillId="0" borderId="24" xfId="1" applyNumberFormat="1" applyFont="1" applyBorder="1" applyAlignment="1" applyProtection="1">
      <protection hidden="1"/>
    </xf>
    <xf numFmtId="164" fontId="14" fillId="0" borderId="24" xfId="1" applyNumberFormat="1" applyFont="1" applyFill="1" applyBorder="1" applyAlignment="1" applyProtection="1">
      <protection hidden="1"/>
    </xf>
    <xf numFmtId="164" fontId="14" fillId="0" borderId="25" xfId="1" applyNumberFormat="1" applyFont="1" applyFill="1" applyBorder="1" applyAlignment="1" applyProtection="1">
      <protection hidden="1"/>
    </xf>
    <xf numFmtId="164" fontId="0" fillId="0" borderId="0" xfId="0" applyNumberFormat="1"/>
    <xf numFmtId="164" fontId="8" fillId="0" borderId="26" xfId="1" applyNumberFormat="1" applyFont="1" applyBorder="1" applyAlignment="1" applyProtection="1">
      <alignment horizontal="justify" wrapText="1"/>
      <protection hidden="1"/>
    </xf>
    <xf numFmtId="164" fontId="16" fillId="0" borderId="20" xfId="1" applyNumberFormat="1" applyFont="1" applyFill="1" applyBorder="1" applyAlignment="1" applyProtection="1">
      <protection hidden="1"/>
    </xf>
    <xf numFmtId="164" fontId="14" fillId="0" borderId="20" xfId="1" applyNumberFormat="1" applyFont="1" applyFill="1" applyBorder="1" applyAlignment="1" applyProtection="1">
      <alignment wrapText="1"/>
      <protection hidden="1"/>
    </xf>
    <xf numFmtId="164" fontId="14" fillId="0" borderId="18" xfId="1" quotePrefix="1" applyNumberFormat="1" applyFont="1" applyFill="1" applyBorder="1" applyAlignment="1" applyProtection="1">
      <protection hidden="1"/>
    </xf>
    <xf numFmtId="164" fontId="16" fillId="0" borderId="24" xfId="1" applyNumberFormat="1" applyFont="1" applyFill="1" applyBorder="1" applyAlignment="1" applyProtection="1">
      <alignment wrapText="1"/>
      <protection hidden="1"/>
    </xf>
    <xf numFmtId="0" fontId="19" fillId="0" borderId="18" xfId="0" applyFont="1" applyFill="1" applyBorder="1" applyAlignment="1"/>
    <xf numFmtId="0" fontId="19" fillId="0" borderId="19" xfId="0" applyFont="1" applyFill="1" applyBorder="1" applyAlignment="1"/>
    <xf numFmtId="164" fontId="14" fillId="0" borderId="27" xfId="1" applyNumberFormat="1" applyFont="1" applyFill="1" applyBorder="1" applyAlignment="1" applyProtection="1">
      <protection hidden="1"/>
    </xf>
    <xf numFmtId="0" fontId="14" fillId="0" borderId="18" xfId="0" applyFont="1" applyFill="1" applyBorder="1" applyAlignment="1"/>
    <xf numFmtId="0" fontId="14" fillId="0" borderId="27" xfId="0" applyFont="1" applyFill="1" applyBorder="1" applyAlignment="1"/>
    <xf numFmtId="164" fontId="14" fillId="0" borderId="15" xfId="1" applyNumberFormat="1" applyFont="1" applyFill="1" applyBorder="1" applyAlignment="1" applyProtection="1">
      <protection hidden="1"/>
    </xf>
    <xf numFmtId="164" fontId="14" fillId="0" borderId="28" xfId="1" applyNumberFormat="1" applyFont="1" applyFill="1" applyBorder="1" applyAlignment="1" applyProtection="1">
      <protection hidden="1"/>
    </xf>
    <xf numFmtId="164" fontId="14" fillId="0" borderId="29" xfId="1" applyNumberFormat="1" applyFont="1" applyFill="1" applyBorder="1" applyAlignment="1" applyProtection="1">
      <protection hidden="1"/>
    </xf>
    <xf numFmtId="0" fontId="14" fillId="0" borderId="24" xfId="0" applyFont="1" applyFill="1" applyBorder="1" applyAlignment="1"/>
    <xf numFmtId="0" fontId="14" fillId="0" borderId="25" xfId="0" applyFont="1" applyFill="1" applyBorder="1" applyAlignment="1"/>
    <xf numFmtId="0" fontId="19" fillId="0" borderId="27" xfId="0" applyFont="1" applyFill="1" applyBorder="1" applyAlignment="1"/>
    <xf numFmtId="0" fontId="0" fillId="0" borderId="18" xfId="0" applyFill="1" applyBorder="1" applyAlignment="1"/>
    <xf numFmtId="164" fontId="22" fillId="0" borderId="0" xfId="0" applyNumberFormat="1" applyFont="1"/>
    <xf numFmtId="164" fontId="20" fillId="0" borderId="18" xfId="1" applyNumberFormat="1" applyFont="1" applyBorder="1" applyAlignment="1" applyProtection="1">
      <protection hidden="1"/>
    </xf>
    <xf numFmtId="0" fontId="22" fillId="0" borderId="0" xfId="0" applyFont="1"/>
    <xf numFmtId="164" fontId="8" fillId="0" borderId="13" xfId="1" applyNumberFormat="1" applyFont="1" applyFill="1" applyBorder="1" applyAlignment="1" applyProtection="1">
      <alignment horizontal="justify" wrapText="1"/>
      <protection hidden="1"/>
    </xf>
    <xf numFmtId="164" fontId="20" fillId="0" borderId="30" xfId="1" applyNumberFormat="1" applyFont="1" applyBorder="1" applyAlignment="1" applyProtection="1">
      <protection hidden="1"/>
    </xf>
    <xf numFmtId="0" fontId="19" fillId="0" borderId="30" xfId="0" applyFont="1" applyFill="1" applyBorder="1" applyAlignment="1"/>
    <xf numFmtId="0" fontId="19" fillId="0" borderId="31" xfId="0" applyFont="1" applyFill="1" applyBorder="1" applyAlignment="1"/>
    <xf numFmtId="0" fontId="17" fillId="0" borderId="0" xfId="0" applyFont="1"/>
    <xf numFmtId="0" fontId="23" fillId="0" borderId="0" xfId="0" applyFont="1"/>
    <xf numFmtId="0" fontId="24" fillId="0" borderId="0" xfId="0" applyFont="1"/>
    <xf numFmtId="0" fontId="23" fillId="0" borderId="0" xfId="0" applyFont="1" applyAlignment="1"/>
    <xf numFmtId="0" fontId="23" fillId="0" borderId="0" xfId="0" applyFont="1" applyAlignment="1">
      <alignment vertical="center"/>
    </xf>
    <xf numFmtId="0" fontId="25" fillId="0" borderId="0" xfId="0" applyFont="1"/>
    <xf numFmtId="0" fontId="25" fillId="0" borderId="0" xfId="0" applyFont="1" applyAlignment="1"/>
    <xf numFmtId="0" fontId="23" fillId="0" borderId="0" xfId="0" applyFont="1" applyAlignment="1">
      <alignment horizontal="centerContinuous"/>
    </xf>
    <xf numFmtId="0" fontId="23" fillId="0" borderId="0" xfId="0" applyFont="1" applyAlignment="1">
      <alignment horizontal="centerContinuous" wrapText="1"/>
    </xf>
    <xf numFmtId="0" fontId="23" fillId="0" borderId="0" xfId="0" applyFont="1" applyAlignment="1">
      <alignment horizontal="left"/>
    </xf>
    <xf numFmtId="0" fontId="22" fillId="0" borderId="24" xfId="0" applyFont="1" applyBorder="1" applyAlignment="1">
      <alignment horizontal="center"/>
    </xf>
    <xf numFmtId="38" fontId="12" fillId="0" borderId="32" xfId="1" applyNumberFormat="1" applyFont="1" applyBorder="1" applyAlignment="1" applyProtection="1">
      <alignment horizontal="center"/>
      <protection hidden="1"/>
    </xf>
    <xf numFmtId="38" fontId="13" fillId="0" borderId="33" xfId="1" applyNumberFormat="1" applyFont="1" applyBorder="1" applyAlignment="1" applyProtection="1">
      <alignment horizontal="centerContinuous" wrapText="1"/>
      <protection hidden="1"/>
    </xf>
    <xf numFmtId="38" fontId="14" fillId="0" borderId="34" xfId="1" applyNumberFormat="1" applyFont="1" applyBorder="1" applyAlignment="1" applyProtection="1">
      <alignment horizontal="center" vertical="center" wrapText="1"/>
      <protection hidden="1"/>
    </xf>
    <xf numFmtId="38" fontId="14" fillId="0" borderId="34" xfId="1" applyNumberFormat="1" applyFont="1" applyBorder="1" applyAlignment="1" applyProtection="1">
      <alignment horizontal="center" vertical="center"/>
      <protection hidden="1"/>
    </xf>
    <xf numFmtId="38" fontId="14" fillId="0" borderId="35" xfId="1" applyNumberFormat="1" applyFont="1" applyBorder="1" applyAlignment="1" applyProtection="1">
      <alignment horizontal="center" vertical="center"/>
      <protection hidden="1"/>
    </xf>
    <xf numFmtId="38" fontId="15" fillId="0" borderId="36" xfId="1" applyNumberFormat="1" applyFont="1" applyBorder="1" applyAlignment="1" applyProtection="1">
      <alignment horizontal="center"/>
      <protection hidden="1"/>
    </xf>
    <xf numFmtId="38" fontId="29" fillId="0" borderId="37" xfId="1" applyNumberFormat="1" applyFont="1" applyBorder="1" applyAlignment="1" applyProtection="1">
      <alignment horizontal="center"/>
      <protection hidden="1"/>
    </xf>
    <xf numFmtId="38" fontId="29" fillId="0" borderId="38" xfId="1" applyNumberFormat="1" applyFont="1" applyBorder="1" applyAlignment="1" applyProtection="1">
      <alignment horizontal="center"/>
      <protection hidden="1"/>
    </xf>
    <xf numFmtId="38" fontId="29" fillId="0" borderId="39" xfId="1" applyNumberFormat="1" applyFont="1" applyBorder="1" applyAlignment="1" applyProtection="1">
      <alignment horizontal="center"/>
      <protection hidden="1"/>
    </xf>
    <xf numFmtId="38" fontId="29" fillId="0" borderId="40" xfId="1" applyNumberFormat="1" applyFont="1" applyBorder="1" applyAlignment="1" applyProtection="1">
      <alignment horizontal="center"/>
      <protection hidden="1"/>
    </xf>
    <xf numFmtId="38" fontId="0" fillId="0" borderId="0" xfId="0" applyNumberFormat="1"/>
    <xf numFmtId="38" fontId="15" fillId="0" borderId="41" xfId="1" applyNumberFormat="1" applyFont="1" applyBorder="1" applyAlignment="1" applyProtection="1">
      <alignment horizontal="center"/>
      <protection hidden="1"/>
    </xf>
    <xf numFmtId="38" fontId="20" fillId="0" borderId="42" xfId="1" applyNumberFormat="1" applyFont="1" applyBorder="1" applyAlignment="1" applyProtection="1">
      <alignment horizontal="center"/>
      <protection hidden="1"/>
    </xf>
    <xf numFmtId="38" fontId="20" fillId="0" borderId="43" xfId="1" applyNumberFormat="1" applyFont="1" applyBorder="1" applyAlignment="1" applyProtection="1">
      <alignment horizontal="center"/>
      <protection hidden="1"/>
    </xf>
    <xf numFmtId="38" fontId="20" fillId="0" borderId="44" xfId="1" applyNumberFormat="1" applyFont="1" applyBorder="1" applyAlignment="1" applyProtection="1">
      <alignment horizontal="center"/>
      <protection hidden="1"/>
    </xf>
    <xf numFmtId="0" fontId="27" fillId="0" borderId="0" xfId="0" applyFont="1"/>
    <xf numFmtId="38" fontId="16" fillId="0" borderId="0" xfId="1" applyNumberFormat="1" applyFont="1" applyBorder="1" applyAlignment="1" applyProtection="1">
      <alignment horizontal="justify" vertical="center" wrapText="1"/>
      <protection hidden="1"/>
    </xf>
    <xf numFmtId="38" fontId="27" fillId="0" borderId="17" xfId="1" applyNumberFormat="1" applyFont="1" applyBorder="1" applyAlignment="1" applyProtection="1">
      <alignment horizontal="justify" wrapText="1"/>
      <protection hidden="1"/>
    </xf>
    <xf numFmtId="38" fontId="22" fillId="0" borderId="45" xfId="1" applyNumberFormat="1" applyFont="1" applyBorder="1" applyAlignment="1" applyProtection="1">
      <alignment horizontal="center"/>
      <protection hidden="1"/>
    </xf>
    <xf numFmtId="38" fontId="22" fillId="0" borderId="46" xfId="1" applyNumberFormat="1" applyFont="1" applyFill="1" applyBorder="1" applyAlignment="1" applyProtection="1">
      <alignment horizontal="center"/>
      <protection hidden="1"/>
    </xf>
    <xf numFmtId="38" fontId="22" fillId="0" borderId="46" xfId="1" applyNumberFormat="1" applyFont="1" applyBorder="1" applyAlignment="1" applyProtection="1">
      <alignment horizontal="center"/>
      <protection hidden="1"/>
    </xf>
    <xf numFmtId="38" fontId="22" fillId="0" borderId="19" xfId="1" applyNumberFormat="1" applyFont="1" applyBorder="1" applyAlignment="1" applyProtection="1">
      <alignment horizontal="center"/>
      <protection hidden="1"/>
    </xf>
    <xf numFmtId="38" fontId="22" fillId="0" borderId="46" xfId="1" quotePrefix="1" applyNumberFormat="1" applyFont="1" applyFill="1" applyBorder="1" applyAlignment="1" applyProtection="1">
      <alignment horizontal="center"/>
      <protection hidden="1"/>
    </xf>
    <xf numFmtId="38" fontId="22" fillId="0" borderId="46" xfId="1" quotePrefix="1" applyNumberFormat="1" applyFont="1" applyBorder="1" applyAlignment="1" applyProtection="1">
      <alignment horizontal="center"/>
      <protection hidden="1"/>
    </xf>
    <xf numFmtId="38" fontId="22" fillId="0" borderId="19" xfId="1" quotePrefix="1" applyNumberFormat="1" applyFont="1" applyBorder="1" applyAlignment="1" applyProtection="1">
      <alignment horizontal="center"/>
      <protection hidden="1"/>
    </xf>
    <xf numFmtId="38" fontId="14" fillId="0" borderId="47" xfId="1" applyNumberFormat="1" applyFont="1" applyBorder="1" applyAlignment="1" applyProtection="1">
      <alignment horizontal="center" vertical="center" wrapText="1"/>
      <protection hidden="1"/>
    </xf>
    <xf numFmtId="38" fontId="26" fillId="0" borderId="0" xfId="0" applyNumberFormat="1" applyFont="1"/>
    <xf numFmtId="38" fontId="22" fillId="0" borderId="18" xfId="1" applyNumberFormat="1" applyFont="1" applyFill="1" applyBorder="1" applyAlignment="1" applyProtection="1">
      <alignment horizontal="center"/>
      <protection hidden="1"/>
    </xf>
    <xf numFmtId="38" fontId="22" fillId="0" borderId="48" xfId="1" applyNumberFormat="1" applyFont="1" applyFill="1" applyBorder="1" applyAlignment="1" applyProtection="1">
      <alignment horizontal="center"/>
      <protection hidden="1"/>
    </xf>
    <xf numFmtId="38" fontId="22" fillId="0" borderId="48" xfId="1" applyNumberFormat="1" applyFont="1" applyBorder="1" applyAlignment="1" applyProtection="1">
      <alignment horizontal="center"/>
      <protection hidden="1"/>
    </xf>
    <xf numFmtId="38" fontId="22" fillId="0" borderId="22" xfId="1" applyNumberFormat="1" applyFont="1" applyBorder="1" applyAlignment="1" applyProtection="1">
      <alignment horizontal="center"/>
      <protection hidden="1"/>
    </xf>
    <xf numFmtId="38" fontId="14" fillId="0" borderId="47" xfId="1" applyNumberFormat="1" applyFont="1" applyBorder="1" applyAlignment="1" applyProtection="1">
      <alignment horizontal="center" vertical="center"/>
      <protection hidden="1"/>
    </xf>
    <xf numFmtId="38" fontId="22" fillId="0" borderId="0" xfId="1" applyNumberFormat="1" applyFont="1" applyBorder="1" applyAlignment="1" applyProtection="1">
      <alignment horizontal="right" vertical="center" wrapText="1"/>
      <protection hidden="1"/>
    </xf>
    <xf numFmtId="38" fontId="27" fillId="0" borderId="23" xfId="1" applyNumberFormat="1" applyFont="1" applyBorder="1" applyAlignment="1" applyProtection="1">
      <alignment horizontal="justify" wrapText="1"/>
      <protection hidden="1"/>
    </xf>
    <xf numFmtId="38" fontId="22" fillId="0" borderId="49" xfId="1" applyNumberFormat="1" applyFont="1" applyFill="1" applyBorder="1" applyAlignment="1" applyProtection="1">
      <alignment horizontal="center"/>
      <protection hidden="1"/>
    </xf>
    <xf numFmtId="38" fontId="22" fillId="0" borderId="49" xfId="1" applyNumberFormat="1" applyFont="1" applyBorder="1" applyAlignment="1" applyProtection="1">
      <alignment horizontal="center"/>
      <protection hidden="1"/>
    </xf>
    <xf numFmtId="38" fontId="22" fillId="0" borderId="25" xfId="1" applyNumberFormat="1" applyFont="1" applyBorder="1" applyAlignment="1" applyProtection="1">
      <alignment horizontal="center"/>
      <protection hidden="1"/>
    </xf>
    <xf numFmtId="38" fontId="14" fillId="0" borderId="8" xfId="1" applyNumberFormat="1" applyFont="1" applyBorder="1" applyAlignment="1" applyProtection="1">
      <alignment horizontal="center" vertical="center"/>
      <protection hidden="1"/>
    </xf>
    <xf numFmtId="38" fontId="27" fillId="0" borderId="23" xfId="1" applyNumberFormat="1" applyFont="1" applyBorder="1" applyAlignment="1" applyProtection="1">
      <alignment horizontal="left" wrapText="1"/>
      <protection hidden="1"/>
    </xf>
    <xf numFmtId="38" fontId="27" fillId="0" borderId="17" xfId="1" applyNumberFormat="1" applyFont="1" applyBorder="1" applyAlignment="1" applyProtection="1">
      <alignment horizontal="left" wrapText="1"/>
      <protection hidden="1"/>
    </xf>
    <xf numFmtId="38" fontId="14" fillId="0" borderId="21" xfId="1" applyNumberFormat="1" applyFont="1" applyFill="1" applyBorder="1" applyAlignment="1" applyProtection="1">
      <alignment horizontal="center" vertical="center"/>
      <protection hidden="1"/>
    </xf>
    <xf numFmtId="38" fontId="8" fillId="0" borderId="26" xfId="1" applyNumberFormat="1" applyFont="1" applyBorder="1" applyAlignment="1" applyProtection="1">
      <alignment horizontal="left"/>
      <protection hidden="1"/>
    </xf>
    <xf numFmtId="38" fontId="14" fillId="0" borderId="46" xfId="1" applyNumberFormat="1" applyFont="1" applyFill="1" applyBorder="1" applyAlignment="1" applyProtection="1">
      <alignment horizontal="left"/>
      <protection hidden="1"/>
    </xf>
    <xf numFmtId="38" fontId="14" fillId="0" borderId="18" xfId="1" applyNumberFormat="1" applyFont="1" applyFill="1" applyBorder="1" applyAlignment="1" applyProtection="1">
      <alignment horizontal="left"/>
      <protection hidden="1"/>
    </xf>
    <xf numFmtId="38" fontId="14" fillId="0" borderId="48" xfId="1" applyNumberFormat="1" applyFont="1" applyFill="1" applyBorder="1" applyAlignment="1" applyProtection="1">
      <alignment horizontal="left"/>
      <protection hidden="1"/>
    </xf>
    <xf numFmtId="38" fontId="14" fillId="0" borderId="48" xfId="1" applyNumberFormat="1" applyFont="1" applyBorder="1" applyAlignment="1" applyProtection="1">
      <alignment horizontal="left"/>
      <protection hidden="1"/>
    </xf>
    <xf numFmtId="38" fontId="14" fillId="0" borderId="48" xfId="1" applyNumberFormat="1" applyFont="1" applyBorder="1" applyAlignment="1" applyProtection="1">
      <alignment horizontal="center"/>
      <protection hidden="1"/>
    </xf>
    <xf numFmtId="38" fontId="14" fillId="0" borderId="22" xfId="1" applyNumberFormat="1" applyFont="1" applyBorder="1" applyAlignment="1" applyProtection="1">
      <alignment horizontal="left"/>
      <protection hidden="1"/>
    </xf>
    <xf numFmtId="38" fontId="14" fillId="0" borderId="50" xfId="1" applyNumberFormat="1" applyFont="1" applyBorder="1" applyAlignment="1" applyProtection="1">
      <alignment horizontal="center" vertical="center" wrapText="1"/>
      <protection hidden="1"/>
    </xf>
    <xf numFmtId="38" fontId="8" fillId="0" borderId="26" xfId="1" applyNumberFormat="1" applyFont="1" applyBorder="1" applyAlignment="1" applyProtection="1">
      <alignment horizontal="justify" wrapText="1"/>
      <protection hidden="1"/>
    </xf>
    <xf numFmtId="0" fontId="8" fillId="0" borderId="0" xfId="0" applyFont="1" applyAlignment="1">
      <alignment horizontal="left"/>
    </xf>
    <xf numFmtId="38" fontId="14" fillId="0" borderId="8" xfId="1" applyNumberFormat="1" applyFont="1" applyBorder="1" applyAlignment="1" applyProtection="1">
      <alignment horizontal="center" vertical="center" wrapText="1"/>
      <protection hidden="1"/>
    </xf>
    <xf numFmtId="38" fontId="8" fillId="0" borderId="17" xfId="1" applyNumberFormat="1" applyFont="1" applyBorder="1" applyAlignment="1" applyProtection="1">
      <alignment horizontal="justify" wrapText="1"/>
      <protection hidden="1"/>
    </xf>
    <xf numFmtId="38" fontId="22" fillId="0" borderId="51" xfId="1" applyNumberFormat="1" applyFont="1" applyFill="1" applyBorder="1" applyAlignment="1" applyProtection="1">
      <alignment horizontal="center"/>
      <protection hidden="1"/>
    </xf>
    <xf numFmtId="38" fontId="22" fillId="0" borderId="51" xfId="1" applyNumberFormat="1" applyFont="1" applyBorder="1" applyAlignment="1" applyProtection="1">
      <alignment horizontal="center"/>
      <protection hidden="1"/>
    </xf>
    <xf numFmtId="38" fontId="22" fillId="0" borderId="52" xfId="1" applyNumberFormat="1" applyFont="1" applyBorder="1" applyAlignment="1" applyProtection="1">
      <alignment horizontal="center"/>
      <protection hidden="1"/>
    </xf>
    <xf numFmtId="38" fontId="22" fillId="0" borderId="18" xfId="1" quotePrefix="1" applyNumberFormat="1" applyFont="1" applyFill="1" applyBorder="1" applyAlignment="1" applyProtection="1">
      <alignment horizontal="center"/>
      <protection hidden="1"/>
    </xf>
    <xf numFmtId="38" fontId="22" fillId="0" borderId="27" xfId="1" quotePrefix="1" applyNumberFormat="1" applyFont="1" applyBorder="1" applyAlignment="1" applyProtection="1">
      <alignment horizontal="center"/>
      <protection hidden="1"/>
    </xf>
    <xf numFmtId="38" fontId="27" fillId="0" borderId="17" xfId="1" applyNumberFormat="1" applyFont="1" applyBorder="1" applyProtection="1">
      <protection hidden="1"/>
    </xf>
    <xf numFmtId="0" fontId="0" fillId="0" borderId="46" xfId="0" applyFill="1" applyBorder="1" applyAlignment="1">
      <alignment horizontal="center"/>
    </xf>
    <xf numFmtId="0" fontId="0" fillId="0" borderId="18" xfId="0" applyFill="1" applyBorder="1" applyAlignment="1">
      <alignment horizontal="center"/>
    </xf>
    <xf numFmtId="0" fontId="0" fillId="0" borderId="18" xfId="0" applyBorder="1" applyAlignment="1">
      <alignment horizontal="center"/>
    </xf>
    <xf numFmtId="0" fontId="0" fillId="0" borderId="27" xfId="0" applyBorder="1" applyAlignment="1">
      <alignment horizontal="center"/>
    </xf>
    <xf numFmtId="38" fontId="14" fillId="0" borderId="51" xfId="1" applyNumberFormat="1" applyFont="1" applyFill="1" applyBorder="1" applyAlignment="1" applyProtection="1">
      <alignment horizontal="center" vertical="center" wrapText="1"/>
      <protection hidden="1"/>
    </xf>
    <xf numFmtId="38" fontId="22" fillId="0" borderId="18" xfId="1" applyNumberFormat="1" applyFont="1" applyBorder="1" applyAlignment="1" applyProtection="1">
      <alignment horizontal="center"/>
      <protection hidden="1"/>
    </xf>
    <xf numFmtId="0" fontId="22" fillId="0" borderId="46" xfId="0" applyFont="1" applyFill="1" applyBorder="1" applyAlignment="1">
      <alignment horizontal="center"/>
    </xf>
    <xf numFmtId="0" fontId="22" fillId="0" borderId="18" xfId="0" applyFont="1" applyFill="1" applyBorder="1" applyAlignment="1">
      <alignment horizontal="center"/>
    </xf>
    <xf numFmtId="0" fontId="22" fillId="0" borderId="18" xfId="0" applyFont="1" applyBorder="1" applyAlignment="1">
      <alignment horizontal="center"/>
    </xf>
    <xf numFmtId="0" fontId="22" fillId="0" borderId="27" xfId="0" applyFont="1" applyBorder="1" applyAlignment="1">
      <alignment horizontal="center"/>
    </xf>
    <xf numFmtId="38" fontId="22" fillId="0" borderId="20" xfId="1" applyNumberFormat="1" applyFont="1" applyFill="1" applyBorder="1" applyAlignment="1" applyProtection="1">
      <alignment horizontal="center"/>
      <protection hidden="1"/>
    </xf>
    <xf numFmtId="38" fontId="22" fillId="0" borderId="20" xfId="1" applyNumberFormat="1" applyFont="1" applyBorder="1" applyAlignment="1" applyProtection="1">
      <alignment horizontal="center"/>
      <protection hidden="1"/>
    </xf>
    <xf numFmtId="38" fontId="22" fillId="0" borderId="53" xfId="1" applyNumberFormat="1" applyFont="1" applyBorder="1" applyAlignment="1" applyProtection="1">
      <alignment horizontal="center"/>
      <protection hidden="1"/>
    </xf>
    <xf numFmtId="38" fontId="15" fillId="0" borderId="54" xfId="1" applyNumberFormat="1" applyFont="1" applyBorder="1" applyAlignment="1" applyProtection="1">
      <alignment horizontal="center"/>
      <protection hidden="1"/>
    </xf>
    <xf numFmtId="38" fontId="22" fillId="0" borderId="42" xfId="1" applyNumberFormat="1" applyFont="1" applyBorder="1" applyAlignment="1" applyProtection="1">
      <alignment horizontal="center"/>
      <protection hidden="1"/>
    </xf>
    <xf numFmtId="38" fontId="22" fillId="0" borderId="55" xfId="1" applyNumberFormat="1" applyFont="1" applyFill="1" applyBorder="1" applyAlignment="1" applyProtection="1">
      <alignment horizontal="center"/>
      <protection hidden="1"/>
    </xf>
    <xf numFmtId="38" fontId="22" fillId="0" borderId="56" xfId="1" applyNumberFormat="1" applyFont="1" applyFill="1" applyBorder="1" applyAlignment="1" applyProtection="1">
      <alignment horizontal="center"/>
      <protection hidden="1"/>
    </xf>
    <xf numFmtId="38" fontId="22" fillId="0" borderId="56" xfId="1" applyNumberFormat="1" applyFont="1" applyBorder="1" applyAlignment="1" applyProtection="1">
      <alignment horizontal="center"/>
      <protection hidden="1"/>
    </xf>
    <xf numFmtId="38" fontId="22" fillId="0" borderId="16" xfId="1" applyNumberFormat="1" applyFont="1" applyBorder="1" applyAlignment="1" applyProtection="1">
      <alignment horizontal="center"/>
      <protection hidden="1"/>
    </xf>
    <xf numFmtId="0" fontId="28" fillId="0" borderId="0" xfId="0" applyFont="1"/>
    <xf numFmtId="38" fontId="22" fillId="0" borderId="57" xfId="1" applyNumberFormat="1" applyFont="1" applyFill="1" applyBorder="1" applyAlignment="1" applyProtection="1">
      <alignment horizontal="center"/>
      <protection hidden="1"/>
    </xf>
    <xf numFmtId="0" fontId="22" fillId="0" borderId="49" xfId="0" applyFont="1" applyFill="1" applyBorder="1" applyAlignment="1">
      <alignment horizontal="center"/>
    </xf>
    <xf numFmtId="0" fontId="22" fillId="0" borderId="24" xfId="0" applyFont="1" applyFill="1" applyBorder="1" applyAlignment="1">
      <alignment horizontal="center"/>
    </xf>
    <xf numFmtId="0" fontId="22" fillId="0" borderId="58" xfId="0" applyFont="1" applyBorder="1" applyAlignment="1">
      <alignment horizontal="center"/>
    </xf>
    <xf numFmtId="0" fontId="22" fillId="0" borderId="49" xfId="0" applyFont="1" applyBorder="1" applyAlignment="1">
      <alignment horizontal="center"/>
    </xf>
    <xf numFmtId="0" fontId="22" fillId="0" borderId="25" xfId="0" applyFont="1" applyBorder="1" applyAlignment="1">
      <alignment horizontal="center"/>
    </xf>
    <xf numFmtId="38" fontId="8" fillId="0" borderId="17" xfId="1" applyNumberFormat="1" applyFont="1" applyBorder="1" applyProtection="1">
      <protection hidden="1"/>
    </xf>
    <xf numFmtId="38" fontId="20" fillId="0" borderId="48" xfId="1" applyNumberFormat="1" applyFont="1" applyFill="1" applyBorder="1" applyAlignment="1" applyProtection="1">
      <alignment horizontal="center"/>
      <protection hidden="1"/>
    </xf>
    <xf numFmtId="38" fontId="20" fillId="0" borderId="20" xfId="1" applyNumberFormat="1" applyFont="1" applyFill="1" applyBorder="1" applyAlignment="1" applyProtection="1">
      <alignment horizontal="center"/>
      <protection hidden="1"/>
    </xf>
    <xf numFmtId="38" fontId="20" fillId="0" borderId="20" xfId="1" applyNumberFormat="1" applyFont="1" applyBorder="1" applyAlignment="1" applyProtection="1">
      <alignment horizontal="center"/>
      <protection hidden="1"/>
    </xf>
    <xf numFmtId="38" fontId="20" fillId="0" borderId="53" xfId="1" applyNumberFormat="1" applyFont="1" applyBorder="1" applyAlignment="1" applyProtection="1">
      <alignment horizontal="center"/>
      <protection hidden="1"/>
    </xf>
    <xf numFmtId="0" fontId="14" fillId="0" borderId="0" xfId="0" applyFont="1"/>
    <xf numFmtId="38" fontId="20" fillId="0" borderId="46" xfId="1" applyNumberFormat="1" applyFont="1" applyFill="1" applyBorder="1" applyAlignment="1" applyProtection="1">
      <alignment horizontal="center"/>
      <protection hidden="1"/>
    </xf>
    <xf numFmtId="38" fontId="20" fillId="0" borderId="18" xfId="1" applyNumberFormat="1" applyFont="1" applyFill="1" applyBorder="1" applyAlignment="1" applyProtection="1">
      <alignment horizontal="center"/>
      <protection hidden="1"/>
    </xf>
    <xf numFmtId="38" fontId="20" fillId="0" borderId="18" xfId="1" applyNumberFormat="1" applyFont="1" applyBorder="1" applyAlignment="1" applyProtection="1">
      <alignment horizontal="center"/>
      <protection hidden="1"/>
    </xf>
    <xf numFmtId="38" fontId="20" fillId="0" borderId="27" xfId="1" applyNumberFormat="1" applyFont="1" applyBorder="1" applyAlignment="1" applyProtection="1">
      <alignment horizontal="center"/>
      <protection hidden="1"/>
    </xf>
    <xf numFmtId="38" fontId="8" fillId="0" borderId="13" xfId="1" applyNumberFormat="1" applyFont="1" applyFill="1" applyBorder="1" applyAlignment="1" applyProtection="1">
      <alignment horizontal="justify" wrapText="1"/>
      <protection hidden="1"/>
    </xf>
    <xf numFmtId="38" fontId="8" fillId="0" borderId="59" xfId="1" applyNumberFormat="1" applyFont="1" applyBorder="1" applyAlignment="1" applyProtection="1">
      <alignment horizontal="justify" wrapText="1"/>
      <protection hidden="1"/>
    </xf>
    <xf numFmtId="38" fontId="22" fillId="0" borderId="60" xfId="1" applyNumberFormat="1" applyFont="1" applyBorder="1" applyAlignment="1" applyProtection="1">
      <alignment horizontal="center"/>
      <protection hidden="1"/>
    </xf>
    <xf numFmtId="0" fontId="0" fillId="0" borderId="61" xfId="0" applyFill="1" applyBorder="1" applyAlignment="1">
      <alignment horizontal="center"/>
    </xf>
    <xf numFmtId="0" fontId="0" fillId="0" borderId="30" xfId="0" applyFill="1" applyBorder="1" applyAlignment="1">
      <alignment horizontal="center"/>
    </xf>
    <xf numFmtId="0" fontId="0" fillId="0" borderId="30" xfId="0" applyBorder="1" applyAlignment="1">
      <alignment horizontal="center"/>
    </xf>
    <xf numFmtId="0" fontId="0" fillId="0" borderId="62" xfId="0" applyBorder="1" applyAlignment="1">
      <alignment horizontal="center"/>
    </xf>
    <xf numFmtId="38" fontId="8" fillId="0" borderId="0" xfId="1" applyNumberFormat="1" applyFont="1" applyFill="1" applyBorder="1" applyAlignment="1" applyProtection="1">
      <alignment horizontal="justify" wrapText="1"/>
      <protection hidden="1"/>
    </xf>
    <xf numFmtId="38" fontId="9" fillId="0" borderId="0" xfId="1" applyNumberFormat="1" applyFont="1" applyFill="1" applyBorder="1" applyProtection="1">
      <protection hidden="1"/>
    </xf>
    <xf numFmtId="38" fontId="9" fillId="0" borderId="0" xfId="1" applyNumberFormat="1" applyFont="1" applyFill="1" applyBorder="1" applyAlignment="1" applyProtection="1">
      <alignment vertical="top"/>
      <protection hidden="1"/>
    </xf>
    <xf numFmtId="164" fontId="8" fillId="0" borderId="23" xfId="1" applyNumberFormat="1" applyFont="1" applyBorder="1" applyAlignment="1" applyProtection="1">
      <alignment horizontal="left" wrapText="1"/>
      <protection hidden="1"/>
    </xf>
    <xf numFmtId="164" fontId="8" fillId="0" borderId="17" xfId="1" applyNumberFormat="1" applyFont="1" applyBorder="1" applyAlignment="1" applyProtection="1">
      <alignment horizontal="left" wrapText="1"/>
      <protection hidden="1"/>
    </xf>
    <xf numFmtId="164" fontId="21" fillId="0" borderId="63" xfId="1" applyNumberFormat="1" applyFont="1" applyBorder="1" applyAlignment="1" applyProtection="1">
      <alignment horizontal="left"/>
      <protection hidden="1"/>
    </xf>
    <xf numFmtId="164" fontId="21" fillId="0" borderId="17" xfId="1" applyNumberFormat="1" applyFont="1" applyBorder="1" applyProtection="1">
      <protection hidden="1"/>
    </xf>
    <xf numFmtId="164" fontId="15" fillId="0" borderId="54" xfId="1" applyNumberFormat="1" applyFont="1" applyBorder="1" applyAlignment="1" applyProtection="1">
      <alignment horizontal="center"/>
      <protection hidden="1"/>
    </xf>
    <xf numFmtId="164" fontId="21" fillId="0" borderId="64" xfId="1" applyNumberFormat="1" applyFont="1" applyBorder="1" applyAlignment="1" applyProtection="1">
      <alignment horizontal="left"/>
      <protection hidden="1"/>
    </xf>
    <xf numFmtId="164" fontId="8" fillId="0" borderId="59" xfId="1" applyNumberFormat="1" applyFont="1" applyBorder="1" applyAlignment="1" applyProtection="1">
      <alignment horizontal="left" wrapText="1"/>
      <protection hidden="1"/>
    </xf>
    <xf numFmtId="3" fontId="0" fillId="0" borderId="0" xfId="0" applyNumberFormat="1" applyFill="1" applyAlignment="1">
      <alignment vertical="top" wrapText="1"/>
    </xf>
    <xf numFmtId="0" fontId="19" fillId="0" borderId="20" xfId="0" applyFont="1" applyFill="1" applyBorder="1" applyAlignment="1"/>
    <xf numFmtId="164" fontId="21" fillId="0" borderId="26" xfId="1" applyNumberFormat="1" applyFont="1" applyBorder="1" applyProtection="1">
      <protection hidden="1"/>
    </xf>
    <xf numFmtId="0" fontId="19" fillId="0" borderId="22" xfId="0" applyFont="1" applyFill="1" applyBorder="1" applyAlignment="1"/>
    <xf numFmtId="0" fontId="0" fillId="4" borderId="65" xfId="0" applyFill="1" applyBorder="1" applyAlignment="1">
      <alignment wrapText="1"/>
    </xf>
    <xf numFmtId="0" fontId="4" fillId="4" borderId="66" xfId="0" applyFont="1" applyFill="1" applyBorder="1" applyAlignment="1">
      <alignment wrapText="1"/>
    </xf>
    <xf numFmtId="0" fontId="0" fillId="4" borderId="66" xfId="0" applyFill="1" applyBorder="1" applyAlignment="1">
      <alignment wrapText="1"/>
    </xf>
    <xf numFmtId="0" fontId="0" fillId="4" borderId="67" xfId="0" applyFill="1" applyBorder="1" applyAlignment="1">
      <alignment wrapText="1"/>
    </xf>
    <xf numFmtId="0" fontId="5" fillId="4" borderId="68" xfId="0" applyFont="1" applyFill="1" applyBorder="1" applyAlignment="1">
      <alignment wrapText="1"/>
    </xf>
    <xf numFmtId="3" fontId="0" fillId="0" borderId="77" xfId="0" applyNumberFormat="1" applyFill="1" applyBorder="1" applyAlignment="1">
      <alignment horizontal="center" wrapText="1"/>
    </xf>
    <xf numFmtId="4" fontId="0" fillId="0" borderId="77" xfId="0" applyNumberFormat="1" applyFill="1" applyBorder="1" applyAlignment="1">
      <alignment horizontal="center" wrapText="1"/>
    </xf>
    <xf numFmtId="4" fontId="0" fillId="0" borderId="78" xfId="0" applyNumberFormat="1" applyFill="1" applyBorder="1" applyAlignment="1">
      <alignment horizontal="center" wrapText="1"/>
    </xf>
    <xf numFmtId="3" fontId="0" fillId="0" borderId="3" xfId="0" applyNumberFormat="1" applyFill="1" applyBorder="1" applyAlignment="1">
      <alignment horizontal="center" wrapText="1"/>
    </xf>
    <xf numFmtId="4" fontId="0" fillId="0" borderId="3" xfId="0" applyNumberFormat="1" applyFill="1" applyBorder="1" applyAlignment="1">
      <alignment horizontal="center" wrapText="1"/>
    </xf>
    <xf numFmtId="4" fontId="0" fillId="0" borderId="4" xfId="0" applyNumberFormat="1" applyFill="1" applyBorder="1" applyAlignment="1">
      <alignment horizontal="center" wrapText="1"/>
    </xf>
    <xf numFmtId="0" fontId="0" fillId="0" borderId="18" xfId="0" applyBorder="1"/>
    <xf numFmtId="164" fontId="14" fillId="0" borderId="15" xfId="1" applyNumberFormat="1" applyFont="1" applyBorder="1" applyAlignment="1" applyProtection="1">
      <protection hidden="1"/>
    </xf>
    <xf numFmtId="164" fontId="14" fillId="0" borderId="16" xfId="1" applyNumberFormat="1" applyFont="1" applyBorder="1" applyAlignment="1" applyProtection="1">
      <protection hidden="1"/>
    </xf>
    <xf numFmtId="0" fontId="4" fillId="0" borderId="0" xfId="0" applyFont="1"/>
    <xf numFmtId="164" fontId="14" fillId="0" borderId="20" xfId="1" applyNumberFormat="1" applyFont="1" applyFill="1" applyBorder="1" applyAlignment="1" applyProtection="1">
      <alignment horizontal="center"/>
      <protection hidden="1"/>
    </xf>
    <xf numFmtId="164" fontId="14" fillId="0" borderId="18" xfId="1" applyNumberFormat="1" applyFont="1" applyFill="1" applyBorder="1" applyAlignment="1" applyProtection="1">
      <alignment horizontal="center"/>
      <protection hidden="1"/>
    </xf>
    <xf numFmtId="164" fontId="14" fillId="0" borderId="21" xfId="1" applyNumberFormat="1" applyFont="1" applyFill="1" applyBorder="1" applyAlignment="1" applyProtection="1">
      <alignment horizontal="center"/>
      <protection hidden="1"/>
    </xf>
    <xf numFmtId="164" fontId="14" fillId="0" borderId="18" xfId="1" quotePrefix="1" applyNumberFormat="1" applyFont="1" applyFill="1" applyBorder="1" applyAlignment="1" applyProtection="1">
      <alignment horizontal="center"/>
      <protection hidden="1"/>
    </xf>
    <xf numFmtId="0" fontId="19" fillId="0" borderId="18" xfId="0" applyFont="1" applyFill="1" applyBorder="1" applyAlignment="1">
      <alignment horizontal="center"/>
    </xf>
    <xf numFmtId="0" fontId="14" fillId="0" borderId="18" xfId="0" applyFont="1" applyFill="1" applyBorder="1" applyAlignment="1">
      <alignment horizontal="center"/>
    </xf>
    <xf numFmtId="3" fontId="2" fillId="0" borderId="0" xfId="0" applyNumberFormat="1" applyFont="1"/>
    <xf numFmtId="0" fontId="4" fillId="0" borderId="0" xfId="0" applyFont="1" applyFill="1" applyBorder="1" applyAlignment="1">
      <alignment vertical="center"/>
    </xf>
    <xf numFmtId="164" fontId="14" fillId="0" borderId="0" xfId="1" applyNumberFormat="1" applyFont="1" applyBorder="1" applyAlignment="1" applyProtection="1">
      <alignment horizontal="center" vertical="center" wrapText="1"/>
      <protection hidden="1"/>
    </xf>
    <xf numFmtId="164" fontId="14" fillId="0" borderId="0" xfId="1" applyNumberFormat="1" applyFont="1" applyBorder="1" applyAlignment="1" applyProtection="1">
      <alignment horizontal="center" vertical="center"/>
      <protection hidden="1"/>
    </xf>
    <xf numFmtId="164" fontId="16" fillId="0" borderId="0" xfId="1" applyNumberFormat="1" applyFont="1" applyBorder="1" applyAlignment="1" applyProtection="1">
      <alignment horizontal="center" vertical="center" wrapText="1"/>
      <protection hidden="1"/>
    </xf>
    <xf numFmtId="38" fontId="19" fillId="0" borderId="0" xfId="0" applyNumberFormat="1" applyFont="1" applyBorder="1"/>
    <xf numFmtId="38" fontId="0" fillId="0" borderId="0" xfId="0" applyNumberFormat="1" applyBorder="1"/>
    <xf numFmtId="0" fontId="19" fillId="0" borderId="0" xfId="0" applyFont="1" applyBorder="1"/>
    <xf numFmtId="0" fontId="22" fillId="0" borderId="0" xfId="0" applyFont="1" applyBorder="1"/>
    <xf numFmtId="0" fontId="14" fillId="0" borderId="0" xfId="0" applyFont="1" applyBorder="1"/>
    <xf numFmtId="0" fontId="17" fillId="0" borderId="0" xfId="0" applyFont="1" applyBorder="1"/>
    <xf numFmtId="0" fontId="23" fillId="0" borderId="0" xfId="0" applyFont="1" applyBorder="1"/>
    <xf numFmtId="0" fontId="32" fillId="0" borderId="0" xfId="0" applyFont="1" applyBorder="1" applyAlignment="1">
      <alignment horizontal="left" vertical="top" wrapText="1"/>
    </xf>
    <xf numFmtId="0" fontId="33" fillId="0" borderId="0" xfId="0" applyFont="1" applyBorder="1"/>
    <xf numFmtId="0" fontId="34" fillId="0" borderId="0" xfId="0" applyFont="1"/>
    <xf numFmtId="0" fontId="33" fillId="0" borderId="102" xfId="0" applyFont="1" applyBorder="1" applyAlignment="1">
      <alignment vertical="top" wrapText="1"/>
    </xf>
    <xf numFmtId="0" fontId="32" fillId="0" borderId="49" xfId="0" applyFont="1" applyBorder="1" applyAlignment="1">
      <alignment vertical="top" wrapText="1"/>
    </xf>
    <xf numFmtId="0" fontId="33" fillId="0" borderId="0" xfId="0" applyFont="1" applyBorder="1" applyAlignment="1">
      <alignment vertical="top" wrapText="1"/>
    </xf>
    <xf numFmtId="0" fontId="32" fillId="0" borderId="51" xfId="0" applyFont="1" applyBorder="1" applyAlignment="1">
      <alignment vertical="top" wrapText="1"/>
    </xf>
    <xf numFmtId="0" fontId="32" fillId="0" borderId="48" xfId="0" applyFont="1" applyBorder="1" applyAlignment="1">
      <alignment vertical="top" wrapText="1"/>
    </xf>
    <xf numFmtId="0" fontId="32" fillId="0" borderId="21" xfId="0" applyFont="1" applyBorder="1" applyAlignment="1">
      <alignment horizontal="left" vertical="top" wrapText="1"/>
    </xf>
    <xf numFmtId="0" fontId="32" fillId="0" borderId="18" xfId="0" applyFont="1" applyBorder="1" applyAlignment="1">
      <alignment vertical="top" wrapText="1"/>
    </xf>
    <xf numFmtId="0" fontId="33" fillId="0" borderId="51" xfId="0" applyFont="1" applyBorder="1"/>
    <xf numFmtId="0" fontId="33" fillId="0" borderId="0" xfId="0" applyFont="1" applyFill="1" applyBorder="1"/>
    <xf numFmtId="0" fontId="33" fillId="0" borderId="0" xfId="0" applyFont="1" applyBorder="1" applyAlignment="1">
      <alignment horizontal="left"/>
    </xf>
    <xf numFmtId="0" fontId="33" fillId="0" borderId="51" xfId="0" applyFont="1" applyBorder="1" applyAlignment="1">
      <alignment horizontal="left"/>
    </xf>
    <xf numFmtId="0" fontId="33" fillId="0" borderId="0" xfId="0" applyFont="1" applyFill="1" applyBorder="1" applyAlignment="1">
      <alignment horizontal="left" wrapText="1"/>
    </xf>
    <xf numFmtId="0" fontId="33" fillId="0" borderId="51" xfId="0" applyFont="1" applyFill="1" applyBorder="1" applyAlignment="1">
      <alignment horizontal="left" wrapText="1"/>
    </xf>
    <xf numFmtId="0" fontId="33" fillId="0" borderId="21" xfId="0" applyFont="1" applyBorder="1" applyAlignment="1">
      <alignment horizontal="left" vertical="top" wrapText="1"/>
    </xf>
    <xf numFmtId="0" fontId="33" fillId="0" borderId="20" xfId="0" applyFont="1" applyBorder="1" applyAlignment="1">
      <alignment horizontal="left" vertical="top" wrapText="1"/>
    </xf>
    <xf numFmtId="0" fontId="33" fillId="0" borderId="0" xfId="0" applyFont="1" applyAlignment="1">
      <alignment horizontal="left" vertical="top" wrapText="1"/>
    </xf>
    <xf numFmtId="0" fontId="33" fillId="0" borderId="0" xfId="0" applyFont="1" applyAlignment="1">
      <alignment vertical="top" wrapText="1"/>
    </xf>
    <xf numFmtId="0" fontId="33" fillId="0" borderId="0" xfId="0" applyFont="1"/>
    <xf numFmtId="0" fontId="37" fillId="0" borderId="0" xfId="0" applyFont="1" applyAlignment="1">
      <alignment horizontal="centerContinuous" wrapText="1"/>
    </xf>
    <xf numFmtId="0" fontId="38" fillId="0" borderId="0" xfId="0" applyFont="1" applyAlignment="1">
      <alignment horizontal="centerContinuous" wrapText="1"/>
    </xf>
    <xf numFmtId="0" fontId="38" fillId="0" borderId="0" xfId="0" applyFont="1"/>
    <xf numFmtId="0" fontId="38" fillId="0" borderId="0" xfId="0" applyFont="1" applyAlignment="1">
      <alignment horizontal="justify" wrapText="1"/>
    </xf>
    <xf numFmtId="0" fontId="39" fillId="0" borderId="105" xfId="0" applyFont="1" applyBorder="1" applyAlignment="1">
      <alignment horizontal="justify" vertical="center" wrapText="1"/>
    </xf>
    <xf numFmtId="0" fontId="38" fillId="0" borderId="106" xfId="0" applyFont="1" applyBorder="1" applyAlignment="1">
      <alignment horizontal="justify" wrapText="1"/>
    </xf>
    <xf numFmtId="0" fontId="39" fillId="0" borderId="107" xfId="0" applyFont="1" applyBorder="1" applyAlignment="1">
      <alignment horizontal="justify" vertical="center" wrapText="1"/>
    </xf>
    <xf numFmtId="0" fontId="38" fillId="0" borderId="108" xfId="0" applyFont="1" applyBorder="1" applyAlignment="1">
      <alignment horizontal="justify" wrapText="1"/>
    </xf>
    <xf numFmtId="0" fontId="39" fillId="0" borderId="107" xfId="0" applyFont="1" applyBorder="1" applyAlignment="1">
      <alignment horizontal="left" vertical="center" wrapText="1"/>
    </xf>
    <xf numFmtId="0" fontId="39" fillId="0" borderId="109" xfId="0" applyFont="1" applyBorder="1" applyAlignment="1">
      <alignment horizontal="justify" vertical="center" wrapText="1"/>
    </xf>
    <xf numFmtId="0" fontId="38" fillId="0" borderId="110" xfId="0" applyFont="1" applyBorder="1" applyAlignment="1">
      <alignment horizontal="justify" wrapText="1"/>
    </xf>
    <xf numFmtId="0" fontId="33" fillId="0" borderId="0" xfId="0" applyFont="1" applyBorder="1" applyAlignment="1">
      <alignment vertical="top" wrapText="1"/>
    </xf>
    <xf numFmtId="0" fontId="38" fillId="4" borderId="66" xfId="0" applyFont="1" applyFill="1" applyBorder="1" applyAlignment="1">
      <alignment wrapText="1"/>
    </xf>
    <xf numFmtId="0" fontId="4" fillId="4" borderId="89" xfId="0" applyFont="1" applyFill="1" applyBorder="1" applyAlignment="1">
      <alignment wrapText="1"/>
    </xf>
    <xf numFmtId="0" fontId="4" fillId="4" borderId="90" xfId="0" applyFont="1" applyFill="1" applyBorder="1" applyAlignment="1">
      <alignment wrapText="1"/>
    </xf>
    <xf numFmtId="0" fontId="4" fillId="4" borderId="69" xfId="0" applyFont="1" applyFill="1" applyBorder="1" applyAlignment="1">
      <alignment wrapText="1"/>
    </xf>
    <xf numFmtId="3" fontId="0" fillId="0" borderId="81" xfId="0" applyNumberFormat="1" applyFill="1" applyBorder="1" applyAlignment="1">
      <alignment horizontal="center" wrapText="1"/>
    </xf>
    <xf numFmtId="38" fontId="14" fillId="0" borderId="18" xfId="1" applyNumberFormat="1" applyFont="1" applyFill="1" applyBorder="1" applyAlignment="1" applyProtection="1">
      <alignment horizontal="center"/>
      <protection hidden="1"/>
    </xf>
    <xf numFmtId="4" fontId="0" fillId="0" borderId="81" xfId="0" applyNumberFormat="1" applyFill="1" applyBorder="1" applyAlignment="1">
      <alignment horizontal="center" wrapText="1"/>
    </xf>
    <xf numFmtId="4" fontId="0" fillId="0" borderId="82" xfId="0" applyNumberFormat="1" applyFill="1" applyBorder="1" applyAlignment="1">
      <alignment horizontal="center" wrapText="1"/>
    </xf>
    <xf numFmtId="164" fontId="8" fillId="0" borderId="26" xfId="1" applyNumberFormat="1" applyFont="1" applyBorder="1" applyAlignment="1" applyProtection="1">
      <alignment horizontal="left" wrapText="1"/>
      <protection hidden="1"/>
    </xf>
    <xf numFmtId="0" fontId="31" fillId="0" borderId="0" xfId="0" applyFont="1" applyAlignment="1">
      <alignment horizontal="center"/>
    </xf>
    <xf numFmtId="164" fontId="21" fillId="0" borderId="17" xfId="1" applyNumberFormat="1" applyFont="1" applyBorder="1" applyAlignment="1" applyProtection="1">
      <alignment horizontal="left"/>
      <protection hidden="1"/>
    </xf>
    <xf numFmtId="0" fontId="38" fillId="4" borderId="66" xfId="0" applyFont="1" applyFill="1" applyBorder="1" applyAlignment="1">
      <alignment horizontal="left" wrapText="1"/>
    </xf>
    <xf numFmtId="0" fontId="0" fillId="4" borderId="0" xfId="0" applyFill="1" applyBorder="1" applyAlignment="1">
      <alignment horizontal="left" vertical="top" wrapText="1"/>
    </xf>
    <xf numFmtId="0" fontId="6" fillId="4" borderId="0" xfId="0" applyFont="1" applyFill="1" applyBorder="1" applyAlignment="1">
      <alignment horizontal="left" vertical="top" wrapText="1"/>
    </xf>
    <xf numFmtId="0" fontId="2" fillId="2" borderId="79" xfId="0" applyFont="1" applyFill="1" applyBorder="1" applyAlignment="1">
      <alignment horizontal="center" wrapText="1"/>
    </xf>
    <xf numFmtId="0" fontId="41" fillId="0" borderId="0" xfId="0" applyFont="1" applyFill="1" applyBorder="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5" borderId="70" xfId="0" applyFont="1" applyFill="1" applyBorder="1" applyAlignment="1">
      <alignment horizontal="center" vertical="center" wrapText="1"/>
    </xf>
    <xf numFmtId="3" fontId="2" fillId="5" borderId="71" xfId="0" applyNumberFormat="1" applyFont="1" applyFill="1" applyBorder="1" applyAlignment="1">
      <alignment horizontal="center"/>
    </xf>
    <xf numFmtId="4" fontId="2" fillId="5" borderId="72" xfId="0" applyNumberFormat="1" applyFont="1" applyFill="1" applyBorder="1" applyAlignment="1">
      <alignment horizontal="center"/>
    </xf>
    <xf numFmtId="3" fontId="2" fillId="5" borderId="72" xfId="0" applyNumberFormat="1" applyFont="1" applyFill="1" applyBorder="1" applyAlignment="1">
      <alignment horizontal="center"/>
    </xf>
    <xf numFmtId="4" fontId="2" fillId="5" borderId="73" xfId="0" applyNumberFormat="1" applyFont="1" applyFill="1" applyBorder="1" applyAlignment="1">
      <alignment horizontal="center"/>
    </xf>
    <xf numFmtId="49" fontId="3" fillId="0" borderId="0" xfId="0" applyNumberFormat="1" applyFont="1" applyFill="1" applyBorder="1" applyAlignment="1">
      <alignment horizontal="centerContinuous" vertical="top" wrapText="1"/>
    </xf>
    <xf numFmtId="0" fontId="2" fillId="3" borderId="83" xfId="0" applyFont="1" applyFill="1" applyBorder="1" applyAlignment="1">
      <alignment horizontal="center" vertical="center" wrapText="1"/>
    </xf>
    <xf numFmtId="0" fontId="2" fillId="3" borderId="84" xfId="0" applyFont="1" applyFill="1" applyBorder="1" applyAlignment="1">
      <alignment horizontal="center" vertical="center" wrapText="1"/>
    </xf>
    <xf numFmtId="0" fontId="2" fillId="3" borderId="85" xfId="0" applyFont="1" applyFill="1" applyBorder="1" applyAlignment="1">
      <alignment horizontal="center" vertical="center" wrapText="1"/>
    </xf>
    <xf numFmtId="0" fontId="2" fillId="5" borderId="86" xfId="0" applyFont="1" applyFill="1" applyBorder="1" applyAlignment="1">
      <alignment horizontal="center" vertical="center" wrapText="1"/>
    </xf>
    <xf numFmtId="3" fontId="2" fillId="5" borderId="72" xfId="0" applyNumberFormat="1" applyFont="1" applyFill="1" applyBorder="1" applyAlignment="1">
      <alignment horizontal="center" vertical="center" wrapText="1"/>
    </xf>
    <xf numFmtId="3" fontId="2" fillId="5" borderId="73" xfId="0" applyNumberFormat="1" applyFont="1" applyFill="1" applyBorder="1" applyAlignment="1">
      <alignment horizontal="center" vertical="center" wrapText="1"/>
    </xf>
    <xf numFmtId="3" fontId="2" fillId="2" borderId="87" xfId="0" applyNumberFormat="1" applyFont="1" applyFill="1" applyBorder="1" applyAlignment="1">
      <alignment horizontal="center" wrapText="1"/>
    </xf>
    <xf numFmtId="3" fontId="2" fillId="2" borderId="88" xfId="0" applyNumberFormat="1" applyFont="1" applyFill="1" applyBorder="1" applyAlignment="1">
      <alignment horizontal="center" wrapText="1"/>
    </xf>
    <xf numFmtId="0" fontId="42" fillId="0" borderId="0" xfId="0" applyFont="1"/>
    <xf numFmtId="0" fontId="42" fillId="0" borderId="0" xfId="0" applyFont="1" applyFill="1" applyBorder="1" applyAlignment="1">
      <alignment vertical="center"/>
    </xf>
    <xf numFmtId="0" fontId="42" fillId="0" borderId="0" xfId="0" applyFont="1" applyAlignment="1"/>
    <xf numFmtId="0" fontId="42" fillId="0" borderId="0" xfId="2" applyNumberFormat="1" applyFont="1" applyFill="1" applyBorder="1"/>
    <xf numFmtId="0" fontId="2" fillId="3" borderId="83" xfId="0" applyFont="1" applyFill="1" applyBorder="1" applyAlignment="1">
      <alignment horizontal="centerContinuous" vertical="center" wrapText="1"/>
    </xf>
    <xf numFmtId="0" fontId="2" fillId="3" borderId="84" xfId="0" applyFont="1" applyFill="1" applyBorder="1" applyAlignment="1">
      <alignment horizontal="centerContinuous" vertical="center" wrapText="1"/>
    </xf>
    <xf numFmtId="0" fontId="2" fillId="3" borderId="85" xfId="0" applyFont="1" applyFill="1" applyBorder="1" applyAlignment="1">
      <alignment horizontal="centerContinuous" vertical="center" wrapText="1"/>
    </xf>
    <xf numFmtId="0" fontId="6" fillId="4" borderId="0" xfId="0" applyFont="1" applyFill="1" applyBorder="1" applyAlignment="1">
      <alignment vertical="top"/>
    </xf>
    <xf numFmtId="3" fontId="5" fillId="0" borderId="93" xfId="0" applyNumberFormat="1" applyFont="1" applyFill="1" applyBorder="1" applyAlignment="1">
      <alignment horizontal="center" wrapText="1"/>
    </xf>
    <xf numFmtId="3" fontId="5" fillId="2" borderId="80" xfId="0" applyNumberFormat="1" applyFont="1" applyFill="1" applyBorder="1" applyAlignment="1">
      <alignment horizontal="center" wrapText="1"/>
    </xf>
    <xf numFmtId="164" fontId="14" fillId="0" borderId="52" xfId="1" applyNumberFormat="1" applyFont="1" applyFill="1" applyBorder="1" applyAlignment="1" applyProtection="1">
      <protection hidden="1"/>
    </xf>
    <xf numFmtId="164" fontId="14" fillId="0" borderId="21" xfId="1" applyNumberFormat="1" applyFont="1" applyBorder="1" applyAlignment="1" applyProtection="1">
      <protection hidden="1"/>
    </xf>
    <xf numFmtId="164" fontId="0" fillId="0" borderId="0" xfId="0" applyNumberFormat="1" applyBorder="1"/>
    <xf numFmtId="0" fontId="5" fillId="4" borderId="68" xfId="0" applyFont="1" applyFill="1" applyBorder="1" applyAlignment="1">
      <alignment horizontal="justify" vertical="top" wrapText="1"/>
    </xf>
    <xf numFmtId="0" fontId="42" fillId="0" borderId="0" xfId="0" applyFont="1" applyAlignment="1">
      <alignment vertical="center"/>
    </xf>
    <xf numFmtId="0" fontId="5" fillId="4" borderId="114" xfId="0" applyFont="1" applyFill="1" applyBorder="1" applyAlignment="1">
      <alignment horizontal="justify" vertical="top" wrapText="1"/>
    </xf>
    <xf numFmtId="0" fontId="2" fillId="6" borderId="74" xfId="0" applyFont="1" applyFill="1" applyBorder="1" applyAlignment="1">
      <alignment horizontal="center" wrapText="1"/>
    </xf>
    <xf numFmtId="3" fontId="2" fillId="6" borderId="75" xfId="0" applyNumberFormat="1" applyFont="1" applyFill="1" applyBorder="1" applyAlignment="1">
      <alignment horizontal="center"/>
    </xf>
    <xf numFmtId="4" fontId="2" fillId="6" borderId="75" xfId="0" applyNumberFormat="1" applyFont="1" applyFill="1" applyBorder="1" applyAlignment="1">
      <alignment horizontal="center"/>
    </xf>
    <xf numFmtId="4" fontId="2" fillId="6" borderId="76" xfId="0" applyNumberFormat="1" applyFont="1" applyFill="1" applyBorder="1" applyAlignment="1">
      <alignment horizontal="center"/>
    </xf>
    <xf numFmtId="0" fontId="4" fillId="4" borderId="67" xfId="0" applyFont="1" applyFill="1" applyBorder="1" applyAlignment="1">
      <alignment wrapText="1"/>
    </xf>
    <xf numFmtId="0" fontId="2" fillId="6" borderId="115" xfId="0" applyFont="1" applyFill="1" applyBorder="1" applyAlignment="1">
      <alignment horizontal="center" wrapText="1"/>
    </xf>
    <xf numFmtId="3" fontId="2" fillId="6" borderId="80" xfId="0" applyNumberFormat="1" applyFont="1" applyFill="1" applyBorder="1" applyAlignment="1">
      <alignment horizontal="center" wrapText="1"/>
    </xf>
    <xf numFmtId="4" fontId="2" fillId="6" borderId="80" xfId="0" applyNumberFormat="1" applyFont="1" applyFill="1" applyBorder="1" applyAlignment="1">
      <alignment horizontal="center"/>
    </xf>
    <xf numFmtId="4" fontId="2" fillId="6" borderId="94" xfId="0" applyNumberFormat="1" applyFont="1" applyFill="1" applyBorder="1" applyAlignment="1">
      <alignment horizontal="center"/>
    </xf>
    <xf numFmtId="0" fontId="42" fillId="4" borderId="0" xfId="0" applyFont="1" applyFill="1" applyBorder="1" applyAlignment="1">
      <alignment horizontal="left" vertical="top" wrapText="1"/>
    </xf>
    <xf numFmtId="0" fontId="7" fillId="3" borderId="1" xfId="0" applyFont="1" applyFill="1" applyBorder="1" applyAlignment="1">
      <alignment horizontal="center" vertical="center" textRotation="90" wrapText="1"/>
    </xf>
    <xf numFmtId="0" fontId="7" fillId="3" borderId="5" xfId="0" applyFont="1" applyFill="1" applyBorder="1" applyAlignment="1">
      <alignment horizontal="center" vertical="center" textRotation="90" wrapText="1"/>
    </xf>
    <xf numFmtId="164" fontId="8" fillId="0" borderId="0" xfId="1" applyNumberFormat="1" applyFont="1" applyBorder="1" applyAlignment="1" applyProtection="1">
      <alignment horizontal="justify" wrapText="1"/>
      <protection hidden="1"/>
    </xf>
    <xf numFmtId="164" fontId="14" fillId="0" borderId="0" xfId="1" applyNumberFormat="1" applyFont="1" applyBorder="1" applyAlignment="1" applyProtection="1">
      <protection hidden="1"/>
    </xf>
    <xf numFmtId="164" fontId="14" fillId="0" borderId="0" xfId="1" applyNumberFormat="1" applyFont="1" applyFill="1" applyBorder="1" applyAlignment="1" applyProtection="1">
      <protection hidden="1"/>
    </xf>
    <xf numFmtId="0" fontId="14" fillId="0" borderId="0" xfId="0" applyFont="1" applyFill="1" applyBorder="1" applyAlignment="1"/>
    <xf numFmtId="164" fontId="21" fillId="0" borderId="0" xfId="1" applyNumberFormat="1" applyFont="1" applyBorder="1" applyProtection="1">
      <protection hidden="1"/>
    </xf>
    <xf numFmtId="0" fontId="19" fillId="0" borderId="0" xfId="0" applyFont="1" applyFill="1" applyBorder="1" applyAlignment="1"/>
    <xf numFmtId="0" fontId="19" fillId="0" borderId="0" xfId="0" applyFont="1" applyFill="1" applyBorder="1" applyAlignment="1">
      <alignment horizontal="center"/>
    </xf>
    <xf numFmtId="0" fontId="0" fillId="0" borderId="0" xfId="0" applyFill="1" applyBorder="1" applyAlignment="1"/>
    <xf numFmtId="164" fontId="20" fillId="0" borderId="0" xfId="1" applyNumberFormat="1" applyFont="1" applyBorder="1" applyAlignment="1" applyProtection="1">
      <protection hidden="1"/>
    </xf>
    <xf numFmtId="164" fontId="8" fillId="0" borderId="0" xfId="1" applyNumberFormat="1" applyFont="1" applyFill="1" applyBorder="1" applyAlignment="1" applyProtection="1">
      <alignment horizontal="justify" wrapText="1"/>
      <protection hidden="1"/>
    </xf>
    <xf numFmtId="164" fontId="8" fillId="0" borderId="0" xfId="1" applyNumberFormat="1" applyFont="1" applyBorder="1" applyAlignment="1" applyProtection="1">
      <alignment horizontal="left" wrapText="1"/>
      <protection hidden="1"/>
    </xf>
    <xf numFmtId="0" fontId="43" fillId="0" borderId="0" xfId="0" applyFont="1"/>
    <xf numFmtId="164" fontId="21" fillId="0" borderId="0" xfId="1" applyNumberFormat="1" applyFont="1" applyBorder="1" applyAlignment="1" applyProtection="1">
      <alignment horizontal="left"/>
      <protection hidden="1"/>
    </xf>
    <xf numFmtId="164" fontId="14" fillId="0" borderId="44" xfId="1" applyNumberFormat="1" applyFont="1" applyFill="1" applyBorder="1" applyAlignment="1" applyProtection="1">
      <protection hidden="1"/>
    </xf>
    <xf numFmtId="0" fontId="33" fillId="0" borderId="103" xfId="0" applyFont="1" applyFill="1" applyBorder="1" applyAlignment="1">
      <alignment horizontal="left" wrapText="1"/>
    </xf>
    <xf numFmtId="0" fontId="33" fillId="0" borderId="0" xfId="0" applyFont="1" applyFill="1" applyBorder="1" applyAlignment="1">
      <alignment horizontal="left" wrapText="1"/>
    </xf>
    <xf numFmtId="0" fontId="33" fillId="0" borderId="51" xfId="0" applyFont="1" applyFill="1" applyBorder="1" applyAlignment="1">
      <alignment horizontal="left" wrapText="1"/>
    </xf>
    <xf numFmtId="0" fontId="33" fillId="0" borderId="0" xfId="0" applyFont="1" applyBorder="1" applyAlignment="1">
      <alignment horizontal="left" vertical="top" wrapText="1"/>
    </xf>
    <xf numFmtId="0" fontId="33" fillId="0" borderId="51" xfId="0" applyFont="1" applyBorder="1" applyAlignment="1">
      <alignment horizontal="left" vertical="top" wrapText="1"/>
    </xf>
    <xf numFmtId="0" fontId="33" fillId="0" borderId="104" xfId="0" applyFont="1" applyBorder="1" applyAlignment="1">
      <alignment horizontal="left" vertical="top" wrapText="1"/>
    </xf>
    <xf numFmtId="0" fontId="33" fillId="0" borderId="48" xfId="0" applyFont="1" applyBorder="1" applyAlignment="1">
      <alignment horizontal="left" vertical="top" wrapText="1"/>
    </xf>
    <xf numFmtId="0" fontId="32" fillId="0" borderId="24" xfId="0" applyFont="1" applyBorder="1" applyAlignment="1">
      <alignment horizontal="left" vertical="top" wrapText="1"/>
    </xf>
    <xf numFmtId="0" fontId="32" fillId="0" borderId="21" xfId="0" applyFont="1" applyBorder="1" applyAlignment="1">
      <alignment horizontal="left" vertical="top" wrapText="1"/>
    </xf>
    <xf numFmtId="0" fontId="32" fillId="0" borderId="20" xfId="0" applyFont="1" applyBorder="1" applyAlignment="1">
      <alignment horizontal="left" vertical="top" wrapText="1"/>
    </xf>
    <xf numFmtId="0" fontId="33" fillId="0" borderId="0" xfId="0" applyFont="1" applyBorder="1" applyAlignment="1">
      <alignment vertical="top" wrapText="1"/>
    </xf>
    <xf numFmtId="0" fontId="33" fillId="0" borderId="51" xfId="0" applyFont="1" applyBorder="1" applyAlignment="1">
      <alignment vertical="top" wrapText="1"/>
    </xf>
    <xf numFmtId="0" fontId="33" fillId="0" borderId="103" xfId="0" applyFont="1" applyBorder="1" applyAlignment="1">
      <alignment horizontal="left" vertical="top" wrapText="1"/>
    </xf>
    <xf numFmtId="0" fontId="2" fillId="3" borderId="96" xfId="0" applyFont="1" applyFill="1" applyBorder="1" applyAlignment="1">
      <alignment horizontal="center" vertical="center"/>
    </xf>
    <xf numFmtId="0" fontId="2" fillId="3" borderId="97" xfId="0" applyFont="1" applyFill="1" applyBorder="1" applyAlignment="1">
      <alignment horizontal="center" vertical="center"/>
    </xf>
    <xf numFmtId="0" fontId="2" fillId="3" borderId="93" xfId="0" applyFont="1" applyFill="1" applyBorder="1" applyAlignment="1">
      <alignment horizontal="center" vertical="center"/>
    </xf>
    <xf numFmtId="0" fontId="2" fillId="3" borderId="98" xfId="0" applyFont="1" applyFill="1" applyBorder="1" applyAlignment="1">
      <alignment horizontal="center" vertical="center"/>
    </xf>
    <xf numFmtId="0" fontId="2" fillId="3" borderId="95" xfId="0" applyFont="1" applyFill="1" applyBorder="1" applyAlignment="1">
      <alignment horizontal="center" vertical="center"/>
    </xf>
    <xf numFmtId="0" fontId="2" fillId="3" borderId="99" xfId="0" applyFont="1" applyFill="1" applyBorder="1" applyAlignment="1">
      <alignment horizontal="center" vertical="center"/>
    </xf>
    <xf numFmtId="0" fontId="2" fillId="3" borderId="96" xfId="0" applyFont="1" applyFill="1" applyBorder="1" applyAlignment="1">
      <alignment horizontal="center" vertical="center" wrapText="1"/>
    </xf>
    <xf numFmtId="0" fontId="2" fillId="3" borderId="93" xfId="0" applyFont="1" applyFill="1" applyBorder="1" applyAlignment="1">
      <alignment horizontal="center" vertical="center" wrapText="1"/>
    </xf>
    <xf numFmtId="0" fontId="2" fillId="3" borderId="98" xfId="0" applyFont="1" applyFill="1" applyBorder="1" applyAlignment="1">
      <alignment horizontal="center" vertical="center" wrapText="1"/>
    </xf>
    <xf numFmtId="0" fontId="3" fillId="0" borderId="0" xfId="0" applyFont="1" applyAlignment="1">
      <alignment horizontal="center"/>
    </xf>
    <xf numFmtId="0" fontId="7" fillId="3" borderId="1" xfId="0" applyFont="1" applyFill="1" applyBorder="1" applyAlignment="1">
      <alignment horizontal="center" vertical="center" textRotation="90" wrapText="1"/>
    </xf>
    <xf numFmtId="0" fontId="7" fillId="3" borderId="3" xfId="0" applyFont="1" applyFill="1" applyBorder="1" applyAlignment="1">
      <alignment horizontal="center" vertical="center" textRotation="90" wrapText="1"/>
    </xf>
    <xf numFmtId="0" fontId="7" fillId="3" borderId="5" xfId="0" applyFont="1" applyFill="1" applyBorder="1" applyAlignment="1">
      <alignment horizontal="center" vertical="center" textRotation="90" wrapText="1"/>
    </xf>
    <xf numFmtId="0" fontId="1" fillId="3" borderId="54" xfId="0" applyFont="1" applyFill="1" applyBorder="1" applyAlignment="1">
      <alignment horizontal="center" vertical="top" wrapText="1"/>
    </xf>
    <xf numFmtId="0" fontId="1" fillId="3" borderId="55" xfId="0" applyFont="1" applyFill="1" applyBorder="1" applyAlignment="1">
      <alignment horizontal="center" vertical="top" wrapText="1"/>
    </xf>
    <xf numFmtId="0" fontId="1" fillId="3" borderId="44" xfId="0" applyFont="1" applyFill="1" applyBorder="1" applyAlignment="1">
      <alignment horizontal="center" vertical="top" wrapText="1"/>
    </xf>
    <xf numFmtId="0" fontId="2" fillId="3" borderId="100" xfId="0" applyFont="1" applyFill="1" applyBorder="1" applyAlignment="1">
      <alignment horizontal="center" vertical="center" wrapText="1"/>
    </xf>
    <xf numFmtId="0" fontId="2" fillId="3" borderId="66" xfId="0" applyFont="1" applyFill="1" applyBorder="1" applyAlignment="1">
      <alignment horizontal="center" vertical="center" wrapText="1"/>
    </xf>
    <xf numFmtId="0" fontId="2" fillId="3" borderId="101" xfId="0" applyFont="1" applyFill="1" applyBorder="1" applyAlignment="1">
      <alignment horizontal="center" vertical="center" wrapText="1"/>
    </xf>
    <xf numFmtId="0" fontId="2" fillId="0" borderId="0" xfId="0" applyFont="1" applyAlignment="1">
      <alignment horizontal="center"/>
    </xf>
    <xf numFmtId="3" fontId="0" fillId="0" borderId="78" xfId="0" applyNumberFormat="1" applyFill="1" applyBorder="1" applyAlignment="1">
      <alignment horizontal="center" wrapText="1"/>
    </xf>
    <xf numFmtId="3" fontId="0" fillId="0" borderId="93" xfId="0" applyNumberFormat="1" applyFill="1" applyBorder="1" applyAlignment="1">
      <alignment horizontal="center" wrapText="1"/>
    </xf>
    <xf numFmtId="3" fontId="0" fillId="0" borderId="95" xfId="0" applyNumberFormat="1" applyFill="1" applyBorder="1" applyAlignment="1">
      <alignment horizontal="center" wrapText="1"/>
    </xf>
    <xf numFmtId="3" fontId="0" fillId="0" borderId="75" xfId="0" applyNumberFormat="1" applyFill="1" applyBorder="1" applyAlignment="1">
      <alignment horizontal="center" wrapText="1"/>
    </xf>
    <xf numFmtId="3" fontId="0" fillId="0" borderId="91" xfId="0" applyNumberFormat="1" applyFill="1" applyBorder="1" applyAlignment="1">
      <alignment horizontal="center" wrapText="1"/>
    </xf>
    <xf numFmtId="3" fontId="0" fillId="0" borderId="92" xfId="0" applyNumberFormat="1" applyFill="1" applyBorder="1" applyAlignment="1">
      <alignment horizontal="center" wrapText="1"/>
    </xf>
    <xf numFmtId="3" fontId="0" fillId="0" borderId="82" xfId="0" applyNumberFormat="1" applyFill="1" applyBorder="1" applyAlignment="1">
      <alignment horizontal="center" wrapText="1"/>
    </xf>
    <xf numFmtId="0" fontId="2" fillId="3" borderId="112" xfId="0" applyFont="1" applyFill="1" applyBorder="1" applyAlignment="1">
      <alignment horizontal="center" vertical="center"/>
    </xf>
    <xf numFmtId="0" fontId="2" fillId="3" borderId="116" xfId="0" applyFont="1" applyFill="1" applyBorder="1" applyAlignment="1">
      <alignment horizontal="center" vertical="center"/>
    </xf>
    <xf numFmtId="3" fontId="2" fillId="5" borderId="111" xfId="0" applyNumberFormat="1" applyFont="1" applyFill="1" applyBorder="1" applyAlignment="1">
      <alignment horizontal="center" vertical="center" wrapText="1"/>
    </xf>
    <xf numFmtId="3" fontId="2" fillId="2" borderId="117" xfId="0" applyNumberFormat="1" applyFont="1" applyFill="1" applyBorder="1" applyAlignment="1">
      <alignment horizontal="center" wrapText="1"/>
    </xf>
    <xf numFmtId="3" fontId="0" fillId="0" borderId="111" xfId="0" applyNumberFormat="1" applyFill="1" applyBorder="1" applyAlignment="1">
      <alignment horizontal="center" wrapText="1"/>
    </xf>
    <xf numFmtId="3" fontId="0" fillId="0" borderId="112" xfId="0" applyNumberFormat="1" applyFill="1" applyBorder="1" applyAlignment="1">
      <alignment horizontal="center" wrapText="1"/>
    </xf>
    <xf numFmtId="3" fontId="0" fillId="0" borderId="18" xfId="0" applyNumberFormat="1" applyFill="1" applyBorder="1" applyAlignment="1">
      <alignment horizontal="center" wrapText="1"/>
    </xf>
    <xf numFmtId="3" fontId="0" fillId="0" borderId="113" xfId="0" applyNumberFormat="1" applyFill="1" applyBorder="1" applyAlignment="1">
      <alignment horizontal="center" wrapText="1"/>
    </xf>
    <xf numFmtId="3" fontId="5" fillId="2" borderId="118" xfId="0" applyNumberFormat="1" applyFont="1" applyFill="1" applyBorder="1" applyAlignment="1">
      <alignment horizontal="center" wrapText="1"/>
    </xf>
    <xf numFmtId="3" fontId="5" fillId="0" borderId="119" xfId="0" applyNumberFormat="1" applyFont="1" applyFill="1" applyBorder="1" applyAlignment="1">
      <alignment horizontal="center" wrapText="1"/>
    </xf>
    <xf numFmtId="3" fontId="0" fillId="0" borderId="120" xfId="0" applyNumberFormat="1" applyFill="1" applyBorder="1" applyAlignment="1">
      <alignment horizontal="center" wrapText="1"/>
    </xf>
    <xf numFmtId="3" fontId="5" fillId="0" borderId="75" xfId="0" applyNumberFormat="1" applyFont="1" applyFill="1" applyBorder="1" applyAlignment="1">
      <alignment horizontal="center" wrapText="1"/>
    </xf>
    <xf numFmtId="3" fontId="0" fillId="0" borderId="121" xfId="0" applyNumberFormat="1" applyFill="1" applyBorder="1" applyAlignment="1">
      <alignment horizontal="center" wrapText="1"/>
    </xf>
  </cellXfs>
  <cellStyles count="3">
    <cellStyle name="Comma" xfId="2" builtinId="3"/>
    <cellStyle name="Comma [0]" xfId="1" builtinId="6"/>
    <cellStyle name="Normal" xfId="0" builtinId="0"/>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6.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800" b="1" i="0" u="none" strike="noStrike" baseline="0">
                <a:solidFill>
                  <a:srgbClr val="000000"/>
                </a:solidFill>
                <a:latin typeface="Arial"/>
                <a:ea typeface="Arial"/>
                <a:cs typeface="Arial"/>
              </a:defRPr>
            </a:pPr>
            <a:r>
              <a:rPr lang="es-PR"/>
              <a:t>POBLACIÓN TOTAL</a:t>
            </a:r>
          </a:p>
        </c:rich>
      </c:tx>
      <c:layout>
        <c:manualLayout>
          <c:xMode val="edge"/>
          <c:yMode val="edge"/>
          <c:x val="0.33227914548656101"/>
          <c:y val="3.6363636363636362E-2"/>
        </c:manualLayout>
      </c:layout>
      <c:spPr>
        <a:noFill/>
        <a:ln w="25400">
          <a:noFill/>
        </a:ln>
      </c:spPr>
    </c:title>
    <c:view3D>
      <c:perspective val="0"/>
    </c:view3D>
    <c:plotArea>
      <c:layout>
        <c:manualLayout>
          <c:layoutTarget val="inner"/>
          <c:xMode val="edge"/>
          <c:yMode val="edge"/>
          <c:x val="8.1898906372176519E-2"/>
          <c:y val="0.35636363636363638"/>
          <c:w val="0.77253297753831984"/>
          <c:h val="0.35091954797212582"/>
        </c:manualLayout>
      </c:layout>
      <c:pie3DChart>
        <c:varyColors val="1"/>
        <c:ser>
          <c:idx val="0"/>
          <c:order val="0"/>
          <c:spPr>
            <a:solidFill>
              <a:srgbClr val="9999FF"/>
            </a:solidFill>
            <a:ln w="12700">
              <a:solidFill>
                <a:srgbClr val="000000"/>
              </a:solidFill>
              <a:prstDash val="solid"/>
            </a:ln>
          </c:spPr>
          <c:explosion val="25"/>
          <c:dPt>
            <c:idx val="0"/>
            <c:spPr>
              <a:solidFill>
                <a:srgbClr val="FF6600"/>
              </a:solidFill>
              <a:ln w="25400">
                <a:noFill/>
              </a:ln>
            </c:spPr>
          </c:dPt>
          <c:dPt>
            <c:idx val="1"/>
            <c:spPr>
              <a:solidFill>
                <a:srgbClr val="339966"/>
              </a:solidFill>
              <a:ln w="25400">
                <a:noFill/>
              </a:ln>
            </c:spPr>
          </c:dPt>
          <c:dLbls>
            <c:dLbl>
              <c:idx val="0"/>
              <c:layout>
                <c:manualLayout>
                  <c:x val="2.8006642407090252E-2"/>
                  <c:y val="-0.13729801956573678"/>
                </c:manualLayout>
              </c:layout>
              <c:dLblPos val="bestFit"/>
              <c:showCatName val="1"/>
              <c:showPercent val="1"/>
            </c:dLbl>
            <c:dLbl>
              <c:idx val="1"/>
              <c:layout>
                <c:manualLayout>
                  <c:x val="-7.374456399490141E-2"/>
                  <c:y val="8.2184021463012728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PR"/>
              </a:p>
            </c:txPr>
            <c:showCatName val="1"/>
            <c:showPercent val="1"/>
            <c:showLeaderLines val="1"/>
          </c:dLbls>
          <c:cat>
            <c:strRef>
              <c:f>'[3]GRAFICA 3'!$P$11:$Q$11</c:f>
              <c:strCache>
                <c:ptCount val="2"/>
                <c:pt idx="0">
                  <c:v>SUM</c:v>
                </c:pt>
                <c:pt idx="1">
                  <c:v>SENT</c:v>
                </c:pt>
              </c:strCache>
            </c:strRef>
          </c:cat>
          <c:val>
            <c:numRef>
              <c:f>'[3]GRAFICA 3'!$P$12:$Q$12</c:f>
              <c:numCache>
                <c:formatCode>#,##0</c:formatCode>
                <c:ptCount val="2"/>
                <c:pt idx="0">
                  <c:v>2028.4444444444443</c:v>
                </c:pt>
                <c:pt idx="1">
                  <c:v>9716.5</c:v>
                </c:pt>
              </c:numCache>
            </c:numRef>
          </c:val>
        </c:ser>
        <c:dLbls>
          <c:showCatName val="1"/>
          <c:showPercent val="1"/>
        </c:dLbls>
      </c:pie3DChart>
      <c:spPr>
        <a:noFill/>
        <a:ln w="25400">
          <a:noFill/>
        </a:ln>
      </c:spPr>
    </c:plotArea>
    <c:plotVisOnly val="1"/>
    <c:dispBlanksAs val="zero"/>
  </c:chart>
  <c:spPr>
    <a:solidFill>
      <a:srgbClr val="FFCC99"/>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PR"/>
    </a:p>
  </c:txPr>
  <c:printSettings>
    <c:headerFooter alignWithMargins="0"/>
    <c:pageMargins b="1" l="0.75000000000000233" r="0.750000000000002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800" b="1" i="0" u="none" strike="noStrike" baseline="0">
                <a:solidFill>
                  <a:srgbClr val="000000"/>
                </a:solidFill>
                <a:latin typeface="Arial"/>
                <a:ea typeface="Arial"/>
                <a:cs typeface="Arial"/>
              </a:defRPr>
            </a:pPr>
            <a:r>
              <a:rPr lang="es-PR"/>
              <a:t>POBLACIÓN MUJERES</a:t>
            </a:r>
          </a:p>
        </c:rich>
      </c:tx>
      <c:layout>
        <c:manualLayout>
          <c:xMode val="edge"/>
          <c:yMode val="edge"/>
          <c:x val="0.31562500000000032"/>
          <c:y val="3.6231884057971092E-2"/>
        </c:manualLayout>
      </c:layout>
      <c:spPr>
        <a:noFill/>
        <a:ln w="25400">
          <a:noFill/>
        </a:ln>
      </c:spPr>
    </c:title>
    <c:plotArea>
      <c:layout>
        <c:manualLayout>
          <c:layoutTarget val="inner"/>
          <c:xMode val="edge"/>
          <c:yMode val="edge"/>
          <c:x val="0.22500000000000001"/>
          <c:y val="0.25362408579627282"/>
          <c:w val="0.47812500000000002"/>
          <c:h val="0.55434978752613961"/>
        </c:manualLayout>
      </c:layout>
      <c:pieChart>
        <c:varyColors val="1"/>
        <c:ser>
          <c:idx val="0"/>
          <c:order val="0"/>
          <c:spPr>
            <a:solidFill>
              <a:srgbClr val="9999FF"/>
            </a:solidFill>
            <a:ln w="12700">
              <a:solidFill>
                <a:srgbClr val="000000"/>
              </a:solidFill>
              <a:prstDash val="solid"/>
            </a:ln>
          </c:spPr>
          <c:explosion val="11"/>
          <c:dPt>
            <c:idx val="0"/>
            <c:spPr>
              <a:solidFill>
                <a:srgbClr val="9999FF"/>
              </a:solidFill>
              <a:ln w="25400">
                <a:noFill/>
              </a:ln>
              <a:effectLst>
                <a:innerShdw blurRad="63500" dist="50800" dir="10800000">
                  <a:prstClr val="black">
                    <a:alpha val="50000"/>
                  </a:prstClr>
                </a:innerShdw>
              </a:effectLst>
            </c:spPr>
          </c:dPt>
          <c:dPt>
            <c:idx val="1"/>
            <c:spPr>
              <a:solidFill>
                <a:srgbClr val="FF0000"/>
              </a:solidFill>
              <a:ln w="25400">
                <a:noFill/>
              </a:ln>
              <a:effectLst>
                <a:innerShdw blurRad="63500" dist="50800" dir="13500000">
                  <a:prstClr val="black">
                    <a:alpha val="50000"/>
                  </a:prstClr>
                </a:innerShdw>
              </a:effectLst>
            </c:spPr>
          </c:dPt>
          <c:dLbls>
            <c:dLbl>
              <c:idx val="0"/>
              <c:layout>
                <c:manualLayout>
                  <c:x val="-1.4385963984521301E-2"/>
                  <c:y val="-3.6411572148987006E-2"/>
                </c:manualLayout>
              </c:layout>
              <c:dLblPos val="bestFit"/>
              <c:showCatName val="1"/>
              <c:showPercent val="1"/>
            </c:dLbl>
            <c:dLbl>
              <c:idx val="1"/>
              <c:layout>
                <c:manualLayout>
                  <c:x val="-4.8584605703089777E-2"/>
                  <c:y val="-8.957857795865406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PR"/>
              </a:p>
            </c:txPr>
            <c:showCatName val="1"/>
            <c:showPercent val="1"/>
            <c:showLeaderLines val="1"/>
          </c:dLbls>
          <c:cat>
            <c:strRef>
              <c:f>'[3]GRAFICA 3'!$P$15:$Q$15</c:f>
              <c:strCache>
                <c:ptCount val="2"/>
                <c:pt idx="0">
                  <c:v>SUM</c:v>
                </c:pt>
                <c:pt idx="1">
                  <c:v>SENT</c:v>
                </c:pt>
              </c:strCache>
            </c:strRef>
          </c:cat>
          <c:val>
            <c:numRef>
              <c:f>'[3]GRAFICA 3'!$P$16:$Q$16</c:f>
              <c:numCache>
                <c:formatCode>#,##0</c:formatCode>
                <c:ptCount val="2"/>
                <c:pt idx="0">
                  <c:v>110.88888888888889</c:v>
                </c:pt>
                <c:pt idx="1">
                  <c:v>304.94444444444446</c:v>
                </c:pt>
              </c:numCache>
            </c:numRef>
          </c:val>
        </c:ser>
        <c:dLbls>
          <c:showCatName val="1"/>
          <c:showPercent val="1"/>
        </c:dLbls>
        <c:firstSliceAng val="0"/>
      </c:pieChart>
      <c:spPr>
        <a:noFill/>
        <a:ln w="25400">
          <a:noFill/>
        </a:ln>
        <a:scene3d>
          <a:camera prst="orthographicFront"/>
          <a:lightRig rig="threePt" dir="t"/>
        </a:scene3d>
        <a:sp3d>
          <a:bevelT w="114300" prst="artDeco"/>
        </a:sp3d>
      </c:spPr>
    </c:plotArea>
    <c:plotVisOnly val="1"/>
    <c:dispBlanksAs val="zero"/>
  </c:chart>
  <c:spPr>
    <a:solidFill>
      <a:srgbClr val="FFFF99"/>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PR"/>
    </a:p>
  </c:txPr>
  <c:printSettings>
    <c:headerFooter alignWithMargins="0"/>
    <c:pageMargins b="1" l="0.75000000000000233" r="0.75000000000000233"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800" b="1" i="0" u="none" strike="noStrike" baseline="0">
                <a:solidFill>
                  <a:srgbClr val="000000"/>
                </a:solidFill>
                <a:latin typeface="Arial"/>
                <a:ea typeface="Arial"/>
                <a:cs typeface="Arial"/>
              </a:defRPr>
            </a:pPr>
            <a:r>
              <a:rPr lang="es-PR"/>
              <a:t>POBLACIÓN JÓVENES</a:t>
            </a:r>
          </a:p>
        </c:rich>
      </c:tx>
      <c:layout>
        <c:manualLayout>
          <c:xMode val="edge"/>
          <c:yMode val="edge"/>
          <c:x val="0.30719057176676567"/>
          <c:y val="3.5971223021582746E-2"/>
        </c:manualLayout>
      </c:layout>
      <c:spPr>
        <a:noFill/>
        <a:ln w="25400">
          <a:noFill/>
        </a:ln>
      </c:spPr>
    </c:title>
    <c:plotArea>
      <c:layout>
        <c:manualLayout>
          <c:layoutTarget val="inner"/>
          <c:xMode val="edge"/>
          <c:yMode val="edge"/>
          <c:x val="0.17973913570751612"/>
          <c:y val="0.20143884892086344"/>
          <c:w val="0.64052491997587568"/>
          <c:h val="0.70503597122302164"/>
        </c:manualLayout>
      </c:layout>
      <c:pieChart>
        <c:varyColors val="1"/>
        <c:ser>
          <c:idx val="0"/>
          <c:order val="0"/>
          <c:spPr>
            <a:solidFill>
              <a:srgbClr val="9999FF"/>
            </a:solidFill>
            <a:ln w="12700">
              <a:solidFill>
                <a:srgbClr val="000000"/>
              </a:solidFill>
              <a:prstDash val="solid"/>
            </a:ln>
          </c:spPr>
          <c:explosion val="25"/>
          <c:dPt>
            <c:idx val="0"/>
            <c:explosion val="12"/>
            <c:spPr>
              <a:solidFill>
                <a:srgbClr val="808000"/>
              </a:solidFill>
              <a:ln w="25400">
                <a:noFill/>
              </a:ln>
              <a:effectLst>
                <a:innerShdw blurRad="63500" dist="50800" dir="16200000">
                  <a:prstClr val="black">
                    <a:alpha val="50000"/>
                  </a:prstClr>
                </a:innerShdw>
              </a:effectLst>
            </c:spPr>
          </c:dPt>
          <c:dPt>
            <c:idx val="1"/>
            <c:spPr>
              <a:solidFill>
                <a:srgbClr val="CC99FF"/>
              </a:solidFill>
              <a:ln w="25400">
                <a:noFill/>
              </a:ln>
              <a:effectLst>
                <a:innerShdw blurRad="63500" dist="50800" dir="13500000">
                  <a:prstClr val="black">
                    <a:alpha val="50000"/>
                  </a:prstClr>
                </a:innerShdw>
              </a:effectLst>
            </c:spPr>
          </c:dPt>
          <c:dLbls>
            <c:dLbl>
              <c:idx val="0"/>
              <c:layout>
                <c:manualLayout>
                  <c:x val="-3.3555181876335346E-3"/>
                  <c:y val="-0.12546478158631746"/>
                </c:manualLayout>
              </c:layout>
              <c:dLblPos val="bestFit"/>
              <c:showCatName val="1"/>
              <c:showPercent val="1"/>
            </c:dLbl>
            <c:dLbl>
              <c:idx val="1"/>
              <c:layout>
                <c:manualLayout>
                  <c:x val="-7.7714520035744708E-2"/>
                  <c:y val="-8.3970996431201525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PR"/>
              </a:p>
            </c:txPr>
            <c:showCatName val="1"/>
            <c:showPercent val="1"/>
            <c:showLeaderLines val="1"/>
          </c:dLbls>
          <c:cat>
            <c:strRef>
              <c:f>'[3]GRAFICA 3'!$P$19:$Q$19</c:f>
              <c:strCache>
                <c:ptCount val="2"/>
                <c:pt idx="0">
                  <c:v>SUM</c:v>
                </c:pt>
                <c:pt idx="1">
                  <c:v>SENT</c:v>
                </c:pt>
              </c:strCache>
            </c:strRef>
          </c:cat>
          <c:val>
            <c:numRef>
              <c:f>'[3]GRAFICA 3'!$P$20:$Q$20</c:f>
              <c:numCache>
                <c:formatCode>#,##0</c:formatCode>
                <c:ptCount val="2"/>
                <c:pt idx="0">
                  <c:v>197.83333333333334</c:v>
                </c:pt>
                <c:pt idx="1">
                  <c:v>231.44444444444446</c:v>
                </c:pt>
              </c:numCache>
            </c:numRef>
          </c:val>
        </c:ser>
        <c:dLbls>
          <c:showCatName val="1"/>
          <c:showPercent val="1"/>
        </c:dLbls>
        <c:firstSliceAng val="0"/>
      </c:pieChart>
      <c:spPr>
        <a:noFill/>
        <a:ln w="25400">
          <a:noFill/>
        </a:ln>
        <a:scene3d>
          <a:camera prst="orthographicFront"/>
          <a:lightRig rig="threePt" dir="t"/>
        </a:scene3d>
        <a:sp3d>
          <a:bevelT w="114300" prst="artDeco"/>
        </a:sp3d>
      </c:spPr>
    </c:plotArea>
    <c:plotVisOnly val="1"/>
    <c:dispBlanksAs val="zero"/>
  </c:chart>
  <c:spPr>
    <a:solidFill>
      <a:srgbClr val="CCFFCC"/>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s-PR"/>
    </a:p>
  </c:txPr>
  <c:printSettings>
    <c:headerFooter alignWithMargins="0"/>
    <c:pageMargins b="1" l="0.75000000000000233" r="0.75000000000000233"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800" b="1" i="0" u="none" strike="noStrike" baseline="0">
                <a:solidFill>
                  <a:srgbClr val="000000"/>
                </a:solidFill>
                <a:latin typeface="Arial"/>
                <a:ea typeface="Arial"/>
                <a:cs typeface="Arial"/>
              </a:defRPr>
            </a:pPr>
            <a:r>
              <a:rPr lang="es-PR"/>
              <a:t>POBLACIÓN POR REGIÓN</a:t>
            </a:r>
          </a:p>
        </c:rich>
      </c:tx>
      <c:layout>
        <c:manualLayout>
          <c:xMode val="edge"/>
          <c:yMode val="edge"/>
          <c:x val="0.28754027152356781"/>
          <c:y val="3.6303630363036306E-2"/>
        </c:manualLayout>
      </c:layout>
      <c:spPr>
        <a:noFill/>
        <a:ln w="25400">
          <a:noFill/>
        </a:ln>
      </c:spPr>
    </c:title>
    <c:view3D>
      <c:perspective val="0"/>
    </c:view3D>
    <c:plotArea>
      <c:layout>
        <c:manualLayout>
          <c:layoutTarget val="inner"/>
          <c:xMode val="edge"/>
          <c:yMode val="edge"/>
          <c:x val="0.10543147437767462"/>
          <c:y val="0.33003406699305005"/>
          <c:w val="0.79233350441403816"/>
          <c:h val="0.32343338565318708"/>
        </c:manualLayout>
      </c:layout>
      <c:pie3DChart>
        <c:varyColors val="1"/>
        <c:ser>
          <c:idx val="0"/>
          <c:order val="0"/>
          <c:spPr>
            <a:solidFill>
              <a:srgbClr val="9999FF"/>
            </a:solidFill>
            <a:ln w="12700">
              <a:solidFill>
                <a:srgbClr val="000000"/>
              </a:solidFill>
              <a:prstDash val="solid"/>
            </a:ln>
          </c:spPr>
          <c:dPt>
            <c:idx val="0"/>
            <c:explosion val="2"/>
            <c:spPr>
              <a:solidFill>
                <a:srgbClr val="92D050"/>
              </a:solidFill>
              <a:ln w="25400">
                <a:noFill/>
              </a:ln>
            </c:spPr>
          </c:dPt>
          <c:dPt>
            <c:idx val="1"/>
            <c:spPr>
              <a:solidFill>
                <a:srgbClr val="FF6161"/>
              </a:solidFill>
              <a:ln w="25400">
                <a:noFill/>
              </a:ln>
            </c:spPr>
          </c:dPt>
          <c:dLbls>
            <c:dLbl>
              <c:idx val="0"/>
              <c:layout>
                <c:manualLayout>
                  <c:x val="-0.12428308602697752"/>
                  <c:y val="0.18151302515757034"/>
                </c:manualLayout>
              </c:layout>
              <c:dLblPos val="bestFit"/>
              <c:showCatName val="1"/>
              <c:showPercent val="1"/>
            </c:dLbl>
            <c:dLbl>
              <c:idx val="1"/>
              <c:layout>
                <c:manualLayout>
                  <c:x val="3.2192120121644241E-2"/>
                  <c:y val="-9.5449854482475407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PR"/>
              </a:p>
            </c:txPr>
            <c:showCatName val="1"/>
            <c:showPercent val="1"/>
            <c:showLeaderLines val="1"/>
          </c:dLbls>
          <c:cat>
            <c:strRef>
              <c:f>'[3]GRAFICA 3'!$P$23:$Q$23</c:f>
              <c:strCache>
                <c:ptCount val="2"/>
                <c:pt idx="0">
                  <c:v>ESTE</c:v>
                </c:pt>
                <c:pt idx="1">
                  <c:v>OESTE</c:v>
                </c:pt>
              </c:strCache>
            </c:strRef>
          </c:cat>
          <c:val>
            <c:numRef>
              <c:f>'[3]GRAFICA 3'!$P$24:$Q$24</c:f>
              <c:numCache>
                <c:formatCode>#,##0</c:formatCode>
                <c:ptCount val="2"/>
                <c:pt idx="0">
                  <c:v>5816.4444444444443</c:v>
                </c:pt>
                <c:pt idx="1">
                  <c:v>5928.4999999999991</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solidFill>
      <a:srgbClr val="99CC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es-PR"/>
    </a:p>
  </c:txPr>
  <c:printSettings>
    <c:headerFooter alignWithMargins="0"/>
    <c:pageMargins b="1" l="0.75000000000000233" r="0.75000000000000233"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DE OCUPADA EXCLUYE LOS</a:t>
            </a:r>
          </a:p>
          <a:p>
            <a:pPr>
              <a:defRPr sz="550" b="0" i="0" u="none" strike="noStrike" baseline="0">
                <a:solidFill>
                  <a:srgbClr val="000000"/>
                </a:solidFill>
                <a:latin typeface="Arial"/>
                <a:ea typeface="Arial"/>
                <a:cs typeface="Arial"/>
              </a:defRPr>
            </a:pPr>
            <a:r>
              <a:rPr lang="es-PR" sz="700" b="1" i="0" u="none" strike="noStrike" baseline="0">
                <a:solidFill>
                  <a:srgbClr val="000000"/>
                </a:solidFill>
                <a:latin typeface="Arial"/>
                <a:cs typeface="Arial"/>
              </a:rPr>
              <a:t> ESPACIOS NO HABITABLES</a:t>
            </a:r>
          </a:p>
        </c:rich>
      </c:tx>
      <c:layout>
        <c:manualLayout>
          <c:xMode val="edge"/>
          <c:yMode val="edge"/>
          <c:x val="0.46985904539710338"/>
          <c:y val="3.6184210526315999E-2"/>
        </c:manualLayout>
      </c:layout>
      <c:spPr>
        <a:noFill/>
        <a:ln w="25400">
          <a:noFill/>
        </a:ln>
      </c:spPr>
    </c:title>
    <c:plotArea>
      <c:layout>
        <c:manualLayout>
          <c:layoutTarget val="inner"/>
          <c:xMode val="edge"/>
          <c:yMode val="edge"/>
          <c:x val="0.26851932785773491"/>
          <c:y val="0.23026352774132641"/>
          <c:w val="0.58333509155301033"/>
          <c:h val="0.62171152490158288"/>
        </c:manualLayout>
      </c:layout>
      <c:pieChart>
        <c:varyColors val="1"/>
        <c:ser>
          <c:idx val="0"/>
          <c:order val="0"/>
          <c:spPr>
            <a:solidFill>
              <a:srgbClr val="9999FF"/>
            </a:solidFill>
            <a:ln w="12700">
              <a:solidFill>
                <a:srgbClr val="000000"/>
              </a:solidFill>
              <a:prstDash val="solid"/>
            </a:ln>
          </c:spPr>
          <c:explosion val="9"/>
          <c:dPt>
            <c:idx val="0"/>
            <c:spPr>
              <a:solidFill>
                <a:srgbClr val="33CCCC"/>
              </a:solidFill>
              <a:ln w="25400">
                <a:noFill/>
              </a:ln>
              <a:effectLst>
                <a:innerShdw blurRad="63500" dist="50800" dir="13500000">
                  <a:prstClr val="black">
                    <a:alpha val="50000"/>
                  </a:prstClr>
                </a:innerShdw>
              </a:effectLst>
            </c:spPr>
          </c:dPt>
          <c:dPt>
            <c:idx val="1"/>
            <c:spPr>
              <a:solidFill>
                <a:srgbClr val="FF00FF"/>
              </a:solidFill>
              <a:ln w="25400">
                <a:noFill/>
              </a:ln>
              <a:effectLst>
                <a:innerShdw blurRad="63500" dist="50800" dir="13500000">
                  <a:prstClr val="black">
                    <a:alpha val="50000"/>
                  </a:prstClr>
                </a:innerShdw>
              </a:effectLst>
            </c:spPr>
          </c:dPt>
          <c:dLbls>
            <c:dLbl>
              <c:idx val="0"/>
              <c:layout>
                <c:manualLayout>
                  <c:x val="-2.297655635952495E-2"/>
                  <c:y val="5.2568174740869333E-3"/>
                </c:manualLayout>
              </c:layout>
              <c:dLblPos val="bestFit"/>
              <c:showCatName val="1"/>
              <c:showPercent val="1"/>
            </c:dLbl>
            <c:dLbl>
              <c:idx val="1"/>
              <c:layout>
                <c:manualLayout>
                  <c:x val="-5.8503019889753802E-2"/>
                  <c:y val="2.8221895991814602E-3"/>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PR"/>
              </a:p>
            </c:txPr>
            <c:showCatName val="1"/>
            <c:showPercent val="1"/>
            <c:showLeaderLines val="1"/>
          </c:dLbls>
          <c:cat>
            <c:strRef>
              <c:f>'[3]GRAFICA 3'!$P$27:$Q$27</c:f>
              <c:strCache>
                <c:ptCount val="2"/>
                <c:pt idx="0">
                  <c:v>OCUPADA</c:v>
                </c:pt>
                <c:pt idx="1">
                  <c:v>NO OCUPADA</c:v>
                </c:pt>
              </c:strCache>
            </c:strRef>
          </c:cat>
          <c:val>
            <c:numRef>
              <c:f>'[3]GRAFICA 3'!$P$28:$Q$28</c:f>
              <c:numCache>
                <c:formatCode>#,##0</c:formatCode>
                <c:ptCount val="2"/>
                <c:pt idx="0">
                  <c:v>11744.944444444443</c:v>
                </c:pt>
                <c:pt idx="1">
                  <c:v>1498.0555555555566</c:v>
                </c:pt>
              </c:numCache>
            </c:numRef>
          </c:val>
        </c:ser>
        <c:dLbls>
          <c:showCatName val="1"/>
          <c:showPercent val="1"/>
        </c:dLbls>
        <c:firstSliceAng val="0"/>
      </c:pieChart>
      <c:spPr>
        <a:noFill/>
        <a:ln w="25400">
          <a:noFill/>
        </a:ln>
        <a:scene3d>
          <a:camera prst="orthographicFront"/>
          <a:lightRig rig="threePt" dir="t"/>
        </a:scene3d>
        <a:sp3d>
          <a:bevelT prst="angle"/>
        </a:sp3d>
      </c:spPr>
    </c:plotArea>
    <c:plotVisOnly val="1"/>
    <c:dispBlanksAs val="zero"/>
  </c:chart>
  <c:spPr>
    <a:solidFill>
      <a:srgbClr val="FFCC00"/>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s-PR"/>
    </a:p>
  </c:txPr>
  <c:printSettings>
    <c:headerFooter alignWithMargins="0"/>
    <c:pageMargins b="1" l="0.75000000000000233" r="0.75000000000000233"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ESPACIOS HABITABLES VS</a:t>
            </a:r>
          </a:p>
          <a:p>
            <a:pPr>
              <a:defRPr sz="1000" b="0" i="0" u="none" strike="noStrike" baseline="0">
                <a:solidFill>
                  <a:srgbClr val="000000"/>
                </a:solidFill>
                <a:latin typeface="Calibri"/>
                <a:ea typeface="Calibri"/>
                <a:cs typeface="Calibri"/>
              </a:defRPr>
            </a:pPr>
            <a:r>
              <a:rPr lang="es-PR" sz="900" b="1" i="0" u="none" strike="noStrike" baseline="0">
                <a:solidFill>
                  <a:srgbClr val="000000"/>
                </a:solidFill>
                <a:latin typeface="Calibri"/>
              </a:rPr>
              <a:t> NO HABITABLES</a:t>
            </a:r>
          </a:p>
        </c:rich>
      </c:tx>
      <c:layout>
        <c:manualLayout>
          <c:xMode val="edge"/>
          <c:yMode val="edge"/>
          <c:x val="0.4903395461643244"/>
          <c:y val="2.3239052355297687E-2"/>
        </c:manualLayout>
      </c:layout>
    </c:title>
    <c:view3D>
      <c:rotX val="30"/>
      <c:perspective val="30"/>
    </c:view3D>
    <c:plotArea>
      <c:layout>
        <c:manualLayout>
          <c:layoutTarget val="inner"/>
          <c:xMode val="edge"/>
          <c:yMode val="edge"/>
          <c:x val="8.0316632395473264E-2"/>
          <c:y val="0.16817833972709584"/>
          <c:w val="0.84536436130197057"/>
          <c:h val="0.6686825863513457"/>
        </c:manualLayout>
      </c:layout>
      <c:pie3DChart>
        <c:varyColors val="1"/>
        <c:ser>
          <c:idx val="0"/>
          <c:order val="0"/>
          <c:spPr>
            <a:solidFill>
              <a:srgbClr val="FFC000"/>
            </a:solidFill>
          </c:spPr>
          <c:explosion val="27"/>
          <c:dPt>
            <c:idx val="0"/>
            <c:explosion val="1"/>
            <c:spPr>
              <a:solidFill>
                <a:schemeClr val="accent6">
                  <a:lumMod val="75000"/>
                </a:schemeClr>
              </a:solidFill>
              <a:effectLst>
                <a:innerShdw blurRad="63500" dist="50800" dir="13500000">
                  <a:prstClr val="black">
                    <a:alpha val="50000"/>
                  </a:prstClr>
                </a:innerShdw>
              </a:effectLst>
            </c:spPr>
          </c:dPt>
          <c:dPt>
            <c:idx val="1"/>
            <c:spPr>
              <a:solidFill>
                <a:schemeClr val="accent4">
                  <a:lumMod val="60000"/>
                  <a:lumOff val="40000"/>
                </a:schemeClr>
              </a:solidFill>
              <a:effectLst>
                <a:innerShdw blurRad="63500" dist="50800" dir="8100000">
                  <a:prstClr val="black">
                    <a:alpha val="50000"/>
                  </a:prstClr>
                </a:innerShdw>
              </a:effectLst>
            </c:spPr>
          </c:dPt>
          <c:dLbls>
            <c:dLbl>
              <c:idx val="0"/>
              <c:layout>
                <c:manualLayout>
                  <c:x val="0.11460420950565939"/>
                  <c:y val="-3.7971762189042191E-2"/>
                </c:manualLayout>
              </c:layout>
              <c:dLblPos val="bestFit"/>
              <c:showCatName val="1"/>
              <c:showPercent val="1"/>
            </c:dLbl>
            <c:txPr>
              <a:bodyPr/>
              <a:lstStyle/>
              <a:p>
                <a:pPr>
                  <a:defRPr sz="800" b="0" i="0" u="none" strike="noStrike" baseline="0">
                    <a:solidFill>
                      <a:srgbClr val="000000"/>
                    </a:solidFill>
                    <a:latin typeface="Calibri"/>
                    <a:ea typeface="Calibri"/>
                    <a:cs typeface="Calibri"/>
                  </a:defRPr>
                </a:pPr>
                <a:endParaRPr lang="es-PR"/>
              </a:p>
            </c:txPr>
            <c:showCatName val="1"/>
            <c:showPercent val="1"/>
            <c:showLeaderLines val="1"/>
          </c:dLbls>
          <c:cat>
            <c:strRef>
              <c:f>'[3]GRAFICA 3'!$P$31:$Q$31</c:f>
              <c:strCache>
                <c:ptCount val="2"/>
                <c:pt idx="0">
                  <c:v>HABITABLES</c:v>
                </c:pt>
                <c:pt idx="1">
                  <c:v>NO HABITABLES</c:v>
                </c:pt>
              </c:strCache>
            </c:strRef>
          </c:cat>
          <c:val>
            <c:numRef>
              <c:f>'[3]GRAFICA 3'!$P$32:$Q$32</c:f>
              <c:numCache>
                <c:formatCode>#,##0</c:formatCode>
                <c:ptCount val="2"/>
                <c:pt idx="0">
                  <c:v>13243</c:v>
                </c:pt>
                <c:pt idx="1">
                  <c:v>397</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blipFill>
      <a:blip xmlns:r="http://schemas.openxmlformats.org/officeDocument/2006/relationships" r:embed="rId1"/>
      <a:tile tx="0" ty="0" sx="100000" sy="100000" flip="none" algn="tl"/>
    </a:blipFill>
    <a:ln>
      <a:solidFill>
        <a:schemeClr val="accent1"/>
      </a:solidFill>
    </a:ln>
  </c:spPr>
  <c:txPr>
    <a:bodyPr/>
    <a:lstStyle/>
    <a:p>
      <a:pPr>
        <a:defRPr sz="1000" b="0" i="0" u="none" strike="noStrike" baseline="0">
          <a:solidFill>
            <a:srgbClr val="000000"/>
          </a:solidFill>
          <a:latin typeface="Calibri"/>
          <a:ea typeface="Calibri"/>
          <a:cs typeface="Calibri"/>
        </a:defRPr>
      </a:pPr>
      <a:endParaRPr lang="es-PR"/>
    </a:p>
  </c:txPr>
  <c:printSettings>
    <c:headerFooter/>
    <c:pageMargins b="0.75000000000000233" l="0.70000000000000062" r="0.70000000000000062" t="0.750000000000002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s>
            <a:gs pos="100000">
              <a:srgbClr val="CCCCFF">
                <a:gamma/>
                <a:tint val="18039"/>
                <a:invGamma/>
              </a:srgbClr>
            </a:gs>
          </a:gsLst>
          <a:path path="rect">
            <a:fillToRect r="100000" b="100000"/>
          </a:path>
        </a:gradFill>
        <a:ln w="25400">
          <a:noFill/>
        </a:ln>
      </c:spPr>
    </c:title>
    <c:view3D>
      <c:hPercent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21176"/>
                    <a:invGamma/>
                  </a:srgbClr>
                </a:gs>
              </a:gsLst>
              <a:path path="rect">
                <a:fillToRect r="100000" b="100000"/>
              </a:path>
            </a:gradFill>
            <a:ln w="12700">
              <a:solidFill>
                <a:srgbClr val="000000"/>
              </a:solidFill>
              <a:prstDash val="solid"/>
            </a:ln>
          </c:spPr>
          <c:dLbls>
            <c:dLbl>
              <c:idx val="0"/>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1"/>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2"/>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3"/>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4"/>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5"/>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spPr>
              <a:noFill/>
              <a:ln w="25400">
                <a:noFill/>
              </a:ln>
            </c:spPr>
            <c:txPr>
              <a:bodyPr/>
              <a:lstStyle/>
              <a:p>
                <a:pPr>
                  <a:defRPr sz="225" b="0" i="0" u="none" strike="noStrike" baseline="0">
                    <a:solidFill>
                      <a:srgbClr val="000000"/>
                    </a:solidFill>
                    <a:latin typeface="Times New Roman"/>
                    <a:ea typeface="Times New Roman"/>
                    <a:cs typeface="Times New Roman"/>
                  </a:defRPr>
                </a:pPr>
                <a:endParaRPr lang="es-PR"/>
              </a:p>
            </c:txPr>
            <c:showVal val="1"/>
          </c:dLbls>
          <c:val>
            <c:numLit>
              <c:formatCode>General</c:formatCode>
              <c:ptCount val="1"/>
              <c:pt idx="0">
                <c:v>0</c:v>
              </c:pt>
            </c:numLit>
          </c:val>
        </c:ser>
        <c:dLbls>
          <c:showVal val="1"/>
        </c:dLbls>
        <c:shape val="box"/>
        <c:axId val="177370240"/>
        <c:axId val="177492352"/>
        <c:axId val="0"/>
      </c:bar3DChart>
      <c:catAx>
        <c:axId val="177370240"/>
        <c:scaling>
          <c:orientation val="minMax"/>
        </c:scaling>
        <c:axPos val="b"/>
        <c:numFmt formatCode="General" sourceLinked="1"/>
        <c:tickLblPos val="low"/>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PR"/>
          </a:p>
        </c:txPr>
        <c:crossAx val="177492352"/>
        <c:crosses val="autoZero"/>
        <c:auto val="1"/>
        <c:lblAlgn val="ctr"/>
        <c:lblOffset val="100"/>
        <c:tickLblSkip val="1"/>
        <c:tickMarkSkip val="1"/>
      </c:catAx>
      <c:valAx>
        <c:axId val="177492352"/>
        <c:scaling>
          <c:orientation val="minMax"/>
        </c:scaling>
        <c:axPos val="l"/>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PR"/>
          </a:p>
        </c:txPr>
        <c:crossAx val="177370240"/>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Times New Roman"/>
          <a:ea typeface="Times New Roman"/>
          <a:cs typeface="Times New Roman"/>
        </a:defRPr>
      </a:pPr>
      <a:endParaRPr lang="es-PR"/>
    </a:p>
  </c:txPr>
  <c:printSettings>
    <c:headerFooter alignWithMargins="0"/>
    <c:pageMargins b="1" l="0.75000000000000322" r="0.75000000000000322"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amma/>
                <a:tint val="63529"/>
                <a:invGamma/>
              </a:srgbClr>
            </a:gs>
            <a:gs pos="100000">
              <a:srgbClr val="CCCCFF"/>
            </a:gs>
          </a:gsLst>
          <a:lin ang="18900000" scaled="1"/>
        </a:grad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12157"/>
                    <a:invGamma/>
                  </a:srgbClr>
                </a:gs>
              </a:gsLst>
              <a:path path="rect">
                <a:fillToRect r="100000" b="100000"/>
              </a:path>
            </a:gradFill>
            <a:ln w="25400">
              <a:noFill/>
            </a:ln>
          </c:spPr>
          <c:dLbls>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s-PR"/>
              </a:p>
            </c:txPr>
            <c:showVal val="1"/>
          </c:dLbls>
          <c:val>
            <c:numLit>
              <c:formatCode>General</c:formatCode>
              <c:ptCount val="1"/>
              <c:pt idx="0">
                <c:v>0</c:v>
              </c:pt>
            </c:numLit>
          </c:val>
        </c:ser>
        <c:dLbls>
          <c:showVal val="1"/>
        </c:dLbls>
        <c:shape val="box"/>
        <c:axId val="177538944"/>
        <c:axId val="177587328"/>
        <c:axId val="0"/>
      </c:bar3DChart>
      <c:catAx>
        <c:axId val="177538944"/>
        <c:scaling>
          <c:orientation val="minMax"/>
        </c:scaling>
        <c:axPos val="b"/>
        <c:numFmt formatCode="General" sourceLinked="1"/>
        <c:tickLblPos val="low"/>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PR"/>
          </a:p>
        </c:txPr>
        <c:crossAx val="177587328"/>
        <c:crosses val="autoZero"/>
        <c:auto val="1"/>
        <c:lblAlgn val="ctr"/>
        <c:lblOffset val="100"/>
        <c:tickLblSkip val="1"/>
        <c:tickMarkSkip val="1"/>
      </c:catAx>
      <c:valAx>
        <c:axId val="177587328"/>
        <c:scaling>
          <c:orientation val="minMax"/>
        </c:scaling>
        <c:axPos val="l"/>
        <c:numFmt formatCode="General" sourceLinked="1"/>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PR"/>
          </a:p>
        </c:txPr>
        <c:crossAx val="17753894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imes New Roman"/>
          <a:ea typeface="Times New Roman"/>
          <a:cs typeface="Times New Roman"/>
        </a:defRPr>
      </a:pPr>
      <a:endParaRPr lang="es-PR"/>
    </a:p>
  </c:txPr>
  <c:printSettings>
    <c:headerFooter alignWithMargins="0"/>
    <c:pageMargins b="1" l="0.75000000000000322" r="0.75000000000000322"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200" b="1" i="0" u="none" strike="noStrike" baseline="0">
                <a:solidFill>
                  <a:srgbClr val="000000"/>
                </a:solidFill>
                <a:latin typeface="Tahoma"/>
                <a:ea typeface="Tahoma"/>
                <a:cs typeface="Tahoma"/>
              </a:defRPr>
            </a:pPr>
            <a:r>
              <a:rPr lang="es-PR"/>
              <a:t>FUGAS EN LAS INSTITUCIONES CORRECCIONALES
AÑO FISCAL 2001-2002</a:t>
            </a:r>
          </a:p>
        </c:rich>
      </c:tx>
      <c:spPr>
        <a:no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Tahoma"/>
                    <a:ea typeface="Tahoma"/>
                    <a:cs typeface="Tahoma"/>
                  </a:defRPr>
                </a:pPr>
                <a:endParaRPr lang="es-PR"/>
              </a:p>
            </c:txPr>
            <c:showVal val="1"/>
          </c:dLbls>
          <c:val>
            <c:numLit>
              <c:formatCode>General</c:formatCode>
              <c:ptCount val="1"/>
              <c:pt idx="0">
                <c:v>0</c:v>
              </c:pt>
            </c:numLit>
          </c:val>
        </c:ser>
        <c:dLbls>
          <c:showVal val="1"/>
        </c:dLbls>
        <c:shape val="box"/>
        <c:axId val="177854720"/>
        <c:axId val="177869184"/>
        <c:axId val="0"/>
      </c:bar3DChart>
      <c:catAx>
        <c:axId val="177854720"/>
        <c:scaling>
          <c:orientation val="minMax"/>
        </c:scaling>
        <c:axPos val="b"/>
        <c:numFmt formatCode="General" sourceLinked="1"/>
        <c:tickLblPos val="low"/>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PR"/>
          </a:p>
        </c:txPr>
        <c:crossAx val="177869184"/>
        <c:crosses val="autoZero"/>
        <c:auto val="1"/>
        <c:lblAlgn val="ctr"/>
        <c:lblOffset val="100"/>
        <c:tickLblSkip val="1"/>
        <c:tickMarkSkip val="1"/>
      </c:catAx>
      <c:valAx>
        <c:axId val="177869184"/>
        <c:scaling>
          <c:orientation val="minMax"/>
        </c:scaling>
        <c:axPos val="l"/>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PR"/>
          </a:p>
        </c:txPr>
        <c:crossAx val="177854720"/>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ahoma"/>
          <a:ea typeface="Tahoma"/>
          <a:cs typeface="Tahoma"/>
        </a:defRPr>
      </a:pPr>
      <a:endParaRPr lang="es-PR"/>
    </a:p>
  </c:txPr>
  <c:printSettings>
    <c:headerFooter alignWithMargins="0"/>
    <c:pageMargins b="1" l="0.75000000000000322" r="0.75000000000000322"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200" b="1" i="0" u="none" strike="noStrike" baseline="0">
                <a:solidFill>
                  <a:srgbClr val="000000"/>
                </a:solidFill>
                <a:latin typeface="Albertus Medium"/>
                <a:ea typeface="Albertus Medium"/>
                <a:cs typeface="Albertus Medium"/>
              </a:defRPr>
            </a:pPr>
            <a:r>
              <a:rPr lang="es-PR"/>
              <a:t>FUGAS EN LAS INSTITUCIONES CORRECCIONALES
 AÑO 2002-03</a:t>
            </a:r>
          </a:p>
        </c:rich>
      </c:tx>
      <c:spPr>
        <a:noFill/>
        <a:ln w="25400">
          <a:noFill/>
        </a:ln>
      </c:spPr>
    </c:title>
    <c:view3D>
      <c:hPercent val="5"/>
      <c:depthPercent val="100"/>
      <c:rAngAx val="1"/>
    </c:view3D>
    <c:floor>
      <c:spPr>
        <a:noFill/>
        <a:ln w="9525">
          <a:noFill/>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25400">
              <a:noFill/>
            </a:ln>
          </c:spPr>
          <c:dLbls>
            <c:spPr>
              <a:noFill/>
              <a:ln w="25400">
                <a:noFill/>
              </a:ln>
            </c:spPr>
            <c:txPr>
              <a:bodyPr/>
              <a:lstStyle/>
              <a:p>
                <a:pPr>
                  <a:defRPr sz="200" b="0" i="0" u="none" strike="noStrike" baseline="0">
                    <a:solidFill>
                      <a:srgbClr val="000000"/>
                    </a:solidFill>
                    <a:latin typeface="Albertus Medium"/>
                    <a:ea typeface="Albertus Medium"/>
                    <a:cs typeface="Albertus Medium"/>
                  </a:defRPr>
                </a:pPr>
                <a:endParaRPr lang="es-PR"/>
              </a:p>
            </c:txPr>
            <c:showVal val="1"/>
          </c:dLbls>
          <c:val>
            <c:numLit>
              <c:formatCode>General</c:formatCode>
              <c:ptCount val="1"/>
              <c:pt idx="0">
                <c:v>0</c:v>
              </c:pt>
            </c:numLit>
          </c:val>
        </c:ser>
        <c:dLbls>
          <c:showVal val="1"/>
        </c:dLbls>
        <c:shape val="box"/>
        <c:axId val="178178304"/>
        <c:axId val="178190976"/>
        <c:axId val="0"/>
      </c:bar3DChart>
      <c:catAx>
        <c:axId val="178178304"/>
        <c:scaling>
          <c:orientation val="minMax"/>
        </c:scaling>
        <c:axPos val="b"/>
        <c:numFmt formatCode="General" sourceLinked="1"/>
        <c:tickLblPos val="low"/>
        <c:spPr>
          <a:ln w="3175">
            <a:solidFill>
              <a:srgbClr val="000000"/>
            </a:solidFill>
            <a:prstDash val="solid"/>
          </a:ln>
        </c:spPr>
        <c:txPr>
          <a:bodyPr rot="0" vert="horz"/>
          <a:lstStyle/>
          <a:p>
            <a:pPr>
              <a:defRPr sz="175" b="0" i="0" u="none" strike="noStrike" baseline="0">
                <a:solidFill>
                  <a:srgbClr val="000000"/>
                </a:solidFill>
                <a:latin typeface="Albertus Medium"/>
                <a:ea typeface="Albertus Medium"/>
                <a:cs typeface="Albertus Medium"/>
              </a:defRPr>
            </a:pPr>
            <a:endParaRPr lang="es-PR"/>
          </a:p>
        </c:txPr>
        <c:crossAx val="178190976"/>
        <c:crosses val="autoZero"/>
        <c:auto val="1"/>
        <c:lblAlgn val="ctr"/>
        <c:lblOffset val="100"/>
        <c:tickLblSkip val="1"/>
        <c:tickMarkSkip val="1"/>
      </c:catAx>
      <c:valAx>
        <c:axId val="178190976"/>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lbertus Medium"/>
                <a:ea typeface="Albertus Medium"/>
                <a:cs typeface="Albertus Medium"/>
              </a:defRPr>
            </a:pPr>
            <a:endParaRPr lang="es-PR"/>
          </a:p>
        </c:txPr>
        <c:crossAx val="17817830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lbertus Medium"/>
          <a:ea typeface="Albertus Medium"/>
          <a:cs typeface="Albertus Medium"/>
        </a:defRPr>
      </a:pPr>
      <a:endParaRPr lang="es-PR"/>
    </a:p>
  </c:txPr>
  <c:printSettings>
    <c:headerFooter alignWithMargins="0"/>
    <c:pageMargins b="1" l="0.75000000000000322" r="0.75000000000000322"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s>
            <a:gs pos="100000">
              <a:srgbClr val="CCCCFF">
                <a:gamma/>
                <a:tint val="18039"/>
                <a:invGamma/>
              </a:srgbClr>
            </a:gs>
          </a:gsLst>
          <a:path path="rect">
            <a:fillToRect r="100000" b="100000"/>
          </a:path>
        </a:gradFill>
        <a:ln w="25400">
          <a:noFill/>
        </a:ln>
      </c:spPr>
    </c:title>
    <c:view3D>
      <c:hPercent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21176"/>
                    <a:invGamma/>
                  </a:srgbClr>
                </a:gs>
              </a:gsLst>
              <a:path path="rect">
                <a:fillToRect r="100000" b="100000"/>
              </a:path>
            </a:gradFill>
            <a:ln w="12700">
              <a:solidFill>
                <a:srgbClr val="000000"/>
              </a:solidFill>
              <a:prstDash val="solid"/>
            </a:ln>
          </c:spPr>
          <c:dLbls>
            <c:dLbl>
              <c:idx val="0"/>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1"/>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2"/>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3"/>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4"/>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5"/>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spPr>
              <a:noFill/>
              <a:ln w="25400">
                <a:noFill/>
              </a:ln>
            </c:spPr>
            <c:txPr>
              <a:bodyPr/>
              <a:lstStyle/>
              <a:p>
                <a:pPr>
                  <a:defRPr sz="225" b="0" i="0" u="none" strike="noStrike" baseline="0">
                    <a:solidFill>
                      <a:srgbClr val="000000"/>
                    </a:solidFill>
                    <a:latin typeface="Times New Roman"/>
                    <a:ea typeface="Times New Roman"/>
                    <a:cs typeface="Times New Roman"/>
                  </a:defRPr>
                </a:pPr>
                <a:endParaRPr lang="es-PR"/>
              </a:p>
            </c:txPr>
            <c:showVal val="1"/>
          </c:dLbls>
          <c:val>
            <c:numLit>
              <c:formatCode>General</c:formatCode>
              <c:ptCount val="1"/>
              <c:pt idx="0">
                <c:v>0</c:v>
              </c:pt>
            </c:numLit>
          </c:val>
        </c:ser>
        <c:dLbls>
          <c:showVal val="1"/>
        </c:dLbls>
        <c:shape val="box"/>
        <c:axId val="178423680"/>
        <c:axId val="178425216"/>
        <c:axId val="0"/>
      </c:bar3DChart>
      <c:catAx>
        <c:axId val="178423680"/>
        <c:scaling>
          <c:orientation val="minMax"/>
        </c:scaling>
        <c:axPos val="b"/>
        <c:numFmt formatCode="General" sourceLinked="1"/>
        <c:tickLblPos val="low"/>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PR"/>
          </a:p>
        </c:txPr>
        <c:crossAx val="178425216"/>
        <c:crosses val="autoZero"/>
        <c:auto val="1"/>
        <c:lblAlgn val="ctr"/>
        <c:lblOffset val="100"/>
        <c:tickLblSkip val="1"/>
        <c:tickMarkSkip val="1"/>
      </c:catAx>
      <c:valAx>
        <c:axId val="178425216"/>
        <c:scaling>
          <c:orientation val="minMax"/>
        </c:scaling>
        <c:axPos val="l"/>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PR"/>
          </a:p>
        </c:txPr>
        <c:crossAx val="178423680"/>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Times New Roman"/>
          <a:ea typeface="Times New Roman"/>
          <a:cs typeface="Times New Roman"/>
        </a:defRPr>
      </a:pPr>
      <a:endParaRPr lang="es-PR"/>
    </a:p>
  </c:txPr>
  <c:printSettings>
    <c:headerFooter alignWithMargins="0"/>
    <c:pageMargins b="1" l="0.75000000000000289" r="0.75000000000000289"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amma/>
                <a:tint val="63529"/>
                <a:invGamma/>
              </a:srgbClr>
            </a:gs>
            <a:gs pos="100000">
              <a:srgbClr val="CCCCFF"/>
            </a:gs>
          </a:gsLst>
          <a:lin ang="18900000" scaled="1"/>
        </a:grad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12157"/>
                    <a:invGamma/>
                  </a:srgbClr>
                </a:gs>
              </a:gsLst>
              <a:path path="rect">
                <a:fillToRect r="100000" b="100000"/>
              </a:path>
            </a:gradFill>
            <a:ln w="25400">
              <a:noFill/>
            </a:ln>
          </c:spPr>
          <c:dLbls>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s-PR"/>
              </a:p>
            </c:txPr>
            <c:showVal val="1"/>
          </c:dLbls>
          <c:val>
            <c:numLit>
              <c:formatCode>General</c:formatCode>
              <c:ptCount val="1"/>
              <c:pt idx="0">
                <c:v>0</c:v>
              </c:pt>
            </c:numLit>
          </c:val>
        </c:ser>
        <c:dLbls>
          <c:showVal val="1"/>
        </c:dLbls>
        <c:shape val="box"/>
        <c:axId val="183071488"/>
        <c:axId val="183096832"/>
        <c:axId val="0"/>
      </c:bar3DChart>
      <c:catAx>
        <c:axId val="183071488"/>
        <c:scaling>
          <c:orientation val="minMax"/>
        </c:scaling>
        <c:axPos val="b"/>
        <c:numFmt formatCode="General" sourceLinked="1"/>
        <c:tickLblPos val="low"/>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PR"/>
          </a:p>
        </c:txPr>
        <c:crossAx val="183096832"/>
        <c:crosses val="autoZero"/>
        <c:auto val="1"/>
        <c:lblAlgn val="ctr"/>
        <c:lblOffset val="100"/>
        <c:tickLblSkip val="1"/>
        <c:tickMarkSkip val="1"/>
      </c:catAx>
      <c:valAx>
        <c:axId val="183096832"/>
        <c:scaling>
          <c:orientation val="minMax"/>
        </c:scaling>
        <c:axPos val="l"/>
        <c:numFmt formatCode="General" sourceLinked="1"/>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PR"/>
          </a:p>
        </c:txPr>
        <c:crossAx val="18307148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imes New Roman"/>
          <a:ea typeface="Times New Roman"/>
          <a:cs typeface="Times New Roman"/>
        </a:defRPr>
      </a:pPr>
      <a:endParaRPr lang="es-PR"/>
    </a:p>
  </c:txPr>
  <c:printSettings>
    <c:headerFooter alignWithMargins="0"/>
    <c:pageMargins b="1" l="0.75000000000000289" r="0.75000000000000289" t="1" header="0.5" footer="0.5"/>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200" b="1" i="0" u="none" strike="noStrike" baseline="0">
                <a:solidFill>
                  <a:srgbClr val="000000"/>
                </a:solidFill>
                <a:latin typeface="Tahoma"/>
                <a:ea typeface="Tahoma"/>
                <a:cs typeface="Tahoma"/>
              </a:defRPr>
            </a:pPr>
            <a:r>
              <a:rPr lang="es-PR"/>
              <a:t>FUGAS EN LAS INSTITUCIONES CORRECCIONALES
AÑO FISCAL 2001-2002</a:t>
            </a:r>
          </a:p>
        </c:rich>
      </c:tx>
      <c:spPr>
        <a:no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Tahoma"/>
                    <a:ea typeface="Tahoma"/>
                    <a:cs typeface="Tahoma"/>
                  </a:defRPr>
                </a:pPr>
                <a:endParaRPr lang="es-PR"/>
              </a:p>
            </c:txPr>
            <c:showVal val="1"/>
          </c:dLbls>
          <c:val>
            <c:numLit>
              <c:formatCode>General</c:formatCode>
              <c:ptCount val="1"/>
              <c:pt idx="0">
                <c:v>0</c:v>
              </c:pt>
            </c:numLit>
          </c:val>
        </c:ser>
        <c:dLbls>
          <c:showVal val="1"/>
        </c:dLbls>
        <c:shape val="box"/>
        <c:axId val="183294976"/>
        <c:axId val="183383552"/>
        <c:axId val="0"/>
      </c:bar3DChart>
      <c:catAx>
        <c:axId val="183294976"/>
        <c:scaling>
          <c:orientation val="minMax"/>
        </c:scaling>
        <c:axPos val="b"/>
        <c:numFmt formatCode="General" sourceLinked="1"/>
        <c:tickLblPos val="low"/>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PR"/>
          </a:p>
        </c:txPr>
        <c:crossAx val="183383552"/>
        <c:crosses val="autoZero"/>
        <c:auto val="1"/>
        <c:lblAlgn val="ctr"/>
        <c:lblOffset val="100"/>
        <c:tickLblSkip val="1"/>
        <c:tickMarkSkip val="1"/>
      </c:catAx>
      <c:valAx>
        <c:axId val="183383552"/>
        <c:scaling>
          <c:orientation val="minMax"/>
        </c:scaling>
        <c:axPos val="l"/>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PR"/>
          </a:p>
        </c:txPr>
        <c:crossAx val="183294976"/>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ahoma"/>
          <a:ea typeface="Tahoma"/>
          <a:cs typeface="Tahoma"/>
        </a:defRPr>
      </a:pPr>
      <a:endParaRPr lang="es-PR"/>
    </a:p>
  </c:txPr>
  <c:printSettings>
    <c:headerFooter alignWithMargins="0"/>
    <c:pageMargins b="1" l="0.75000000000000289" r="0.75000000000000289" t="1" header="0.5" footer="0.5"/>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200" b="1" i="0" u="none" strike="noStrike" baseline="0">
                <a:solidFill>
                  <a:srgbClr val="000000"/>
                </a:solidFill>
                <a:latin typeface="Albertus Medium"/>
                <a:ea typeface="Albertus Medium"/>
                <a:cs typeface="Albertus Medium"/>
              </a:defRPr>
            </a:pPr>
            <a:r>
              <a:rPr lang="es-PR"/>
              <a:t>FUGAS EN LAS INSTITUCIONES CORRECCIONALES
 AÑO 2002-03</a:t>
            </a:r>
          </a:p>
        </c:rich>
      </c:tx>
      <c:spPr>
        <a:noFill/>
        <a:ln w="25400">
          <a:noFill/>
        </a:ln>
      </c:spPr>
    </c:title>
    <c:view3D>
      <c:hPercent val="5"/>
      <c:depthPercent val="100"/>
      <c:rAngAx val="1"/>
    </c:view3D>
    <c:floor>
      <c:spPr>
        <a:noFill/>
        <a:ln w="9525">
          <a:noFill/>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25400">
              <a:noFill/>
            </a:ln>
          </c:spPr>
          <c:dLbls>
            <c:spPr>
              <a:noFill/>
              <a:ln w="25400">
                <a:noFill/>
              </a:ln>
            </c:spPr>
            <c:txPr>
              <a:bodyPr/>
              <a:lstStyle/>
              <a:p>
                <a:pPr>
                  <a:defRPr sz="200" b="0" i="0" u="none" strike="noStrike" baseline="0">
                    <a:solidFill>
                      <a:srgbClr val="000000"/>
                    </a:solidFill>
                    <a:latin typeface="Albertus Medium"/>
                    <a:ea typeface="Albertus Medium"/>
                    <a:cs typeface="Albertus Medium"/>
                  </a:defRPr>
                </a:pPr>
                <a:endParaRPr lang="es-PR"/>
              </a:p>
            </c:txPr>
            <c:showVal val="1"/>
          </c:dLbls>
          <c:val>
            <c:numLit>
              <c:formatCode>General</c:formatCode>
              <c:ptCount val="1"/>
              <c:pt idx="0">
                <c:v>0</c:v>
              </c:pt>
            </c:numLit>
          </c:val>
        </c:ser>
        <c:dLbls>
          <c:showVal val="1"/>
        </c:dLbls>
        <c:shape val="box"/>
        <c:axId val="183720576"/>
        <c:axId val="183763712"/>
        <c:axId val="0"/>
      </c:bar3DChart>
      <c:catAx>
        <c:axId val="183720576"/>
        <c:scaling>
          <c:orientation val="minMax"/>
        </c:scaling>
        <c:axPos val="b"/>
        <c:numFmt formatCode="General" sourceLinked="1"/>
        <c:tickLblPos val="low"/>
        <c:spPr>
          <a:ln w="3175">
            <a:solidFill>
              <a:srgbClr val="000000"/>
            </a:solidFill>
            <a:prstDash val="solid"/>
          </a:ln>
        </c:spPr>
        <c:txPr>
          <a:bodyPr rot="0" vert="horz"/>
          <a:lstStyle/>
          <a:p>
            <a:pPr>
              <a:defRPr sz="175" b="0" i="0" u="none" strike="noStrike" baseline="0">
                <a:solidFill>
                  <a:srgbClr val="000000"/>
                </a:solidFill>
                <a:latin typeface="Albertus Medium"/>
                <a:ea typeface="Albertus Medium"/>
                <a:cs typeface="Albertus Medium"/>
              </a:defRPr>
            </a:pPr>
            <a:endParaRPr lang="es-PR"/>
          </a:p>
        </c:txPr>
        <c:crossAx val="183763712"/>
        <c:crosses val="autoZero"/>
        <c:auto val="1"/>
        <c:lblAlgn val="ctr"/>
        <c:lblOffset val="100"/>
        <c:tickLblSkip val="1"/>
        <c:tickMarkSkip val="1"/>
      </c:catAx>
      <c:valAx>
        <c:axId val="183763712"/>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lbertus Medium"/>
                <a:ea typeface="Albertus Medium"/>
                <a:cs typeface="Albertus Medium"/>
              </a:defRPr>
            </a:pPr>
            <a:endParaRPr lang="es-PR"/>
          </a:p>
        </c:txPr>
        <c:crossAx val="183720576"/>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lbertus Medium"/>
          <a:ea typeface="Albertus Medium"/>
          <a:cs typeface="Albertus Medium"/>
        </a:defRPr>
      </a:pPr>
      <a:endParaRPr lang="es-PR"/>
    </a:p>
  </c:txPr>
  <c:printSettings>
    <c:headerFooter alignWithMargins="0"/>
    <c:pageMargins b="1" l="0.75000000000000289" r="0.75000000000000289" t="1" header="0.5" footer="0.5"/>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900" b="1" i="0" u="none" strike="noStrike" baseline="0">
                <a:solidFill>
                  <a:srgbClr val="000000"/>
                </a:solidFill>
                <a:latin typeface="Albertus Medium"/>
                <a:ea typeface="Albertus Medium"/>
                <a:cs typeface="Albertus Medium"/>
              </a:defRPr>
            </a:pPr>
            <a:r>
              <a:rPr lang="es-PR"/>
              <a:t>FUGAS EN LAS INSTITUCIONES CORRECCIONALES
 JULIO 2011 A JUNIO DE 2012
</a:t>
            </a:r>
          </a:p>
        </c:rich>
      </c:tx>
      <c:layout>
        <c:manualLayout>
          <c:xMode val="edge"/>
          <c:yMode val="edge"/>
          <c:x val="0.35973631741456796"/>
          <c:y val="1.1261364951190846E-2"/>
        </c:manualLayout>
      </c:layout>
      <c:spPr>
        <a:noFill/>
        <a:ln w="25400">
          <a:noFill/>
        </a:ln>
      </c:spPr>
    </c:title>
    <c:view3D>
      <c:hPercent val="41"/>
      <c:depthPercent val="100"/>
      <c:rAngAx val="1"/>
    </c:view3D>
    <c:floor>
      <c:spPr>
        <a:noFill/>
        <a:ln w="9525">
          <a:noFill/>
        </a:ln>
      </c:spPr>
    </c:floor>
    <c:sideWall>
      <c:spPr>
        <a:noFill/>
        <a:ln w="25400">
          <a:noFill/>
        </a:ln>
      </c:spPr>
    </c:sideWall>
    <c:backWall>
      <c:spPr>
        <a:noFill/>
        <a:ln w="25400">
          <a:noFill/>
        </a:ln>
      </c:spPr>
    </c:backWall>
    <c:plotArea>
      <c:layout>
        <c:manualLayout>
          <c:layoutTarget val="inner"/>
          <c:xMode val="edge"/>
          <c:yMode val="edge"/>
          <c:x val="3.1903224593501395E-2"/>
          <c:y val="0.15765800442093494"/>
          <c:w val="0.95929696019080068"/>
          <c:h val="0.76576745004454294"/>
        </c:manualLayout>
      </c:layout>
      <c:bar3DChart>
        <c:barDir val="col"/>
        <c:grouping val="clustered"/>
        <c:ser>
          <c:idx val="0"/>
          <c:order val="0"/>
          <c:tx>
            <c:strRef>
              <c:f>'[2]FUGAS 2011-12'!$Q$5</c:f>
              <c:strCache>
                <c:ptCount val="1"/>
                <c:pt idx="0">
                  <c:v>REGULAR</c:v>
                </c:pt>
              </c:strCache>
            </c:strRef>
          </c:tx>
          <c:spPr>
            <a:solidFill>
              <a:srgbClr val="FF8080"/>
            </a:solidFill>
            <a:ln w="25400">
              <a:noFill/>
            </a:ln>
          </c:spPr>
          <c:dLbls>
            <c:dLbl>
              <c:idx val="0"/>
              <c:layout>
                <c:manualLayout>
                  <c:x val="5.1051000823530935E-3"/>
                  <c:y val="-1.1739491751251959E-2"/>
                </c:manualLayout>
              </c:layout>
              <c:showVal val="1"/>
            </c:dLbl>
            <c:dLbl>
              <c:idx val="1"/>
              <c:layout>
                <c:manualLayout>
                  <c:x val="-1.9351889477729528E-3"/>
                  <c:y val="2.3203295806902688E-4"/>
                </c:manualLayout>
              </c:layout>
              <c:showVal val="1"/>
            </c:dLbl>
            <c:dLbl>
              <c:idx val="2"/>
              <c:layout>
                <c:manualLayout>
                  <c:x val="-1.274815124857445E-3"/>
                  <c:y val="-3.5620063177741476E-3"/>
                </c:manualLayout>
              </c:layout>
              <c:showVal val="1"/>
            </c:dLbl>
            <c:dLbl>
              <c:idx val="3"/>
              <c:layout>
                <c:manualLayout>
                  <c:x val="1.5857810838167613E-3"/>
                  <c:y val="-3.5620063177741476E-3"/>
                </c:manualLayout>
              </c:layout>
              <c:showVal val="1"/>
            </c:dLbl>
            <c:dLbl>
              <c:idx val="4"/>
              <c:layout>
                <c:manualLayout>
                  <c:x val="4.6048018087544426E-5"/>
                  <c:y val="9.4250809425256647E-4"/>
                </c:manualLayout>
              </c:layout>
              <c:showVal val="1"/>
            </c:dLbl>
            <c:dLbl>
              <c:idx val="5"/>
              <c:layout>
                <c:manualLayout>
                  <c:x val="5.1068666125204084E-3"/>
                  <c:y val="-5.8142635237874484E-3"/>
                </c:manualLayout>
              </c:layout>
              <c:showVal val="1"/>
            </c:dLbl>
            <c:spPr>
              <a:noFill/>
              <a:ln w="25400">
                <a:noFill/>
              </a:ln>
            </c:spPr>
            <c:txPr>
              <a:bodyPr/>
              <a:lstStyle/>
              <a:p>
                <a:pPr>
                  <a:defRPr sz="975" b="0" i="0" u="none" strike="noStrike" baseline="0">
                    <a:solidFill>
                      <a:srgbClr val="000000"/>
                    </a:solidFill>
                    <a:latin typeface="Albertus Medium"/>
                    <a:ea typeface="Albertus Medium"/>
                    <a:cs typeface="Albertus Medium"/>
                  </a:defRPr>
                </a:pPr>
                <a:endParaRPr lang="es-PR"/>
              </a:p>
            </c:txPr>
            <c:showVal val="1"/>
          </c:dLbls>
          <c:cat>
            <c:strRef>
              <c:f>'[2]FUGAS 2011-12'!$P$6:$P$17</c:f>
              <c:strCache>
                <c:ptCount val="12"/>
                <c:pt idx="0">
                  <c:v>JUL.</c:v>
                </c:pt>
                <c:pt idx="1">
                  <c:v>AGO.</c:v>
                </c:pt>
                <c:pt idx="2">
                  <c:v>SEP.</c:v>
                </c:pt>
                <c:pt idx="3">
                  <c:v>OCT</c:v>
                </c:pt>
                <c:pt idx="4">
                  <c:v>NOV.</c:v>
                </c:pt>
                <c:pt idx="5">
                  <c:v>DIC.</c:v>
                </c:pt>
                <c:pt idx="6">
                  <c:v>ENE.</c:v>
                </c:pt>
                <c:pt idx="7">
                  <c:v>FEB. </c:v>
                </c:pt>
                <c:pt idx="8">
                  <c:v>MAR.</c:v>
                </c:pt>
                <c:pt idx="9">
                  <c:v>ABR.</c:v>
                </c:pt>
                <c:pt idx="10">
                  <c:v>MAY.</c:v>
                </c:pt>
                <c:pt idx="11">
                  <c:v>JUN.</c:v>
                </c:pt>
              </c:strCache>
            </c:strRef>
          </c:cat>
          <c:val>
            <c:numRef>
              <c:f>'[2]FUGAS 2011-12'!$Q$6:$Q$17</c:f>
              <c:numCache>
                <c:formatCode>#,##0_);[Red]\(#,##0\)</c:formatCode>
                <c:ptCount val="12"/>
                <c:pt idx="0">
                  <c:v>0</c:v>
                </c:pt>
                <c:pt idx="1">
                  <c:v>0</c:v>
                </c:pt>
                <c:pt idx="2">
                  <c:v>4</c:v>
                </c:pt>
                <c:pt idx="3">
                  <c:v>1</c:v>
                </c:pt>
                <c:pt idx="4">
                  <c:v>0</c:v>
                </c:pt>
                <c:pt idx="5">
                  <c:v>4</c:v>
                </c:pt>
                <c:pt idx="6">
                  <c:v>0</c:v>
                </c:pt>
                <c:pt idx="7">
                  <c:v>3</c:v>
                </c:pt>
                <c:pt idx="8">
                  <c:v>0</c:v>
                </c:pt>
                <c:pt idx="9">
                  <c:v>0</c:v>
                </c:pt>
                <c:pt idx="10">
                  <c:v>0</c:v>
                </c:pt>
                <c:pt idx="11">
                  <c:v>0</c:v>
                </c:pt>
              </c:numCache>
            </c:numRef>
          </c:val>
        </c:ser>
        <c:dLbls>
          <c:showVal val="1"/>
        </c:dLbls>
        <c:shape val="box"/>
        <c:axId val="183885184"/>
        <c:axId val="183895552"/>
        <c:axId val="0"/>
      </c:bar3DChart>
      <c:catAx>
        <c:axId val="183885184"/>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lbertus Medium"/>
                <a:ea typeface="Albertus Medium"/>
                <a:cs typeface="Albertus Medium"/>
              </a:defRPr>
            </a:pPr>
            <a:endParaRPr lang="es-PR"/>
          </a:p>
        </c:txPr>
        <c:crossAx val="183895552"/>
        <c:crosses val="autoZero"/>
        <c:auto val="1"/>
        <c:lblAlgn val="ctr"/>
        <c:lblOffset val="100"/>
        <c:tickLblSkip val="1"/>
        <c:tickMarkSkip val="1"/>
      </c:catAx>
      <c:valAx>
        <c:axId val="183895552"/>
        <c:scaling>
          <c:orientation val="minMax"/>
          <c:max val="10"/>
        </c:scaling>
        <c:axPos val="l"/>
        <c:numFmt formatCode="#,##0_);[Red]\(#,##0\)" sourceLinked="1"/>
        <c:tickLblPos val="nextTo"/>
        <c:spPr>
          <a:ln w="3175">
            <a:solidFill>
              <a:srgbClr val="000000"/>
            </a:solidFill>
            <a:prstDash val="solid"/>
          </a:ln>
        </c:spPr>
        <c:txPr>
          <a:bodyPr rot="0" vert="horz"/>
          <a:lstStyle/>
          <a:p>
            <a:pPr>
              <a:defRPr sz="825" b="0" i="0" u="none" strike="noStrike" baseline="0">
                <a:solidFill>
                  <a:srgbClr val="000000"/>
                </a:solidFill>
                <a:latin typeface="Albertus Medium"/>
                <a:ea typeface="Albertus Medium"/>
                <a:cs typeface="Albertus Medium"/>
              </a:defRPr>
            </a:pPr>
            <a:endParaRPr lang="es-PR"/>
          </a:p>
        </c:txPr>
        <c:crossAx val="18388518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lbertus Medium"/>
          <a:ea typeface="Albertus Medium"/>
          <a:cs typeface="Albertus Medium"/>
        </a:defRPr>
      </a:pPr>
      <a:endParaRPr lang="es-PR"/>
    </a:p>
  </c:txPr>
  <c:printSettings>
    <c:headerFooter alignWithMargins="0"/>
    <c:pageMargins b="1" l="0.75000000000000289" r="0.75000000000000289" t="1" header="0.5" footer="0.5"/>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s>
            <a:gs pos="100000">
              <a:srgbClr val="CCCCFF">
                <a:gamma/>
                <a:tint val="18039"/>
                <a:invGamma/>
              </a:srgbClr>
            </a:gs>
          </a:gsLst>
          <a:path path="rect">
            <a:fillToRect r="100000" b="100000"/>
          </a:path>
        </a:gradFill>
        <a:ln w="25400">
          <a:noFill/>
        </a:ln>
      </c:spPr>
    </c:title>
    <c:view3D>
      <c:hPercent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21176"/>
                    <a:invGamma/>
                  </a:srgbClr>
                </a:gs>
              </a:gsLst>
              <a:path path="rect">
                <a:fillToRect r="100000" b="100000"/>
              </a:path>
            </a:gradFill>
            <a:ln w="12700">
              <a:solidFill>
                <a:srgbClr val="000000"/>
              </a:solidFill>
              <a:prstDash val="solid"/>
            </a:ln>
          </c:spPr>
          <c:dLbls>
            <c:dLbl>
              <c:idx val="0"/>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1"/>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2"/>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3"/>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4"/>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5"/>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spPr>
              <a:noFill/>
              <a:ln w="25400">
                <a:noFill/>
              </a:ln>
            </c:spPr>
            <c:txPr>
              <a:bodyPr/>
              <a:lstStyle/>
              <a:p>
                <a:pPr>
                  <a:defRPr sz="225" b="0" i="0" u="none" strike="noStrike" baseline="0">
                    <a:solidFill>
                      <a:srgbClr val="000000"/>
                    </a:solidFill>
                    <a:latin typeface="Times New Roman"/>
                    <a:ea typeface="Times New Roman"/>
                    <a:cs typeface="Times New Roman"/>
                  </a:defRPr>
                </a:pPr>
                <a:endParaRPr lang="es-PR"/>
              </a:p>
            </c:txPr>
            <c:showVal val="1"/>
          </c:dLbls>
          <c:val>
            <c:numLit>
              <c:formatCode>General</c:formatCode>
              <c:ptCount val="1"/>
              <c:pt idx="0">
                <c:v>0</c:v>
              </c:pt>
            </c:numLit>
          </c:val>
        </c:ser>
        <c:dLbls>
          <c:showVal val="1"/>
        </c:dLbls>
        <c:shape val="box"/>
        <c:axId val="184378880"/>
        <c:axId val="184380416"/>
        <c:axId val="0"/>
      </c:bar3DChart>
      <c:catAx>
        <c:axId val="184378880"/>
        <c:scaling>
          <c:orientation val="minMax"/>
        </c:scaling>
        <c:axPos val="b"/>
        <c:numFmt formatCode="General" sourceLinked="1"/>
        <c:tickLblPos val="low"/>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PR"/>
          </a:p>
        </c:txPr>
        <c:crossAx val="184380416"/>
        <c:crosses val="autoZero"/>
        <c:auto val="1"/>
        <c:lblAlgn val="ctr"/>
        <c:lblOffset val="100"/>
        <c:tickLblSkip val="1"/>
        <c:tickMarkSkip val="1"/>
      </c:catAx>
      <c:valAx>
        <c:axId val="184380416"/>
        <c:scaling>
          <c:orientation val="minMax"/>
        </c:scaling>
        <c:axPos val="l"/>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PR"/>
          </a:p>
        </c:txPr>
        <c:crossAx val="184378880"/>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Times New Roman"/>
          <a:ea typeface="Times New Roman"/>
          <a:cs typeface="Times New Roman"/>
        </a:defRPr>
      </a:pPr>
      <a:endParaRPr lang="es-PR"/>
    </a:p>
  </c:txPr>
  <c:printSettings>
    <c:headerFooter alignWithMargins="0"/>
    <c:pageMargins b="1" l="0.75000000000000344" r="0.75000000000000344" t="1" header="0.5" footer="0.5"/>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amma/>
                <a:tint val="63529"/>
                <a:invGamma/>
              </a:srgbClr>
            </a:gs>
            <a:gs pos="100000">
              <a:srgbClr val="CCCCFF"/>
            </a:gs>
          </a:gsLst>
          <a:lin ang="18900000" scaled="1"/>
        </a:grad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12157"/>
                    <a:invGamma/>
                  </a:srgbClr>
                </a:gs>
              </a:gsLst>
              <a:path path="rect">
                <a:fillToRect r="100000" b="100000"/>
              </a:path>
            </a:gradFill>
            <a:ln w="25400">
              <a:noFill/>
            </a:ln>
          </c:spPr>
          <c:dLbls>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s-PR"/>
              </a:p>
            </c:txPr>
            <c:showVal val="1"/>
          </c:dLbls>
          <c:val>
            <c:numLit>
              <c:formatCode>General</c:formatCode>
              <c:ptCount val="1"/>
              <c:pt idx="0">
                <c:v>0</c:v>
              </c:pt>
            </c:numLit>
          </c:val>
        </c:ser>
        <c:dLbls>
          <c:showVal val="1"/>
        </c:dLbls>
        <c:shape val="box"/>
        <c:axId val="184702848"/>
        <c:axId val="184942592"/>
        <c:axId val="0"/>
      </c:bar3DChart>
      <c:catAx>
        <c:axId val="184702848"/>
        <c:scaling>
          <c:orientation val="minMax"/>
        </c:scaling>
        <c:axPos val="b"/>
        <c:numFmt formatCode="General" sourceLinked="1"/>
        <c:tickLblPos val="low"/>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PR"/>
          </a:p>
        </c:txPr>
        <c:crossAx val="184942592"/>
        <c:crosses val="autoZero"/>
        <c:auto val="1"/>
        <c:lblAlgn val="ctr"/>
        <c:lblOffset val="100"/>
        <c:tickLblSkip val="1"/>
        <c:tickMarkSkip val="1"/>
      </c:catAx>
      <c:valAx>
        <c:axId val="184942592"/>
        <c:scaling>
          <c:orientation val="minMax"/>
        </c:scaling>
        <c:axPos val="l"/>
        <c:numFmt formatCode="General" sourceLinked="1"/>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PR"/>
          </a:p>
        </c:txPr>
        <c:crossAx val="18470284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imes New Roman"/>
          <a:ea typeface="Times New Roman"/>
          <a:cs typeface="Times New Roman"/>
        </a:defRPr>
      </a:pPr>
      <a:endParaRPr lang="es-PR"/>
    </a:p>
  </c:txPr>
  <c:printSettings>
    <c:headerFooter alignWithMargins="0"/>
    <c:pageMargins b="1" l="0.75000000000000344" r="0.75000000000000344" t="1" header="0.5" footer="0.5"/>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200" b="1" i="0" u="none" strike="noStrike" baseline="0">
                <a:solidFill>
                  <a:srgbClr val="000000"/>
                </a:solidFill>
                <a:latin typeface="Tahoma"/>
                <a:ea typeface="Tahoma"/>
                <a:cs typeface="Tahoma"/>
              </a:defRPr>
            </a:pPr>
            <a:r>
              <a:rPr lang="es-PR"/>
              <a:t>FUGAS EN LAS INSTITUCIONES CORRECCIONALES
AÑO FISCAL 2001-2002</a:t>
            </a:r>
          </a:p>
        </c:rich>
      </c:tx>
      <c:spPr>
        <a:no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Tahoma"/>
                    <a:ea typeface="Tahoma"/>
                    <a:cs typeface="Tahoma"/>
                  </a:defRPr>
                </a:pPr>
                <a:endParaRPr lang="es-PR"/>
              </a:p>
            </c:txPr>
            <c:showVal val="1"/>
          </c:dLbls>
          <c:val>
            <c:numLit>
              <c:formatCode>General</c:formatCode>
              <c:ptCount val="1"/>
              <c:pt idx="0">
                <c:v>0</c:v>
              </c:pt>
            </c:numLit>
          </c:val>
        </c:ser>
        <c:dLbls>
          <c:showVal val="1"/>
        </c:dLbls>
        <c:shape val="box"/>
        <c:axId val="185098624"/>
        <c:axId val="185100928"/>
        <c:axId val="0"/>
      </c:bar3DChart>
      <c:catAx>
        <c:axId val="185098624"/>
        <c:scaling>
          <c:orientation val="minMax"/>
        </c:scaling>
        <c:axPos val="b"/>
        <c:numFmt formatCode="General" sourceLinked="1"/>
        <c:tickLblPos val="low"/>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PR"/>
          </a:p>
        </c:txPr>
        <c:crossAx val="185100928"/>
        <c:crosses val="autoZero"/>
        <c:auto val="1"/>
        <c:lblAlgn val="ctr"/>
        <c:lblOffset val="100"/>
        <c:tickLblSkip val="1"/>
        <c:tickMarkSkip val="1"/>
      </c:catAx>
      <c:valAx>
        <c:axId val="185100928"/>
        <c:scaling>
          <c:orientation val="minMax"/>
        </c:scaling>
        <c:axPos val="l"/>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PR"/>
          </a:p>
        </c:txPr>
        <c:crossAx val="18509862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ahoma"/>
          <a:ea typeface="Tahoma"/>
          <a:cs typeface="Tahoma"/>
        </a:defRPr>
      </a:pPr>
      <a:endParaRPr lang="es-PR"/>
    </a:p>
  </c:txPr>
  <c:printSettings>
    <c:headerFooter alignWithMargins="0"/>
    <c:pageMargins b="1" l="0.75000000000000344" r="0.75000000000000344" t="1" header="0.5" footer="0.5"/>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200" b="1" i="0" u="none" strike="noStrike" baseline="0">
                <a:solidFill>
                  <a:srgbClr val="000000"/>
                </a:solidFill>
                <a:latin typeface="Albertus Medium"/>
                <a:ea typeface="Albertus Medium"/>
                <a:cs typeface="Albertus Medium"/>
              </a:defRPr>
            </a:pPr>
            <a:r>
              <a:rPr lang="es-PR"/>
              <a:t>FUGAS EN LAS INSTITUCIONES CORRECCIONALES
 AÑO 2002-03</a:t>
            </a:r>
          </a:p>
        </c:rich>
      </c:tx>
      <c:spPr>
        <a:noFill/>
        <a:ln w="25400">
          <a:noFill/>
        </a:ln>
      </c:spPr>
    </c:title>
    <c:view3D>
      <c:hPercent val="5"/>
      <c:depthPercent val="100"/>
      <c:rAngAx val="1"/>
    </c:view3D>
    <c:floor>
      <c:spPr>
        <a:noFill/>
        <a:ln w="9525">
          <a:noFill/>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25400">
              <a:noFill/>
            </a:ln>
          </c:spPr>
          <c:dLbls>
            <c:spPr>
              <a:noFill/>
              <a:ln w="25400">
                <a:noFill/>
              </a:ln>
            </c:spPr>
            <c:txPr>
              <a:bodyPr/>
              <a:lstStyle/>
              <a:p>
                <a:pPr>
                  <a:defRPr sz="200" b="0" i="0" u="none" strike="noStrike" baseline="0">
                    <a:solidFill>
                      <a:srgbClr val="000000"/>
                    </a:solidFill>
                    <a:latin typeface="Albertus Medium"/>
                    <a:ea typeface="Albertus Medium"/>
                    <a:cs typeface="Albertus Medium"/>
                  </a:defRPr>
                </a:pPr>
                <a:endParaRPr lang="es-PR"/>
              </a:p>
            </c:txPr>
            <c:showVal val="1"/>
          </c:dLbls>
          <c:val>
            <c:numLit>
              <c:formatCode>General</c:formatCode>
              <c:ptCount val="1"/>
              <c:pt idx="0">
                <c:v>0</c:v>
              </c:pt>
            </c:numLit>
          </c:val>
        </c:ser>
        <c:dLbls>
          <c:showVal val="1"/>
        </c:dLbls>
        <c:shape val="box"/>
        <c:axId val="185318016"/>
        <c:axId val="185360768"/>
        <c:axId val="0"/>
      </c:bar3DChart>
      <c:catAx>
        <c:axId val="185318016"/>
        <c:scaling>
          <c:orientation val="minMax"/>
        </c:scaling>
        <c:axPos val="b"/>
        <c:numFmt formatCode="General" sourceLinked="1"/>
        <c:tickLblPos val="low"/>
        <c:spPr>
          <a:ln w="3175">
            <a:solidFill>
              <a:srgbClr val="000000"/>
            </a:solidFill>
            <a:prstDash val="solid"/>
          </a:ln>
        </c:spPr>
        <c:txPr>
          <a:bodyPr rot="0" vert="horz"/>
          <a:lstStyle/>
          <a:p>
            <a:pPr>
              <a:defRPr sz="175" b="0" i="0" u="none" strike="noStrike" baseline="0">
                <a:solidFill>
                  <a:srgbClr val="000000"/>
                </a:solidFill>
                <a:latin typeface="Albertus Medium"/>
                <a:ea typeface="Albertus Medium"/>
                <a:cs typeface="Albertus Medium"/>
              </a:defRPr>
            </a:pPr>
            <a:endParaRPr lang="es-PR"/>
          </a:p>
        </c:txPr>
        <c:crossAx val="185360768"/>
        <c:crosses val="autoZero"/>
        <c:auto val="1"/>
        <c:lblAlgn val="ctr"/>
        <c:lblOffset val="100"/>
        <c:tickLblSkip val="1"/>
        <c:tickMarkSkip val="1"/>
      </c:catAx>
      <c:valAx>
        <c:axId val="185360768"/>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lbertus Medium"/>
                <a:ea typeface="Albertus Medium"/>
                <a:cs typeface="Albertus Medium"/>
              </a:defRPr>
            </a:pPr>
            <a:endParaRPr lang="es-PR"/>
          </a:p>
        </c:txPr>
        <c:crossAx val="185318016"/>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lbertus Medium"/>
          <a:ea typeface="Albertus Medium"/>
          <a:cs typeface="Albertus Medium"/>
        </a:defRPr>
      </a:pPr>
      <a:endParaRPr lang="es-PR"/>
    </a:p>
  </c:txPr>
  <c:printSettings>
    <c:headerFooter alignWithMargins="0"/>
    <c:pageMargins b="1" l="0.75000000000000344" r="0.75000000000000344" t="1" header="0.5" footer="0.5"/>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s>
            <a:gs pos="100000">
              <a:srgbClr val="CCCCFF">
                <a:gamma/>
                <a:tint val="18039"/>
                <a:invGamma/>
              </a:srgbClr>
            </a:gs>
          </a:gsLst>
          <a:path path="rect">
            <a:fillToRect r="100000" b="100000"/>
          </a:path>
        </a:gradFill>
        <a:ln w="25400">
          <a:noFill/>
        </a:ln>
      </c:spPr>
    </c:title>
    <c:view3D>
      <c:hPercent val="7"/>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21176"/>
                    <a:invGamma/>
                  </a:srgbClr>
                </a:gs>
              </a:gsLst>
              <a:path path="rect">
                <a:fillToRect r="100000" b="100000"/>
              </a:path>
            </a:gradFill>
            <a:ln w="12700">
              <a:solidFill>
                <a:srgbClr val="000000"/>
              </a:solidFill>
              <a:prstDash val="solid"/>
            </a:ln>
          </c:spPr>
          <c:dLbls>
            <c:dLbl>
              <c:idx val="0"/>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1"/>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2"/>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3"/>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4"/>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dLbl>
              <c:idx val="5"/>
              <c:spPr>
                <a:noFill/>
                <a:ln w="25400">
                  <a:noFill/>
                </a:ln>
              </c:spPr>
              <c:txPr>
                <a:bodyPr/>
                <a:lstStyle/>
                <a:p>
                  <a:pPr>
                    <a:defRPr sz="225" b="1" i="0" u="none" strike="noStrike" baseline="0">
                      <a:solidFill>
                        <a:srgbClr val="000000"/>
                      </a:solidFill>
                      <a:latin typeface="Times New Roman"/>
                      <a:ea typeface="Times New Roman"/>
                      <a:cs typeface="Times New Roman"/>
                    </a:defRPr>
                  </a:pPr>
                  <a:endParaRPr lang="es-PR"/>
                </a:p>
              </c:txPr>
            </c:dLbl>
            <c:spPr>
              <a:noFill/>
              <a:ln w="25400">
                <a:noFill/>
              </a:ln>
            </c:spPr>
            <c:txPr>
              <a:bodyPr/>
              <a:lstStyle/>
              <a:p>
                <a:pPr>
                  <a:defRPr sz="225" b="0" i="0" u="none" strike="noStrike" baseline="0">
                    <a:solidFill>
                      <a:srgbClr val="000000"/>
                    </a:solidFill>
                    <a:latin typeface="Times New Roman"/>
                    <a:ea typeface="Times New Roman"/>
                    <a:cs typeface="Times New Roman"/>
                  </a:defRPr>
                </a:pPr>
                <a:endParaRPr lang="es-PR"/>
              </a:p>
            </c:txPr>
            <c:showVal val="1"/>
          </c:dLbls>
          <c:val>
            <c:numLit>
              <c:formatCode>General</c:formatCode>
              <c:ptCount val="1"/>
              <c:pt idx="0">
                <c:v>0</c:v>
              </c:pt>
            </c:numLit>
          </c:val>
        </c:ser>
        <c:dLbls>
          <c:showVal val="1"/>
        </c:dLbls>
        <c:shape val="box"/>
        <c:axId val="185581952"/>
        <c:axId val="185729024"/>
        <c:axId val="0"/>
      </c:bar3DChart>
      <c:catAx>
        <c:axId val="185581952"/>
        <c:scaling>
          <c:orientation val="minMax"/>
        </c:scaling>
        <c:axPos val="b"/>
        <c:numFmt formatCode="General" sourceLinked="1"/>
        <c:tickLblPos val="low"/>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PR"/>
          </a:p>
        </c:txPr>
        <c:crossAx val="185729024"/>
        <c:crosses val="autoZero"/>
        <c:auto val="1"/>
        <c:lblAlgn val="ctr"/>
        <c:lblOffset val="100"/>
        <c:tickLblSkip val="1"/>
        <c:tickMarkSkip val="1"/>
      </c:catAx>
      <c:valAx>
        <c:axId val="185729024"/>
        <c:scaling>
          <c:orientation val="minMax"/>
        </c:scaling>
        <c:axPos val="l"/>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Times New Roman"/>
                <a:ea typeface="Times New Roman"/>
                <a:cs typeface="Times New Roman"/>
              </a:defRPr>
            </a:pPr>
            <a:endParaRPr lang="es-PR"/>
          </a:p>
        </c:txPr>
        <c:crossAx val="185581952"/>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225" b="0" i="0" u="none" strike="noStrike" baseline="0">
          <a:solidFill>
            <a:srgbClr val="000000"/>
          </a:solidFill>
          <a:latin typeface="Times New Roman"/>
          <a:ea typeface="Times New Roman"/>
          <a:cs typeface="Times New Roman"/>
        </a:defRPr>
      </a:pPr>
      <a:endParaRPr lang="es-PR"/>
    </a:p>
  </c:txPr>
  <c:printSettings>
    <c:headerFooter alignWithMargins="0"/>
    <c:pageMargins b="1" l="0.75000000000000311" r="0.75000000000000311"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250" b="1" i="0" u="none" strike="noStrike" baseline="0">
                <a:solidFill>
                  <a:srgbClr val="000000"/>
                </a:solidFill>
                <a:latin typeface="Times New Roman"/>
                <a:ea typeface="Times New Roman"/>
                <a:cs typeface="Times New Roman"/>
              </a:defRPr>
            </a:pPr>
            <a:r>
              <a:rPr lang="es-PR"/>
              <a:t>FUGAS EN LAS INSTITUCIONES CORRECCIONALES</a:t>
            </a:r>
          </a:p>
        </c:rich>
      </c:tx>
      <c:spPr>
        <a:gradFill rotWithShape="0">
          <a:gsLst>
            <a:gs pos="0">
              <a:srgbClr val="CCCCFF">
                <a:gamma/>
                <a:tint val="63529"/>
                <a:invGamma/>
              </a:srgbClr>
            </a:gs>
            <a:gs pos="100000">
              <a:srgbClr val="CCCCFF"/>
            </a:gs>
          </a:gsLst>
          <a:lin ang="18900000" scaled="1"/>
        </a:grad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gradFill rotWithShape="0">
              <a:gsLst>
                <a:gs pos="0">
                  <a:srgbClr val="33CCCC"/>
                </a:gs>
                <a:gs pos="100000">
                  <a:srgbClr val="33CCCC">
                    <a:gamma/>
                    <a:tint val="12157"/>
                    <a:invGamma/>
                  </a:srgbClr>
                </a:gs>
              </a:gsLst>
              <a:path path="rect">
                <a:fillToRect r="100000" b="100000"/>
              </a:path>
            </a:gradFill>
            <a:ln w="25400">
              <a:noFill/>
            </a:ln>
          </c:spPr>
          <c:dLbls>
            <c:spPr>
              <a:noFill/>
              <a:ln w="25400">
                <a:noFill/>
              </a:ln>
            </c:spPr>
            <c:txPr>
              <a:bodyPr/>
              <a:lstStyle/>
              <a:p>
                <a:pPr>
                  <a:defRPr sz="175" b="0" i="0" u="none" strike="noStrike" baseline="0">
                    <a:solidFill>
                      <a:srgbClr val="000000"/>
                    </a:solidFill>
                    <a:latin typeface="Times New Roman"/>
                    <a:ea typeface="Times New Roman"/>
                    <a:cs typeface="Times New Roman"/>
                  </a:defRPr>
                </a:pPr>
                <a:endParaRPr lang="es-PR"/>
              </a:p>
            </c:txPr>
            <c:showVal val="1"/>
          </c:dLbls>
          <c:val>
            <c:numLit>
              <c:formatCode>General</c:formatCode>
              <c:ptCount val="1"/>
              <c:pt idx="0">
                <c:v>0</c:v>
              </c:pt>
            </c:numLit>
          </c:val>
        </c:ser>
        <c:dLbls>
          <c:showVal val="1"/>
        </c:dLbls>
        <c:shape val="box"/>
        <c:axId val="185986048"/>
        <c:axId val="186002432"/>
        <c:axId val="0"/>
      </c:bar3DChart>
      <c:catAx>
        <c:axId val="185986048"/>
        <c:scaling>
          <c:orientation val="minMax"/>
        </c:scaling>
        <c:axPos val="b"/>
        <c:numFmt formatCode="General" sourceLinked="1"/>
        <c:tickLblPos val="low"/>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PR"/>
          </a:p>
        </c:txPr>
        <c:crossAx val="186002432"/>
        <c:crosses val="autoZero"/>
        <c:auto val="1"/>
        <c:lblAlgn val="ctr"/>
        <c:lblOffset val="100"/>
        <c:tickLblSkip val="1"/>
        <c:tickMarkSkip val="1"/>
      </c:catAx>
      <c:valAx>
        <c:axId val="186002432"/>
        <c:scaling>
          <c:orientation val="minMax"/>
        </c:scaling>
        <c:axPos val="l"/>
        <c:numFmt formatCode="General" sourceLinked="1"/>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s-PR"/>
          </a:p>
        </c:txPr>
        <c:crossAx val="18598604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imes New Roman"/>
          <a:ea typeface="Times New Roman"/>
          <a:cs typeface="Times New Roman"/>
        </a:defRPr>
      </a:pPr>
      <a:endParaRPr lang="es-PR"/>
    </a:p>
  </c:txPr>
  <c:printSettings>
    <c:headerFooter alignWithMargins="0"/>
    <c:pageMargins b="1" l="0.75000000000000311" r="0.75000000000000311" t="1" header="0.5" footer="0.5"/>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200" b="1" i="0" u="none" strike="noStrike" baseline="0">
                <a:solidFill>
                  <a:srgbClr val="000000"/>
                </a:solidFill>
                <a:latin typeface="Tahoma"/>
                <a:ea typeface="Tahoma"/>
                <a:cs typeface="Tahoma"/>
              </a:defRPr>
            </a:pPr>
            <a:r>
              <a:rPr lang="es-PR"/>
              <a:t>FUGAS EN LAS INSTITUCIONES CORRECCIONALES
AÑO FISCAL 2001-2002</a:t>
            </a:r>
          </a:p>
        </c:rich>
      </c:tx>
      <c:spPr>
        <a:noFill/>
        <a:ln w="25400">
          <a:noFill/>
        </a:ln>
      </c:spPr>
    </c:title>
    <c:view3D>
      <c:hPercent val="5"/>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200" b="0" i="0" u="none" strike="noStrike" baseline="0">
                    <a:solidFill>
                      <a:srgbClr val="000000"/>
                    </a:solidFill>
                    <a:latin typeface="Tahoma"/>
                    <a:ea typeface="Tahoma"/>
                    <a:cs typeface="Tahoma"/>
                  </a:defRPr>
                </a:pPr>
                <a:endParaRPr lang="es-PR"/>
              </a:p>
            </c:txPr>
            <c:showVal val="1"/>
          </c:dLbls>
          <c:val>
            <c:numLit>
              <c:formatCode>General</c:formatCode>
              <c:ptCount val="1"/>
              <c:pt idx="0">
                <c:v>0</c:v>
              </c:pt>
            </c:numLit>
          </c:val>
        </c:ser>
        <c:dLbls>
          <c:showVal val="1"/>
        </c:dLbls>
        <c:shape val="box"/>
        <c:axId val="186444416"/>
        <c:axId val="186483456"/>
        <c:axId val="0"/>
      </c:bar3DChart>
      <c:catAx>
        <c:axId val="186444416"/>
        <c:scaling>
          <c:orientation val="minMax"/>
        </c:scaling>
        <c:axPos val="b"/>
        <c:numFmt formatCode="General" sourceLinked="1"/>
        <c:tickLblPos val="low"/>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PR"/>
          </a:p>
        </c:txPr>
        <c:crossAx val="186483456"/>
        <c:crosses val="autoZero"/>
        <c:auto val="1"/>
        <c:lblAlgn val="ctr"/>
        <c:lblOffset val="100"/>
        <c:tickLblSkip val="1"/>
        <c:tickMarkSkip val="1"/>
      </c:catAx>
      <c:valAx>
        <c:axId val="186483456"/>
        <c:scaling>
          <c:orientation val="minMax"/>
        </c:scaling>
        <c:axPos val="l"/>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Tahoma"/>
                <a:ea typeface="Tahoma"/>
                <a:cs typeface="Tahoma"/>
              </a:defRPr>
            </a:pPr>
            <a:endParaRPr lang="es-PR"/>
          </a:p>
        </c:txPr>
        <c:crossAx val="186444416"/>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350" b="0" i="0" u="none" strike="noStrike" baseline="0">
          <a:solidFill>
            <a:srgbClr val="000000"/>
          </a:solidFill>
          <a:latin typeface="Tahoma"/>
          <a:ea typeface="Tahoma"/>
          <a:cs typeface="Tahoma"/>
        </a:defRPr>
      </a:pPr>
      <a:endParaRPr lang="es-PR"/>
    </a:p>
  </c:txPr>
  <c:printSettings>
    <c:headerFooter alignWithMargins="0"/>
    <c:pageMargins b="1" l="0.75000000000000311" r="0.75000000000000311" t="1" header="0.5" footer="0.5"/>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200" b="1" i="0" u="none" strike="noStrike" baseline="0">
                <a:solidFill>
                  <a:srgbClr val="000000"/>
                </a:solidFill>
                <a:latin typeface="Albertus Medium"/>
                <a:ea typeface="Albertus Medium"/>
                <a:cs typeface="Albertus Medium"/>
              </a:defRPr>
            </a:pPr>
            <a:r>
              <a:rPr lang="es-PR"/>
              <a:t>FUGAS EN LAS INSTITUCIONES CORRECCIONALES
 AÑO 2002-03</a:t>
            </a:r>
          </a:p>
        </c:rich>
      </c:tx>
      <c:spPr>
        <a:noFill/>
        <a:ln w="25400">
          <a:noFill/>
        </a:ln>
      </c:spPr>
    </c:title>
    <c:view3D>
      <c:hPercent val="5"/>
      <c:depthPercent val="100"/>
      <c:rAngAx val="1"/>
    </c:view3D>
    <c:floor>
      <c:spPr>
        <a:noFill/>
        <a:ln w="9525">
          <a:noFill/>
        </a:ln>
      </c:spPr>
    </c:floor>
    <c:sideWall>
      <c:spPr>
        <a:noFill/>
        <a:ln w="25400">
          <a:noFill/>
        </a:ln>
      </c:spPr>
    </c:sideWall>
    <c:backWall>
      <c:spPr>
        <a:noFill/>
        <a:ln w="25400">
          <a:noFill/>
        </a:ln>
      </c:spPr>
    </c:backWall>
    <c:plotArea>
      <c:layout/>
      <c:bar3DChart>
        <c:barDir val="col"/>
        <c:grouping val="clustered"/>
        <c:ser>
          <c:idx val="0"/>
          <c:order val="0"/>
          <c:spPr>
            <a:solidFill>
              <a:srgbClr val="9999FF"/>
            </a:solidFill>
            <a:ln w="25400">
              <a:noFill/>
            </a:ln>
          </c:spPr>
          <c:dLbls>
            <c:spPr>
              <a:noFill/>
              <a:ln w="25400">
                <a:noFill/>
              </a:ln>
            </c:spPr>
            <c:txPr>
              <a:bodyPr/>
              <a:lstStyle/>
              <a:p>
                <a:pPr>
                  <a:defRPr sz="200" b="0" i="0" u="none" strike="noStrike" baseline="0">
                    <a:solidFill>
                      <a:srgbClr val="000000"/>
                    </a:solidFill>
                    <a:latin typeface="Albertus Medium"/>
                    <a:ea typeface="Albertus Medium"/>
                    <a:cs typeface="Albertus Medium"/>
                  </a:defRPr>
                </a:pPr>
                <a:endParaRPr lang="es-PR"/>
              </a:p>
            </c:txPr>
            <c:showVal val="1"/>
          </c:dLbls>
          <c:val>
            <c:numLit>
              <c:formatCode>General</c:formatCode>
              <c:ptCount val="1"/>
              <c:pt idx="0">
                <c:v>0</c:v>
              </c:pt>
            </c:numLit>
          </c:val>
        </c:ser>
        <c:dLbls>
          <c:showVal val="1"/>
        </c:dLbls>
        <c:shape val="box"/>
        <c:axId val="186541184"/>
        <c:axId val="186571008"/>
        <c:axId val="0"/>
      </c:bar3DChart>
      <c:catAx>
        <c:axId val="186541184"/>
        <c:scaling>
          <c:orientation val="minMax"/>
        </c:scaling>
        <c:axPos val="b"/>
        <c:numFmt formatCode="General" sourceLinked="1"/>
        <c:tickLblPos val="low"/>
        <c:spPr>
          <a:ln w="3175">
            <a:solidFill>
              <a:srgbClr val="000000"/>
            </a:solidFill>
            <a:prstDash val="solid"/>
          </a:ln>
        </c:spPr>
        <c:txPr>
          <a:bodyPr rot="0" vert="horz"/>
          <a:lstStyle/>
          <a:p>
            <a:pPr>
              <a:defRPr sz="175" b="0" i="0" u="none" strike="noStrike" baseline="0">
                <a:solidFill>
                  <a:srgbClr val="000000"/>
                </a:solidFill>
                <a:latin typeface="Albertus Medium"/>
                <a:ea typeface="Albertus Medium"/>
                <a:cs typeface="Albertus Medium"/>
              </a:defRPr>
            </a:pPr>
            <a:endParaRPr lang="es-PR"/>
          </a:p>
        </c:txPr>
        <c:crossAx val="186571008"/>
        <c:crosses val="autoZero"/>
        <c:auto val="1"/>
        <c:lblAlgn val="ctr"/>
        <c:lblOffset val="100"/>
        <c:tickLblSkip val="1"/>
        <c:tickMarkSkip val="1"/>
      </c:catAx>
      <c:valAx>
        <c:axId val="186571008"/>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lbertus Medium"/>
                <a:ea typeface="Albertus Medium"/>
                <a:cs typeface="Albertus Medium"/>
              </a:defRPr>
            </a:pPr>
            <a:endParaRPr lang="es-PR"/>
          </a:p>
        </c:txPr>
        <c:crossAx val="18654118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75" b="0" i="0" u="none" strike="noStrike" baseline="0">
          <a:solidFill>
            <a:srgbClr val="000000"/>
          </a:solidFill>
          <a:latin typeface="Albertus Medium"/>
          <a:ea typeface="Albertus Medium"/>
          <a:cs typeface="Albertus Medium"/>
        </a:defRPr>
      </a:pPr>
      <a:endParaRPr lang="es-PR"/>
    </a:p>
  </c:txPr>
  <c:printSettings>
    <c:headerFooter alignWithMargins="0"/>
    <c:pageMargins b="1" l="0.75000000000000311" r="0.75000000000000311" t="1" header="0.5" footer="0.5"/>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900" b="1" i="0" u="none" strike="noStrike" baseline="0">
                <a:solidFill>
                  <a:srgbClr val="000000"/>
                </a:solidFill>
                <a:latin typeface="Albertus Medium"/>
                <a:ea typeface="Albertus Medium"/>
                <a:cs typeface="Albertus Medium"/>
              </a:defRPr>
            </a:pPr>
            <a:r>
              <a:rPr lang="es-PR"/>
              <a:t>FUGAS EN LAS INSTITUCIONES CORRECCIONALES
 JULIO 2011 A JUNIO DE 2012
</a:t>
            </a:r>
          </a:p>
        </c:rich>
      </c:tx>
      <c:layout>
        <c:manualLayout>
          <c:xMode val="edge"/>
          <c:yMode val="edge"/>
          <c:x val="0.35973631741456796"/>
          <c:y val="1.1261364951190846E-2"/>
        </c:manualLayout>
      </c:layout>
      <c:spPr>
        <a:noFill/>
        <a:ln w="25400">
          <a:noFill/>
        </a:ln>
      </c:spPr>
    </c:title>
    <c:view3D>
      <c:hPercent val="41"/>
      <c:depthPercent val="100"/>
      <c:rAngAx val="1"/>
    </c:view3D>
    <c:floor>
      <c:spPr>
        <a:noFill/>
        <a:ln w="9525">
          <a:noFill/>
        </a:ln>
      </c:spPr>
    </c:floor>
    <c:sideWall>
      <c:spPr>
        <a:noFill/>
        <a:ln w="25400">
          <a:noFill/>
        </a:ln>
      </c:spPr>
    </c:sideWall>
    <c:backWall>
      <c:spPr>
        <a:noFill/>
        <a:ln w="25400">
          <a:noFill/>
        </a:ln>
      </c:spPr>
    </c:backWall>
    <c:plotArea>
      <c:layout>
        <c:manualLayout>
          <c:layoutTarget val="inner"/>
          <c:xMode val="edge"/>
          <c:yMode val="edge"/>
          <c:x val="3.1903224593501395E-2"/>
          <c:y val="0.15765800442093494"/>
          <c:w val="0.95929696019080068"/>
          <c:h val="0.76576745004454316"/>
        </c:manualLayout>
      </c:layout>
      <c:bar3DChart>
        <c:barDir val="col"/>
        <c:grouping val="clustered"/>
        <c:ser>
          <c:idx val="0"/>
          <c:order val="0"/>
          <c:tx>
            <c:strRef>
              <c:f>'[2]FUGAS 2011-12'!$Q$5</c:f>
              <c:strCache>
                <c:ptCount val="1"/>
                <c:pt idx="0">
                  <c:v>REGULAR</c:v>
                </c:pt>
              </c:strCache>
            </c:strRef>
          </c:tx>
          <c:spPr>
            <a:solidFill>
              <a:srgbClr val="FF8080"/>
            </a:solidFill>
            <a:ln w="25400">
              <a:noFill/>
            </a:ln>
          </c:spPr>
          <c:dLbls>
            <c:dLbl>
              <c:idx val="0"/>
              <c:layout>
                <c:manualLayout>
                  <c:x val="5.1051000823530953E-3"/>
                  <c:y val="-1.1739491751251959E-2"/>
                </c:manualLayout>
              </c:layout>
              <c:showVal val="1"/>
            </c:dLbl>
            <c:dLbl>
              <c:idx val="1"/>
              <c:layout>
                <c:manualLayout>
                  <c:x val="-1.9351889477729537E-3"/>
                  <c:y val="2.3203295806902699E-4"/>
                </c:manualLayout>
              </c:layout>
              <c:showVal val="1"/>
            </c:dLbl>
            <c:dLbl>
              <c:idx val="2"/>
              <c:layout>
                <c:manualLayout>
                  <c:x val="-1.2748151248574459E-3"/>
                  <c:y val="-3.5620063177741476E-3"/>
                </c:manualLayout>
              </c:layout>
              <c:showVal val="1"/>
            </c:dLbl>
            <c:dLbl>
              <c:idx val="3"/>
              <c:layout>
                <c:manualLayout>
                  <c:x val="1.5857810838167624E-3"/>
                  <c:y val="-3.5620063177741476E-3"/>
                </c:manualLayout>
              </c:layout>
              <c:showVal val="1"/>
            </c:dLbl>
            <c:dLbl>
              <c:idx val="4"/>
              <c:layout>
                <c:manualLayout>
                  <c:x val="4.6048018087544426E-5"/>
                  <c:y val="9.4250809425256734E-4"/>
                </c:manualLayout>
              </c:layout>
              <c:showVal val="1"/>
            </c:dLbl>
            <c:dLbl>
              <c:idx val="5"/>
              <c:layout>
                <c:manualLayout>
                  <c:x val="5.1068666125204084E-3"/>
                  <c:y val="-5.8142635237874484E-3"/>
                </c:manualLayout>
              </c:layout>
              <c:showVal val="1"/>
            </c:dLbl>
            <c:spPr>
              <a:noFill/>
              <a:ln w="25400">
                <a:noFill/>
              </a:ln>
            </c:spPr>
            <c:txPr>
              <a:bodyPr/>
              <a:lstStyle/>
              <a:p>
                <a:pPr>
                  <a:defRPr sz="975" b="0" i="0" u="none" strike="noStrike" baseline="0">
                    <a:solidFill>
                      <a:srgbClr val="000000"/>
                    </a:solidFill>
                    <a:latin typeface="Albertus Medium"/>
                    <a:ea typeface="Albertus Medium"/>
                    <a:cs typeface="Albertus Medium"/>
                  </a:defRPr>
                </a:pPr>
                <a:endParaRPr lang="es-PR"/>
              </a:p>
            </c:txPr>
            <c:showVal val="1"/>
          </c:dLbls>
          <c:cat>
            <c:strRef>
              <c:f>'[2]FUGAS 2011-12'!$P$6:$P$17</c:f>
              <c:strCache>
                <c:ptCount val="12"/>
                <c:pt idx="0">
                  <c:v>JUL.</c:v>
                </c:pt>
                <c:pt idx="1">
                  <c:v>AGO.</c:v>
                </c:pt>
                <c:pt idx="2">
                  <c:v>SEP.</c:v>
                </c:pt>
                <c:pt idx="3">
                  <c:v>OCT</c:v>
                </c:pt>
                <c:pt idx="4">
                  <c:v>NOV.</c:v>
                </c:pt>
                <c:pt idx="5">
                  <c:v>DIC.</c:v>
                </c:pt>
                <c:pt idx="6">
                  <c:v>ENE.</c:v>
                </c:pt>
                <c:pt idx="7">
                  <c:v>FEB. </c:v>
                </c:pt>
                <c:pt idx="8">
                  <c:v>MAR.</c:v>
                </c:pt>
                <c:pt idx="9">
                  <c:v>ABR.</c:v>
                </c:pt>
                <c:pt idx="10">
                  <c:v>MAY.</c:v>
                </c:pt>
                <c:pt idx="11">
                  <c:v>JUN.</c:v>
                </c:pt>
              </c:strCache>
            </c:strRef>
          </c:cat>
          <c:val>
            <c:numRef>
              <c:f>'[2]FUGAS 2011-12'!$Q$6:$Q$17</c:f>
              <c:numCache>
                <c:formatCode>#,##0_);[Red]\(#,##0\)</c:formatCode>
                <c:ptCount val="12"/>
                <c:pt idx="0">
                  <c:v>0</c:v>
                </c:pt>
                <c:pt idx="1">
                  <c:v>0</c:v>
                </c:pt>
                <c:pt idx="2">
                  <c:v>4</c:v>
                </c:pt>
                <c:pt idx="3">
                  <c:v>1</c:v>
                </c:pt>
                <c:pt idx="4">
                  <c:v>0</c:v>
                </c:pt>
                <c:pt idx="5">
                  <c:v>4</c:v>
                </c:pt>
                <c:pt idx="6">
                  <c:v>0</c:v>
                </c:pt>
                <c:pt idx="7">
                  <c:v>3</c:v>
                </c:pt>
                <c:pt idx="8">
                  <c:v>0</c:v>
                </c:pt>
                <c:pt idx="9">
                  <c:v>0</c:v>
                </c:pt>
                <c:pt idx="10">
                  <c:v>0</c:v>
                </c:pt>
                <c:pt idx="11">
                  <c:v>0</c:v>
                </c:pt>
              </c:numCache>
            </c:numRef>
          </c:val>
        </c:ser>
        <c:dLbls>
          <c:showVal val="1"/>
        </c:dLbls>
        <c:shape val="box"/>
        <c:axId val="186878208"/>
        <c:axId val="187076608"/>
        <c:axId val="0"/>
      </c:bar3DChart>
      <c:catAx>
        <c:axId val="186878208"/>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lbertus Medium"/>
                <a:ea typeface="Albertus Medium"/>
                <a:cs typeface="Albertus Medium"/>
              </a:defRPr>
            </a:pPr>
            <a:endParaRPr lang="es-PR"/>
          </a:p>
        </c:txPr>
        <c:crossAx val="187076608"/>
        <c:crosses val="autoZero"/>
        <c:auto val="1"/>
        <c:lblAlgn val="ctr"/>
        <c:lblOffset val="100"/>
        <c:tickLblSkip val="1"/>
        <c:tickMarkSkip val="1"/>
      </c:catAx>
      <c:valAx>
        <c:axId val="187076608"/>
        <c:scaling>
          <c:orientation val="minMax"/>
          <c:max val="10"/>
        </c:scaling>
        <c:axPos val="l"/>
        <c:numFmt formatCode="#,##0_);[Red]\(#,##0\)" sourceLinked="1"/>
        <c:tickLblPos val="nextTo"/>
        <c:spPr>
          <a:ln w="3175">
            <a:solidFill>
              <a:srgbClr val="000000"/>
            </a:solidFill>
            <a:prstDash val="solid"/>
          </a:ln>
        </c:spPr>
        <c:txPr>
          <a:bodyPr rot="0" vert="horz"/>
          <a:lstStyle/>
          <a:p>
            <a:pPr>
              <a:defRPr sz="825" b="0" i="0" u="none" strike="noStrike" baseline="0">
                <a:solidFill>
                  <a:srgbClr val="000000"/>
                </a:solidFill>
                <a:latin typeface="Albertus Medium"/>
                <a:ea typeface="Albertus Medium"/>
                <a:cs typeface="Albertus Medium"/>
              </a:defRPr>
            </a:pPr>
            <a:endParaRPr lang="es-PR"/>
          </a:p>
        </c:txPr>
        <c:crossAx val="186878208"/>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800" b="0" i="0" u="none" strike="noStrike" baseline="0">
          <a:solidFill>
            <a:srgbClr val="000000"/>
          </a:solidFill>
          <a:latin typeface="Albertus Medium"/>
          <a:ea typeface="Albertus Medium"/>
          <a:cs typeface="Albertus Medium"/>
        </a:defRPr>
      </a:pPr>
      <a:endParaRPr lang="es-PR"/>
    </a:p>
  </c:txPr>
  <c:printSettings>
    <c:headerFooter alignWithMargins="0"/>
    <c:pageMargins b="1" l="0.75000000000000311" r="0.75000000000000311" t="1" header="0.5" footer="0.5"/>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1100" b="1" i="0" u="none" strike="noStrike" baseline="0">
                <a:solidFill>
                  <a:srgbClr val="000000"/>
                </a:solidFill>
                <a:latin typeface="Arial"/>
                <a:ea typeface="Arial"/>
                <a:cs typeface="Arial"/>
              </a:defRPr>
            </a:pPr>
            <a:r>
              <a:rPr lang="es-PR"/>
              <a:t>POBLACIÓN TOTAL</a:t>
            </a:r>
          </a:p>
        </c:rich>
      </c:tx>
      <c:layout>
        <c:manualLayout>
          <c:xMode val="edge"/>
          <c:yMode val="edge"/>
          <c:x val="0.38748137108793096"/>
          <c:y val="7.8085642317380369E-2"/>
        </c:manualLayout>
      </c:layout>
      <c:spPr>
        <a:noFill/>
        <a:ln w="25400">
          <a:noFill/>
        </a:ln>
      </c:spPr>
    </c:title>
    <c:view3D>
      <c:perspective val="0"/>
    </c:view3D>
    <c:plotArea>
      <c:layout>
        <c:manualLayout>
          <c:layoutTarget val="inner"/>
          <c:xMode val="edge"/>
          <c:yMode val="edge"/>
          <c:x val="0.28315946348733234"/>
          <c:y val="0.40806095528592901"/>
          <c:w val="0.43517138599105987"/>
          <c:h val="0.2947106899287269"/>
        </c:manualLayout>
      </c:layout>
      <c:pie3DChart>
        <c:varyColors val="1"/>
        <c:ser>
          <c:idx val="0"/>
          <c:order val="0"/>
          <c:spPr>
            <a:solidFill>
              <a:srgbClr val="9999FF"/>
            </a:solidFill>
            <a:ln w="12700">
              <a:solidFill>
                <a:srgbClr val="000000"/>
              </a:solidFill>
              <a:prstDash val="solid"/>
            </a:ln>
            <a:scene3d>
              <a:camera prst="orthographicFront"/>
              <a:lightRig rig="threePt" dir="t"/>
            </a:scene3d>
            <a:sp3d>
              <a:bevelT w="114300" prst="artDeco"/>
              <a:contourClr>
                <a:srgbClr val="000000"/>
              </a:contourClr>
            </a:sp3d>
          </c:spPr>
          <c:dPt>
            <c:idx val="0"/>
            <c:spPr>
              <a:solidFill>
                <a:srgbClr val="FF00FF"/>
              </a:solidFill>
              <a:ln w="12700">
                <a:solidFill>
                  <a:srgbClr val="000000"/>
                </a:solidFill>
                <a:prstDash val="solid"/>
              </a:ln>
              <a:scene3d>
                <a:camera prst="orthographicFront"/>
                <a:lightRig rig="threePt" dir="t"/>
              </a:scene3d>
              <a:sp3d>
                <a:bevelT w="114300" prst="artDeco"/>
                <a:contourClr>
                  <a:srgbClr val="000000"/>
                </a:contourClr>
              </a:sp3d>
            </c:spPr>
          </c:dPt>
          <c:dPt>
            <c:idx val="1"/>
            <c:spPr>
              <a:solidFill>
                <a:srgbClr val="993366"/>
              </a:solidFill>
              <a:ln w="12700">
                <a:solidFill>
                  <a:srgbClr val="000000"/>
                </a:solidFill>
                <a:prstDash val="solid"/>
              </a:ln>
              <a:scene3d>
                <a:camera prst="orthographicFront"/>
                <a:lightRig rig="threePt" dir="t"/>
              </a:scene3d>
              <a:sp3d>
                <a:bevelT w="114300" prst="artDeco"/>
                <a:contourClr>
                  <a:srgbClr val="000000"/>
                </a:contourClr>
              </a:sp3d>
            </c:spPr>
          </c:dPt>
          <c:dPt>
            <c:idx val="2"/>
            <c:spPr>
              <a:solidFill>
                <a:srgbClr val="FFCC00"/>
              </a:solidFill>
              <a:ln w="12700">
                <a:solidFill>
                  <a:srgbClr val="000000"/>
                </a:solidFill>
                <a:prstDash val="solid"/>
              </a:ln>
              <a:scene3d>
                <a:camera prst="orthographicFront"/>
                <a:lightRig rig="threePt" dir="t"/>
              </a:scene3d>
              <a:sp3d>
                <a:bevelT w="114300" prst="artDeco"/>
                <a:contourClr>
                  <a:srgbClr val="000000"/>
                </a:contourClr>
              </a:sp3d>
            </c:spPr>
          </c:dPt>
          <c:dPt>
            <c:idx val="3"/>
            <c:spPr>
              <a:solidFill>
                <a:srgbClr val="FF6600"/>
              </a:solidFill>
              <a:ln w="12700">
                <a:solidFill>
                  <a:srgbClr val="000000"/>
                </a:solidFill>
                <a:prstDash val="solid"/>
              </a:ln>
              <a:scene3d>
                <a:camera prst="orthographicFront"/>
                <a:lightRig rig="threePt" dir="t"/>
              </a:scene3d>
              <a:sp3d>
                <a:bevelT w="114300" prst="artDeco"/>
                <a:contourClr>
                  <a:srgbClr val="000000"/>
                </a:contourClr>
              </a:sp3d>
            </c:spPr>
          </c:dPt>
          <c:dPt>
            <c:idx val="4"/>
            <c:spPr>
              <a:solidFill>
                <a:srgbClr val="00FF00"/>
              </a:solidFill>
              <a:ln w="12700">
                <a:solidFill>
                  <a:srgbClr val="000000"/>
                </a:solidFill>
                <a:prstDash val="solid"/>
              </a:ln>
              <a:scene3d>
                <a:camera prst="orthographicFront"/>
                <a:lightRig rig="threePt" dir="t"/>
              </a:scene3d>
              <a:sp3d>
                <a:bevelT w="114300" prst="artDeco"/>
                <a:contourClr>
                  <a:srgbClr val="000000"/>
                </a:contourClr>
              </a:sp3d>
            </c:spPr>
          </c:dPt>
          <c:dPt>
            <c:idx val="5"/>
            <c:spPr>
              <a:solidFill>
                <a:srgbClr val="FF8080"/>
              </a:solidFill>
              <a:ln w="12700">
                <a:solidFill>
                  <a:srgbClr val="000000"/>
                </a:solidFill>
                <a:prstDash val="solid"/>
              </a:ln>
              <a:scene3d>
                <a:camera prst="orthographicFront"/>
                <a:lightRig rig="threePt" dir="t"/>
              </a:scene3d>
              <a:sp3d>
                <a:bevelT w="114300" prst="artDeco"/>
                <a:contourClr>
                  <a:srgbClr val="000000"/>
                </a:contourClr>
              </a:sp3d>
            </c:spPr>
          </c:dPt>
          <c:dPt>
            <c:idx val="6"/>
            <c:spPr>
              <a:solidFill>
                <a:srgbClr val="0066CC"/>
              </a:solidFill>
              <a:ln w="12700">
                <a:solidFill>
                  <a:srgbClr val="000000"/>
                </a:solidFill>
                <a:prstDash val="solid"/>
              </a:ln>
              <a:scene3d>
                <a:camera prst="orthographicFront"/>
                <a:lightRig rig="threePt" dir="t"/>
              </a:scene3d>
              <a:sp3d>
                <a:bevelT w="114300" prst="artDeco"/>
                <a:contourClr>
                  <a:srgbClr val="000000"/>
                </a:contourClr>
              </a:sp3d>
            </c:spPr>
          </c:dPt>
          <c:dLbls>
            <c:dLbl>
              <c:idx val="0"/>
              <c:layout>
                <c:manualLayout>
                  <c:x val="-0.14852529424880009"/>
                  <c:y val="-5.2729063778866395E-2"/>
                </c:manualLayout>
              </c:layout>
              <c:dLblPos val="bestFit"/>
              <c:showCatName val="1"/>
              <c:showPercent val="1"/>
            </c:dLbl>
            <c:dLbl>
              <c:idx val="1"/>
              <c:layout>
                <c:manualLayout>
                  <c:x val="-8.6428920677016727E-2"/>
                  <c:y val="-7.2695875232220694E-2"/>
                </c:manualLayout>
              </c:layout>
              <c:dLblPos val="bestFit"/>
              <c:showCatName val="1"/>
              <c:showPercent val="1"/>
            </c:dLbl>
            <c:dLbl>
              <c:idx val="2"/>
              <c:layout>
                <c:manualLayout>
                  <c:x val="7.5841205393290145E-2"/>
                  <c:y val="-0.12559260067302672"/>
                </c:manualLayout>
              </c:layout>
              <c:dLblPos val="bestFit"/>
              <c:showCatName val="1"/>
              <c:showPercent val="1"/>
            </c:dLbl>
            <c:dLbl>
              <c:idx val="3"/>
              <c:layout>
                <c:manualLayout>
                  <c:x val="0.10389382400225312"/>
                  <c:y val="-2.0639044804537991E-2"/>
                </c:manualLayout>
              </c:layout>
              <c:dLblPos val="bestFit"/>
              <c:showCatName val="1"/>
              <c:showPercent val="1"/>
            </c:dLbl>
            <c:dLbl>
              <c:idx val="4"/>
              <c:layout>
                <c:manualLayout>
                  <c:x val="2.8871547539419173E-2"/>
                  <c:y val="-7.2046913531274787E-3"/>
                </c:manualLayout>
              </c:layout>
              <c:dLblPos val="bestFit"/>
              <c:showCatName val="1"/>
              <c:showPercent val="1"/>
            </c:dLbl>
            <c:dLbl>
              <c:idx val="5"/>
              <c:layout>
                <c:manualLayout>
                  <c:x val="0.10520545587539262"/>
                  <c:y val="1.8824120536570284E-2"/>
                </c:manualLayout>
              </c:layout>
              <c:dLblPos val="bestFit"/>
              <c:showCatName val="1"/>
              <c:showPercent val="1"/>
            </c:dLbl>
            <c:dLbl>
              <c:idx val="6"/>
              <c:layout>
                <c:manualLayout>
                  <c:x val="-2.2906853483851092E-2"/>
                  <c:y val="-5.2544741730961214E-2"/>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s-PR"/>
              </a:p>
            </c:txPr>
            <c:showCatName val="1"/>
            <c:showPercent val="1"/>
            <c:showLeaderLines val="1"/>
          </c:dLbls>
          <c:cat>
            <c:strRef>
              <c:f>'[3]GRAFICA CUST'!$N$5:$N$11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'[3]GRAFICA CUST'!$O$5:$O$11</c:f>
              <c:numCache>
                <c:formatCode>#,##0</c:formatCode>
                <c:ptCount val="7"/>
                <c:pt idx="0">
                  <c:v>158.7777777777778</c:v>
                </c:pt>
                <c:pt idx="1">
                  <c:v>279.61111111111109</c:v>
                </c:pt>
                <c:pt idx="2">
                  <c:v>3.3333333333333335</c:v>
                </c:pt>
                <c:pt idx="3">
                  <c:v>268.11111111111114</c:v>
                </c:pt>
                <c:pt idx="4">
                  <c:v>1952</c:v>
                </c:pt>
                <c:pt idx="5">
                  <c:v>3475.666666666667</c:v>
                </c:pt>
                <c:pt idx="6">
                  <c:v>3579.0000000000005</c:v>
                </c:pt>
              </c:numCache>
            </c:numRef>
          </c:val>
        </c:ser>
        <c:dLbls>
          <c:showCatName val="1"/>
          <c:showPercent val="1"/>
        </c:dLbls>
      </c:pie3DChart>
      <c:spPr>
        <a:noFill/>
        <a:ln w="25400">
          <a:noFill/>
        </a:ln>
        <a:scene3d>
          <a:camera prst="orthographicFront"/>
          <a:lightRig rig="threePt" dir="t"/>
        </a:scene3d>
        <a:sp3d>
          <a:bevelT w="114300" prst="artDeco"/>
        </a:sp3d>
      </c:spPr>
    </c:plotArea>
    <c:plotVisOnly val="1"/>
    <c:dispBlanksAs val="zero"/>
  </c:chart>
  <c:spPr>
    <a:gradFill rotWithShape="0">
      <a:gsLst>
        <a:gs pos="0">
          <a:srgbClr val="CC99FF"/>
        </a:gs>
        <a:gs pos="50000">
          <a:srgbClr val="FFFF99"/>
        </a:gs>
        <a:gs pos="100000">
          <a:srgbClr val="CC99FF"/>
        </a:gs>
      </a:gsLst>
      <a:lin ang="18900000" scaled="1"/>
    </a:gra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PR"/>
    </a:p>
  </c:txPr>
  <c:printSettings>
    <c:headerFooter alignWithMargins="0"/>
    <c:pageMargins b="1" l="0.75000000000000233" r="0.75000000000000233"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1100" b="1" i="0" u="none" strike="noStrike" baseline="0">
                <a:solidFill>
                  <a:srgbClr val="000000"/>
                </a:solidFill>
                <a:latin typeface="Calibri"/>
                <a:ea typeface="Calibri"/>
                <a:cs typeface="Calibri"/>
              </a:defRPr>
            </a:pPr>
            <a:r>
              <a:rPr lang="es-PR"/>
              <a:t>REGION ESTE</a:t>
            </a:r>
          </a:p>
        </c:rich>
      </c:tx>
    </c:title>
    <c:view3D>
      <c:rotX val="30"/>
      <c:perspective val="30"/>
    </c:view3D>
    <c:plotArea>
      <c:layout>
        <c:manualLayout>
          <c:layoutTarget val="inner"/>
          <c:xMode val="edge"/>
          <c:yMode val="edge"/>
          <c:x val="0.11194777886193623"/>
          <c:y val="0.41119921259842479"/>
          <c:w val="0.67500000000000293"/>
          <c:h val="0.53655985710119836"/>
        </c:manualLayout>
      </c:layout>
      <c:pie3DChart>
        <c:varyColors val="1"/>
        <c:ser>
          <c:idx val="0"/>
          <c:order val="0"/>
          <c:spPr>
            <a:scene3d>
              <a:camera prst="orthographicFront"/>
              <a:lightRig rig="threePt" dir="t"/>
            </a:scene3d>
            <a:sp3d>
              <a:bevelT w="114300" prst="artDeco"/>
            </a:sp3d>
          </c:spPr>
          <c:explosion val="25"/>
          <c:dLbls>
            <c:dLbl>
              <c:idx val="0"/>
              <c:layout>
                <c:manualLayout>
                  <c:x val="-0.23333431758530257"/>
                  <c:y val="2.8710994459025956E-2"/>
                </c:manualLayout>
              </c:layout>
              <c:dLblPos val="bestFit"/>
              <c:showCatName val="1"/>
              <c:showPercent val="1"/>
            </c:dLbl>
            <c:dLbl>
              <c:idx val="1"/>
              <c:layout>
                <c:manualLayout>
                  <c:x val="-0.17981835083114725"/>
                  <c:y val="-9.3974190726159798E-2"/>
                </c:manualLayout>
              </c:layout>
              <c:dLblPos val="bestFit"/>
              <c:showCatName val="1"/>
              <c:showPercent val="1"/>
            </c:dLbl>
            <c:dLbl>
              <c:idx val="3"/>
              <c:layout>
                <c:manualLayout>
                  <c:x val="0.10911585619520912"/>
                  <c:y val="-3.3713123359580044E-2"/>
                </c:manualLayout>
              </c:layout>
              <c:dLblPos val="bestFit"/>
              <c:showCatName val="1"/>
              <c:showPercent val="1"/>
            </c:dLbl>
            <c:dLbl>
              <c:idx val="4"/>
              <c:layout>
                <c:manualLayout>
                  <c:x val="6.0955017510419283E-2"/>
                  <c:y val="2.3383989501312336E-2"/>
                </c:manualLayout>
              </c:layout>
              <c:dLblPos val="bestFit"/>
              <c:showCatName val="1"/>
              <c:showPercent val="1"/>
            </c:dLbl>
            <c:dLbl>
              <c:idx val="5"/>
              <c:layout>
                <c:manualLayout>
                  <c:x val="2.0314809352000987E-2"/>
                  <c:y val="-6.574015748031496E-3"/>
                </c:manualLayout>
              </c:layout>
              <c:dLblPos val="bestFit"/>
              <c:showCatName val="1"/>
              <c:showPercent val="1"/>
            </c:dLbl>
            <c:dLbl>
              <c:idx val="6"/>
              <c:layout>
                <c:manualLayout>
                  <c:x val="-5.0677384076990378E-2"/>
                  <c:y val="3.4932195975503212E-2"/>
                </c:manualLayout>
              </c:layout>
              <c:dLblPos val="bestFit"/>
              <c:showCatName val="1"/>
              <c:showPercent val="1"/>
            </c:dLbl>
            <c:spPr>
              <a:scene3d>
                <a:camera prst="orthographicFront"/>
                <a:lightRig rig="threePt" dir="t"/>
              </a:scene3d>
              <a:sp3d>
                <a:bevelT w="114300" prst="artDeco"/>
              </a:sp3d>
            </c:spPr>
            <c:txPr>
              <a:bodyPr/>
              <a:lstStyle/>
              <a:p>
                <a:pPr>
                  <a:defRPr sz="800" b="0" i="0" u="none" strike="noStrike" baseline="0">
                    <a:solidFill>
                      <a:srgbClr val="000000"/>
                    </a:solidFill>
                    <a:latin typeface="Calibri"/>
                    <a:ea typeface="Calibri"/>
                    <a:cs typeface="Calibri"/>
                  </a:defRPr>
                </a:pPr>
                <a:endParaRPr lang="es-PR"/>
              </a:p>
            </c:txPr>
            <c:showCatName val="1"/>
            <c:showPercent val="1"/>
            <c:showLeaderLines val="1"/>
          </c:dLbls>
          <c:cat>
            <c:strRef>
              <c:f>'[3]GRAFICA CUST'!$N$15:$N$21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'[3]GRAFICA CUST'!$O$15:$O$21</c:f>
              <c:numCache>
                <c:formatCode>#,##0</c:formatCode>
                <c:ptCount val="7"/>
                <c:pt idx="0">
                  <c:v>26.833333333333336</c:v>
                </c:pt>
                <c:pt idx="1">
                  <c:v>76.555555555555543</c:v>
                </c:pt>
                <c:pt idx="2">
                  <c:v>0</c:v>
                </c:pt>
                <c:pt idx="3">
                  <c:v>162.61111111111111</c:v>
                </c:pt>
                <c:pt idx="4">
                  <c:v>1144.0555555555557</c:v>
                </c:pt>
                <c:pt idx="5">
                  <c:v>1964.1666666666667</c:v>
                </c:pt>
                <c:pt idx="6">
                  <c:v>1559.8333333333333</c:v>
                </c:pt>
              </c:numCache>
            </c:numRef>
          </c:val>
        </c:ser>
        <c:dLbls>
          <c:showCatName val="1"/>
          <c:showPercent val="1"/>
        </c:dLbls>
      </c:pie3DChart>
      <c:spPr>
        <a:noFill/>
        <a:ln w="25400">
          <a:noFill/>
        </a:ln>
      </c:spPr>
    </c:plotArea>
    <c:plotVisOnly val="1"/>
    <c:dispBlanksAs val="zero"/>
  </c:chart>
  <c:spPr>
    <a:gradFill>
      <a:gsLst>
        <a:gs pos="0">
          <a:schemeClr val="accent6">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PR"/>
    </a:p>
  </c:txPr>
  <c:printSettings>
    <c:headerFooter/>
    <c:pageMargins b="0.75000000000000233" l="0.70000000000000062" r="0.70000000000000062" t="0.75000000000000233"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s-PR"/>
  <c:chart>
    <c:title>
      <c:tx>
        <c:rich>
          <a:bodyPr/>
          <a:lstStyle/>
          <a:p>
            <a:pPr>
              <a:defRPr sz="1100" b="1" i="0" u="none" strike="noStrike" baseline="0">
                <a:solidFill>
                  <a:srgbClr val="000000"/>
                </a:solidFill>
                <a:latin typeface="Calibri"/>
                <a:ea typeface="Calibri"/>
                <a:cs typeface="Calibri"/>
              </a:defRPr>
            </a:pPr>
            <a:r>
              <a:rPr lang="es-PR"/>
              <a:t>REGION OESTE</a:t>
            </a:r>
          </a:p>
        </c:rich>
      </c:tx>
    </c:title>
    <c:view3D>
      <c:rotX val="30"/>
      <c:perspective val="30"/>
    </c:view3D>
    <c:plotArea>
      <c:layout>
        <c:manualLayout>
          <c:layoutTarget val="inner"/>
          <c:xMode val="edge"/>
          <c:yMode val="edge"/>
          <c:x val="0.22638888888888889"/>
          <c:y val="0.38072178477690288"/>
          <c:w val="0.63055555555555565"/>
          <c:h val="0.53941309419655858"/>
        </c:manualLayout>
      </c:layout>
      <c:pie3DChart>
        <c:varyColors val="1"/>
        <c:ser>
          <c:idx val="0"/>
          <c:order val="0"/>
          <c:spPr>
            <a:ln>
              <a:solidFill>
                <a:schemeClr val="accent2">
                  <a:lumMod val="40000"/>
                  <a:lumOff val="60000"/>
                </a:schemeClr>
              </a:solidFill>
            </a:ln>
            <a:effectLst>
              <a:outerShdw blurRad="50800" dist="50800" dir="5400000" algn="ctr" rotWithShape="0">
                <a:schemeClr val="accent2">
                  <a:lumMod val="60000"/>
                  <a:lumOff val="40000"/>
                </a:schemeClr>
              </a:outerShdw>
            </a:effectLst>
          </c:spPr>
          <c:dPt>
            <c:idx val="4"/>
            <c:spPr>
              <a:gradFill>
                <a:gsLst>
                  <a:gs pos="0">
                    <a:srgbClr val="03D4A8"/>
                  </a:gs>
                  <a:gs pos="25000">
                    <a:srgbClr val="21D6E0"/>
                  </a:gs>
                  <a:gs pos="75000">
                    <a:srgbClr val="0087E6"/>
                  </a:gs>
                  <a:gs pos="100000">
                    <a:srgbClr val="005CBF"/>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c:spPr>
          </c:dPt>
          <c:dPt>
            <c:idx val="5"/>
            <c:explosion val="16"/>
            <c:spPr>
              <a:gradFill>
                <a:gsLst>
                  <a:gs pos="0">
                    <a:srgbClr val="825600"/>
                  </a:gs>
                  <a:gs pos="13000">
                    <a:srgbClr val="FFA800"/>
                  </a:gs>
                  <a:gs pos="28000">
                    <a:srgbClr val="825600"/>
                  </a:gs>
                  <a:gs pos="42999">
                    <a:srgbClr val="FFA800"/>
                  </a:gs>
                  <a:gs pos="58000">
                    <a:srgbClr val="825600"/>
                  </a:gs>
                  <a:gs pos="72000">
                    <a:srgbClr val="FFA800"/>
                  </a:gs>
                  <a:gs pos="87000">
                    <a:srgbClr val="825600"/>
                  </a:gs>
                  <a:gs pos="100000">
                    <a:srgbClr val="FFA800"/>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a:scene3d>
                <a:camera prst="orthographicFront"/>
                <a:lightRig rig="threePt" dir="t"/>
              </a:scene3d>
              <a:sp3d>
                <a:bevelT w="114300" prst="artDeco"/>
                <a:contourClr>
                  <a:srgbClr val="000000"/>
                </a:contourClr>
              </a:sp3d>
            </c:spPr>
          </c:dPt>
          <c:dPt>
            <c:idx val="6"/>
            <c:spPr>
              <a:gradFill>
                <a:gsLst>
                  <a:gs pos="0">
                    <a:srgbClr val="DDEBCF"/>
                  </a:gs>
                  <a:gs pos="50000">
                    <a:srgbClr val="9CB86E"/>
                  </a:gs>
                  <a:gs pos="100000">
                    <a:srgbClr val="156B13"/>
                  </a:gs>
                </a:gsLst>
                <a:lin ang="2700000" scaled="0"/>
              </a:gradFill>
              <a:ln>
                <a:solidFill>
                  <a:schemeClr val="accent2">
                    <a:lumMod val="40000"/>
                    <a:lumOff val="60000"/>
                  </a:schemeClr>
                </a:solidFill>
              </a:ln>
              <a:effectLst>
                <a:outerShdw blurRad="50800" dist="50800" dir="5400000" algn="ctr" rotWithShape="0">
                  <a:schemeClr val="accent2">
                    <a:lumMod val="60000"/>
                    <a:lumOff val="40000"/>
                  </a:schemeClr>
                </a:outerShdw>
              </a:effectLst>
            </c:spPr>
          </c:dPt>
          <c:dLbls>
            <c:dLbl>
              <c:idx val="0"/>
              <c:layout>
                <c:manualLayout>
                  <c:x val="-0.2682761584626483"/>
                  <c:y val="-4.1979041896570875E-3"/>
                </c:manualLayout>
              </c:layout>
              <c:dLblPos val="bestFit"/>
              <c:showCatName val="1"/>
              <c:showPercent val="1"/>
            </c:dLbl>
            <c:dLbl>
              <c:idx val="1"/>
              <c:layout>
                <c:manualLayout>
                  <c:x val="-0.14468235330232906"/>
                  <c:y val="-8.2335892552084969E-2"/>
                </c:manualLayout>
              </c:layout>
              <c:dLblPos val="bestFit"/>
              <c:showCatName val="1"/>
              <c:showPercent val="1"/>
            </c:dLbl>
            <c:dLbl>
              <c:idx val="2"/>
              <c:layout>
                <c:manualLayout>
                  <c:x val="-3.08830255867142E-2"/>
                  <c:y val="-4.0085874552463985E-2"/>
                </c:manualLayout>
              </c:layout>
              <c:dLblPos val="bestFit"/>
              <c:showCatName val="1"/>
              <c:showPercent val="1"/>
            </c:dLbl>
            <c:dLbl>
              <c:idx val="3"/>
              <c:layout>
                <c:manualLayout>
                  <c:x val="0.10000414421881525"/>
                  <c:y val="-1.7659002101046574E-2"/>
                </c:manualLayout>
              </c:layout>
              <c:spPr>
                <a:noFill/>
              </c:spPr>
              <c:txPr>
                <a:bodyPr/>
                <a:lstStyle/>
                <a:p>
                  <a:pPr>
                    <a:defRPr sz="700" b="0" i="0" u="none" strike="noStrike" baseline="0">
                      <a:solidFill>
                        <a:srgbClr val="000000"/>
                      </a:solidFill>
                      <a:latin typeface="Calibri"/>
                      <a:ea typeface="Calibri"/>
                      <a:cs typeface="Calibri"/>
                    </a:defRPr>
                  </a:pPr>
                  <a:endParaRPr lang="es-PR"/>
                </a:p>
              </c:txPr>
              <c:dLblPos val="bestFit"/>
              <c:showCatName val="1"/>
              <c:showPercent val="1"/>
            </c:dLbl>
            <c:dLbl>
              <c:idx val="4"/>
              <c:layout>
                <c:manualLayout>
                  <c:x val="3.7897965879265354E-2"/>
                  <c:y val="-5.3783902012248782E-3"/>
                </c:manualLayout>
              </c:layout>
              <c:dLblPos val="bestFit"/>
              <c:showCatName val="1"/>
              <c:showPercent val="1"/>
            </c:dLbl>
            <c:dLbl>
              <c:idx val="5"/>
              <c:layout>
                <c:manualLayout>
                  <c:x val="-6.6117173949747504E-2"/>
                  <c:y val="3.0290677505710947E-2"/>
                </c:manualLayout>
              </c:layout>
              <c:spPr>
                <a:noFill/>
                <a:effectLst>
                  <a:outerShdw blurRad="50800" dist="50800" dir="5400000" algn="ctr" rotWithShape="0">
                    <a:schemeClr val="accent2">
                      <a:lumMod val="40000"/>
                      <a:lumOff val="60000"/>
                    </a:schemeClr>
                  </a:outerShdw>
                </a:effectLst>
              </c:spPr>
              <c:txPr>
                <a:bodyPr/>
                <a:lstStyle/>
                <a:p>
                  <a:pPr>
                    <a:defRPr sz="800" b="0" i="0" u="none" strike="noStrike" baseline="0">
                      <a:solidFill>
                        <a:srgbClr val="000000"/>
                      </a:solidFill>
                      <a:latin typeface="Calibri"/>
                      <a:ea typeface="Calibri"/>
                      <a:cs typeface="Calibri"/>
                    </a:defRPr>
                  </a:pPr>
                  <a:endParaRPr lang="es-PR"/>
                </a:p>
              </c:txPr>
              <c:dLblPos val="bestFit"/>
              <c:showCatName val="1"/>
              <c:showPercent val="1"/>
            </c:dLbl>
            <c:dLbl>
              <c:idx val="6"/>
              <c:layout>
                <c:manualLayout>
                  <c:x val="-6.1293610228546402E-2"/>
                  <c:y val="5.6577715815454388E-4"/>
                </c:manualLayout>
              </c:layout>
              <c:dLblPos val="bestFit"/>
              <c:showCatName val="1"/>
              <c:showPercent val="1"/>
            </c:dLbl>
            <c:spPr>
              <a:noFill/>
            </c:spPr>
            <c:txPr>
              <a:bodyPr/>
              <a:lstStyle/>
              <a:p>
                <a:pPr>
                  <a:defRPr sz="800" b="0" i="0" u="none" strike="noStrike" baseline="0">
                    <a:solidFill>
                      <a:srgbClr val="000000"/>
                    </a:solidFill>
                    <a:latin typeface="Calibri"/>
                    <a:ea typeface="Calibri"/>
                    <a:cs typeface="Calibri"/>
                  </a:defRPr>
                </a:pPr>
                <a:endParaRPr lang="es-PR"/>
              </a:p>
            </c:txPr>
            <c:showCatName val="1"/>
            <c:showPercent val="1"/>
            <c:showLeaderLines val="1"/>
          </c:dLbls>
          <c:cat>
            <c:strRef>
              <c:f>'[3]GRAFICA CUST'!$N$25:$N$31</c:f>
              <c:strCache>
                <c:ptCount val="7"/>
                <c:pt idx="0">
                  <c:v>PENDIENTE LIQUIDACIÓN</c:v>
                </c:pt>
                <c:pt idx="1">
                  <c:v>CON LIQUIDACIÓN</c:v>
                </c:pt>
                <c:pt idx="2">
                  <c:v>SIN SENTENCIA</c:v>
                </c:pt>
                <c:pt idx="3">
                  <c:v>PENSIÓN ALIMENTARIA</c:v>
                </c:pt>
                <c:pt idx="4">
                  <c:v>MAXIMA</c:v>
                </c:pt>
                <c:pt idx="5">
                  <c:v>MINIMA</c:v>
                </c:pt>
                <c:pt idx="6">
                  <c:v>MEDIANA</c:v>
                </c:pt>
              </c:strCache>
            </c:strRef>
          </c:cat>
          <c:val>
            <c:numRef>
              <c:f>'[3]GRAFICA CUST'!$O$25:$O$31</c:f>
              <c:numCache>
                <c:formatCode>#,##0</c:formatCode>
                <c:ptCount val="7"/>
                <c:pt idx="0">
                  <c:v>131.94444444444446</c:v>
                </c:pt>
                <c:pt idx="1">
                  <c:v>203.05555555555554</c:v>
                </c:pt>
                <c:pt idx="2">
                  <c:v>3.3333333333333335</c:v>
                </c:pt>
                <c:pt idx="3">
                  <c:v>105.50000000000001</c:v>
                </c:pt>
                <c:pt idx="4">
                  <c:v>807.94444444444446</c:v>
                </c:pt>
                <c:pt idx="5">
                  <c:v>1511.5</c:v>
                </c:pt>
                <c:pt idx="6">
                  <c:v>2019.1666666666672</c:v>
                </c:pt>
              </c:numCache>
            </c:numRef>
          </c:val>
        </c:ser>
        <c:dLbls>
          <c:showCatName val="1"/>
          <c:showPercent val="1"/>
        </c:dLbls>
      </c:pie3DChart>
      <c:spPr>
        <a:noFill/>
        <a:ln w="25400">
          <a:noFill/>
        </a:ln>
        <a:scene3d>
          <a:camera prst="orthographicFront"/>
          <a:lightRig rig="threePt" dir="t"/>
        </a:scene3d>
        <a:sp3d>
          <a:bevelT prst="angle"/>
        </a:sp3d>
      </c:spPr>
    </c:plotArea>
    <c:plotVisOnly val="1"/>
    <c:dispBlanksAs val="zero"/>
  </c:chart>
  <c:spPr>
    <a:gradFill>
      <a:gsLst>
        <a:gs pos="0">
          <a:schemeClr val="accent2">
            <a:lumMod val="60000"/>
            <a:lumOff val="40000"/>
          </a:schemeClr>
        </a:gs>
        <a:gs pos="50000">
          <a:srgbClr val="4F81BD">
            <a:tint val="44500"/>
            <a:satMod val="160000"/>
          </a:srgbClr>
        </a:gs>
        <a:gs pos="100000">
          <a:srgbClr val="4F81BD">
            <a:tint val="23500"/>
            <a:satMod val="160000"/>
          </a:srgbClr>
        </a:gs>
      </a:gsLst>
      <a:lin ang="5400000" scaled="0"/>
    </a:gradFill>
  </c:spPr>
  <c:txPr>
    <a:bodyPr/>
    <a:lstStyle/>
    <a:p>
      <a:pPr>
        <a:defRPr sz="1000" b="0" i="0" u="none" strike="noStrike" baseline="0">
          <a:solidFill>
            <a:srgbClr val="000000"/>
          </a:solidFill>
          <a:latin typeface="Calibri"/>
          <a:ea typeface="Calibri"/>
          <a:cs typeface="Calibri"/>
        </a:defRPr>
      </a:pPr>
      <a:endParaRPr lang="es-PR"/>
    </a:p>
  </c:txPr>
  <c:printSettings>
    <c:headerFooter/>
    <c:pageMargins b="0.75000000000000233" l="0.70000000000000062" r="0.70000000000000062" t="0.750000000000002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4.xml"/><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 Id="rId9" Type="http://schemas.openxmlformats.org/officeDocument/2006/relationships/chart" Target="../charts/chart15.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3.xml"/><Relationship Id="rId3" Type="http://schemas.openxmlformats.org/officeDocument/2006/relationships/chart" Target="../charts/chart18.xml"/><Relationship Id="rId7" Type="http://schemas.openxmlformats.org/officeDocument/2006/relationships/chart" Target="../charts/chart22.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 Id="rId9" Type="http://schemas.openxmlformats.org/officeDocument/2006/relationships/chart" Target="../charts/chart2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oneCellAnchor>
    <xdr:from>
      <xdr:col>7</xdr:col>
      <xdr:colOff>469526</xdr:colOff>
      <xdr:row>0</xdr:row>
      <xdr:rowOff>0</xdr:rowOff>
    </xdr:from>
    <xdr:ext cx="184731" cy="284157"/>
    <xdr:sp macro="" textlink="">
      <xdr:nvSpPr>
        <xdr:cNvPr id="8" name="TextBox 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4" name="TextBox 1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6" name="TextBox 1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18" name="TextBox 1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0" name="TextBox 1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2" name="TextBox 2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4" name="TextBox 2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5" name="TextBox 2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7" name="TextBox 2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28" name="TextBox 2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0" name="TextBox 2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1" name="TextBox 3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3" name="TextBox 3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4" name="TextBox 3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6" name="TextBox 3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sz="1100"/>
        </a:p>
      </xdr:txBody>
    </xdr:sp>
    <xdr:clientData/>
  </xdr:oneCellAnchor>
  <xdr:oneCellAnchor>
    <xdr:from>
      <xdr:col>7</xdr:col>
      <xdr:colOff>469526</xdr:colOff>
      <xdr:row>0</xdr:row>
      <xdr:rowOff>0</xdr:rowOff>
    </xdr:from>
    <xdr:ext cx="184731" cy="284157"/>
    <xdr:sp macro="" textlink="">
      <xdr:nvSpPr>
        <xdr:cNvPr id="37" name="TextBox 3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4" name="TextBox 4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6" name="TextBox 45"/>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5" name="TextBox 44"/>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9" name="TextBox 48"/>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8" name="TextBox 47"/>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7" name="TextBox 5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1" name="TextBox 4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3" name="TextBox 52"/>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42" name="TextBox 4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4" name="TextBox 53"/>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8" name="TextBox 57"/>
        <xdr:cNvSpPr txBox="1"/>
      </xdr:nvSpPr>
      <xdr:spPr>
        <a:xfrm>
          <a:off x="4736726" y="7648575"/>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66" name="TextBox 65"/>
        <xdr:cNvSpPr txBox="1"/>
      </xdr:nvSpPr>
      <xdr:spPr>
        <a:xfrm>
          <a:off x="4736726" y="7325285"/>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0" name="TextBox 49"/>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61" name="TextBox 6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51" name="TextBox 50"/>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oneCellAnchor>
    <xdr:from>
      <xdr:col>7</xdr:col>
      <xdr:colOff>469526</xdr:colOff>
      <xdr:row>0</xdr:row>
      <xdr:rowOff>0</xdr:rowOff>
    </xdr:from>
    <xdr:ext cx="184731" cy="284157"/>
    <xdr:sp macro="" textlink="">
      <xdr:nvSpPr>
        <xdr:cNvPr id="62" name="TextBox 61"/>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0</xdr:col>
      <xdr:colOff>38100</xdr:colOff>
      <xdr:row>6</xdr:row>
      <xdr:rowOff>114300</xdr:rowOff>
    </xdr:from>
    <xdr:to>
      <xdr:col>5</xdr:col>
      <xdr:colOff>0</xdr:colOff>
      <xdr:row>22</xdr:row>
      <xdr:rowOff>142875</xdr:rowOff>
    </xdr:to>
    <xdr:graphicFrame macro="">
      <xdr:nvGraphicFramePr>
        <xdr:cNvPr id="4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xdr:colOff>
      <xdr:row>6</xdr:row>
      <xdr:rowOff>123825</xdr:rowOff>
    </xdr:from>
    <xdr:to>
      <xdr:col>10</xdr:col>
      <xdr:colOff>47625</xdr:colOff>
      <xdr:row>23</xdr:row>
      <xdr:rowOff>0</xdr:rowOff>
    </xdr:to>
    <xdr:graphicFrame macro="">
      <xdr:nvGraphicFramePr>
        <xdr:cNvPr id="4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104775</xdr:colOff>
      <xdr:row>6</xdr:row>
      <xdr:rowOff>104775</xdr:rowOff>
    </xdr:from>
    <xdr:to>
      <xdr:col>14</xdr:col>
      <xdr:colOff>581025</xdr:colOff>
      <xdr:row>23</xdr:row>
      <xdr:rowOff>0</xdr:rowOff>
    </xdr:to>
    <xdr:graphicFrame macro="">
      <xdr:nvGraphicFramePr>
        <xdr:cNvPr id="4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11206</xdr:rowOff>
    </xdr:from>
    <xdr:to>
      <xdr:col>4</xdr:col>
      <xdr:colOff>542925</xdr:colOff>
      <xdr:row>41</xdr:row>
      <xdr:rowOff>144556</xdr:rowOff>
    </xdr:to>
    <xdr:graphicFrame macro="">
      <xdr:nvGraphicFramePr>
        <xdr:cNvPr id="6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579344</xdr:colOff>
      <xdr:row>24</xdr:row>
      <xdr:rowOff>11205</xdr:rowOff>
    </xdr:from>
    <xdr:to>
      <xdr:col>10</xdr:col>
      <xdr:colOff>12327</xdr:colOff>
      <xdr:row>41</xdr:row>
      <xdr:rowOff>154080</xdr:rowOff>
    </xdr:to>
    <xdr:graphicFrame macro="">
      <xdr:nvGraphicFramePr>
        <xdr:cNvPr id="6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7</xdr:col>
      <xdr:colOff>469526</xdr:colOff>
      <xdr:row>44</xdr:row>
      <xdr:rowOff>124385</xdr:rowOff>
    </xdr:from>
    <xdr:ext cx="184731" cy="284157"/>
    <xdr:sp macro="" textlink="">
      <xdr:nvSpPr>
        <xdr:cNvPr id="67" name="TextBox 66"/>
        <xdr:cNvSpPr txBox="1"/>
      </xdr:nvSpPr>
      <xdr:spPr>
        <a:xfrm>
          <a:off x="4736726" y="7315760"/>
          <a:ext cx="184731" cy="28415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PR"/>
        </a:p>
      </xdr:txBody>
    </xdr:sp>
    <xdr:clientData/>
  </xdr:oneCellAnchor>
  <xdr:twoCellAnchor>
    <xdr:from>
      <xdr:col>10</xdr:col>
      <xdr:colOff>35860</xdr:colOff>
      <xdr:row>24</xdr:row>
      <xdr:rowOff>22412</xdr:rowOff>
    </xdr:from>
    <xdr:to>
      <xdr:col>14</xdr:col>
      <xdr:colOff>582707</xdr:colOff>
      <xdr:row>42</xdr:row>
      <xdr:rowOff>8405</xdr:rowOff>
    </xdr:to>
    <xdr:graphicFrame macro="">
      <xdr:nvGraphicFramePr>
        <xdr:cNvPr id="68"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57</xdr:row>
      <xdr:rowOff>0</xdr:rowOff>
    </xdr:from>
    <xdr:to>
      <xdr:col>14</xdr:col>
      <xdr:colOff>0</xdr:colOff>
      <xdr:row>57</xdr:row>
      <xdr:rowOff>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57</xdr:row>
      <xdr:rowOff>0</xdr:rowOff>
    </xdr:from>
    <xdr:to>
      <xdr:col>14</xdr:col>
      <xdr:colOff>0</xdr:colOff>
      <xdr:row>57</xdr:row>
      <xdr:rowOff>0</xdr:rowOff>
    </xdr:to>
    <xdr:graphicFrame macro="">
      <xdr:nvGraphicFramePr>
        <xdr:cNvPr id="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1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1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57</xdr:row>
      <xdr:rowOff>0</xdr:rowOff>
    </xdr:from>
    <xdr:to>
      <xdr:col>14</xdr:col>
      <xdr:colOff>0</xdr:colOff>
      <xdr:row>57</xdr:row>
      <xdr:rowOff>0</xdr:rowOff>
    </xdr:to>
    <xdr:graphicFrame macro="">
      <xdr:nvGraphicFramePr>
        <xdr:cNvPr id="1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41</xdr:row>
      <xdr:rowOff>57151</xdr:rowOff>
    </xdr:from>
    <xdr:to>
      <xdr:col>13</xdr:col>
      <xdr:colOff>428625</xdr:colOff>
      <xdr:row>54</xdr:row>
      <xdr:rowOff>333375</xdr:rowOff>
    </xdr:to>
    <xdr:graphicFrame macro="">
      <xdr:nvGraphicFramePr>
        <xdr:cNvPr id="1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39</xdr:row>
      <xdr:rowOff>0</xdr:rowOff>
    </xdr:from>
    <xdr:to>
      <xdr:col>14</xdr:col>
      <xdr:colOff>0</xdr:colOff>
      <xdr:row>39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39</xdr:row>
      <xdr:rowOff>0</xdr:rowOff>
    </xdr:from>
    <xdr:to>
      <xdr:col>14</xdr:col>
      <xdr:colOff>0</xdr:colOff>
      <xdr:row>39</xdr:row>
      <xdr:rowOff>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39</xdr:row>
      <xdr:rowOff>0</xdr:rowOff>
    </xdr:from>
    <xdr:to>
      <xdr:col>14</xdr:col>
      <xdr:colOff>0</xdr:colOff>
      <xdr:row>39</xdr:row>
      <xdr:rowOff>0</xdr:rowOff>
    </xdr:to>
    <xdr:graphicFrame macro="">
      <xdr:nvGraphicFramePr>
        <xdr:cNvPr id="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10</xdr:row>
      <xdr:rowOff>133351</xdr:rowOff>
    </xdr:from>
    <xdr:to>
      <xdr:col>13</xdr:col>
      <xdr:colOff>428625</xdr:colOff>
      <xdr:row>30</xdr:row>
      <xdr:rowOff>9525</xdr:rowOff>
    </xdr:to>
    <xdr:graphicFrame macro="">
      <xdr:nvGraphicFramePr>
        <xdr:cNvPr id="1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5</xdr:row>
      <xdr:rowOff>133350</xdr:rowOff>
    </xdr:from>
    <xdr:to>
      <xdr:col>10</xdr:col>
      <xdr:colOff>447675</xdr:colOff>
      <xdr:row>23</xdr:row>
      <xdr:rowOff>190500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19050</xdr:rowOff>
    </xdr:from>
    <xdr:to>
      <xdr:col>5</xdr:col>
      <xdr:colOff>257175</xdr:colOff>
      <xdr:row>43</xdr:row>
      <xdr:rowOff>114300</xdr:rowOff>
    </xdr:to>
    <xdr:graphicFrame macro="">
      <xdr:nvGraphicFramePr>
        <xdr:cNvPr id="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323850</xdr:colOff>
      <xdr:row>28</xdr:row>
      <xdr:rowOff>9525</xdr:rowOff>
    </xdr:from>
    <xdr:to>
      <xdr:col>10</xdr:col>
      <xdr:colOff>533400</xdr:colOff>
      <xdr:row>43</xdr:row>
      <xdr:rowOff>114300</xdr:rowOff>
    </xdr:to>
    <xdr:graphicFrame macro="">
      <xdr:nvGraphicFramePr>
        <xdr:cNvPr id="1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gonzalez/Documents/LO%20DE%20MI%20MAQUINA/RECUENTO/RECUENTO%202011-12/PROMEDIO%20DIARIO%20FEBRERO%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gonzalez/Documents/LO%20DE%20MI%20MAQUINA/ESTADISTICAS%20CONSEJO%20SEGURIDAD%202011-12/FUGAS%20EN%20LAS%20INST.%20CORREC.%2011-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zgonzalez/Documents/LO%20DE%20MI%20MAQUINA/RECUENTO/RECUENTO%202011-12/PROMEDIO%20DIARIO%20MARZO%2020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E POR DIA"/>
      <sheetName val="RESUMEN"/>
      <sheetName val="PROMEDIO"/>
      <sheetName val="GRAFICA 1"/>
      <sheetName val="GRAFICA 2"/>
      <sheetName val="GRAFICA 3"/>
      <sheetName val="NIVELES DE CUSTODIA"/>
      <sheetName val="GRAFICA CUST"/>
    </sheetNames>
    <sheetDataSet>
      <sheetData sheetId="0">
        <row r="10">
          <cell r="C10">
            <v>500</v>
          </cell>
        </row>
      </sheetData>
      <sheetData sheetId="1">
        <row r="10">
          <cell r="F10">
            <v>0</v>
          </cell>
        </row>
      </sheetData>
      <sheetData sheetId="2">
        <row r="9">
          <cell r="B9">
            <v>13816</v>
          </cell>
        </row>
      </sheetData>
      <sheetData sheetId="3" refreshError="1"/>
      <sheetData sheetId="4" refreshError="1"/>
      <sheetData sheetId="5">
        <row r="11">
          <cell r="P11" t="str">
            <v>SUM</v>
          </cell>
          <cell r="Q11" t="str">
            <v>SENT</v>
          </cell>
        </row>
        <row r="12">
          <cell r="P12">
            <v>1921.95</v>
          </cell>
          <cell r="Q12">
            <v>9754.7999999999993</v>
          </cell>
        </row>
        <row r="15">
          <cell r="P15" t="str">
            <v>SUM</v>
          </cell>
          <cell r="Q15" t="str">
            <v>SENT</v>
          </cell>
        </row>
        <row r="16">
          <cell r="P16">
            <v>97.95</v>
          </cell>
          <cell r="Q16">
            <v>301.2</v>
          </cell>
        </row>
        <row r="19">
          <cell r="P19" t="str">
            <v>SUM</v>
          </cell>
          <cell r="Q19" t="str">
            <v>SENT</v>
          </cell>
        </row>
        <row r="20">
          <cell r="P20">
            <v>192.35000000000002</v>
          </cell>
          <cell r="Q20">
            <v>221.55</v>
          </cell>
        </row>
        <row r="23">
          <cell r="P23" t="str">
            <v>ESTE</v>
          </cell>
          <cell r="Q23" t="str">
            <v>OESTE</v>
          </cell>
        </row>
        <row r="24">
          <cell r="P24">
            <v>5799.4000000000005</v>
          </cell>
          <cell r="Q24">
            <v>5877.3499999999985</v>
          </cell>
        </row>
        <row r="27">
          <cell r="P27" t="str">
            <v>OCUPADA</v>
          </cell>
          <cell r="Q27" t="str">
            <v>NO OCUPADA</v>
          </cell>
        </row>
        <row r="28">
          <cell r="P28">
            <v>11676.75</v>
          </cell>
          <cell r="Q28">
            <v>1251.25</v>
          </cell>
        </row>
        <row r="31">
          <cell r="P31" t="str">
            <v>HABITABLES</v>
          </cell>
          <cell r="Q31" t="str">
            <v>NO HABITABLES</v>
          </cell>
        </row>
        <row r="32">
          <cell r="P32">
            <v>12928</v>
          </cell>
          <cell r="Q32">
            <v>888</v>
          </cell>
        </row>
      </sheetData>
      <sheetData sheetId="6">
        <row r="9">
          <cell r="G9">
            <v>3510.4500000000007</v>
          </cell>
        </row>
      </sheetData>
      <sheetData sheetId="7">
        <row r="5">
          <cell r="N5" t="str">
            <v>PENDIENTE LIQUIDACIÓN</v>
          </cell>
          <cell r="O5">
            <v>159.4</v>
          </cell>
        </row>
        <row r="6">
          <cell r="N6" t="str">
            <v>CON LIQUIDACIÓN</v>
          </cell>
          <cell r="O6">
            <v>284.5</v>
          </cell>
        </row>
        <row r="7">
          <cell r="N7" t="str">
            <v>SIN SENTENCIA</v>
          </cell>
          <cell r="O7">
            <v>0</v>
          </cell>
        </row>
        <row r="8">
          <cell r="N8" t="str">
            <v>PENSIÓN ALIMENTARIA</v>
          </cell>
          <cell r="O8">
            <v>271.45000000000005</v>
          </cell>
        </row>
        <row r="9">
          <cell r="N9" t="str">
            <v>MAXIMA</v>
          </cell>
          <cell r="O9">
            <v>1975.05</v>
          </cell>
        </row>
        <row r="10">
          <cell r="N10" t="str">
            <v>MINIMA</v>
          </cell>
          <cell r="O10">
            <v>3510.4500000000007</v>
          </cell>
        </row>
        <row r="11">
          <cell r="N11" t="str">
            <v>MEDIANA</v>
          </cell>
          <cell r="O11">
            <v>3552.75</v>
          </cell>
        </row>
        <row r="15">
          <cell r="N15" t="str">
            <v>PENDIENTE LIQUIDACIÓN</v>
          </cell>
          <cell r="O15">
            <v>26.150000000000002</v>
          </cell>
        </row>
        <row r="16">
          <cell r="N16" t="str">
            <v>CON LIQUIDACIÓN</v>
          </cell>
          <cell r="O16">
            <v>77.75</v>
          </cell>
        </row>
        <row r="17">
          <cell r="N17" t="str">
            <v>SIN SENTENCIA</v>
          </cell>
          <cell r="O17">
            <v>0</v>
          </cell>
        </row>
        <row r="18">
          <cell r="N18" t="str">
            <v>PENSIÓN ALIMENTARIA</v>
          </cell>
          <cell r="O18">
            <v>166.8</v>
          </cell>
        </row>
        <row r="19">
          <cell r="N19" t="str">
            <v>MAXIMA</v>
          </cell>
          <cell r="O19">
            <v>1158.8</v>
          </cell>
        </row>
        <row r="20">
          <cell r="N20" t="str">
            <v>MINIMA</v>
          </cell>
          <cell r="O20">
            <v>1987.7500000000002</v>
          </cell>
        </row>
        <row r="21">
          <cell r="N21" t="str">
            <v>MEDIANA</v>
          </cell>
          <cell r="O21">
            <v>1543.75</v>
          </cell>
        </row>
        <row r="25">
          <cell r="N25" t="str">
            <v>PENDIENTE LIQUIDACIÓN</v>
          </cell>
          <cell r="O25">
            <v>133.25</v>
          </cell>
        </row>
        <row r="26">
          <cell r="N26" t="str">
            <v>CON LIQUIDACIÓN</v>
          </cell>
          <cell r="O26">
            <v>206.75</v>
          </cell>
        </row>
        <row r="27">
          <cell r="N27" t="str">
            <v>SIN SENTENCIA</v>
          </cell>
          <cell r="O27">
            <v>0</v>
          </cell>
        </row>
        <row r="28">
          <cell r="N28" t="str">
            <v>PENSIÓN ALIMENTARIA</v>
          </cell>
          <cell r="O28">
            <v>104.65</v>
          </cell>
        </row>
        <row r="29">
          <cell r="N29" t="str">
            <v>MAXIMA</v>
          </cell>
          <cell r="O29">
            <v>816.25</v>
          </cell>
        </row>
        <row r="30">
          <cell r="N30" t="str">
            <v>MINIMA</v>
          </cell>
          <cell r="O30">
            <v>1522.7000000000003</v>
          </cell>
        </row>
        <row r="31">
          <cell r="N31" t="str">
            <v>MEDIANA</v>
          </cell>
          <cell r="O31">
            <v>2009.0000000000002</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000"/>
      <sheetName val="PARA COMPLEJO PONCE"/>
      <sheetName val="FUGAS 2005-06 (2)"/>
      <sheetName val="POR TIPO DE INST."/>
      <sheetName val="AÑO NATURAL 2010"/>
      <sheetName val="AÑO NATURAL 2009"/>
      <sheetName val="AÑO NATURAL 2008"/>
      <sheetName val="AÑO NATURAL 2007)"/>
      <sheetName val="AÑO NATURAL 2006"/>
      <sheetName val="AÑO NATURAL 2005"/>
      <sheetName val="BAY 308"/>
      <sheetName val="FUGAS POR TIPO DE INST0203."/>
      <sheetName val="FUGAS MUJERES02-+07"/>
      <sheetName val="FUGAS TODOS LOS AÑOS"/>
      <sheetName val="FUGAS EN LOS HAS"/>
      <sheetName val="Algunas instituciones2004-09"/>
      <sheetName val="Algunas instituciones09"/>
      <sheetName val="FUGAS DESVIO 2011-12"/>
      <sheetName val="FUGAS 2011-12"/>
      <sheetName val="FUGAS DESVIO 2010-11"/>
      <sheetName val="FUGAS 2010-11 "/>
      <sheetName val="FUGAS DE ENERO10 A SEPT.10"/>
      <sheetName val="FUGAS DESVIO 2009-10"/>
      <sheetName val="FUGAS 2009-10"/>
      <sheetName val="FUGAS DESVIO 2008-09"/>
      <sheetName val="FUGAS 2008-09"/>
      <sheetName val="FUGAS 2007-08"/>
      <sheetName val="FUGAS DESVIO 2007-08 "/>
      <sheetName val="FUGAS 2006-07"/>
      <sheetName val="FUGAS DESVIO 2006-07"/>
      <sheetName val="FUGAS DESVIO 2005-06"/>
      <sheetName val="FUGAS 2005-06"/>
      <sheetName val="FUGAS 2004-05 "/>
      <sheetName val="FUGAS 2003-04"/>
      <sheetName val="2002-03"/>
      <sheetName val="2001-02"/>
      <sheetName val="2000-01"/>
      <sheetName val="1999-00"/>
      <sheetName val="1998-99"/>
      <sheetName val="1997-98"/>
      <sheetName val="1996-97"/>
      <sheetName val="1995-96"/>
      <sheetName val="1994-95"/>
      <sheetName val="INTENTOS DE FUGA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
          <cell r="Q5" t="str">
            <v>REGULAR</v>
          </cell>
        </row>
        <row r="6">
          <cell r="P6" t="str">
            <v>JUL.</v>
          </cell>
          <cell r="Q6">
            <v>0</v>
          </cell>
        </row>
        <row r="7">
          <cell r="P7" t="str">
            <v>AGO.</v>
          </cell>
          <cell r="Q7">
            <v>0</v>
          </cell>
        </row>
        <row r="8">
          <cell r="P8" t="str">
            <v>SEP.</v>
          </cell>
          <cell r="Q8">
            <v>4</v>
          </cell>
        </row>
        <row r="9">
          <cell r="P9" t="str">
            <v>OCT</v>
          </cell>
          <cell r="Q9">
            <v>1</v>
          </cell>
        </row>
        <row r="10">
          <cell r="P10" t="str">
            <v>NOV.</v>
          </cell>
          <cell r="Q10">
            <v>0</v>
          </cell>
        </row>
        <row r="11">
          <cell r="P11" t="str">
            <v>DIC.</v>
          </cell>
          <cell r="Q11">
            <v>4</v>
          </cell>
        </row>
        <row r="12">
          <cell r="P12" t="str">
            <v>ENE.</v>
          </cell>
          <cell r="Q12">
            <v>0</v>
          </cell>
        </row>
        <row r="13">
          <cell r="P13" t="str">
            <v xml:space="preserve">FEB. </v>
          </cell>
          <cell r="Q13">
            <v>3</v>
          </cell>
        </row>
        <row r="14">
          <cell r="P14" t="str">
            <v>MAR.</v>
          </cell>
          <cell r="Q14">
            <v>0</v>
          </cell>
        </row>
        <row r="15">
          <cell r="P15" t="str">
            <v>ABR.</v>
          </cell>
          <cell r="Q15">
            <v>0</v>
          </cell>
        </row>
        <row r="16">
          <cell r="P16" t="str">
            <v>MAY.</v>
          </cell>
          <cell r="Q16">
            <v>0</v>
          </cell>
        </row>
        <row r="17">
          <cell r="P17" t="str">
            <v>JUN.</v>
          </cell>
          <cell r="Q17">
            <v>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FORME POR DIA"/>
      <sheetName val="RESUMEN"/>
      <sheetName val="PROMEDIO"/>
      <sheetName val="GRAFICA 1"/>
      <sheetName val="GRAFICA 2"/>
      <sheetName val="GRAFICA 3"/>
      <sheetName val="NIVELES DE CUSTODIA"/>
      <sheetName val="GRAFICA CUST"/>
    </sheetNames>
    <sheetDataSet>
      <sheetData sheetId="0">
        <row r="10">
          <cell r="C10">
            <v>500</v>
          </cell>
          <cell r="D10">
            <v>0</v>
          </cell>
          <cell r="F10">
            <v>0</v>
          </cell>
          <cell r="I10">
            <v>471</v>
          </cell>
          <cell r="AC10">
            <v>0</v>
          </cell>
          <cell r="AD10">
            <v>0</v>
          </cell>
        </row>
        <row r="11">
          <cell r="C11">
            <v>450</v>
          </cell>
          <cell r="D11">
            <v>0</v>
          </cell>
          <cell r="F11">
            <v>0</v>
          </cell>
          <cell r="I11">
            <v>433</v>
          </cell>
          <cell r="AC11">
            <v>0</v>
          </cell>
          <cell r="AD11">
            <v>0</v>
          </cell>
        </row>
        <row r="12">
          <cell r="C12">
            <v>36</v>
          </cell>
          <cell r="D12">
            <v>0</v>
          </cell>
          <cell r="F12">
            <v>0</v>
          </cell>
          <cell r="I12">
            <v>36</v>
          </cell>
          <cell r="AC12">
            <v>0</v>
          </cell>
          <cell r="AD12">
            <v>0</v>
          </cell>
        </row>
        <row r="13">
          <cell r="C13">
            <v>40</v>
          </cell>
          <cell r="D13">
            <v>0</v>
          </cell>
          <cell r="F13">
            <v>0</v>
          </cell>
          <cell r="I13">
            <v>31</v>
          </cell>
          <cell r="AC13">
            <v>0</v>
          </cell>
          <cell r="AD13">
            <v>0</v>
          </cell>
          <cell r="AM13">
            <v>0</v>
          </cell>
          <cell r="AN13">
            <v>31</v>
          </cell>
        </row>
        <row r="14">
          <cell r="C14">
            <v>108</v>
          </cell>
          <cell r="D14">
            <v>0</v>
          </cell>
          <cell r="F14">
            <v>0</v>
          </cell>
          <cell r="I14">
            <v>41</v>
          </cell>
          <cell r="AC14">
            <v>0</v>
          </cell>
          <cell r="AD14">
            <v>22</v>
          </cell>
        </row>
        <row r="15">
          <cell r="C15">
            <v>68</v>
          </cell>
          <cell r="D15">
            <v>0</v>
          </cell>
          <cell r="F15">
            <v>0</v>
          </cell>
          <cell r="I15">
            <v>35</v>
          </cell>
          <cell r="AC15">
            <v>0</v>
          </cell>
          <cell r="AD15">
            <v>0</v>
          </cell>
        </row>
        <row r="16">
          <cell r="C16">
            <v>108</v>
          </cell>
          <cell r="D16">
            <v>0</v>
          </cell>
          <cell r="F16">
            <v>33</v>
          </cell>
          <cell r="I16">
            <v>12</v>
          </cell>
          <cell r="AC16">
            <v>0</v>
          </cell>
          <cell r="AD16">
            <v>3</v>
          </cell>
          <cell r="AM16">
            <v>7</v>
          </cell>
          <cell r="AN16">
            <v>2</v>
          </cell>
        </row>
        <row r="17">
          <cell r="C17">
            <v>705</v>
          </cell>
          <cell r="D17">
            <v>26</v>
          </cell>
          <cell r="F17">
            <v>498</v>
          </cell>
          <cell r="I17">
            <v>223</v>
          </cell>
          <cell r="AC17">
            <v>71</v>
          </cell>
          <cell r="AD17">
            <v>12</v>
          </cell>
        </row>
        <row r="18">
          <cell r="C18">
            <v>404</v>
          </cell>
          <cell r="D18">
            <v>2</v>
          </cell>
          <cell r="F18">
            <v>6</v>
          </cell>
          <cell r="I18">
            <v>282</v>
          </cell>
          <cell r="AC18">
            <v>0</v>
          </cell>
          <cell r="AD18">
            <v>0</v>
          </cell>
        </row>
        <row r="19">
          <cell r="C19">
            <v>292</v>
          </cell>
          <cell r="D19">
            <v>3</v>
          </cell>
          <cell r="F19">
            <v>0</v>
          </cell>
          <cell r="I19">
            <v>286</v>
          </cell>
          <cell r="AC19">
            <v>0</v>
          </cell>
          <cell r="AD19">
            <v>0</v>
          </cell>
        </row>
        <row r="20">
          <cell r="C20">
            <v>1414</v>
          </cell>
          <cell r="D20">
            <v>38</v>
          </cell>
          <cell r="F20">
            <v>262</v>
          </cell>
          <cell r="I20">
            <v>1044</v>
          </cell>
          <cell r="AC20">
            <v>0</v>
          </cell>
          <cell r="AD20">
            <v>0</v>
          </cell>
        </row>
        <row r="21">
          <cell r="C21">
            <v>516</v>
          </cell>
          <cell r="D21">
            <v>47</v>
          </cell>
          <cell r="F21">
            <v>0</v>
          </cell>
          <cell r="I21">
            <v>458</v>
          </cell>
          <cell r="AC21">
            <v>0</v>
          </cell>
          <cell r="AD21">
            <v>0</v>
          </cell>
        </row>
        <row r="22">
          <cell r="C22">
            <v>320</v>
          </cell>
          <cell r="D22">
            <v>212</v>
          </cell>
          <cell r="F22">
            <v>0</v>
          </cell>
          <cell r="I22">
            <v>77</v>
          </cell>
          <cell r="AC22">
            <v>0</v>
          </cell>
          <cell r="AD22">
            <v>0</v>
          </cell>
        </row>
        <row r="23">
          <cell r="C23">
            <v>296</v>
          </cell>
          <cell r="D23">
            <v>6</v>
          </cell>
          <cell r="F23">
            <v>0</v>
          </cell>
          <cell r="I23">
            <v>285</v>
          </cell>
          <cell r="AC23">
            <v>0</v>
          </cell>
          <cell r="AD23">
            <v>0</v>
          </cell>
        </row>
        <row r="24">
          <cell r="C24">
            <v>516</v>
          </cell>
          <cell r="D24">
            <v>6</v>
          </cell>
          <cell r="F24">
            <v>0</v>
          </cell>
          <cell r="I24">
            <v>500</v>
          </cell>
          <cell r="AC24">
            <v>0</v>
          </cell>
          <cell r="AD24">
            <v>0</v>
          </cell>
        </row>
        <row r="25">
          <cell r="C25">
            <v>529</v>
          </cell>
          <cell r="D25">
            <v>27</v>
          </cell>
          <cell r="F25">
            <v>0</v>
          </cell>
          <cell r="I25">
            <v>475</v>
          </cell>
          <cell r="AC25">
            <v>0</v>
          </cell>
          <cell r="AD25">
            <v>0</v>
          </cell>
        </row>
        <row r="26">
          <cell r="C26">
            <v>476</v>
          </cell>
          <cell r="D26">
            <v>36</v>
          </cell>
          <cell r="F26">
            <v>99</v>
          </cell>
          <cell r="I26">
            <v>269</v>
          </cell>
          <cell r="AC26">
            <v>9</v>
          </cell>
          <cell r="AD26">
            <v>8</v>
          </cell>
          <cell r="AM26">
            <v>99</v>
          </cell>
          <cell r="AN26">
            <v>269</v>
          </cell>
        </row>
        <row r="27">
          <cell r="C27">
            <v>26</v>
          </cell>
          <cell r="D27">
            <v>0</v>
          </cell>
          <cell r="F27">
            <v>0</v>
          </cell>
          <cell r="I27">
            <v>9</v>
          </cell>
          <cell r="AC27">
            <v>0</v>
          </cell>
          <cell r="AD27">
            <v>0</v>
          </cell>
          <cell r="AM27">
            <v>0</v>
          </cell>
        </row>
        <row r="29">
          <cell r="C29">
            <v>534</v>
          </cell>
          <cell r="D29">
            <v>19</v>
          </cell>
          <cell r="F29">
            <v>0</v>
          </cell>
          <cell r="I29">
            <v>457</v>
          </cell>
          <cell r="AC29">
            <v>0</v>
          </cell>
          <cell r="AD29">
            <v>0</v>
          </cell>
        </row>
        <row r="30">
          <cell r="C30">
            <v>676</v>
          </cell>
          <cell r="D30">
            <v>2</v>
          </cell>
          <cell r="F30">
            <v>412</v>
          </cell>
          <cell r="I30">
            <v>222</v>
          </cell>
          <cell r="AC30">
            <v>13</v>
          </cell>
          <cell r="AD30">
            <v>4</v>
          </cell>
        </row>
        <row r="31">
          <cell r="C31">
            <v>280</v>
          </cell>
          <cell r="D31">
            <v>0</v>
          </cell>
          <cell r="F31">
            <v>0</v>
          </cell>
          <cell r="I31">
            <v>267</v>
          </cell>
          <cell r="AC31">
            <v>0</v>
          </cell>
          <cell r="AD31">
            <v>0</v>
          </cell>
        </row>
        <row r="32">
          <cell r="C32">
            <v>224</v>
          </cell>
          <cell r="D32">
            <v>2</v>
          </cell>
          <cell r="F32">
            <v>0</v>
          </cell>
          <cell r="I32">
            <v>191</v>
          </cell>
          <cell r="AC32">
            <v>0</v>
          </cell>
          <cell r="AD32">
            <v>0</v>
          </cell>
        </row>
        <row r="33">
          <cell r="C33">
            <v>192</v>
          </cell>
          <cell r="D33">
            <v>0</v>
          </cell>
          <cell r="F33">
            <v>0</v>
          </cell>
          <cell r="I33">
            <v>167</v>
          </cell>
          <cell r="AC33">
            <v>0</v>
          </cell>
          <cell r="AD33">
            <v>0</v>
          </cell>
        </row>
        <row r="34">
          <cell r="C34">
            <v>528</v>
          </cell>
          <cell r="D34">
            <v>16</v>
          </cell>
          <cell r="F34">
            <v>85</v>
          </cell>
          <cell r="I34">
            <v>391</v>
          </cell>
          <cell r="AC34">
            <v>85</v>
          </cell>
          <cell r="AD34">
            <v>174</v>
          </cell>
        </row>
        <row r="35">
          <cell r="C35">
            <v>246</v>
          </cell>
          <cell r="D35">
            <v>0</v>
          </cell>
          <cell r="F35">
            <v>203</v>
          </cell>
          <cell r="I35">
            <v>35</v>
          </cell>
          <cell r="AC35">
            <v>0</v>
          </cell>
          <cell r="AD35">
            <v>0</v>
          </cell>
        </row>
        <row r="36">
          <cell r="C36">
            <v>56</v>
          </cell>
          <cell r="D36">
            <v>0</v>
          </cell>
          <cell r="F36">
            <v>0</v>
          </cell>
          <cell r="I36">
            <v>44</v>
          </cell>
          <cell r="AC36">
            <v>0</v>
          </cell>
          <cell r="AD36">
            <v>0</v>
          </cell>
        </row>
        <row r="37">
          <cell r="C37">
            <v>420</v>
          </cell>
          <cell r="D37">
            <v>5</v>
          </cell>
          <cell r="F37">
            <v>2</v>
          </cell>
          <cell r="I37">
            <v>370</v>
          </cell>
          <cell r="AC37">
            <v>0</v>
          </cell>
          <cell r="AD37">
            <v>0</v>
          </cell>
        </row>
        <row r="38">
          <cell r="C38">
            <v>831</v>
          </cell>
          <cell r="D38">
            <v>254</v>
          </cell>
          <cell r="F38">
            <v>0</v>
          </cell>
          <cell r="I38">
            <v>542</v>
          </cell>
          <cell r="AC38">
            <v>0</v>
          </cell>
          <cell r="AD38">
            <v>0</v>
          </cell>
        </row>
        <row r="39">
          <cell r="C39">
            <v>486</v>
          </cell>
          <cell r="D39">
            <v>6</v>
          </cell>
          <cell r="F39">
            <v>17</v>
          </cell>
          <cell r="I39">
            <v>354</v>
          </cell>
          <cell r="AC39">
            <v>3</v>
          </cell>
          <cell r="AD39">
            <v>1</v>
          </cell>
        </row>
        <row r="40">
          <cell r="C40">
            <v>50</v>
          </cell>
          <cell r="D40">
            <v>0</v>
          </cell>
          <cell r="F40">
            <v>0</v>
          </cell>
          <cell r="I40">
            <v>24</v>
          </cell>
          <cell r="AC40">
            <v>0</v>
          </cell>
          <cell r="AD40">
            <v>0</v>
          </cell>
        </row>
        <row r="41">
          <cell r="C41">
            <v>546</v>
          </cell>
          <cell r="D41">
            <v>2</v>
          </cell>
          <cell r="F41">
            <v>0</v>
          </cell>
          <cell r="I41">
            <v>533</v>
          </cell>
          <cell r="AC41">
            <v>0</v>
          </cell>
          <cell r="AD41">
            <v>0</v>
          </cell>
        </row>
        <row r="42">
          <cell r="C42">
            <v>152</v>
          </cell>
          <cell r="D42">
            <v>0</v>
          </cell>
          <cell r="F42">
            <v>0</v>
          </cell>
          <cell r="I42">
            <v>96</v>
          </cell>
          <cell r="AC42">
            <v>0</v>
          </cell>
          <cell r="AD42">
            <v>0</v>
          </cell>
        </row>
        <row r="43">
          <cell r="C43">
            <v>908</v>
          </cell>
          <cell r="D43">
            <v>78</v>
          </cell>
          <cell r="F43">
            <v>171</v>
          </cell>
          <cell r="I43">
            <v>587</v>
          </cell>
          <cell r="AC43">
            <v>9</v>
          </cell>
          <cell r="AD43">
            <v>5</v>
          </cell>
        </row>
        <row r="44">
          <cell r="C44">
            <v>75</v>
          </cell>
          <cell r="D44">
            <v>0</v>
          </cell>
          <cell r="F44">
            <v>0</v>
          </cell>
          <cell r="I44">
            <v>52</v>
          </cell>
          <cell r="AC44">
            <v>0</v>
          </cell>
          <cell r="AD44">
            <v>0</v>
          </cell>
        </row>
        <row r="45">
          <cell r="C45">
            <v>0</v>
          </cell>
          <cell r="D45">
            <v>0</v>
          </cell>
          <cell r="F45">
            <v>0</v>
          </cell>
          <cell r="I45">
            <v>0</v>
          </cell>
          <cell r="AC45">
            <v>0</v>
          </cell>
          <cell r="AD45">
            <v>0</v>
          </cell>
        </row>
        <row r="46">
          <cell r="C46">
            <v>400</v>
          </cell>
          <cell r="D46">
            <v>50</v>
          </cell>
          <cell r="F46">
            <v>0</v>
          </cell>
          <cell r="I46">
            <v>340</v>
          </cell>
          <cell r="AC46">
            <v>0</v>
          </cell>
          <cell r="AD46">
            <v>0</v>
          </cell>
        </row>
        <row r="47">
          <cell r="C47">
            <v>384</v>
          </cell>
          <cell r="D47">
            <v>48</v>
          </cell>
          <cell r="F47">
            <v>209</v>
          </cell>
          <cell r="I47">
            <v>108</v>
          </cell>
          <cell r="AC47">
            <v>0</v>
          </cell>
          <cell r="AD47">
            <v>0</v>
          </cell>
        </row>
        <row r="48">
          <cell r="C48">
            <v>24</v>
          </cell>
          <cell r="D48">
            <v>0</v>
          </cell>
          <cell r="F48">
            <v>0</v>
          </cell>
          <cell r="I48">
            <v>22</v>
          </cell>
          <cell r="AC48">
            <v>0</v>
          </cell>
          <cell r="AD48">
            <v>0</v>
          </cell>
        </row>
        <row r="1494">
          <cell r="C1494">
            <v>500</v>
          </cell>
          <cell r="D1494">
            <v>0</v>
          </cell>
          <cell r="F1494">
            <v>0</v>
          </cell>
          <cell r="I1494">
            <v>484</v>
          </cell>
          <cell r="AC1494">
            <v>0</v>
          </cell>
          <cell r="AD1494">
            <v>0</v>
          </cell>
        </row>
        <row r="1495">
          <cell r="C1495">
            <v>450</v>
          </cell>
          <cell r="D1495">
            <v>0</v>
          </cell>
          <cell r="F1495">
            <v>0</v>
          </cell>
          <cell r="I1495">
            <v>437</v>
          </cell>
          <cell r="AC1495">
            <v>0</v>
          </cell>
          <cell r="AD1495">
            <v>0</v>
          </cell>
        </row>
        <row r="1496">
          <cell r="C1496">
            <v>36</v>
          </cell>
          <cell r="D1496">
            <v>0</v>
          </cell>
          <cell r="F1496">
            <v>0</v>
          </cell>
          <cell r="I1496">
            <v>34</v>
          </cell>
          <cell r="AC1496">
            <v>0</v>
          </cell>
          <cell r="AD1496">
            <v>0</v>
          </cell>
        </row>
        <row r="1497">
          <cell r="C1497">
            <v>40</v>
          </cell>
          <cell r="D1497">
            <v>0</v>
          </cell>
          <cell r="F1497">
            <v>0</v>
          </cell>
          <cell r="I1497">
            <v>32</v>
          </cell>
          <cell r="AC1497">
            <v>0</v>
          </cell>
          <cell r="AD1497">
            <v>0</v>
          </cell>
          <cell r="AM1497">
            <v>0</v>
          </cell>
          <cell r="AN1497">
            <v>32</v>
          </cell>
        </row>
        <row r="1498">
          <cell r="C1498">
            <v>108</v>
          </cell>
          <cell r="D1498">
            <v>0</v>
          </cell>
          <cell r="F1498">
            <v>0</v>
          </cell>
          <cell r="I1498">
            <v>38</v>
          </cell>
          <cell r="AC1498">
            <v>0</v>
          </cell>
          <cell r="AD1498">
            <v>19</v>
          </cell>
        </row>
        <row r="1499">
          <cell r="C1499">
            <v>68</v>
          </cell>
          <cell r="D1499">
            <v>0</v>
          </cell>
          <cell r="F1499">
            <v>0</v>
          </cell>
          <cell r="I1499">
            <v>37</v>
          </cell>
          <cell r="AC1499">
            <v>0</v>
          </cell>
          <cell r="AD1499">
            <v>0</v>
          </cell>
        </row>
        <row r="1500">
          <cell r="C1500">
            <v>108</v>
          </cell>
          <cell r="D1500">
            <v>0</v>
          </cell>
          <cell r="F1500">
            <v>35</v>
          </cell>
          <cell r="I1500">
            <v>13</v>
          </cell>
          <cell r="AC1500">
            <v>1</v>
          </cell>
          <cell r="AD1500">
            <v>0</v>
          </cell>
          <cell r="AM1500">
            <v>3</v>
          </cell>
          <cell r="AN1500">
            <v>5</v>
          </cell>
        </row>
        <row r="1501">
          <cell r="C1501">
            <v>705</v>
          </cell>
          <cell r="D1501">
            <v>6</v>
          </cell>
          <cell r="F1501">
            <v>576</v>
          </cell>
          <cell r="I1501">
            <v>157</v>
          </cell>
          <cell r="AC1501">
            <v>70</v>
          </cell>
          <cell r="AD1501">
            <v>16</v>
          </cell>
        </row>
        <row r="1502">
          <cell r="C1502">
            <v>404</v>
          </cell>
          <cell r="D1502">
            <v>2</v>
          </cell>
          <cell r="F1502">
            <v>5</v>
          </cell>
          <cell r="I1502">
            <v>287</v>
          </cell>
          <cell r="AC1502">
            <v>0</v>
          </cell>
          <cell r="AD1502">
            <v>0</v>
          </cell>
        </row>
        <row r="1503">
          <cell r="C1503">
            <v>292</v>
          </cell>
          <cell r="D1503">
            <v>3</v>
          </cell>
          <cell r="F1503">
            <v>0</v>
          </cell>
          <cell r="I1503">
            <v>287</v>
          </cell>
          <cell r="AC1503">
            <v>0</v>
          </cell>
          <cell r="AD1503">
            <v>0</v>
          </cell>
        </row>
        <row r="1504">
          <cell r="C1504">
            <v>1414</v>
          </cell>
          <cell r="D1504">
            <v>0</v>
          </cell>
          <cell r="F1504">
            <v>293</v>
          </cell>
          <cell r="I1504">
            <v>1018</v>
          </cell>
          <cell r="AC1504">
            <v>0</v>
          </cell>
          <cell r="AD1504">
            <v>0</v>
          </cell>
        </row>
        <row r="1505">
          <cell r="C1505">
            <v>516</v>
          </cell>
          <cell r="D1505">
            <v>4</v>
          </cell>
          <cell r="F1505">
            <v>0</v>
          </cell>
          <cell r="I1505">
            <v>488</v>
          </cell>
          <cell r="AC1505">
            <v>0</v>
          </cell>
          <cell r="AD1505">
            <v>0</v>
          </cell>
        </row>
        <row r="1506">
          <cell r="C1506">
            <v>36</v>
          </cell>
          <cell r="D1506">
            <v>0</v>
          </cell>
          <cell r="F1506">
            <v>0</v>
          </cell>
          <cell r="I1506">
            <v>16</v>
          </cell>
          <cell r="AC1506">
            <v>0</v>
          </cell>
          <cell r="AD1506">
            <v>0</v>
          </cell>
          <cell r="AM1506">
            <v>0</v>
          </cell>
          <cell r="AN1506">
            <v>16</v>
          </cell>
        </row>
        <row r="1507">
          <cell r="C1507">
            <v>404</v>
          </cell>
          <cell r="D1507">
            <v>5</v>
          </cell>
          <cell r="F1507">
            <v>0</v>
          </cell>
          <cell r="I1507">
            <v>373</v>
          </cell>
          <cell r="AC1507">
            <v>0</v>
          </cell>
          <cell r="AD1507">
            <v>0</v>
          </cell>
        </row>
        <row r="1508">
          <cell r="C1508">
            <v>516</v>
          </cell>
          <cell r="D1508">
            <v>5</v>
          </cell>
          <cell r="F1508">
            <v>0</v>
          </cell>
          <cell r="I1508">
            <v>458</v>
          </cell>
          <cell r="AC1508">
            <v>0</v>
          </cell>
          <cell r="AD1508">
            <v>0</v>
          </cell>
        </row>
        <row r="1509">
          <cell r="C1509">
            <v>529</v>
          </cell>
          <cell r="D1509">
            <v>24</v>
          </cell>
          <cell r="F1509">
            <v>0</v>
          </cell>
          <cell r="I1509">
            <v>463</v>
          </cell>
          <cell r="AC1509">
            <v>0</v>
          </cell>
          <cell r="AD1509">
            <v>0</v>
          </cell>
        </row>
        <row r="1510">
          <cell r="C1510">
            <v>476</v>
          </cell>
          <cell r="D1510">
            <v>28</v>
          </cell>
          <cell r="F1510">
            <v>115</v>
          </cell>
          <cell r="I1510">
            <v>250</v>
          </cell>
          <cell r="AC1510">
            <v>6</v>
          </cell>
          <cell r="AD1510">
            <v>9</v>
          </cell>
          <cell r="AM1510">
            <v>115</v>
          </cell>
          <cell r="AN1510">
            <v>250</v>
          </cell>
        </row>
        <row r="1511">
          <cell r="C1511">
            <v>26</v>
          </cell>
          <cell r="D1511">
            <v>0</v>
          </cell>
          <cell r="F1511">
            <v>0</v>
          </cell>
          <cell r="I1511">
            <v>9</v>
          </cell>
          <cell r="AC1511">
            <v>0</v>
          </cell>
          <cell r="AD1511">
            <v>0</v>
          </cell>
          <cell r="AM1511">
            <v>0</v>
          </cell>
        </row>
        <row r="1513">
          <cell r="C1513">
            <v>534</v>
          </cell>
          <cell r="D1513">
            <v>17</v>
          </cell>
          <cell r="F1513">
            <v>0</v>
          </cell>
          <cell r="I1513">
            <v>439</v>
          </cell>
          <cell r="AC1513">
            <v>0</v>
          </cell>
          <cell r="AD1513">
            <v>0</v>
          </cell>
        </row>
        <row r="1514">
          <cell r="C1514">
            <v>676</v>
          </cell>
          <cell r="D1514">
            <v>6</v>
          </cell>
          <cell r="F1514">
            <v>415</v>
          </cell>
          <cell r="I1514">
            <v>172</v>
          </cell>
          <cell r="AC1514">
            <v>21</v>
          </cell>
          <cell r="AD1514">
            <v>0</v>
          </cell>
        </row>
        <row r="1515">
          <cell r="C1515">
            <v>280</v>
          </cell>
          <cell r="D1515">
            <v>1</v>
          </cell>
          <cell r="F1515">
            <v>0</v>
          </cell>
          <cell r="I1515">
            <v>270</v>
          </cell>
          <cell r="AC1515">
            <v>0</v>
          </cell>
          <cell r="AD1515">
            <v>0</v>
          </cell>
        </row>
        <row r="1516">
          <cell r="C1516">
            <v>224</v>
          </cell>
          <cell r="D1516">
            <v>2</v>
          </cell>
          <cell r="F1516">
            <v>0</v>
          </cell>
          <cell r="I1516">
            <v>171</v>
          </cell>
          <cell r="AC1516">
            <v>0</v>
          </cell>
          <cell r="AD1516">
            <v>0</v>
          </cell>
        </row>
        <row r="1517">
          <cell r="C1517">
            <v>192</v>
          </cell>
          <cell r="D1517">
            <v>0</v>
          </cell>
          <cell r="F1517">
            <v>0</v>
          </cell>
          <cell r="I1517">
            <v>151</v>
          </cell>
          <cell r="AC1517">
            <v>0</v>
          </cell>
          <cell r="AD1517">
            <v>0</v>
          </cell>
        </row>
        <row r="1518">
          <cell r="C1518">
            <v>528</v>
          </cell>
          <cell r="D1518">
            <v>20</v>
          </cell>
          <cell r="F1518">
            <v>80</v>
          </cell>
          <cell r="I1518">
            <v>377</v>
          </cell>
          <cell r="AC1518">
            <v>80</v>
          </cell>
          <cell r="AD1518">
            <v>184</v>
          </cell>
        </row>
        <row r="1519">
          <cell r="C1519">
            <v>246</v>
          </cell>
          <cell r="D1519">
            <v>7</v>
          </cell>
          <cell r="F1519">
            <v>201</v>
          </cell>
          <cell r="I1519">
            <v>33</v>
          </cell>
          <cell r="AC1519">
            <v>0</v>
          </cell>
          <cell r="AD1519">
            <v>0</v>
          </cell>
        </row>
        <row r="1520">
          <cell r="C1520">
            <v>56</v>
          </cell>
          <cell r="D1520">
            <v>0</v>
          </cell>
          <cell r="F1520">
            <v>0</v>
          </cell>
          <cell r="I1520">
            <v>46</v>
          </cell>
          <cell r="AC1520">
            <v>0</v>
          </cell>
          <cell r="AD1520">
            <v>0</v>
          </cell>
        </row>
        <row r="1521">
          <cell r="C1521">
            <v>420</v>
          </cell>
          <cell r="D1521">
            <v>5</v>
          </cell>
          <cell r="F1521">
            <v>2</v>
          </cell>
          <cell r="I1521">
            <v>367</v>
          </cell>
          <cell r="AC1521">
            <v>0</v>
          </cell>
          <cell r="AD1521">
            <v>0</v>
          </cell>
        </row>
        <row r="1522">
          <cell r="C1522">
            <v>831</v>
          </cell>
          <cell r="D1522">
            <v>254</v>
          </cell>
          <cell r="F1522">
            <v>0</v>
          </cell>
          <cell r="I1522">
            <v>550</v>
          </cell>
          <cell r="AC1522">
            <v>0</v>
          </cell>
          <cell r="AD1522">
            <v>0</v>
          </cell>
        </row>
        <row r="1523">
          <cell r="C1523">
            <v>486</v>
          </cell>
          <cell r="D1523">
            <v>6</v>
          </cell>
          <cell r="F1523">
            <v>19</v>
          </cell>
          <cell r="I1523">
            <v>380</v>
          </cell>
          <cell r="AC1523">
            <v>3</v>
          </cell>
          <cell r="AD1523">
            <v>0</v>
          </cell>
        </row>
        <row r="1524">
          <cell r="C1524">
            <v>50</v>
          </cell>
          <cell r="D1524">
            <v>0</v>
          </cell>
          <cell r="F1524">
            <v>0</v>
          </cell>
          <cell r="I1524">
            <v>24</v>
          </cell>
          <cell r="AC1524">
            <v>0</v>
          </cell>
          <cell r="AD1524">
            <v>0</v>
          </cell>
        </row>
        <row r="1525">
          <cell r="C1525">
            <v>546</v>
          </cell>
          <cell r="D1525">
            <v>2</v>
          </cell>
          <cell r="F1525">
            <v>0</v>
          </cell>
          <cell r="I1525">
            <v>519</v>
          </cell>
          <cell r="AC1525">
            <v>0</v>
          </cell>
          <cell r="AD1525">
            <v>0</v>
          </cell>
        </row>
        <row r="1526">
          <cell r="C1526">
            <v>152</v>
          </cell>
          <cell r="D1526">
            <v>0</v>
          </cell>
          <cell r="F1526">
            <v>0</v>
          </cell>
          <cell r="I1526">
            <v>87</v>
          </cell>
          <cell r="AC1526">
            <v>0</v>
          </cell>
          <cell r="AD1526">
            <v>0</v>
          </cell>
        </row>
        <row r="1527">
          <cell r="C1527">
            <v>908</v>
          </cell>
          <cell r="D1527">
            <v>0</v>
          </cell>
          <cell r="F1527">
            <v>236</v>
          </cell>
          <cell r="I1527">
            <v>552</v>
          </cell>
          <cell r="AC1527">
            <v>23</v>
          </cell>
          <cell r="AD1527">
            <v>5</v>
          </cell>
        </row>
        <row r="1528">
          <cell r="C1528">
            <v>75</v>
          </cell>
          <cell r="D1528">
            <v>0</v>
          </cell>
          <cell r="F1528">
            <v>0</v>
          </cell>
          <cell r="I1528">
            <v>54</v>
          </cell>
          <cell r="AC1528">
            <v>0</v>
          </cell>
          <cell r="AD1528">
            <v>0</v>
          </cell>
        </row>
        <row r="1529">
          <cell r="C1529">
            <v>0</v>
          </cell>
          <cell r="D1529">
            <v>0</v>
          </cell>
          <cell r="F1529">
            <v>0</v>
          </cell>
          <cell r="I1529">
            <v>0</v>
          </cell>
          <cell r="AC1529">
            <v>0</v>
          </cell>
          <cell r="AD1529">
            <v>0</v>
          </cell>
        </row>
        <row r="1530">
          <cell r="C1530">
            <v>400</v>
          </cell>
          <cell r="D1530">
            <v>0</v>
          </cell>
          <cell r="F1530">
            <v>0</v>
          </cell>
          <cell r="I1530">
            <v>347</v>
          </cell>
          <cell r="AC1530">
            <v>0</v>
          </cell>
          <cell r="AD1530">
            <v>0</v>
          </cell>
        </row>
        <row r="1531">
          <cell r="C1531">
            <v>384</v>
          </cell>
          <cell r="D1531">
            <v>0</v>
          </cell>
          <cell r="F1531">
            <v>237</v>
          </cell>
          <cell r="I1531">
            <v>115</v>
          </cell>
          <cell r="AC1531">
            <v>0</v>
          </cell>
          <cell r="AD1531">
            <v>0</v>
          </cell>
        </row>
        <row r="1532">
          <cell r="C1532">
            <v>24</v>
          </cell>
          <cell r="D1532">
            <v>0</v>
          </cell>
          <cell r="F1532">
            <v>0</v>
          </cell>
          <cell r="I1532">
            <v>24</v>
          </cell>
          <cell r="AC1532">
            <v>0</v>
          </cell>
          <cell r="AD1532">
            <v>0</v>
          </cell>
        </row>
      </sheetData>
      <sheetData sheetId="1">
        <row r="10">
          <cell r="F10">
            <v>0</v>
          </cell>
          <cell r="I10">
            <v>8436</v>
          </cell>
          <cell r="J10">
            <v>8436</v>
          </cell>
          <cell r="L10">
            <v>0</v>
          </cell>
          <cell r="M10">
            <v>0</v>
          </cell>
          <cell r="O10">
            <v>0</v>
          </cell>
          <cell r="P10">
            <v>0</v>
          </cell>
          <cell r="S10">
            <v>0</v>
          </cell>
          <cell r="T10">
            <v>0</v>
          </cell>
          <cell r="AC10">
            <v>0</v>
          </cell>
          <cell r="AD10">
            <v>0</v>
          </cell>
        </row>
        <row r="11">
          <cell r="F11">
            <v>0</v>
          </cell>
          <cell r="I11">
            <v>7838</v>
          </cell>
          <cell r="J11">
            <v>2100</v>
          </cell>
          <cell r="L11">
            <v>5687</v>
          </cell>
          <cell r="M11">
            <v>0</v>
          </cell>
          <cell r="O11">
            <v>0</v>
          </cell>
          <cell r="P11">
            <v>0</v>
          </cell>
          <cell r="S11">
            <v>0</v>
          </cell>
          <cell r="T11">
            <v>51</v>
          </cell>
          <cell r="AC11">
            <v>0</v>
          </cell>
          <cell r="AD11">
            <v>0</v>
          </cell>
        </row>
        <row r="12">
          <cell r="F12">
            <v>0</v>
          </cell>
          <cell r="I12">
            <v>627</v>
          </cell>
          <cell r="J12">
            <v>0</v>
          </cell>
          <cell r="L12">
            <v>0</v>
          </cell>
          <cell r="M12">
            <v>0</v>
          </cell>
          <cell r="O12">
            <v>0</v>
          </cell>
          <cell r="P12">
            <v>0</v>
          </cell>
          <cell r="S12">
            <v>0</v>
          </cell>
          <cell r="T12">
            <v>627</v>
          </cell>
          <cell r="AC12">
            <v>0</v>
          </cell>
          <cell r="AD12">
            <v>0</v>
          </cell>
        </row>
        <row r="13">
          <cell r="F13">
            <v>0</v>
          </cell>
          <cell r="I13">
            <v>574</v>
          </cell>
          <cell r="J13">
            <v>574</v>
          </cell>
          <cell r="L13">
            <v>0</v>
          </cell>
          <cell r="M13">
            <v>0</v>
          </cell>
          <cell r="O13">
            <v>0</v>
          </cell>
          <cell r="P13">
            <v>0</v>
          </cell>
          <cell r="S13">
            <v>0</v>
          </cell>
          <cell r="T13">
            <v>0</v>
          </cell>
          <cell r="AC13">
            <v>0</v>
          </cell>
          <cell r="AD13">
            <v>0</v>
          </cell>
          <cell r="AM13">
            <v>0</v>
          </cell>
          <cell r="AN13">
            <v>574</v>
          </cell>
        </row>
        <row r="14">
          <cell r="F14">
            <v>0</v>
          </cell>
          <cell r="I14">
            <v>636</v>
          </cell>
          <cell r="J14">
            <v>406</v>
          </cell>
          <cell r="L14">
            <v>230</v>
          </cell>
          <cell r="M14">
            <v>0</v>
          </cell>
          <cell r="O14">
            <v>0</v>
          </cell>
          <cell r="P14">
            <v>0</v>
          </cell>
          <cell r="S14">
            <v>0</v>
          </cell>
          <cell r="T14">
            <v>0</v>
          </cell>
          <cell r="AC14">
            <v>0</v>
          </cell>
          <cell r="AD14">
            <v>314</v>
          </cell>
        </row>
        <row r="15">
          <cell r="F15">
            <v>0</v>
          </cell>
          <cell r="I15">
            <v>624</v>
          </cell>
          <cell r="J15">
            <v>624</v>
          </cell>
          <cell r="L15">
            <v>0</v>
          </cell>
          <cell r="M15">
            <v>0</v>
          </cell>
          <cell r="O15">
            <v>0</v>
          </cell>
          <cell r="P15">
            <v>0</v>
          </cell>
          <cell r="S15">
            <v>0</v>
          </cell>
          <cell r="T15">
            <v>0</v>
          </cell>
          <cell r="AC15">
            <v>0</v>
          </cell>
          <cell r="AD15">
            <v>0</v>
          </cell>
        </row>
        <row r="16">
          <cell r="F16">
            <v>700</v>
          </cell>
          <cell r="I16">
            <v>192</v>
          </cell>
          <cell r="J16">
            <v>45</v>
          </cell>
          <cell r="L16">
            <v>90</v>
          </cell>
          <cell r="M16">
            <v>36</v>
          </cell>
          <cell r="O16">
            <v>0</v>
          </cell>
          <cell r="P16">
            <v>0</v>
          </cell>
          <cell r="S16">
            <v>16</v>
          </cell>
          <cell r="T16">
            <v>5</v>
          </cell>
          <cell r="AC16">
            <v>42</v>
          </cell>
          <cell r="AD16">
            <v>13</v>
          </cell>
          <cell r="AM16">
            <v>155</v>
          </cell>
          <cell r="AN16">
            <v>30</v>
          </cell>
        </row>
        <row r="17">
          <cell r="F17">
            <v>8305</v>
          </cell>
          <cell r="I17">
            <v>3693</v>
          </cell>
          <cell r="J17">
            <v>698</v>
          </cell>
          <cell r="L17">
            <v>519</v>
          </cell>
          <cell r="M17">
            <v>286</v>
          </cell>
          <cell r="O17">
            <v>0</v>
          </cell>
          <cell r="P17">
            <v>480</v>
          </cell>
          <cell r="S17">
            <v>972</v>
          </cell>
          <cell r="T17">
            <v>738</v>
          </cell>
          <cell r="AC17">
            <v>1209</v>
          </cell>
          <cell r="AD17">
            <v>304</v>
          </cell>
        </row>
        <row r="18">
          <cell r="F18">
            <v>95</v>
          </cell>
          <cell r="I18">
            <v>5151</v>
          </cell>
          <cell r="J18">
            <v>3384</v>
          </cell>
          <cell r="L18">
            <v>1571</v>
          </cell>
          <cell r="M18">
            <v>157</v>
          </cell>
          <cell r="O18">
            <v>0</v>
          </cell>
          <cell r="P18">
            <v>0</v>
          </cell>
          <cell r="S18">
            <v>39</v>
          </cell>
          <cell r="T18">
            <v>0</v>
          </cell>
          <cell r="AC18">
            <v>0</v>
          </cell>
          <cell r="AD18">
            <v>0</v>
          </cell>
        </row>
        <row r="19">
          <cell r="F19">
            <v>0</v>
          </cell>
          <cell r="I19">
            <v>5146</v>
          </cell>
          <cell r="J19">
            <v>0</v>
          </cell>
          <cell r="L19">
            <v>39</v>
          </cell>
          <cell r="M19">
            <v>5107</v>
          </cell>
          <cell r="O19">
            <v>0</v>
          </cell>
          <cell r="P19">
            <v>0</v>
          </cell>
          <cell r="S19">
            <v>0</v>
          </cell>
          <cell r="T19">
            <v>0</v>
          </cell>
          <cell r="AC19">
            <v>0</v>
          </cell>
          <cell r="AD19">
            <v>0</v>
          </cell>
        </row>
        <row r="20">
          <cell r="F20">
            <v>4942</v>
          </cell>
          <cell r="I20">
            <v>18515</v>
          </cell>
          <cell r="J20">
            <v>6961</v>
          </cell>
          <cell r="L20">
            <v>9873</v>
          </cell>
          <cell r="M20">
            <v>54</v>
          </cell>
          <cell r="O20">
            <v>0</v>
          </cell>
          <cell r="P20">
            <v>0</v>
          </cell>
          <cell r="S20">
            <v>131</v>
          </cell>
          <cell r="T20">
            <v>1496</v>
          </cell>
          <cell r="AC20">
            <v>0</v>
          </cell>
          <cell r="AD20">
            <v>0</v>
          </cell>
        </row>
        <row r="21">
          <cell r="F21">
            <v>0</v>
          </cell>
          <cell r="I21">
            <v>8349</v>
          </cell>
          <cell r="J21">
            <v>4381</v>
          </cell>
          <cell r="L21">
            <v>3366</v>
          </cell>
          <cell r="M21">
            <v>602</v>
          </cell>
          <cell r="O21">
            <v>0</v>
          </cell>
          <cell r="P21">
            <v>0</v>
          </cell>
          <cell r="S21">
            <v>0</v>
          </cell>
          <cell r="T21">
            <v>0</v>
          </cell>
          <cell r="AC21">
            <v>0</v>
          </cell>
          <cell r="AD21">
            <v>0</v>
          </cell>
        </row>
        <row r="22">
          <cell r="F22">
            <v>0</v>
          </cell>
          <cell r="I22">
            <v>1355</v>
          </cell>
          <cell r="J22">
            <v>1290</v>
          </cell>
          <cell r="L22">
            <v>9</v>
          </cell>
          <cell r="M22">
            <v>56</v>
          </cell>
          <cell r="O22">
            <v>0</v>
          </cell>
          <cell r="P22">
            <v>0</v>
          </cell>
          <cell r="S22">
            <v>0</v>
          </cell>
          <cell r="T22">
            <v>0</v>
          </cell>
          <cell r="AC22">
            <v>0</v>
          </cell>
          <cell r="AD22">
            <v>0</v>
          </cell>
          <cell r="AM22">
            <v>0</v>
          </cell>
          <cell r="AN22">
            <v>64</v>
          </cell>
        </row>
        <row r="23">
          <cell r="F23">
            <v>0</v>
          </cell>
          <cell r="I23">
            <v>5322</v>
          </cell>
          <cell r="J23">
            <v>180</v>
          </cell>
          <cell r="L23">
            <v>82</v>
          </cell>
          <cell r="M23">
            <v>5060</v>
          </cell>
          <cell r="O23">
            <v>0</v>
          </cell>
          <cell r="P23">
            <v>0</v>
          </cell>
          <cell r="S23">
            <v>0</v>
          </cell>
          <cell r="T23">
            <v>0</v>
          </cell>
          <cell r="AC23">
            <v>0</v>
          </cell>
          <cell r="AD23">
            <v>0</v>
          </cell>
        </row>
        <row r="24">
          <cell r="F24">
            <v>0</v>
          </cell>
          <cell r="I24">
            <v>8807</v>
          </cell>
          <cell r="J24">
            <v>4342</v>
          </cell>
          <cell r="L24">
            <v>4454</v>
          </cell>
          <cell r="M24">
            <v>11</v>
          </cell>
          <cell r="O24">
            <v>0</v>
          </cell>
          <cell r="P24">
            <v>0</v>
          </cell>
          <cell r="S24">
            <v>0</v>
          </cell>
          <cell r="T24">
            <v>0</v>
          </cell>
          <cell r="AC24">
            <v>0</v>
          </cell>
          <cell r="AD24">
            <v>0</v>
          </cell>
        </row>
        <row r="25">
          <cell r="F25">
            <v>0</v>
          </cell>
          <cell r="I25">
            <v>8565</v>
          </cell>
          <cell r="J25">
            <v>53</v>
          </cell>
          <cell r="L25">
            <v>468</v>
          </cell>
          <cell r="M25">
            <v>8044</v>
          </cell>
          <cell r="O25">
            <v>0</v>
          </cell>
          <cell r="P25">
            <v>0</v>
          </cell>
          <cell r="S25">
            <v>0</v>
          </cell>
          <cell r="T25">
            <v>0</v>
          </cell>
          <cell r="AC25">
            <v>0</v>
          </cell>
          <cell r="AD25">
            <v>0</v>
          </cell>
        </row>
        <row r="26">
          <cell r="F26">
            <v>1841</v>
          </cell>
          <cell r="I26">
            <v>4821</v>
          </cell>
          <cell r="J26">
            <v>1719</v>
          </cell>
          <cell r="L26">
            <v>1689</v>
          </cell>
          <cell r="M26">
            <v>1180</v>
          </cell>
          <cell r="O26">
            <v>0</v>
          </cell>
          <cell r="P26">
            <v>3</v>
          </cell>
          <cell r="S26">
            <v>220</v>
          </cell>
          <cell r="T26">
            <v>10</v>
          </cell>
          <cell r="AC26">
            <v>155</v>
          </cell>
          <cell r="AD26">
            <v>144</v>
          </cell>
          <cell r="AM26">
            <v>1841</v>
          </cell>
          <cell r="AN26">
            <v>4821</v>
          </cell>
        </row>
        <row r="27">
          <cell r="F27">
            <v>0</v>
          </cell>
          <cell r="I27">
            <v>162</v>
          </cell>
          <cell r="J27">
            <v>162</v>
          </cell>
          <cell r="L27">
            <v>0</v>
          </cell>
          <cell r="M27">
            <v>0</v>
          </cell>
          <cell r="O27">
            <v>0</v>
          </cell>
          <cell r="P27">
            <v>0</v>
          </cell>
          <cell r="S27">
            <v>0</v>
          </cell>
          <cell r="T27">
            <v>0</v>
          </cell>
          <cell r="AC27">
            <v>0</v>
          </cell>
          <cell r="AD27">
            <v>0</v>
          </cell>
        </row>
        <row r="29">
          <cell r="F29">
            <v>0</v>
          </cell>
          <cell r="I29">
            <v>8334</v>
          </cell>
          <cell r="J29">
            <v>1199</v>
          </cell>
          <cell r="L29">
            <v>7126</v>
          </cell>
          <cell r="M29">
            <v>9</v>
          </cell>
          <cell r="O29">
            <v>0</v>
          </cell>
          <cell r="P29">
            <v>0</v>
          </cell>
          <cell r="S29">
            <v>0</v>
          </cell>
          <cell r="T29">
            <v>0</v>
          </cell>
          <cell r="AC29">
            <v>0</v>
          </cell>
          <cell r="AD29">
            <v>0</v>
          </cell>
        </row>
        <row r="30">
          <cell r="F30">
            <v>7516</v>
          </cell>
          <cell r="I30">
            <v>3686</v>
          </cell>
          <cell r="J30">
            <v>432</v>
          </cell>
          <cell r="L30">
            <v>836</v>
          </cell>
          <cell r="M30">
            <v>524</v>
          </cell>
          <cell r="O30">
            <v>0</v>
          </cell>
          <cell r="P30">
            <v>694</v>
          </cell>
          <cell r="S30">
            <v>891</v>
          </cell>
          <cell r="T30">
            <v>309</v>
          </cell>
          <cell r="AC30">
            <v>294</v>
          </cell>
          <cell r="AD30">
            <v>50</v>
          </cell>
        </row>
        <row r="31">
          <cell r="F31">
            <v>0</v>
          </cell>
          <cell r="I31">
            <v>4900</v>
          </cell>
          <cell r="J31">
            <v>3193</v>
          </cell>
          <cell r="L31">
            <v>1707</v>
          </cell>
          <cell r="M31">
            <v>0</v>
          </cell>
          <cell r="O31">
            <v>0</v>
          </cell>
          <cell r="P31">
            <v>0</v>
          </cell>
          <cell r="S31">
            <v>0</v>
          </cell>
          <cell r="T31">
            <v>0</v>
          </cell>
          <cell r="AC31">
            <v>0</v>
          </cell>
          <cell r="AD31">
            <v>0</v>
          </cell>
        </row>
        <row r="32">
          <cell r="F32">
            <v>0</v>
          </cell>
          <cell r="I32">
            <v>3315</v>
          </cell>
          <cell r="J32">
            <v>3315</v>
          </cell>
          <cell r="L32">
            <v>0</v>
          </cell>
          <cell r="M32">
            <v>0</v>
          </cell>
          <cell r="O32">
            <v>0</v>
          </cell>
          <cell r="P32">
            <v>0</v>
          </cell>
          <cell r="S32">
            <v>0</v>
          </cell>
          <cell r="T32">
            <v>0</v>
          </cell>
          <cell r="AC32">
            <v>0</v>
          </cell>
          <cell r="AD32">
            <v>0</v>
          </cell>
        </row>
        <row r="33">
          <cell r="F33">
            <v>0</v>
          </cell>
          <cell r="I33">
            <v>2930</v>
          </cell>
          <cell r="J33">
            <v>2930</v>
          </cell>
          <cell r="L33">
            <v>0</v>
          </cell>
          <cell r="M33">
            <v>0</v>
          </cell>
          <cell r="O33">
            <v>0</v>
          </cell>
          <cell r="P33">
            <v>0</v>
          </cell>
          <cell r="S33">
            <v>0</v>
          </cell>
          <cell r="T33">
            <v>0</v>
          </cell>
          <cell r="AC33">
            <v>0</v>
          </cell>
          <cell r="AD33">
            <v>0</v>
          </cell>
        </row>
        <row r="34">
          <cell r="F34">
            <v>1478</v>
          </cell>
          <cell r="I34">
            <v>7020</v>
          </cell>
          <cell r="J34">
            <v>1442</v>
          </cell>
          <cell r="L34">
            <v>3866</v>
          </cell>
          <cell r="M34">
            <v>1589</v>
          </cell>
          <cell r="O34">
            <v>0</v>
          </cell>
          <cell r="P34">
            <v>0</v>
          </cell>
          <cell r="S34">
            <v>123</v>
          </cell>
          <cell r="T34">
            <v>0</v>
          </cell>
          <cell r="AC34">
            <v>1478</v>
          </cell>
          <cell r="AD34">
            <v>3245</v>
          </cell>
        </row>
        <row r="35">
          <cell r="F35">
            <v>3566</v>
          </cell>
          <cell r="I35">
            <v>658</v>
          </cell>
          <cell r="J35">
            <v>74</v>
          </cell>
          <cell r="L35">
            <v>125</v>
          </cell>
          <cell r="M35">
            <v>28</v>
          </cell>
          <cell r="O35">
            <v>0</v>
          </cell>
          <cell r="P35">
            <v>132</v>
          </cell>
          <cell r="S35">
            <v>299</v>
          </cell>
          <cell r="T35">
            <v>0</v>
          </cell>
          <cell r="AC35">
            <v>0</v>
          </cell>
          <cell r="AD35">
            <v>0</v>
          </cell>
        </row>
        <row r="36">
          <cell r="F36">
            <v>0</v>
          </cell>
          <cell r="I36">
            <v>873</v>
          </cell>
          <cell r="J36">
            <v>286</v>
          </cell>
          <cell r="L36">
            <v>0</v>
          </cell>
          <cell r="M36">
            <v>0</v>
          </cell>
          <cell r="O36">
            <v>0</v>
          </cell>
          <cell r="P36">
            <v>0</v>
          </cell>
          <cell r="S36">
            <v>0</v>
          </cell>
          <cell r="T36">
            <v>587</v>
          </cell>
          <cell r="AC36">
            <v>0</v>
          </cell>
          <cell r="AD36">
            <v>0</v>
          </cell>
        </row>
        <row r="37">
          <cell r="F37">
            <v>36</v>
          </cell>
          <cell r="I37">
            <v>6654</v>
          </cell>
          <cell r="J37">
            <v>0</v>
          </cell>
          <cell r="L37">
            <v>27</v>
          </cell>
          <cell r="M37">
            <v>6627</v>
          </cell>
          <cell r="O37">
            <v>0</v>
          </cell>
          <cell r="P37">
            <v>0</v>
          </cell>
          <cell r="S37">
            <v>0</v>
          </cell>
          <cell r="T37">
            <v>0</v>
          </cell>
          <cell r="AC37">
            <v>0</v>
          </cell>
          <cell r="AD37">
            <v>0</v>
          </cell>
          <cell r="AM37">
            <v>0</v>
          </cell>
          <cell r="AN37">
            <v>0</v>
          </cell>
        </row>
        <row r="38">
          <cell r="F38">
            <v>0</v>
          </cell>
          <cell r="I38">
            <v>9909</v>
          </cell>
          <cell r="J38">
            <v>59</v>
          </cell>
          <cell r="L38">
            <v>6432</v>
          </cell>
          <cell r="M38">
            <v>3418</v>
          </cell>
          <cell r="O38">
            <v>0</v>
          </cell>
          <cell r="P38">
            <v>0</v>
          </cell>
          <cell r="S38">
            <v>0</v>
          </cell>
          <cell r="T38">
            <v>0</v>
          </cell>
          <cell r="AC38">
            <v>0</v>
          </cell>
          <cell r="AD38">
            <v>0</v>
          </cell>
        </row>
        <row r="39">
          <cell r="F39">
            <v>313</v>
          </cell>
          <cell r="I39">
            <v>6602</v>
          </cell>
          <cell r="J39">
            <v>1380</v>
          </cell>
          <cell r="L39">
            <v>4661</v>
          </cell>
          <cell r="M39">
            <v>266</v>
          </cell>
          <cell r="O39">
            <v>0</v>
          </cell>
          <cell r="P39">
            <v>0</v>
          </cell>
          <cell r="S39">
            <v>290</v>
          </cell>
          <cell r="T39">
            <v>5</v>
          </cell>
          <cell r="AC39">
            <v>54</v>
          </cell>
          <cell r="AD39">
            <v>6</v>
          </cell>
        </row>
        <row r="40">
          <cell r="F40">
            <v>0</v>
          </cell>
          <cell r="I40">
            <v>435</v>
          </cell>
          <cell r="J40">
            <v>435</v>
          </cell>
          <cell r="L40">
            <v>0</v>
          </cell>
          <cell r="M40">
            <v>0</v>
          </cell>
          <cell r="O40">
            <v>0</v>
          </cell>
          <cell r="P40">
            <v>0</v>
          </cell>
          <cell r="S40">
            <v>0</v>
          </cell>
          <cell r="T40">
            <v>0</v>
          </cell>
          <cell r="AC40">
            <v>0</v>
          </cell>
          <cell r="AD40">
            <v>0</v>
          </cell>
        </row>
        <row r="41">
          <cell r="F41">
            <v>0</v>
          </cell>
          <cell r="I41">
            <v>9557</v>
          </cell>
          <cell r="J41">
            <v>22</v>
          </cell>
          <cell r="L41">
            <v>8560</v>
          </cell>
          <cell r="M41">
            <v>975</v>
          </cell>
          <cell r="O41">
            <v>0</v>
          </cell>
          <cell r="P41">
            <v>0</v>
          </cell>
          <cell r="S41">
            <v>0</v>
          </cell>
          <cell r="T41">
            <v>0</v>
          </cell>
          <cell r="AC41">
            <v>0</v>
          </cell>
          <cell r="AD41">
            <v>0</v>
          </cell>
        </row>
        <row r="42">
          <cell r="F42">
            <v>0</v>
          </cell>
          <cell r="I42">
            <v>1664</v>
          </cell>
          <cell r="J42">
            <v>1664</v>
          </cell>
          <cell r="L42">
            <v>0</v>
          </cell>
          <cell r="M42">
            <v>0</v>
          </cell>
          <cell r="O42">
            <v>0</v>
          </cell>
          <cell r="P42">
            <v>0</v>
          </cell>
          <cell r="S42">
            <v>0</v>
          </cell>
          <cell r="T42">
            <v>0</v>
          </cell>
          <cell r="AC42">
            <v>0</v>
          </cell>
          <cell r="AD42">
            <v>0</v>
          </cell>
        </row>
        <row r="43">
          <cell r="F43">
            <v>3682</v>
          </cell>
          <cell r="I43">
            <v>10177</v>
          </cell>
          <cell r="J43">
            <v>3557</v>
          </cell>
          <cell r="L43">
            <v>2948</v>
          </cell>
          <cell r="M43">
            <v>1107</v>
          </cell>
          <cell r="O43">
            <v>0</v>
          </cell>
          <cell r="P43">
            <v>310</v>
          </cell>
          <cell r="S43">
            <v>1665</v>
          </cell>
          <cell r="T43">
            <v>590</v>
          </cell>
          <cell r="AC43">
            <v>329</v>
          </cell>
          <cell r="AD43">
            <v>90</v>
          </cell>
        </row>
        <row r="44">
          <cell r="F44">
            <v>0</v>
          </cell>
          <cell r="I44">
            <v>978</v>
          </cell>
          <cell r="J44">
            <v>978</v>
          </cell>
          <cell r="L44">
            <v>0</v>
          </cell>
          <cell r="M44">
            <v>0</v>
          </cell>
          <cell r="O44">
            <v>0</v>
          </cell>
          <cell r="P44">
            <v>0</v>
          </cell>
          <cell r="S44">
            <v>0</v>
          </cell>
          <cell r="T44">
            <v>0</v>
          </cell>
          <cell r="AC44">
            <v>0</v>
          </cell>
          <cell r="AD44">
            <v>0</v>
          </cell>
        </row>
        <row r="45">
          <cell r="F45">
            <v>0</v>
          </cell>
          <cell r="I45">
            <v>0</v>
          </cell>
          <cell r="J45">
            <v>0</v>
          </cell>
          <cell r="L45">
            <v>0</v>
          </cell>
          <cell r="M45">
            <v>0</v>
          </cell>
          <cell r="O45">
            <v>0</v>
          </cell>
          <cell r="P45">
            <v>0</v>
          </cell>
          <cell r="S45">
            <v>0</v>
          </cell>
          <cell r="T45">
            <v>0</v>
          </cell>
          <cell r="AC45">
            <v>0</v>
          </cell>
          <cell r="AD45">
            <v>0</v>
          </cell>
        </row>
        <row r="46">
          <cell r="F46">
            <v>0</v>
          </cell>
          <cell r="I46">
            <v>6200</v>
          </cell>
          <cell r="J46">
            <v>6200</v>
          </cell>
          <cell r="L46">
            <v>0</v>
          </cell>
          <cell r="M46">
            <v>0</v>
          </cell>
          <cell r="O46">
            <v>0</v>
          </cell>
          <cell r="P46">
            <v>0</v>
          </cell>
          <cell r="S46">
            <v>0</v>
          </cell>
          <cell r="T46">
            <v>0</v>
          </cell>
          <cell r="AC46">
            <v>0</v>
          </cell>
          <cell r="AD46">
            <v>0</v>
          </cell>
        </row>
        <row r="47">
          <cell r="F47">
            <v>4038</v>
          </cell>
          <cell r="I47">
            <v>1784</v>
          </cell>
          <cell r="J47">
            <v>41</v>
          </cell>
          <cell r="L47">
            <v>57</v>
          </cell>
          <cell r="M47">
            <v>0</v>
          </cell>
          <cell r="O47">
            <v>60</v>
          </cell>
          <cell r="P47">
            <v>1239</v>
          </cell>
          <cell r="S47">
            <v>387</v>
          </cell>
          <cell r="T47">
            <v>0</v>
          </cell>
          <cell r="AC47">
            <v>0</v>
          </cell>
          <cell r="AD47">
            <v>0</v>
          </cell>
        </row>
        <row r="48">
          <cell r="F48">
            <v>0</v>
          </cell>
          <cell r="I48">
            <v>408</v>
          </cell>
          <cell r="J48">
            <v>0</v>
          </cell>
          <cell r="L48">
            <v>0</v>
          </cell>
          <cell r="M48">
            <v>0</v>
          </cell>
          <cell r="O48">
            <v>0</v>
          </cell>
          <cell r="P48">
            <v>0</v>
          </cell>
          <cell r="S48">
            <v>0</v>
          </cell>
          <cell r="T48">
            <v>408</v>
          </cell>
          <cell r="AC48">
            <v>0</v>
          </cell>
          <cell r="AD48">
            <v>0</v>
          </cell>
        </row>
        <row r="49">
          <cell r="AO49">
            <v>18</v>
          </cell>
        </row>
      </sheetData>
      <sheetData sheetId="2">
        <row r="9">
          <cell r="B9">
            <v>13640</v>
          </cell>
          <cell r="C9">
            <v>397</v>
          </cell>
          <cell r="D9">
            <v>11744.944444444443</v>
          </cell>
          <cell r="E9">
            <v>2028.4444444444443</v>
          </cell>
          <cell r="F9">
            <v>9716.5</v>
          </cell>
          <cell r="H9">
            <v>197.83333333333334</v>
          </cell>
          <cell r="I9">
            <v>231.44444444444446</v>
          </cell>
          <cell r="K9">
            <v>110.88888888888889</v>
          </cell>
          <cell r="L9">
            <v>304.94444444444446</v>
          </cell>
        </row>
        <row r="10">
          <cell r="D10">
            <v>5816.4444444444443</v>
          </cell>
        </row>
        <row r="11">
          <cell r="B11">
            <v>500</v>
          </cell>
          <cell r="C11">
            <v>0</v>
          </cell>
        </row>
        <row r="12">
          <cell r="B12">
            <v>450</v>
          </cell>
          <cell r="C12">
            <v>0</v>
          </cell>
        </row>
        <row r="13">
          <cell r="B13">
            <v>36</v>
          </cell>
          <cell r="C13">
            <v>0</v>
          </cell>
        </row>
        <row r="14">
          <cell r="B14">
            <v>40</v>
          </cell>
          <cell r="C14">
            <v>0</v>
          </cell>
        </row>
        <row r="15">
          <cell r="B15">
            <v>108</v>
          </cell>
          <cell r="C15">
            <v>0</v>
          </cell>
        </row>
        <row r="16">
          <cell r="B16">
            <v>68</v>
          </cell>
          <cell r="C16">
            <v>0</v>
          </cell>
        </row>
        <row r="17">
          <cell r="B17">
            <v>108</v>
          </cell>
          <cell r="C17">
            <v>0</v>
          </cell>
        </row>
        <row r="18">
          <cell r="B18">
            <v>705</v>
          </cell>
          <cell r="C18">
            <v>6</v>
          </cell>
        </row>
        <row r="19">
          <cell r="B19">
            <v>404</v>
          </cell>
          <cell r="C19">
            <v>2</v>
          </cell>
        </row>
        <row r="20">
          <cell r="B20">
            <v>292</v>
          </cell>
          <cell r="C20">
            <v>3</v>
          </cell>
        </row>
        <row r="21">
          <cell r="B21">
            <v>1414</v>
          </cell>
          <cell r="C21">
            <v>0</v>
          </cell>
        </row>
        <row r="22">
          <cell r="B22">
            <v>516</v>
          </cell>
          <cell r="C22">
            <v>4</v>
          </cell>
        </row>
        <row r="23">
          <cell r="B23">
            <v>36</v>
          </cell>
          <cell r="C23">
            <v>0</v>
          </cell>
        </row>
        <row r="24">
          <cell r="B24">
            <v>404</v>
          </cell>
          <cell r="C24">
            <v>5</v>
          </cell>
        </row>
        <row r="25">
          <cell r="B25">
            <v>516</v>
          </cell>
          <cell r="C25">
            <v>5</v>
          </cell>
        </row>
        <row r="26">
          <cell r="B26">
            <v>529</v>
          </cell>
          <cell r="C26">
            <v>24</v>
          </cell>
        </row>
        <row r="27">
          <cell r="B27">
            <v>476</v>
          </cell>
          <cell r="C27">
            <v>28</v>
          </cell>
        </row>
        <row r="28">
          <cell r="B28">
            <v>26</v>
          </cell>
          <cell r="C28">
            <v>0</v>
          </cell>
        </row>
        <row r="29">
          <cell r="D29">
            <v>5928.4999999999991</v>
          </cell>
        </row>
        <row r="30">
          <cell r="B30">
            <v>534</v>
          </cell>
          <cell r="C30">
            <v>17</v>
          </cell>
        </row>
        <row r="31">
          <cell r="B31">
            <v>676</v>
          </cell>
          <cell r="C31">
            <v>6</v>
          </cell>
        </row>
        <row r="32">
          <cell r="B32">
            <v>280</v>
          </cell>
          <cell r="C32">
            <v>1</v>
          </cell>
        </row>
        <row r="33">
          <cell r="B33">
            <v>224</v>
          </cell>
          <cell r="C33">
            <v>2</v>
          </cell>
        </row>
        <row r="34">
          <cell r="B34">
            <v>192</v>
          </cell>
          <cell r="C34">
            <v>0</v>
          </cell>
        </row>
        <row r="35">
          <cell r="B35">
            <v>528</v>
          </cell>
          <cell r="C35">
            <v>20</v>
          </cell>
        </row>
        <row r="36">
          <cell r="B36">
            <v>246</v>
          </cell>
          <cell r="C36">
            <v>7</v>
          </cell>
        </row>
        <row r="37">
          <cell r="B37">
            <v>56</v>
          </cell>
          <cell r="C37">
            <v>0</v>
          </cell>
        </row>
        <row r="38">
          <cell r="B38">
            <v>420</v>
          </cell>
          <cell r="C38">
            <v>5</v>
          </cell>
        </row>
        <row r="39">
          <cell r="B39">
            <v>831</v>
          </cell>
          <cell r="C39">
            <v>254</v>
          </cell>
        </row>
        <row r="40">
          <cell r="B40">
            <v>486</v>
          </cell>
          <cell r="C40">
            <v>6</v>
          </cell>
        </row>
        <row r="41">
          <cell r="B41">
            <v>50</v>
          </cell>
          <cell r="C41">
            <v>0</v>
          </cell>
        </row>
        <row r="42">
          <cell r="B42">
            <v>546</v>
          </cell>
          <cell r="C42">
            <v>2</v>
          </cell>
        </row>
        <row r="43">
          <cell r="B43">
            <v>152</v>
          </cell>
          <cell r="C43">
            <v>0</v>
          </cell>
        </row>
        <row r="44">
          <cell r="B44">
            <v>908</v>
          </cell>
          <cell r="C44">
            <v>0</v>
          </cell>
        </row>
        <row r="45">
          <cell r="B45">
            <v>75</v>
          </cell>
          <cell r="C45">
            <v>0</v>
          </cell>
        </row>
        <row r="46">
          <cell r="B46">
            <v>0</v>
          </cell>
          <cell r="C46">
            <v>0</v>
          </cell>
        </row>
        <row r="47">
          <cell r="B47">
            <v>400</v>
          </cell>
          <cell r="C47">
            <v>0</v>
          </cell>
        </row>
        <row r="48">
          <cell r="B48">
            <v>384</v>
          </cell>
          <cell r="C48">
            <v>0</v>
          </cell>
        </row>
        <row r="49">
          <cell r="B49">
            <v>24</v>
          </cell>
          <cell r="C49">
            <v>0</v>
          </cell>
        </row>
      </sheetData>
      <sheetData sheetId="3"/>
      <sheetData sheetId="4"/>
      <sheetData sheetId="5">
        <row r="11">
          <cell r="P11" t="str">
            <v>SUM</v>
          </cell>
          <cell r="Q11" t="str">
            <v>SENT</v>
          </cell>
        </row>
        <row r="12">
          <cell r="P12">
            <v>2028.4444444444443</v>
          </cell>
          <cell r="Q12">
            <v>9716.5</v>
          </cell>
        </row>
        <row r="15">
          <cell r="P15" t="str">
            <v>SUM</v>
          </cell>
          <cell r="Q15" t="str">
            <v>SENT</v>
          </cell>
        </row>
        <row r="16">
          <cell r="P16">
            <v>110.88888888888889</v>
          </cell>
          <cell r="Q16">
            <v>304.94444444444446</v>
          </cell>
        </row>
        <row r="19">
          <cell r="P19" t="str">
            <v>SUM</v>
          </cell>
          <cell r="Q19" t="str">
            <v>SENT</v>
          </cell>
        </row>
        <row r="20">
          <cell r="P20">
            <v>197.83333333333334</v>
          </cell>
          <cell r="Q20">
            <v>231.44444444444446</v>
          </cell>
        </row>
        <row r="23">
          <cell r="P23" t="str">
            <v>ESTE</v>
          </cell>
          <cell r="Q23" t="str">
            <v>OESTE</v>
          </cell>
        </row>
        <row r="24">
          <cell r="P24">
            <v>5816.4444444444443</v>
          </cell>
          <cell r="Q24">
            <v>5928.4999999999991</v>
          </cell>
        </row>
        <row r="27">
          <cell r="P27" t="str">
            <v>OCUPADA</v>
          </cell>
          <cell r="Q27" t="str">
            <v>NO OCUPADA</v>
          </cell>
        </row>
        <row r="28">
          <cell r="P28">
            <v>11744.944444444443</v>
          </cell>
          <cell r="Q28">
            <v>1498.0555555555566</v>
          </cell>
        </row>
        <row r="31">
          <cell r="P31" t="str">
            <v>HABITABLES</v>
          </cell>
          <cell r="Q31" t="str">
            <v>NO HABITABLES</v>
          </cell>
        </row>
        <row r="32">
          <cell r="P32">
            <v>13243</v>
          </cell>
          <cell r="Q32">
            <v>397</v>
          </cell>
        </row>
      </sheetData>
      <sheetData sheetId="6">
        <row r="9">
          <cell r="G9">
            <v>3475.666666666667</v>
          </cell>
          <cell r="I9">
            <v>3579.0000000000005</v>
          </cell>
          <cell r="K9">
            <v>1952</v>
          </cell>
          <cell r="M9">
            <v>3.3333333333333335</v>
          </cell>
          <cell r="O9">
            <v>158.7777777777778</v>
          </cell>
          <cell r="Q9">
            <v>279.61111111111109</v>
          </cell>
          <cell r="S9">
            <v>268.11111111111114</v>
          </cell>
        </row>
        <row r="10">
          <cell r="G10">
            <v>1964.1666666666667</v>
          </cell>
          <cell r="I10">
            <v>1559.8333333333333</v>
          </cell>
          <cell r="K10">
            <v>1144.0555555555557</v>
          </cell>
          <cell r="M10">
            <v>0</v>
          </cell>
          <cell r="O10">
            <v>26.833333333333336</v>
          </cell>
          <cell r="Q10">
            <v>76.555555555555543</v>
          </cell>
          <cell r="S10">
            <v>162.61111111111111</v>
          </cell>
        </row>
        <row r="29">
          <cell r="G29">
            <v>1511.5</v>
          </cell>
          <cell r="I29">
            <v>2019.1666666666672</v>
          </cell>
          <cell r="K29">
            <v>807.94444444444446</v>
          </cell>
          <cell r="M29">
            <v>3.3333333333333335</v>
          </cell>
          <cell r="O29">
            <v>131.94444444444446</v>
          </cell>
          <cell r="Q29">
            <v>203.05555555555554</v>
          </cell>
          <cell r="S29">
            <v>105.50000000000001</v>
          </cell>
        </row>
      </sheetData>
      <sheetData sheetId="7">
        <row r="5">
          <cell r="N5" t="str">
            <v>PENDIENTE LIQUIDACIÓN</v>
          </cell>
          <cell r="O5">
            <v>158.7777777777778</v>
          </cell>
        </row>
        <row r="6">
          <cell r="N6" t="str">
            <v>CON LIQUIDACIÓN</v>
          </cell>
          <cell r="O6">
            <v>279.61111111111109</v>
          </cell>
        </row>
        <row r="7">
          <cell r="N7" t="str">
            <v>SIN SENTENCIA</v>
          </cell>
          <cell r="O7">
            <v>3.3333333333333335</v>
          </cell>
        </row>
        <row r="8">
          <cell r="N8" t="str">
            <v>PENSIÓN ALIMENTARIA</v>
          </cell>
          <cell r="O8">
            <v>268.11111111111114</v>
          </cell>
        </row>
        <row r="9">
          <cell r="N9" t="str">
            <v>MAXIMA</v>
          </cell>
          <cell r="O9">
            <v>1952</v>
          </cell>
        </row>
        <row r="10">
          <cell r="N10" t="str">
            <v>MINIMA</v>
          </cell>
          <cell r="O10">
            <v>3475.666666666667</v>
          </cell>
        </row>
        <row r="11">
          <cell r="N11" t="str">
            <v>MEDIANA</v>
          </cell>
          <cell r="O11">
            <v>3579.0000000000005</v>
          </cell>
        </row>
        <row r="15">
          <cell r="N15" t="str">
            <v>PENDIENTE LIQUIDACIÓN</v>
          </cell>
          <cell r="O15">
            <v>26.833333333333336</v>
          </cell>
        </row>
        <row r="16">
          <cell r="N16" t="str">
            <v>CON LIQUIDACIÓN</v>
          </cell>
          <cell r="O16">
            <v>76.555555555555543</v>
          </cell>
        </row>
        <row r="17">
          <cell r="N17" t="str">
            <v>SIN SENTENCIA</v>
          </cell>
          <cell r="O17">
            <v>0</v>
          </cell>
        </row>
        <row r="18">
          <cell r="N18" t="str">
            <v>PENSIÓN ALIMENTARIA</v>
          </cell>
          <cell r="O18">
            <v>162.61111111111111</v>
          </cell>
        </row>
        <row r="19">
          <cell r="N19" t="str">
            <v>MAXIMA</v>
          </cell>
          <cell r="O19">
            <v>1144.0555555555557</v>
          </cell>
        </row>
        <row r="20">
          <cell r="N20" t="str">
            <v>MINIMA</v>
          </cell>
          <cell r="O20">
            <v>1964.1666666666667</v>
          </cell>
        </row>
        <row r="21">
          <cell r="N21" t="str">
            <v>MEDIANA</v>
          </cell>
          <cell r="O21">
            <v>1559.8333333333333</v>
          </cell>
        </row>
        <row r="25">
          <cell r="N25" t="str">
            <v>PENDIENTE LIQUIDACIÓN</v>
          </cell>
          <cell r="O25">
            <v>131.94444444444446</v>
          </cell>
        </row>
        <row r="26">
          <cell r="N26" t="str">
            <v>CON LIQUIDACIÓN</v>
          </cell>
          <cell r="O26">
            <v>203.05555555555554</v>
          </cell>
        </row>
        <row r="27">
          <cell r="N27" t="str">
            <v>SIN SENTENCIA</v>
          </cell>
          <cell r="O27">
            <v>3.3333333333333335</v>
          </cell>
        </row>
        <row r="28">
          <cell r="N28" t="str">
            <v>PENSIÓN ALIMENTARIA</v>
          </cell>
          <cell r="O28">
            <v>105.50000000000001</v>
          </cell>
        </row>
        <row r="29">
          <cell r="N29" t="str">
            <v>MAXIMA</v>
          </cell>
          <cell r="O29">
            <v>807.94444444444446</v>
          </cell>
        </row>
        <row r="30">
          <cell r="N30" t="str">
            <v>MINIMA</v>
          </cell>
          <cell r="O30">
            <v>1511.5</v>
          </cell>
        </row>
        <row r="31">
          <cell r="N31" t="str">
            <v>MEDIANA</v>
          </cell>
          <cell r="O31">
            <v>2019.1666666666672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B30"/>
  <sheetViews>
    <sheetView workbookViewId="0">
      <selection sqref="A1:XFD1048576"/>
    </sheetView>
  </sheetViews>
  <sheetFormatPr defaultRowHeight="12.75"/>
  <cols>
    <col min="1" max="1" width="36.42578125" style="266" customWidth="1"/>
    <col min="2" max="2" width="47.7109375" style="266" customWidth="1"/>
    <col min="3" max="16384" width="9.140625" style="265"/>
  </cols>
  <sheetData>
    <row r="1" spans="1:2" ht="16.5" customHeight="1">
      <c r="A1" s="263" t="s">
        <v>283</v>
      </c>
      <c r="B1" s="264"/>
    </row>
    <row r="2" spans="1:2" ht="13.5" thickBot="1"/>
    <row r="3" spans="1:2" ht="26.25" thickTop="1">
      <c r="A3" s="267" t="s">
        <v>284</v>
      </c>
      <c r="B3" s="268" t="s">
        <v>285</v>
      </c>
    </row>
    <row r="4" spans="1:2">
      <c r="A4" s="269"/>
      <c r="B4" s="270"/>
    </row>
    <row r="5" spans="1:2" ht="27.75">
      <c r="A5" s="269" t="s">
        <v>286</v>
      </c>
      <c r="B5" s="270" t="s">
        <v>287</v>
      </c>
    </row>
    <row r="6" spans="1:2">
      <c r="A6" s="269"/>
      <c r="B6" s="270"/>
    </row>
    <row r="7" spans="1:2" ht="38.25">
      <c r="A7" s="269" t="s">
        <v>288</v>
      </c>
      <c r="B7" s="270" t="s">
        <v>289</v>
      </c>
    </row>
    <row r="8" spans="1:2">
      <c r="A8" s="269"/>
      <c r="B8" s="270"/>
    </row>
    <row r="9" spans="1:2" ht="38.25">
      <c r="A9" s="269" t="s">
        <v>290</v>
      </c>
      <c r="B9" s="270" t="s">
        <v>291</v>
      </c>
    </row>
    <row r="10" spans="1:2">
      <c r="A10" s="269"/>
      <c r="B10" s="270"/>
    </row>
    <row r="11" spans="1:2" ht="38.25">
      <c r="A11" s="269" t="s">
        <v>292</v>
      </c>
      <c r="B11" s="270" t="s">
        <v>293</v>
      </c>
    </row>
    <row r="12" spans="1:2">
      <c r="A12" s="269"/>
      <c r="B12" s="270"/>
    </row>
    <row r="13" spans="1:2" ht="51">
      <c r="A13" s="269" t="s">
        <v>294</v>
      </c>
      <c r="B13" s="270" t="s">
        <v>295</v>
      </c>
    </row>
    <row r="14" spans="1:2">
      <c r="A14" s="269"/>
      <c r="B14" s="270"/>
    </row>
    <row r="15" spans="1:2" ht="51">
      <c r="A15" s="269" t="s">
        <v>296</v>
      </c>
      <c r="B15" s="270" t="s">
        <v>297</v>
      </c>
    </row>
    <row r="16" spans="1:2">
      <c r="A16" s="269"/>
      <c r="B16" s="270"/>
    </row>
    <row r="17" spans="1:2" ht="25.5">
      <c r="A17" s="269" t="s">
        <v>298</v>
      </c>
      <c r="B17" s="270" t="s">
        <v>299</v>
      </c>
    </row>
    <row r="18" spans="1:2">
      <c r="A18" s="269"/>
      <c r="B18" s="270"/>
    </row>
    <row r="19" spans="1:2" ht="38.25">
      <c r="A19" s="271" t="s">
        <v>300</v>
      </c>
      <c r="B19" s="270" t="s">
        <v>301</v>
      </c>
    </row>
    <row r="20" spans="1:2">
      <c r="A20" s="269"/>
      <c r="B20" s="270"/>
    </row>
    <row r="21" spans="1:2" ht="38.25">
      <c r="A21" s="269" t="s">
        <v>302</v>
      </c>
      <c r="B21" s="270" t="s">
        <v>303</v>
      </c>
    </row>
    <row r="22" spans="1:2">
      <c r="A22" s="269"/>
      <c r="B22" s="270"/>
    </row>
    <row r="23" spans="1:2" ht="78" customHeight="1">
      <c r="A23" s="269" t="s">
        <v>304</v>
      </c>
      <c r="B23" s="270" t="s">
        <v>305</v>
      </c>
    </row>
    <row r="24" spans="1:2">
      <c r="A24" s="269"/>
      <c r="B24" s="270"/>
    </row>
    <row r="25" spans="1:2" ht="102">
      <c r="A25" s="269" t="s">
        <v>306</v>
      </c>
      <c r="B25" s="270" t="s">
        <v>307</v>
      </c>
    </row>
    <row r="26" spans="1:2" ht="20.25" customHeight="1">
      <c r="A26" s="269"/>
      <c r="B26" s="270"/>
    </row>
    <row r="27" spans="1:2" ht="89.25">
      <c r="A27" s="269" t="s">
        <v>308</v>
      </c>
      <c r="B27" s="270" t="s">
        <v>309</v>
      </c>
    </row>
    <row r="28" spans="1:2" ht="20.25" customHeight="1">
      <c r="A28" s="269"/>
      <c r="B28" s="270"/>
    </row>
    <row r="29" spans="1:2" ht="20.25" customHeight="1" thickBot="1">
      <c r="A29" s="272" t="s">
        <v>310</v>
      </c>
      <c r="B29" s="273" t="s">
        <v>311</v>
      </c>
    </row>
    <row r="30" spans="1:2" ht="13.5" thickTop="1"/>
  </sheetData>
  <pageMargins left="0.21" right="0.2"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D30"/>
  <sheetViews>
    <sheetView workbookViewId="0">
      <selection activeCell="B11" sqref="B11:D11"/>
    </sheetView>
  </sheetViews>
  <sheetFormatPr defaultRowHeight="12.75"/>
  <cols>
    <col min="1" max="1" width="29" style="260" customWidth="1"/>
    <col min="2" max="2" width="21.28515625" style="262" customWidth="1"/>
    <col min="3" max="3" width="7.28515625" style="262" customWidth="1"/>
    <col min="4" max="4" width="41.85546875" style="262" customWidth="1"/>
    <col min="5" max="16384" width="9.140625" style="244"/>
  </cols>
  <sheetData>
    <row r="1" spans="1:4">
      <c r="A1" s="242"/>
      <c r="B1" s="243"/>
      <c r="C1" s="243"/>
      <c r="D1" s="243"/>
    </row>
    <row r="2" spans="1:4">
      <c r="A2" s="363" t="s">
        <v>250</v>
      </c>
      <c r="B2" s="245" t="s">
        <v>251</v>
      </c>
      <c r="C2" s="363" t="s">
        <v>252</v>
      </c>
      <c r="D2" s="246" t="s">
        <v>253</v>
      </c>
    </row>
    <row r="3" spans="1:4">
      <c r="A3" s="364"/>
      <c r="B3" s="247" t="s">
        <v>254</v>
      </c>
      <c r="C3" s="364"/>
      <c r="D3" s="248" t="s">
        <v>255</v>
      </c>
    </row>
    <row r="4" spans="1:4">
      <c r="A4" s="364"/>
      <c r="B4" s="274"/>
      <c r="C4" s="365"/>
      <c r="D4" s="249"/>
    </row>
    <row r="5" spans="1:4">
      <c r="A5" s="250" t="s">
        <v>256</v>
      </c>
      <c r="B5" s="366" t="s">
        <v>257</v>
      </c>
      <c r="C5" s="366"/>
      <c r="D5" s="367"/>
    </row>
    <row r="6" spans="1:4">
      <c r="A6" s="250" t="s">
        <v>258</v>
      </c>
      <c r="B6" s="366" t="s">
        <v>259</v>
      </c>
      <c r="C6" s="366"/>
      <c r="D6" s="367"/>
    </row>
    <row r="7" spans="1:4">
      <c r="A7" s="250" t="s">
        <v>260</v>
      </c>
      <c r="B7" s="247" t="s">
        <v>261</v>
      </c>
      <c r="C7" s="251" t="s">
        <v>262</v>
      </c>
      <c r="D7" s="251" t="s">
        <v>261</v>
      </c>
    </row>
    <row r="8" spans="1:4">
      <c r="A8" s="250" t="s">
        <v>263</v>
      </c>
      <c r="B8" s="366" t="s">
        <v>264</v>
      </c>
      <c r="C8" s="366"/>
      <c r="D8" s="367"/>
    </row>
    <row r="9" spans="1:4">
      <c r="A9" s="250"/>
      <c r="B9" s="243"/>
      <c r="C9" s="243"/>
      <c r="D9" s="252"/>
    </row>
    <row r="10" spans="1:4">
      <c r="A10" s="250" t="s">
        <v>265</v>
      </c>
      <c r="B10" s="368" t="s">
        <v>344</v>
      </c>
      <c r="C10" s="359"/>
      <c r="D10" s="360"/>
    </row>
    <row r="11" spans="1:4" ht="24">
      <c r="A11" s="250" t="s">
        <v>266</v>
      </c>
      <c r="B11" s="368" t="s">
        <v>344</v>
      </c>
      <c r="C11" s="359"/>
      <c r="D11" s="360"/>
    </row>
    <row r="12" spans="1:4">
      <c r="A12" s="250" t="s">
        <v>267</v>
      </c>
      <c r="B12" s="368" t="s">
        <v>343</v>
      </c>
      <c r="C12" s="359"/>
      <c r="D12" s="360"/>
    </row>
    <row r="13" spans="1:4">
      <c r="A13" s="250" t="s">
        <v>268</v>
      </c>
      <c r="B13" s="243"/>
      <c r="C13" s="243"/>
      <c r="D13" s="252"/>
    </row>
    <row r="14" spans="1:4">
      <c r="A14" s="250"/>
      <c r="B14" s="243"/>
      <c r="C14" s="243"/>
      <c r="D14" s="252"/>
    </row>
    <row r="15" spans="1:4" ht="24">
      <c r="A15" s="250" t="s">
        <v>269</v>
      </c>
      <c r="B15" s="243" t="s">
        <v>270</v>
      </c>
      <c r="C15" s="252" t="s">
        <v>271</v>
      </c>
      <c r="D15" s="252"/>
    </row>
    <row r="16" spans="1:4">
      <c r="A16" s="250"/>
      <c r="B16" s="243" t="s">
        <v>272</v>
      </c>
      <c r="C16" s="243"/>
      <c r="D16" s="252"/>
    </row>
    <row r="17" spans="1:4">
      <c r="A17" s="250"/>
      <c r="B17" s="253" t="s">
        <v>273</v>
      </c>
      <c r="C17" s="243"/>
      <c r="D17" s="252"/>
    </row>
    <row r="18" spans="1:4">
      <c r="A18" s="250"/>
      <c r="B18" s="243" t="s">
        <v>274</v>
      </c>
      <c r="C18" s="254"/>
      <c r="D18" s="255"/>
    </row>
    <row r="19" spans="1:4">
      <c r="A19" s="250"/>
      <c r="B19" s="253" t="s">
        <v>275</v>
      </c>
      <c r="C19" s="243"/>
      <c r="D19" s="252"/>
    </row>
    <row r="20" spans="1:4">
      <c r="A20" s="250"/>
      <c r="B20" s="356" t="s">
        <v>276</v>
      </c>
      <c r="C20" s="357"/>
      <c r="D20" s="358"/>
    </row>
    <row r="21" spans="1:4">
      <c r="A21" s="250"/>
      <c r="B21" s="356"/>
      <c r="C21" s="357"/>
      <c r="D21" s="358"/>
    </row>
    <row r="22" spans="1:4">
      <c r="A22" s="250"/>
      <c r="B22" s="256"/>
      <c r="C22" s="256"/>
      <c r="D22" s="257"/>
    </row>
    <row r="23" spans="1:4">
      <c r="A23" s="258"/>
      <c r="B23" s="243" t="s">
        <v>277</v>
      </c>
      <c r="C23" s="243"/>
      <c r="D23" s="252"/>
    </row>
    <row r="24" spans="1:4">
      <c r="A24" s="258"/>
      <c r="B24" s="243" t="s">
        <v>278</v>
      </c>
      <c r="C24" s="243"/>
      <c r="D24" s="252"/>
    </row>
    <row r="25" spans="1:4">
      <c r="A25" s="250"/>
      <c r="B25" s="243"/>
      <c r="C25" s="243"/>
      <c r="D25" s="252"/>
    </row>
    <row r="26" spans="1:4">
      <c r="A26" s="250" t="s">
        <v>279</v>
      </c>
      <c r="B26" s="359" t="s">
        <v>280</v>
      </c>
      <c r="C26" s="359"/>
      <c r="D26" s="360"/>
    </row>
    <row r="27" spans="1:4" ht="99" customHeight="1">
      <c r="A27" s="258"/>
      <c r="B27" s="359"/>
      <c r="C27" s="359"/>
      <c r="D27" s="360"/>
    </row>
    <row r="28" spans="1:4">
      <c r="A28" s="250" t="s">
        <v>281</v>
      </c>
      <c r="B28" s="359" t="s">
        <v>282</v>
      </c>
      <c r="C28" s="359"/>
      <c r="D28" s="360"/>
    </row>
    <row r="29" spans="1:4" ht="117.75" customHeight="1">
      <c r="A29" s="259"/>
      <c r="B29" s="361"/>
      <c r="C29" s="361"/>
      <c r="D29" s="362"/>
    </row>
    <row r="30" spans="1:4">
      <c r="B30" s="261"/>
      <c r="C30" s="261"/>
      <c r="D30" s="261"/>
    </row>
  </sheetData>
  <mergeCells count="11">
    <mergeCell ref="B20:D21"/>
    <mergeCell ref="B26:D27"/>
    <mergeCell ref="B28:D29"/>
    <mergeCell ref="A2:A4"/>
    <mergeCell ref="C2:C4"/>
    <mergeCell ref="B5:D5"/>
    <mergeCell ref="B6:D6"/>
    <mergeCell ref="B8:D8"/>
    <mergeCell ref="B12:D12"/>
    <mergeCell ref="B10:D10"/>
    <mergeCell ref="B11:D11"/>
  </mergeCells>
  <pageMargins left="0.21" right="0.2"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2:N159"/>
  <sheetViews>
    <sheetView tabSelected="1" topLeftCell="A14" zoomScale="110" zoomScaleNormal="110" workbookViewId="0">
      <selection activeCell="A23" sqref="A23"/>
    </sheetView>
  </sheetViews>
  <sheetFormatPr defaultRowHeight="15"/>
  <cols>
    <col min="1" max="1" width="36.7109375" customWidth="1"/>
    <col min="2" max="2" width="6.5703125" bestFit="1" customWidth="1"/>
    <col min="3" max="3" width="8.5703125" customWidth="1"/>
    <col min="4" max="6" width="7.5703125" customWidth="1"/>
    <col min="7" max="7" width="6.85546875" customWidth="1"/>
    <col min="8" max="10" width="6.140625" customWidth="1"/>
    <col min="11" max="12" width="6.28515625" customWidth="1"/>
  </cols>
  <sheetData>
    <row r="2" spans="1:14">
      <c r="A2" s="1" t="s">
        <v>0</v>
      </c>
      <c r="B2" s="1"/>
      <c r="C2" s="1"/>
      <c r="D2" s="1"/>
      <c r="E2" s="1"/>
      <c r="F2" s="2"/>
      <c r="G2" s="2"/>
      <c r="H2" s="2"/>
      <c r="I2" s="2"/>
      <c r="J2" s="2"/>
      <c r="K2" s="2"/>
      <c r="L2" s="2"/>
    </row>
    <row r="3" spans="1:14">
      <c r="A3" s="1" t="s">
        <v>1</v>
      </c>
      <c r="B3" s="2"/>
      <c r="C3" s="2"/>
      <c r="D3" s="2"/>
      <c r="E3" s="2"/>
      <c r="F3" s="2"/>
      <c r="G3" s="2"/>
      <c r="H3" s="2"/>
      <c r="I3" s="2"/>
      <c r="J3" s="2"/>
      <c r="K3" s="2"/>
      <c r="L3" s="2"/>
    </row>
    <row r="4" spans="1:14" ht="18" customHeight="1">
      <c r="A4" s="305" t="s">
        <v>334</v>
      </c>
      <c r="B4" s="3"/>
      <c r="C4" s="3"/>
      <c r="D4" s="3"/>
      <c r="E4" s="3"/>
      <c r="F4" s="3"/>
      <c r="G4" s="3"/>
      <c r="H4" s="3"/>
      <c r="I4" s="3"/>
      <c r="J4" s="3"/>
      <c r="K4" s="3"/>
      <c r="L4" s="3"/>
    </row>
    <row r="5" spans="1:14" ht="7.5" customHeight="1" thickBot="1">
      <c r="A5" s="4" t="s">
        <v>225</v>
      </c>
      <c r="B5" s="5"/>
      <c r="C5" s="5"/>
      <c r="D5" s="5"/>
      <c r="E5" s="5"/>
      <c r="F5" s="5"/>
      <c r="G5" s="5"/>
      <c r="H5" s="5"/>
      <c r="I5" s="5"/>
      <c r="J5" s="5"/>
      <c r="K5" s="5"/>
      <c r="L5" s="5"/>
    </row>
    <row r="6" spans="1:14">
      <c r="A6" s="306"/>
      <c r="B6" s="375" t="s">
        <v>3</v>
      </c>
      <c r="C6" s="375" t="s">
        <v>4</v>
      </c>
      <c r="D6" s="375" t="s">
        <v>5</v>
      </c>
      <c r="E6" s="375" t="s">
        <v>6</v>
      </c>
      <c r="F6" s="375" t="s">
        <v>7</v>
      </c>
      <c r="G6" s="369" t="s">
        <v>8</v>
      </c>
      <c r="H6" s="369"/>
      <c r="I6" s="369"/>
      <c r="J6" s="369" t="s">
        <v>9</v>
      </c>
      <c r="K6" s="369"/>
      <c r="L6" s="370"/>
    </row>
    <row r="7" spans="1:14" ht="13.5" customHeight="1">
      <c r="A7" s="307" t="s">
        <v>2</v>
      </c>
      <c r="B7" s="376"/>
      <c r="C7" s="376"/>
      <c r="D7" s="376"/>
      <c r="E7" s="376"/>
      <c r="F7" s="376"/>
      <c r="G7" s="371" t="s">
        <v>10</v>
      </c>
      <c r="H7" s="371" t="s">
        <v>6</v>
      </c>
      <c r="I7" s="371" t="s">
        <v>7</v>
      </c>
      <c r="J7" s="371" t="s">
        <v>10</v>
      </c>
      <c r="K7" s="371" t="s">
        <v>6</v>
      </c>
      <c r="L7" s="373" t="s">
        <v>7</v>
      </c>
    </row>
    <row r="8" spans="1:14" ht="8.25" customHeight="1" thickBot="1">
      <c r="A8" s="308"/>
      <c r="B8" s="377"/>
      <c r="C8" s="377"/>
      <c r="D8" s="377"/>
      <c r="E8" s="377"/>
      <c r="F8" s="377"/>
      <c r="G8" s="372"/>
      <c r="H8" s="372"/>
      <c r="I8" s="372"/>
      <c r="J8" s="372"/>
      <c r="K8" s="372"/>
      <c r="L8" s="374"/>
    </row>
    <row r="9" spans="1:14" ht="18.75" customHeight="1" thickBot="1">
      <c r="A9" s="309" t="s">
        <v>11</v>
      </c>
      <c r="B9" s="310">
        <f>SUM(B10,B29)</f>
        <v>13640</v>
      </c>
      <c r="C9" s="310">
        <f>SUM(C10,C29)</f>
        <v>397</v>
      </c>
      <c r="D9" s="310">
        <f>SUM(D10,D29)</f>
        <v>11744.944444444443</v>
      </c>
      <c r="E9" s="310">
        <f t="shared" ref="E9:K9" si="0">SUM(E10,E29)</f>
        <v>2028.4444444444443</v>
      </c>
      <c r="F9" s="310">
        <f t="shared" si="0"/>
        <v>9716.5</v>
      </c>
      <c r="G9" s="310">
        <f t="shared" si="0"/>
        <v>429.27777777777777</v>
      </c>
      <c r="H9" s="310">
        <f t="shared" si="0"/>
        <v>197.83333333333334</v>
      </c>
      <c r="I9" s="310">
        <f t="shared" si="0"/>
        <v>231.44444444444446</v>
      </c>
      <c r="J9" s="310">
        <f t="shared" si="0"/>
        <v>415.83333333333331</v>
      </c>
      <c r="K9" s="310">
        <f t="shared" si="0"/>
        <v>110.88888888888889</v>
      </c>
      <c r="L9" s="311">
        <f>SUM(L10,L29)</f>
        <v>304.94444444444446</v>
      </c>
    </row>
    <row r="10" spans="1:14" ht="17.25" customHeight="1" thickBot="1">
      <c r="A10" s="289" t="s">
        <v>12</v>
      </c>
      <c r="B10" s="312">
        <f>SUM(B11:B28)</f>
        <v>6628</v>
      </c>
      <c r="C10" s="312">
        <f>SUM(C11:C28)</f>
        <v>77</v>
      </c>
      <c r="D10" s="312">
        <f>SUM(D11:D28)</f>
        <v>5816.4444444444443</v>
      </c>
      <c r="E10" s="312">
        <f>SUM(E11:E28)</f>
        <v>882.38888888888891</v>
      </c>
      <c r="F10" s="312">
        <f t="shared" ref="F10:K10" si="1">SUM(F11:F28)</f>
        <v>4934.0555555555557</v>
      </c>
      <c r="G10" s="312">
        <f t="shared" si="1"/>
        <v>121.16666666666667</v>
      </c>
      <c r="H10" s="312">
        <f t="shared" si="1"/>
        <v>78.111111111111114</v>
      </c>
      <c r="I10" s="312">
        <f t="shared" si="1"/>
        <v>43.055555555555557</v>
      </c>
      <c r="J10" s="312">
        <f t="shared" si="1"/>
        <v>415.83333333333331</v>
      </c>
      <c r="K10" s="312">
        <f t="shared" si="1"/>
        <v>110.88888888888889</v>
      </c>
      <c r="L10" s="313">
        <f>SUM(L11:L28)</f>
        <v>304.94444444444446</v>
      </c>
    </row>
    <row r="11" spans="1:14" ht="15.75" customHeight="1">
      <c r="A11" s="209" t="s">
        <v>13</v>
      </c>
      <c r="B11" s="214">
        <f>SUM('[3]INFORME POR DIA'!C1494)</f>
        <v>500</v>
      </c>
      <c r="C11" s="214">
        <f>SUM('[3]INFORME POR DIA'!D1494)</f>
        <v>0</v>
      </c>
      <c r="D11" s="214">
        <f>SUM(E11:F11)</f>
        <v>468.66666666666669</v>
      </c>
      <c r="E11" s="214">
        <f>[3]RESUMEN!F10/[3]RESUMEN!$AO$49</f>
        <v>0</v>
      </c>
      <c r="F11" s="214">
        <f>[3]RESUMEN!I10/[3]RESUMEN!$AO$49</f>
        <v>468.66666666666669</v>
      </c>
      <c r="G11" s="214">
        <f>SUM(H11:I11)</f>
        <v>0</v>
      </c>
      <c r="H11" s="214">
        <f>[3]RESUMEN!AC10/[3]RESUMEN!$AO$49</f>
        <v>0</v>
      </c>
      <c r="I11" s="214">
        <f>[3]RESUMEN!AD10/[3]RESUMEN!$AO$49</f>
        <v>0</v>
      </c>
      <c r="J11" s="214">
        <f>SUM(K11:L11)</f>
        <v>0</v>
      </c>
      <c r="K11" s="214">
        <v>0</v>
      </c>
      <c r="L11" s="389">
        <v>0</v>
      </c>
    </row>
    <row r="12" spans="1:14" ht="15.75" customHeight="1">
      <c r="A12" s="210" t="s">
        <v>200</v>
      </c>
      <c r="B12" s="214">
        <f>SUM('[3]INFORME POR DIA'!C1495)</f>
        <v>450</v>
      </c>
      <c r="C12" s="214">
        <f>SUM('[3]INFORME POR DIA'!D1495)</f>
        <v>0</v>
      </c>
      <c r="D12" s="214">
        <f t="shared" ref="D12:D14" si="2">SUM(E12:F12)</f>
        <v>435.44444444444446</v>
      </c>
      <c r="E12" s="214">
        <f>[3]RESUMEN!F11/[3]RESUMEN!$AO$49</f>
        <v>0</v>
      </c>
      <c r="F12" s="214">
        <f>[3]RESUMEN!I11/[3]RESUMEN!$AO$49</f>
        <v>435.44444444444446</v>
      </c>
      <c r="G12" s="214">
        <f t="shared" ref="G12:G28" si="3">SUM(H12:I12)</f>
        <v>0</v>
      </c>
      <c r="H12" s="214">
        <f>[3]RESUMEN!AC11/[3]RESUMEN!$AO$49</f>
        <v>0</v>
      </c>
      <c r="I12" s="214">
        <f>[3]RESUMEN!AD11/[3]RESUMEN!$AO$49</f>
        <v>0</v>
      </c>
      <c r="J12" s="214">
        <f t="shared" ref="J12:J28" si="4">SUM(K12:L12)</f>
        <v>0</v>
      </c>
      <c r="K12" s="214">
        <v>0</v>
      </c>
      <c r="L12" s="389">
        <v>0</v>
      </c>
    </row>
    <row r="13" spans="1:14" ht="15.75" customHeight="1">
      <c r="A13" s="210" t="s">
        <v>201</v>
      </c>
      <c r="B13" s="214">
        <f>SUM('[3]INFORME POR DIA'!C1496)</f>
        <v>36</v>
      </c>
      <c r="C13" s="214">
        <f>SUM('[3]INFORME POR DIA'!D1496)</f>
        <v>0</v>
      </c>
      <c r="D13" s="214">
        <f t="shared" si="2"/>
        <v>34.833333333333336</v>
      </c>
      <c r="E13" s="214">
        <f>[3]RESUMEN!F12/[3]RESUMEN!$AO$49</f>
        <v>0</v>
      </c>
      <c r="F13" s="214">
        <f>[3]RESUMEN!I12/[3]RESUMEN!$AO$49</f>
        <v>34.833333333333336</v>
      </c>
      <c r="G13" s="214">
        <f t="shared" si="3"/>
        <v>0</v>
      </c>
      <c r="H13" s="214">
        <f>[3]RESUMEN!AC12/[3]RESUMEN!$AO$49</f>
        <v>0</v>
      </c>
      <c r="I13" s="214">
        <f>[3]RESUMEN!AD12/[3]RESUMEN!$AO$49</f>
        <v>0</v>
      </c>
      <c r="J13" s="214">
        <f t="shared" si="4"/>
        <v>0</v>
      </c>
      <c r="K13" s="214">
        <v>0</v>
      </c>
      <c r="L13" s="389">
        <v>0</v>
      </c>
    </row>
    <row r="14" spans="1:14" ht="15.75" customHeight="1">
      <c r="A14" s="210" t="s">
        <v>202</v>
      </c>
      <c r="B14" s="214">
        <f>SUM('[3]INFORME POR DIA'!C1497)</f>
        <v>40</v>
      </c>
      <c r="C14" s="214">
        <f>SUM('[3]INFORME POR DIA'!D1497)</f>
        <v>0</v>
      </c>
      <c r="D14" s="214">
        <f t="shared" si="2"/>
        <v>31.888888888888889</v>
      </c>
      <c r="E14" s="214">
        <f>[3]RESUMEN!F13/[3]RESUMEN!$AO$49</f>
        <v>0</v>
      </c>
      <c r="F14" s="214">
        <f>[3]RESUMEN!I13/[3]RESUMEN!$AO$49</f>
        <v>31.888888888888889</v>
      </c>
      <c r="G14" s="214">
        <f t="shared" si="3"/>
        <v>0</v>
      </c>
      <c r="H14" s="214">
        <f>[3]RESUMEN!AC13/[3]RESUMEN!$AO$49</f>
        <v>0</v>
      </c>
      <c r="I14" s="214">
        <f>[3]RESUMEN!AD13/[3]RESUMEN!$AO$49</f>
        <v>0</v>
      </c>
      <c r="J14" s="214">
        <f t="shared" si="4"/>
        <v>31.888888888888889</v>
      </c>
      <c r="K14" s="390">
        <f>[3]RESUMEN!AM13/[3]RESUMEN!$AO$49</f>
        <v>0</v>
      </c>
      <c r="L14" s="391">
        <f>[3]RESUMEN!AN13/[3]RESUMEN!$AO$49</f>
        <v>31.888888888888889</v>
      </c>
      <c r="N14" s="17"/>
    </row>
    <row r="15" spans="1:14" ht="38.25">
      <c r="A15" s="327" t="s">
        <v>327</v>
      </c>
      <c r="B15" s="214">
        <f>SUM('[3]INFORME POR DIA'!C1498)</f>
        <v>108</v>
      </c>
      <c r="C15" s="214">
        <f>SUM('[3]INFORME POR DIA'!D1498)</f>
        <v>0</v>
      </c>
      <c r="D15" s="214">
        <f t="shared" ref="D15:D28" si="5">SUM(E15:F15)</f>
        <v>35.333333333333336</v>
      </c>
      <c r="E15" s="214">
        <f>[3]RESUMEN!F14/[3]RESUMEN!$AO$49</f>
        <v>0</v>
      </c>
      <c r="F15" s="214">
        <f>[3]RESUMEN!I14/[3]RESUMEN!$AO$49</f>
        <v>35.333333333333336</v>
      </c>
      <c r="G15" s="214">
        <f t="shared" si="3"/>
        <v>17.444444444444443</v>
      </c>
      <c r="H15" s="214">
        <f>[3]RESUMEN!AC14/[3]RESUMEN!$AO$49</f>
        <v>0</v>
      </c>
      <c r="I15" s="214">
        <f>[3]RESUMEN!AD14/[3]RESUMEN!$AO$49</f>
        <v>17.444444444444443</v>
      </c>
      <c r="J15" s="214">
        <f t="shared" si="4"/>
        <v>0</v>
      </c>
      <c r="K15" s="390">
        <f>[3]RESUMEN!AM14/[3]RESUMEN!$AO$49</f>
        <v>0</v>
      </c>
      <c r="L15" s="391">
        <f>[3]RESUMEN!AN14/[3]RESUMEN!$AO$49</f>
        <v>0</v>
      </c>
      <c r="N15" s="17"/>
    </row>
    <row r="16" spans="1:14" ht="15.75" customHeight="1">
      <c r="A16" s="210" t="s">
        <v>203</v>
      </c>
      <c r="B16" s="214">
        <f>SUM('[3]INFORME POR DIA'!C1499)</f>
        <v>68</v>
      </c>
      <c r="C16" s="214">
        <f>SUM('[3]INFORME POR DIA'!D1499)</f>
        <v>0</v>
      </c>
      <c r="D16" s="214">
        <f t="shared" si="5"/>
        <v>34.666666666666664</v>
      </c>
      <c r="E16" s="214">
        <f>[3]RESUMEN!F15/[3]RESUMEN!$AO$49</f>
        <v>0</v>
      </c>
      <c r="F16" s="214">
        <f>[3]RESUMEN!I15/[3]RESUMEN!$AO$49</f>
        <v>34.666666666666664</v>
      </c>
      <c r="G16" s="214">
        <f t="shared" si="3"/>
        <v>0</v>
      </c>
      <c r="H16" s="214">
        <f>[3]RESUMEN!AC15/[3]RESUMEN!$AO$49</f>
        <v>0</v>
      </c>
      <c r="I16" s="214">
        <f>[3]RESUMEN!AD15/[3]RESUMEN!$AO$49</f>
        <v>0</v>
      </c>
      <c r="J16" s="214">
        <f t="shared" si="4"/>
        <v>0</v>
      </c>
      <c r="K16" s="390">
        <f>[3]RESUMEN!AM15/[3]RESUMEN!$AO$49</f>
        <v>0</v>
      </c>
      <c r="L16" s="391">
        <f>[3]RESUMEN!AN15/[3]RESUMEN!$AO$49</f>
        <v>0</v>
      </c>
    </row>
    <row r="17" spans="1:12" ht="15.75" customHeight="1">
      <c r="A17" s="210" t="s">
        <v>204</v>
      </c>
      <c r="B17" s="214">
        <f>SUM('[3]INFORME POR DIA'!C1500)</f>
        <v>108</v>
      </c>
      <c r="C17" s="214">
        <f>SUM('[3]INFORME POR DIA'!D1500)</f>
        <v>0</v>
      </c>
      <c r="D17" s="214">
        <f t="shared" si="5"/>
        <v>49.55555555555555</v>
      </c>
      <c r="E17" s="214">
        <f>[3]RESUMEN!F16/[3]RESUMEN!$AO$49</f>
        <v>38.888888888888886</v>
      </c>
      <c r="F17" s="214">
        <f>[3]RESUMEN!I16/[3]RESUMEN!$AO$49</f>
        <v>10.666666666666666</v>
      </c>
      <c r="G17" s="214">
        <f t="shared" si="3"/>
        <v>3.0555555555555558</v>
      </c>
      <c r="H17" s="214">
        <f>[3]RESUMEN!AC16/[3]RESUMEN!$AO$49</f>
        <v>2.3333333333333335</v>
      </c>
      <c r="I17" s="214">
        <f>[3]RESUMEN!AD16/[3]RESUMEN!$AO$49</f>
        <v>0.72222222222222221</v>
      </c>
      <c r="J17" s="214">
        <f t="shared" si="4"/>
        <v>10.277777777777777</v>
      </c>
      <c r="K17" s="390">
        <f>[3]RESUMEN!AM16/[3]RESUMEN!$AO$49</f>
        <v>8.6111111111111107</v>
      </c>
      <c r="L17" s="391">
        <f>[3]RESUMEN!AN16/[3]RESUMEN!$AO$49</f>
        <v>1.6666666666666667</v>
      </c>
    </row>
    <row r="18" spans="1:12" ht="15.75" customHeight="1">
      <c r="A18" s="210" t="s">
        <v>219</v>
      </c>
      <c r="B18" s="214">
        <f>SUM('[3]INFORME POR DIA'!C1501)</f>
        <v>705</v>
      </c>
      <c r="C18" s="214">
        <f>SUM('[3]INFORME POR DIA'!D1501)</f>
        <v>6</v>
      </c>
      <c r="D18" s="214">
        <f t="shared" si="5"/>
        <v>666.55555555555554</v>
      </c>
      <c r="E18" s="214">
        <f>[3]RESUMEN!F17/[3]RESUMEN!$AO$49</f>
        <v>461.38888888888891</v>
      </c>
      <c r="F18" s="214">
        <f>[3]RESUMEN!I17/[3]RESUMEN!$AO$49</f>
        <v>205.16666666666666</v>
      </c>
      <c r="G18" s="214">
        <f t="shared" si="3"/>
        <v>84.055555555555557</v>
      </c>
      <c r="H18" s="214">
        <f>[3]RESUMEN!AC17/[3]RESUMEN!$AO$49</f>
        <v>67.166666666666671</v>
      </c>
      <c r="I18" s="214">
        <f>[3]RESUMEN!AD17/[3]RESUMEN!$AO$49</f>
        <v>16.888888888888889</v>
      </c>
      <c r="J18" s="214">
        <f t="shared" si="4"/>
        <v>0</v>
      </c>
      <c r="K18" s="390">
        <f>[3]RESUMEN!AM17/[3]RESUMEN!$AO$49</f>
        <v>0</v>
      </c>
      <c r="L18" s="391">
        <f>[3]RESUMEN!AN17/[3]RESUMEN!$AO$49</f>
        <v>0</v>
      </c>
    </row>
    <row r="19" spans="1:12" ht="15.75" customHeight="1">
      <c r="A19" s="210" t="s">
        <v>312</v>
      </c>
      <c r="B19" s="214">
        <f>SUM('[3]INFORME POR DIA'!C1502)</f>
        <v>404</v>
      </c>
      <c r="C19" s="214">
        <f>SUM('[3]INFORME POR DIA'!D1502)</f>
        <v>2</v>
      </c>
      <c r="D19" s="214">
        <f t="shared" si="5"/>
        <v>291.44444444444446</v>
      </c>
      <c r="E19" s="214">
        <f>[3]RESUMEN!F18/[3]RESUMEN!$AO$49</f>
        <v>5.2777777777777777</v>
      </c>
      <c r="F19" s="214">
        <f>[3]RESUMEN!I18/[3]RESUMEN!$AO$49</f>
        <v>286.16666666666669</v>
      </c>
      <c r="G19" s="214">
        <f t="shared" si="3"/>
        <v>0</v>
      </c>
      <c r="H19" s="214">
        <f>[3]RESUMEN!AC18/[3]RESUMEN!$AO$49</f>
        <v>0</v>
      </c>
      <c r="I19" s="214">
        <f>[3]RESUMEN!AD18/[3]RESUMEN!$AO$49</f>
        <v>0</v>
      </c>
      <c r="J19" s="214">
        <f t="shared" si="4"/>
        <v>0</v>
      </c>
      <c r="K19" s="390">
        <f>[3]RESUMEN!AM18/[3]RESUMEN!$AO$49</f>
        <v>0</v>
      </c>
      <c r="L19" s="391">
        <f>[3]RESUMEN!AN18/[3]RESUMEN!$AO$49</f>
        <v>0</v>
      </c>
    </row>
    <row r="20" spans="1:12" ht="15.75" customHeight="1">
      <c r="A20" s="210" t="s">
        <v>220</v>
      </c>
      <c r="B20" s="214">
        <f>SUM('[3]INFORME POR DIA'!C1503)</f>
        <v>292</v>
      </c>
      <c r="C20" s="214">
        <f>SUM('[3]INFORME POR DIA'!D1503)</f>
        <v>3</v>
      </c>
      <c r="D20" s="214">
        <f t="shared" si="5"/>
        <v>285.88888888888891</v>
      </c>
      <c r="E20" s="214">
        <f>[3]RESUMEN!F19/[3]RESUMEN!$AO$49</f>
        <v>0</v>
      </c>
      <c r="F20" s="214">
        <f>[3]RESUMEN!I19/[3]RESUMEN!$AO$49</f>
        <v>285.88888888888891</v>
      </c>
      <c r="G20" s="214">
        <f t="shared" si="3"/>
        <v>0</v>
      </c>
      <c r="H20" s="214">
        <f>[3]RESUMEN!AC19/[3]RESUMEN!$AO$49</f>
        <v>0</v>
      </c>
      <c r="I20" s="214">
        <f>[3]RESUMEN!AD19/[3]RESUMEN!$AO$49</f>
        <v>0</v>
      </c>
      <c r="J20" s="214">
        <f t="shared" si="4"/>
        <v>0</v>
      </c>
      <c r="K20" s="390">
        <f>[3]RESUMEN!AM19/[3]RESUMEN!$AO$49</f>
        <v>0</v>
      </c>
      <c r="L20" s="391">
        <f>[3]RESUMEN!AN19/[3]RESUMEN!$AO$49</f>
        <v>0</v>
      </c>
    </row>
    <row r="21" spans="1:12" ht="15.75" customHeight="1">
      <c r="A21" s="210" t="s">
        <v>205</v>
      </c>
      <c r="B21" s="214">
        <f>SUM('[3]INFORME POR DIA'!C1504)</f>
        <v>1414</v>
      </c>
      <c r="C21" s="214">
        <f>SUM('[3]INFORME POR DIA'!D1504)</f>
        <v>0</v>
      </c>
      <c r="D21" s="214">
        <f t="shared" si="5"/>
        <v>1303.1666666666665</v>
      </c>
      <c r="E21" s="214">
        <f>[3]RESUMEN!F20/[3]RESUMEN!$AO$49</f>
        <v>274.55555555555554</v>
      </c>
      <c r="F21" s="214">
        <f>[3]RESUMEN!I20/[3]RESUMEN!$AO$49</f>
        <v>1028.6111111111111</v>
      </c>
      <c r="G21" s="214">
        <f t="shared" si="3"/>
        <v>0</v>
      </c>
      <c r="H21" s="214">
        <f>[3]RESUMEN!AC20/[3]RESUMEN!$AO$49</f>
        <v>0</v>
      </c>
      <c r="I21" s="214">
        <f>[3]RESUMEN!AD20/[3]RESUMEN!$AO$49</f>
        <v>0</v>
      </c>
      <c r="J21" s="214">
        <f t="shared" si="4"/>
        <v>0</v>
      </c>
      <c r="K21" s="390">
        <f>[3]RESUMEN!AM20/[3]RESUMEN!$AO$49</f>
        <v>0</v>
      </c>
      <c r="L21" s="391">
        <f>[3]RESUMEN!AN20/[3]RESUMEN!$AO$49</f>
        <v>0</v>
      </c>
    </row>
    <row r="22" spans="1:12" ht="15.75" customHeight="1">
      <c r="A22" s="211" t="s">
        <v>14</v>
      </c>
      <c r="B22" s="214">
        <f>SUM('[3]INFORME POR DIA'!C1505)</f>
        <v>516</v>
      </c>
      <c r="C22" s="214">
        <f>SUM('[3]INFORME POR DIA'!D1505)</f>
        <v>4</v>
      </c>
      <c r="D22" s="214">
        <f t="shared" si="5"/>
        <v>463.83333333333331</v>
      </c>
      <c r="E22" s="214">
        <f>[3]RESUMEN!F21/[3]RESUMEN!$AO$49</f>
        <v>0</v>
      </c>
      <c r="F22" s="214">
        <f>[3]RESUMEN!I21/[3]RESUMEN!$AO$49</f>
        <v>463.83333333333331</v>
      </c>
      <c r="G22" s="214">
        <f t="shared" si="3"/>
        <v>0</v>
      </c>
      <c r="H22" s="214">
        <f>[3]RESUMEN!AC21/[3]RESUMEN!$AO$49</f>
        <v>0</v>
      </c>
      <c r="I22" s="214">
        <f>[3]RESUMEN!AD21/[3]RESUMEN!$AO$49</f>
        <v>0</v>
      </c>
      <c r="J22" s="214">
        <f t="shared" si="4"/>
        <v>0</v>
      </c>
      <c r="K22" s="390">
        <f>[3]RESUMEN!AM21/[3]RESUMEN!$AO$49</f>
        <v>0</v>
      </c>
      <c r="L22" s="391">
        <f>[3]RESUMEN!AN21/[3]RESUMEN!$AO$49</f>
        <v>0</v>
      </c>
    </row>
    <row r="23" spans="1:12" ht="15.75" customHeight="1">
      <c r="A23" s="211" t="s">
        <v>15</v>
      </c>
      <c r="B23" s="214">
        <f>SUM('[3]INFORME POR DIA'!C1506)</f>
        <v>36</v>
      </c>
      <c r="C23" s="214">
        <f>SUM('[3]INFORME POR DIA'!D1506)</f>
        <v>0</v>
      </c>
      <c r="D23" s="214">
        <f t="shared" si="5"/>
        <v>75.277777777777771</v>
      </c>
      <c r="E23" s="214">
        <f>[3]RESUMEN!F22/[3]RESUMEN!$AO$49</f>
        <v>0</v>
      </c>
      <c r="F23" s="214">
        <f>[3]RESUMEN!I22/[3]RESUMEN!$AO$49</f>
        <v>75.277777777777771</v>
      </c>
      <c r="G23" s="214">
        <f t="shared" si="3"/>
        <v>0</v>
      </c>
      <c r="H23" s="214">
        <f>[3]RESUMEN!AC22/[3]RESUMEN!$AO$49</f>
        <v>0</v>
      </c>
      <c r="I23" s="214">
        <f>[3]RESUMEN!AD22/[3]RESUMEN!$AO$49</f>
        <v>0</v>
      </c>
      <c r="J23" s="214">
        <f t="shared" si="4"/>
        <v>3.5555555555555554</v>
      </c>
      <c r="K23" s="390">
        <f>[3]RESUMEN!AM22/[3]RESUMEN!$AO$49</f>
        <v>0</v>
      </c>
      <c r="L23" s="391">
        <f>[3]RESUMEN!AN22/[3]RESUMEN!$AO$49</f>
        <v>3.5555555555555554</v>
      </c>
    </row>
    <row r="24" spans="1:12" ht="15.75" customHeight="1">
      <c r="A24" s="211" t="s">
        <v>16</v>
      </c>
      <c r="B24" s="214">
        <f>SUM('[3]INFORME POR DIA'!C1507)</f>
        <v>404</v>
      </c>
      <c r="C24" s="214">
        <f>SUM('[3]INFORME POR DIA'!D1507)</f>
        <v>5</v>
      </c>
      <c r="D24" s="214">
        <f t="shared" si="5"/>
        <v>295.66666666666669</v>
      </c>
      <c r="E24" s="214">
        <f>[3]RESUMEN!F23/[3]RESUMEN!$AO$49</f>
        <v>0</v>
      </c>
      <c r="F24" s="214">
        <f>[3]RESUMEN!I23/[3]RESUMEN!$AO$49</f>
        <v>295.66666666666669</v>
      </c>
      <c r="G24" s="214">
        <f t="shared" si="3"/>
        <v>0</v>
      </c>
      <c r="H24" s="214">
        <f>[3]RESUMEN!AC23/[3]RESUMEN!$AO$49</f>
        <v>0</v>
      </c>
      <c r="I24" s="214">
        <f>[3]RESUMEN!AD23/[3]RESUMEN!$AO$49</f>
        <v>0</v>
      </c>
      <c r="J24" s="214">
        <f t="shared" si="4"/>
        <v>0</v>
      </c>
      <c r="K24" s="390">
        <f>[3]RESUMEN!AM23/[3]RESUMEN!$AO$49</f>
        <v>0</v>
      </c>
      <c r="L24" s="391">
        <f>[3]RESUMEN!AN23/[3]RESUMEN!$AO$49</f>
        <v>0</v>
      </c>
    </row>
    <row r="25" spans="1:12" ht="15.75" customHeight="1">
      <c r="A25" s="212" t="s">
        <v>17</v>
      </c>
      <c r="B25" s="214">
        <f>SUM('[3]INFORME POR DIA'!C1508)</f>
        <v>516</v>
      </c>
      <c r="C25" s="214">
        <f>SUM('[3]INFORME POR DIA'!D1508)</f>
        <v>5</v>
      </c>
      <c r="D25" s="214">
        <f t="shared" si="5"/>
        <v>489.27777777777777</v>
      </c>
      <c r="E25" s="214">
        <f>[3]RESUMEN!F24/[3]RESUMEN!$AO$49</f>
        <v>0</v>
      </c>
      <c r="F25" s="214">
        <f>[3]RESUMEN!I24/[3]RESUMEN!$AO$49</f>
        <v>489.27777777777777</v>
      </c>
      <c r="G25" s="214">
        <f t="shared" si="3"/>
        <v>0</v>
      </c>
      <c r="H25" s="214">
        <f>[3]RESUMEN!AC24/[3]RESUMEN!$AO$49</f>
        <v>0</v>
      </c>
      <c r="I25" s="214">
        <f>[3]RESUMEN!AD24/[3]RESUMEN!$AO$49</f>
        <v>0</v>
      </c>
      <c r="J25" s="214">
        <f t="shared" si="4"/>
        <v>0</v>
      </c>
      <c r="K25" s="390">
        <f>[3]RESUMEN!AM24/[3]RESUMEN!$AO$49</f>
        <v>0</v>
      </c>
      <c r="L25" s="391">
        <f>[3]RESUMEN!AN24/[3]RESUMEN!$AO$49</f>
        <v>0</v>
      </c>
    </row>
    <row r="26" spans="1:12" ht="15.75" customHeight="1">
      <c r="A26" s="276" t="s">
        <v>315</v>
      </c>
      <c r="B26" s="214">
        <f>SUM('[3]INFORME POR DIA'!C1509)</f>
        <v>529</v>
      </c>
      <c r="C26" s="214">
        <f>SUM('[3]INFORME POR DIA'!D1509)</f>
        <v>24</v>
      </c>
      <c r="D26" s="214">
        <f t="shared" si="5"/>
        <v>475.83333333333331</v>
      </c>
      <c r="E26" s="214">
        <f>[3]RESUMEN!F25/[3]RESUMEN!$AO$49</f>
        <v>0</v>
      </c>
      <c r="F26" s="214">
        <f>[3]RESUMEN!I25/[3]RESUMEN!$AO$49</f>
        <v>475.83333333333331</v>
      </c>
      <c r="G26" s="214">
        <f t="shared" si="3"/>
        <v>0</v>
      </c>
      <c r="H26" s="214">
        <f>[3]RESUMEN!AC25/[3]RESUMEN!$AO$49</f>
        <v>0</v>
      </c>
      <c r="I26" s="214">
        <f>[3]RESUMEN!AD25/[3]RESUMEN!$AO$49</f>
        <v>0</v>
      </c>
      <c r="J26" s="214">
        <f t="shared" si="4"/>
        <v>0</v>
      </c>
      <c r="K26" s="390">
        <f>[3]RESUMEN!AM25/[3]RESUMEN!$AO$49</f>
        <v>0</v>
      </c>
      <c r="L26" s="391">
        <f>[3]RESUMEN!AN25/[3]RESUMEN!$AO$49</f>
        <v>0</v>
      </c>
    </row>
    <row r="27" spans="1:12" ht="15.75" customHeight="1">
      <c r="A27" s="277" t="s">
        <v>206</v>
      </c>
      <c r="B27" s="214">
        <f>SUM('[3]INFORME POR DIA'!C1510)</f>
        <v>476</v>
      </c>
      <c r="C27" s="214">
        <f>SUM('[3]INFORME POR DIA'!D1510)</f>
        <v>28</v>
      </c>
      <c r="D27" s="214">
        <f t="shared" si="5"/>
        <v>370.11111111111109</v>
      </c>
      <c r="E27" s="214">
        <f>[3]RESUMEN!F26/[3]RESUMEN!$AO$49</f>
        <v>102.27777777777777</v>
      </c>
      <c r="F27" s="214">
        <f>[3]RESUMEN!I26/[3]RESUMEN!$AO$49</f>
        <v>267.83333333333331</v>
      </c>
      <c r="G27" s="214">
        <f t="shared" si="3"/>
        <v>16.611111111111111</v>
      </c>
      <c r="H27" s="214">
        <f>[3]RESUMEN!AC26/[3]RESUMEN!$AO$49</f>
        <v>8.6111111111111107</v>
      </c>
      <c r="I27" s="214">
        <f>[3]RESUMEN!AD26/[3]RESUMEN!$AO$49</f>
        <v>8</v>
      </c>
      <c r="J27" s="214">
        <f t="shared" si="4"/>
        <v>370.11111111111109</v>
      </c>
      <c r="K27" s="390">
        <f>[3]RESUMEN!AM26/[3]RESUMEN!$AO$49</f>
        <v>102.27777777777777</v>
      </c>
      <c r="L27" s="391">
        <f>[3]RESUMEN!AN26/[3]RESUMEN!$AO$49</f>
        <v>267.83333333333331</v>
      </c>
    </row>
    <row r="28" spans="1:12" ht="15.75" customHeight="1" thickBot="1">
      <c r="A28" s="210" t="s">
        <v>313</v>
      </c>
      <c r="B28" s="214">
        <f>SUM('[3]INFORME POR DIA'!C1511)</f>
        <v>26</v>
      </c>
      <c r="C28" s="214">
        <f>SUM('[3]INFORME POR DIA'!D1511)</f>
        <v>0</v>
      </c>
      <c r="D28" s="214">
        <f t="shared" si="5"/>
        <v>9</v>
      </c>
      <c r="E28" s="214">
        <f>[3]RESUMEN!F27/[3]RESUMEN!$AO$49</f>
        <v>0</v>
      </c>
      <c r="F28" s="214">
        <f>[3]RESUMEN!I27/[3]RESUMEN!$AO$49</f>
        <v>9</v>
      </c>
      <c r="G28" s="214">
        <f t="shared" si="3"/>
        <v>0</v>
      </c>
      <c r="H28" s="214">
        <f>[3]RESUMEN!AC27/[3]RESUMEN!$AO$49</f>
        <v>0</v>
      </c>
      <c r="I28" s="214">
        <f>[3]RESUMEN!AD27/[3]RESUMEN!$AO$49</f>
        <v>0</v>
      </c>
      <c r="J28" s="214">
        <f t="shared" si="4"/>
        <v>0</v>
      </c>
      <c r="K28" s="390">
        <f>[3]RESUMEN!AM27/[3]RESUMEN!$AO$49</f>
        <v>0</v>
      </c>
      <c r="L28" s="391">
        <f>[3]RESUMEN!AN27/[3]RESUMEN!$AO$49</f>
        <v>0</v>
      </c>
    </row>
    <row r="29" spans="1:12" ht="17.25" customHeight="1" thickBot="1">
      <c r="A29" s="289" t="s">
        <v>18</v>
      </c>
      <c r="B29" s="312">
        <f>SUM(B30:B49)</f>
        <v>7012</v>
      </c>
      <c r="C29" s="312">
        <f t="shared" ref="C29:L29" si="6">SUM(C30:C49)</f>
        <v>320</v>
      </c>
      <c r="D29" s="312">
        <f>SUM(D30:D49)</f>
        <v>5928.4999999999991</v>
      </c>
      <c r="E29" s="312">
        <f>SUM(E30:E49)</f>
        <v>1146.0555555555554</v>
      </c>
      <c r="F29" s="312">
        <f t="shared" si="6"/>
        <v>4782.4444444444443</v>
      </c>
      <c r="G29" s="312">
        <f t="shared" si="6"/>
        <v>308.11111111111109</v>
      </c>
      <c r="H29" s="312">
        <f t="shared" si="6"/>
        <v>119.72222222222223</v>
      </c>
      <c r="I29" s="312">
        <f t="shared" si="6"/>
        <v>188.38888888888889</v>
      </c>
      <c r="J29" s="312">
        <f>SUM(J30:J49)</f>
        <v>0</v>
      </c>
      <c r="K29" s="312">
        <f t="shared" si="6"/>
        <v>0</v>
      </c>
      <c r="L29" s="313">
        <f t="shared" si="6"/>
        <v>0</v>
      </c>
    </row>
    <row r="30" spans="1:12" ht="15.75" customHeight="1">
      <c r="A30" s="211" t="s">
        <v>19</v>
      </c>
      <c r="B30" s="214">
        <f>SUM('[3]INFORME POR DIA'!C1513)</f>
        <v>534</v>
      </c>
      <c r="C30" s="214">
        <f>SUM('[3]INFORME POR DIA'!D1513)</f>
        <v>17</v>
      </c>
      <c r="D30" s="214">
        <f t="shared" ref="D30:D49" si="7">SUM(E30:F30)</f>
        <v>463</v>
      </c>
      <c r="E30" s="214">
        <f>[3]RESUMEN!F29/[3]RESUMEN!$AO$49</f>
        <v>0</v>
      </c>
      <c r="F30" s="214">
        <f>[3]RESUMEN!I29/[3]RESUMEN!$AO$49</f>
        <v>463</v>
      </c>
      <c r="G30" s="214">
        <f t="shared" ref="G30:G49" si="8">SUM(H30:I30)</f>
        <v>0</v>
      </c>
      <c r="H30" s="214">
        <f>[3]RESUMEN!AC29/[3]RESUMEN!$AO$49</f>
        <v>0</v>
      </c>
      <c r="I30" s="214">
        <f>[3]RESUMEN!AD29/[3]RESUMEN!$AO$49</f>
        <v>0</v>
      </c>
      <c r="J30" s="214">
        <f t="shared" ref="J30:J49" si="9">SUM(K30:L30)</f>
        <v>0</v>
      </c>
      <c r="K30" s="390">
        <f>[3]RESUMEN!AM29/[3]RESUMEN!$AO$49</f>
        <v>0</v>
      </c>
      <c r="L30" s="391">
        <f>[3]RESUMEN!AN29/[3]RESUMEN!$AO$49</f>
        <v>0</v>
      </c>
    </row>
    <row r="31" spans="1:12" ht="15.75" customHeight="1">
      <c r="A31" s="211" t="s">
        <v>20</v>
      </c>
      <c r="B31" s="214">
        <f>SUM('[3]INFORME POR DIA'!C1514)</f>
        <v>676</v>
      </c>
      <c r="C31" s="214">
        <f>SUM('[3]INFORME POR DIA'!D1514)</f>
        <v>6</v>
      </c>
      <c r="D31" s="214">
        <f t="shared" si="7"/>
        <v>622.33333333333326</v>
      </c>
      <c r="E31" s="214">
        <f>[3]RESUMEN!F30/[3]RESUMEN!$AO$49</f>
        <v>417.55555555555554</v>
      </c>
      <c r="F31" s="214">
        <f>[3]RESUMEN!I30/[3]RESUMEN!$AO$49</f>
        <v>204.77777777777777</v>
      </c>
      <c r="G31" s="214">
        <f t="shared" si="8"/>
        <v>19.111111111111111</v>
      </c>
      <c r="H31" s="214">
        <f>[3]RESUMEN!AC30/[3]RESUMEN!$AO$49</f>
        <v>16.333333333333332</v>
      </c>
      <c r="I31" s="214">
        <f>[3]RESUMEN!AD30/[3]RESUMEN!$AO$49</f>
        <v>2.7777777777777777</v>
      </c>
      <c r="J31" s="214">
        <f t="shared" si="9"/>
        <v>0</v>
      </c>
      <c r="K31" s="390">
        <f>[3]RESUMEN!AM30/[3]RESUMEN!$AO$49</f>
        <v>0</v>
      </c>
      <c r="L31" s="391">
        <f>[3]RESUMEN!AN30/[3]RESUMEN!$AO$49</f>
        <v>0</v>
      </c>
    </row>
    <row r="32" spans="1:12" ht="15.75" customHeight="1">
      <c r="A32" s="211" t="s">
        <v>21</v>
      </c>
      <c r="B32" s="214">
        <f>SUM('[3]INFORME POR DIA'!C1515)</f>
        <v>280</v>
      </c>
      <c r="C32" s="214">
        <f>SUM('[3]INFORME POR DIA'!D1515)</f>
        <v>1</v>
      </c>
      <c r="D32" s="214">
        <f t="shared" si="7"/>
        <v>272.22222222222223</v>
      </c>
      <c r="E32" s="214">
        <f>[3]RESUMEN!F31/[3]RESUMEN!$AO$49</f>
        <v>0</v>
      </c>
      <c r="F32" s="214">
        <f>[3]RESUMEN!I31/[3]RESUMEN!$AO$49</f>
        <v>272.22222222222223</v>
      </c>
      <c r="G32" s="214">
        <f t="shared" si="8"/>
        <v>0</v>
      </c>
      <c r="H32" s="214">
        <f>[3]RESUMEN!AC31/[3]RESUMEN!$AO$49</f>
        <v>0</v>
      </c>
      <c r="I32" s="214">
        <f>[3]RESUMEN!AD31/[3]RESUMEN!$AO$49</f>
        <v>0</v>
      </c>
      <c r="J32" s="214">
        <f t="shared" si="9"/>
        <v>0</v>
      </c>
      <c r="K32" s="390">
        <f>[3]RESUMEN!AM31/[3]RESUMEN!$AO$49</f>
        <v>0</v>
      </c>
      <c r="L32" s="391">
        <f>[3]RESUMEN!AN31/[3]RESUMEN!$AO$49</f>
        <v>0</v>
      </c>
    </row>
    <row r="33" spans="1:12" ht="15.75" customHeight="1">
      <c r="A33" s="211" t="s">
        <v>22</v>
      </c>
      <c r="B33" s="214">
        <f>SUM('[3]INFORME POR DIA'!C1516)</f>
        <v>224</v>
      </c>
      <c r="C33" s="214">
        <f>SUM('[3]INFORME POR DIA'!D1516)</f>
        <v>2</v>
      </c>
      <c r="D33" s="214">
        <f t="shared" si="7"/>
        <v>184.16666666666666</v>
      </c>
      <c r="E33" s="214">
        <f>[3]RESUMEN!F32/[3]RESUMEN!$AO$49</f>
        <v>0</v>
      </c>
      <c r="F33" s="214">
        <f>[3]RESUMEN!I32/[3]RESUMEN!$AO$49</f>
        <v>184.16666666666666</v>
      </c>
      <c r="G33" s="214">
        <f t="shared" si="8"/>
        <v>0</v>
      </c>
      <c r="H33" s="214">
        <f>[3]RESUMEN!AC32/[3]RESUMEN!$AO$49</f>
        <v>0</v>
      </c>
      <c r="I33" s="214">
        <f>[3]RESUMEN!AD32/[3]RESUMEN!$AO$49</f>
        <v>0</v>
      </c>
      <c r="J33" s="214">
        <f t="shared" si="9"/>
        <v>0</v>
      </c>
      <c r="K33" s="390">
        <f>[3]RESUMEN!AM32/[3]RESUMEN!$AO$49</f>
        <v>0</v>
      </c>
      <c r="L33" s="391">
        <f>[3]RESUMEN!AN32/[3]RESUMEN!$AO$49</f>
        <v>0</v>
      </c>
    </row>
    <row r="34" spans="1:12" ht="15.75" customHeight="1">
      <c r="A34" s="210" t="s">
        <v>207</v>
      </c>
      <c r="B34" s="214">
        <f>SUM('[3]INFORME POR DIA'!C1517)</f>
        <v>192</v>
      </c>
      <c r="C34" s="214">
        <f>SUM('[3]INFORME POR DIA'!D1517)</f>
        <v>0</v>
      </c>
      <c r="D34" s="214">
        <f t="shared" si="7"/>
        <v>162.77777777777777</v>
      </c>
      <c r="E34" s="214">
        <f>[3]RESUMEN!F33/[3]RESUMEN!$AO$49</f>
        <v>0</v>
      </c>
      <c r="F34" s="214">
        <f>[3]RESUMEN!I33/[3]RESUMEN!$AO$49</f>
        <v>162.77777777777777</v>
      </c>
      <c r="G34" s="214">
        <f t="shared" si="8"/>
        <v>0</v>
      </c>
      <c r="H34" s="214">
        <f>[3]RESUMEN!AC33/[3]RESUMEN!$AO$49</f>
        <v>0</v>
      </c>
      <c r="I34" s="214">
        <f>[3]RESUMEN!AD33/[3]RESUMEN!$AO$49</f>
        <v>0</v>
      </c>
      <c r="J34" s="214">
        <f t="shared" si="9"/>
        <v>0</v>
      </c>
      <c r="K34" s="390">
        <f>[3]RESUMEN!AM33/[3]RESUMEN!$AO$49</f>
        <v>0</v>
      </c>
      <c r="L34" s="391">
        <f>[3]RESUMEN!AN33/[3]RESUMEN!$AO$49</f>
        <v>0</v>
      </c>
    </row>
    <row r="35" spans="1:12" ht="15.75" customHeight="1">
      <c r="A35" s="210" t="s">
        <v>318</v>
      </c>
      <c r="B35" s="214">
        <f>SUM('[3]INFORME POR DIA'!C1518)</f>
        <v>528</v>
      </c>
      <c r="C35" s="214">
        <f>SUM('[3]INFORME POR DIA'!D1518)</f>
        <v>20</v>
      </c>
      <c r="D35" s="214">
        <f t="shared" si="7"/>
        <v>472.11111111111109</v>
      </c>
      <c r="E35" s="214">
        <f>[3]RESUMEN!F34/[3]RESUMEN!$AO$49</f>
        <v>82.111111111111114</v>
      </c>
      <c r="F35" s="214">
        <f>[3]RESUMEN!I34/[3]RESUMEN!$AO$49</f>
        <v>390</v>
      </c>
      <c r="G35" s="214">
        <f t="shared" si="8"/>
        <v>262.38888888888891</v>
      </c>
      <c r="H35" s="214">
        <f>[3]RESUMEN!AC34/[3]RESUMEN!$AO$49</f>
        <v>82.111111111111114</v>
      </c>
      <c r="I35" s="214">
        <f>[3]RESUMEN!AD34/[3]RESUMEN!$AO$49</f>
        <v>180.27777777777777</v>
      </c>
      <c r="J35" s="214">
        <f t="shared" si="9"/>
        <v>0</v>
      </c>
      <c r="K35" s="390">
        <f>[3]RESUMEN!AM34/[3]RESUMEN!$AO$49</f>
        <v>0</v>
      </c>
      <c r="L35" s="391">
        <f>[3]RESUMEN!AN34/[3]RESUMEN!$AO$49</f>
        <v>0</v>
      </c>
    </row>
    <row r="36" spans="1:12" ht="15.75" customHeight="1">
      <c r="A36" s="211" t="s">
        <v>23</v>
      </c>
      <c r="B36" s="214">
        <f>SUM('[3]INFORME POR DIA'!C1519)</f>
        <v>246</v>
      </c>
      <c r="C36" s="214">
        <f>SUM('[3]INFORME POR DIA'!D1519)</f>
        <v>7</v>
      </c>
      <c r="D36" s="214">
        <f t="shared" si="7"/>
        <v>234.66666666666669</v>
      </c>
      <c r="E36" s="214">
        <f>[3]RESUMEN!F35/[3]RESUMEN!$AO$49</f>
        <v>198.11111111111111</v>
      </c>
      <c r="F36" s="214">
        <f>[3]RESUMEN!I35/[3]RESUMEN!$AO$49</f>
        <v>36.555555555555557</v>
      </c>
      <c r="G36" s="214">
        <f t="shared" si="8"/>
        <v>0</v>
      </c>
      <c r="H36" s="214">
        <f>[3]RESUMEN!AC35/[3]RESUMEN!$AO$49</f>
        <v>0</v>
      </c>
      <c r="I36" s="214">
        <f>[3]RESUMEN!AD35/[3]RESUMEN!$AO$49</f>
        <v>0</v>
      </c>
      <c r="J36" s="214">
        <f t="shared" si="9"/>
        <v>0</v>
      </c>
      <c r="K36" s="390">
        <f>[3]RESUMEN!AM35/[3]RESUMEN!$AO$49</f>
        <v>0</v>
      </c>
      <c r="L36" s="391">
        <f>[3]RESUMEN!AN35/[3]RESUMEN!$AO$49</f>
        <v>0</v>
      </c>
    </row>
    <row r="37" spans="1:12" ht="15.75" customHeight="1">
      <c r="A37" s="213" t="s">
        <v>24</v>
      </c>
      <c r="B37" s="214">
        <f>SUM('[3]INFORME POR DIA'!C1520)</f>
        <v>56</v>
      </c>
      <c r="C37" s="214">
        <f>SUM('[3]INFORME POR DIA'!D1520)</f>
        <v>0</v>
      </c>
      <c r="D37" s="214">
        <f t="shared" si="7"/>
        <v>48.5</v>
      </c>
      <c r="E37" s="214">
        <f>[3]RESUMEN!F36/[3]RESUMEN!$AO$49</f>
        <v>0</v>
      </c>
      <c r="F37" s="214">
        <f>[3]RESUMEN!I36/[3]RESUMEN!$AO$49</f>
        <v>48.5</v>
      </c>
      <c r="G37" s="214">
        <f t="shared" si="8"/>
        <v>0</v>
      </c>
      <c r="H37" s="214">
        <f>[3]RESUMEN!AC36/[3]RESUMEN!$AO$49</f>
        <v>0</v>
      </c>
      <c r="I37" s="214">
        <f>[3]RESUMEN!AD36/[3]RESUMEN!$AO$49</f>
        <v>0</v>
      </c>
      <c r="J37" s="214">
        <f t="shared" si="9"/>
        <v>0</v>
      </c>
      <c r="K37" s="390">
        <f>[3]RESUMEN!AM36/[3]RESUMEN!$AO$49</f>
        <v>0</v>
      </c>
      <c r="L37" s="391">
        <f>[3]RESUMEN!AN36/[3]RESUMEN!$AO$49</f>
        <v>0</v>
      </c>
    </row>
    <row r="38" spans="1:12" ht="15.75" customHeight="1">
      <c r="A38" s="210" t="s">
        <v>208</v>
      </c>
      <c r="B38" s="214">
        <f>SUM('[3]INFORME POR DIA'!C1521)</f>
        <v>420</v>
      </c>
      <c r="C38" s="214">
        <f>SUM('[3]INFORME POR DIA'!D1521)</f>
        <v>5</v>
      </c>
      <c r="D38" s="214">
        <f t="shared" si="7"/>
        <v>371.66666666666669</v>
      </c>
      <c r="E38" s="214">
        <f>[3]RESUMEN!F37/[3]RESUMEN!$AO$49</f>
        <v>2</v>
      </c>
      <c r="F38" s="214">
        <f>[3]RESUMEN!I37/[3]RESUMEN!$AO$49</f>
        <v>369.66666666666669</v>
      </c>
      <c r="G38" s="214">
        <f t="shared" si="8"/>
        <v>0</v>
      </c>
      <c r="H38" s="214">
        <f>[3]RESUMEN!AC37/[3]RESUMEN!$AO$49</f>
        <v>0</v>
      </c>
      <c r="I38" s="214">
        <f>[3]RESUMEN!AD37/[3]RESUMEN!$AO$49</f>
        <v>0</v>
      </c>
      <c r="J38" s="214">
        <f t="shared" si="9"/>
        <v>0</v>
      </c>
      <c r="K38" s="390">
        <f>[3]RESUMEN!AM37/[3]RESUMEN!$AO$49</f>
        <v>0</v>
      </c>
      <c r="L38" s="391">
        <f>[3]RESUMEN!AN37/[3]RESUMEN!$AO$49</f>
        <v>0</v>
      </c>
    </row>
    <row r="39" spans="1:12" ht="15.75" customHeight="1">
      <c r="A39" s="210" t="s">
        <v>209</v>
      </c>
      <c r="B39" s="214">
        <f>SUM('[3]INFORME POR DIA'!C1522)</f>
        <v>831</v>
      </c>
      <c r="C39" s="214">
        <f>SUM('[3]INFORME POR DIA'!D1522)</f>
        <v>254</v>
      </c>
      <c r="D39" s="214">
        <f t="shared" si="7"/>
        <v>550.5</v>
      </c>
      <c r="E39" s="214">
        <f>[3]RESUMEN!F38/[3]RESUMEN!$AO$49</f>
        <v>0</v>
      </c>
      <c r="F39" s="214">
        <f>[3]RESUMEN!I38/[3]RESUMEN!$AO$49</f>
        <v>550.5</v>
      </c>
      <c r="G39" s="214">
        <f t="shared" si="8"/>
        <v>0</v>
      </c>
      <c r="H39" s="214">
        <f>[3]RESUMEN!AC38/[3]RESUMEN!$AO$49</f>
        <v>0</v>
      </c>
      <c r="I39" s="214">
        <f>[3]RESUMEN!AD38/[3]RESUMEN!$AO$49</f>
        <v>0</v>
      </c>
      <c r="J39" s="214">
        <f t="shared" si="9"/>
        <v>0</v>
      </c>
      <c r="K39" s="390">
        <f>[3]RESUMEN!AM38/[3]RESUMEN!$AO$49</f>
        <v>0</v>
      </c>
      <c r="L39" s="391">
        <f>[3]RESUMEN!AN38/[3]RESUMEN!$AO$49</f>
        <v>0</v>
      </c>
    </row>
    <row r="40" spans="1:12" ht="15.75" customHeight="1">
      <c r="A40" s="210" t="s">
        <v>325</v>
      </c>
      <c r="B40" s="214">
        <f>SUM('[3]INFORME POR DIA'!C1523)</f>
        <v>486</v>
      </c>
      <c r="C40" s="214">
        <f>SUM('[3]INFORME POR DIA'!D1523)</f>
        <v>6</v>
      </c>
      <c r="D40" s="214">
        <f t="shared" si="7"/>
        <v>384.16666666666669</v>
      </c>
      <c r="E40" s="214">
        <f>[3]RESUMEN!F39/[3]RESUMEN!$AO$49</f>
        <v>17.388888888888889</v>
      </c>
      <c r="F40" s="214">
        <f>[3]RESUMEN!I39/[3]RESUMEN!$AO$49</f>
        <v>366.77777777777777</v>
      </c>
      <c r="G40" s="214">
        <f t="shared" si="8"/>
        <v>3.3333333333333335</v>
      </c>
      <c r="H40" s="214">
        <f>[3]RESUMEN!AC39/[3]RESUMEN!$AO$49</f>
        <v>3</v>
      </c>
      <c r="I40" s="214">
        <f>[3]RESUMEN!AD39/[3]RESUMEN!$AO$49</f>
        <v>0.33333333333333331</v>
      </c>
      <c r="J40" s="214">
        <f t="shared" si="9"/>
        <v>0</v>
      </c>
      <c r="K40" s="390">
        <f>[3]RESUMEN!AM39/[3]RESUMEN!$AO$49</f>
        <v>0</v>
      </c>
      <c r="L40" s="391">
        <f>[3]RESUMEN!AN39/[3]RESUMEN!$AO$49</f>
        <v>0</v>
      </c>
    </row>
    <row r="41" spans="1:12" ht="15.75" customHeight="1">
      <c r="A41" s="211" t="s">
        <v>25</v>
      </c>
      <c r="B41" s="214">
        <f>SUM('[3]INFORME POR DIA'!C1524)</f>
        <v>50</v>
      </c>
      <c r="C41" s="214">
        <f>SUM('[3]INFORME POR DIA'!D1524)</f>
        <v>0</v>
      </c>
      <c r="D41" s="214">
        <f t="shared" si="7"/>
        <v>24.166666666666668</v>
      </c>
      <c r="E41" s="214">
        <f>[3]RESUMEN!F40/[3]RESUMEN!$AO$49</f>
        <v>0</v>
      </c>
      <c r="F41" s="214">
        <f>[3]RESUMEN!I40/[3]RESUMEN!$AO$49</f>
        <v>24.166666666666668</v>
      </c>
      <c r="G41" s="214">
        <f t="shared" si="8"/>
        <v>0</v>
      </c>
      <c r="H41" s="214">
        <f>[3]RESUMEN!AC40/[3]RESUMEN!$AO$49</f>
        <v>0</v>
      </c>
      <c r="I41" s="214">
        <f>[3]RESUMEN!AD40/[3]RESUMEN!$AO$49</f>
        <v>0</v>
      </c>
      <c r="J41" s="214">
        <f t="shared" si="9"/>
        <v>0</v>
      </c>
      <c r="K41" s="390">
        <f>[3]RESUMEN!AM40/[3]RESUMEN!$AO$49</f>
        <v>0</v>
      </c>
      <c r="L41" s="391">
        <f>[3]RESUMEN!AN40/[3]RESUMEN!$AO$49</f>
        <v>0</v>
      </c>
    </row>
    <row r="42" spans="1:12" ht="15.75" customHeight="1">
      <c r="A42" s="210" t="s">
        <v>211</v>
      </c>
      <c r="B42" s="214">
        <f>SUM('[3]INFORME POR DIA'!C1525)</f>
        <v>546</v>
      </c>
      <c r="C42" s="214">
        <f>SUM('[3]INFORME POR DIA'!D1525)</f>
        <v>2</v>
      </c>
      <c r="D42" s="214">
        <f t="shared" si="7"/>
        <v>530.94444444444446</v>
      </c>
      <c r="E42" s="214">
        <f>[3]RESUMEN!F41/[3]RESUMEN!$AO$49</f>
        <v>0</v>
      </c>
      <c r="F42" s="214">
        <f>[3]RESUMEN!I41/[3]RESUMEN!$AO$49</f>
        <v>530.94444444444446</v>
      </c>
      <c r="G42" s="214">
        <f t="shared" si="8"/>
        <v>0</v>
      </c>
      <c r="H42" s="214">
        <f>[3]RESUMEN!AC41/[3]RESUMEN!$AO$49</f>
        <v>0</v>
      </c>
      <c r="I42" s="214">
        <f>[3]RESUMEN!AD41/[3]RESUMEN!$AO$49</f>
        <v>0</v>
      </c>
      <c r="J42" s="214">
        <f t="shared" si="9"/>
        <v>0</v>
      </c>
      <c r="K42" s="390">
        <f>[3]RESUMEN!AM41/[3]RESUMEN!$AO$49</f>
        <v>0</v>
      </c>
      <c r="L42" s="391">
        <f>[3]RESUMEN!AN41/[3]RESUMEN!$AO$49</f>
        <v>0</v>
      </c>
    </row>
    <row r="43" spans="1:12" ht="15.75" customHeight="1">
      <c r="A43" s="211" t="s">
        <v>26</v>
      </c>
      <c r="B43" s="214">
        <f>SUM('[3]INFORME POR DIA'!C1526)</f>
        <v>152</v>
      </c>
      <c r="C43" s="214">
        <f>SUM('[3]INFORME POR DIA'!D1526)</f>
        <v>0</v>
      </c>
      <c r="D43" s="214">
        <f t="shared" si="7"/>
        <v>92.444444444444443</v>
      </c>
      <c r="E43" s="214">
        <f>[3]RESUMEN!F42/[3]RESUMEN!$AO$49</f>
        <v>0</v>
      </c>
      <c r="F43" s="214">
        <f>[3]RESUMEN!I42/[3]RESUMEN!$AO$49</f>
        <v>92.444444444444443</v>
      </c>
      <c r="G43" s="214">
        <f t="shared" si="8"/>
        <v>0</v>
      </c>
      <c r="H43" s="214">
        <f>[3]RESUMEN!AC42/[3]RESUMEN!$AO$49</f>
        <v>0</v>
      </c>
      <c r="I43" s="214">
        <f>[3]RESUMEN!AD42/[3]RESUMEN!$AO$49</f>
        <v>0</v>
      </c>
      <c r="J43" s="214">
        <f t="shared" si="9"/>
        <v>0</v>
      </c>
      <c r="K43" s="390">
        <f>[3]RESUMEN!AM42/[3]RESUMEN!$AO$49</f>
        <v>0</v>
      </c>
      <c r="L43" s="391">
        <f>[3]RESUMEN!AN42/[3]RESUMEN!$AO$49</f>
        <v>0</v>
      </c>
    </row>
    <row r="44" spans="1:12" ht="15.75" customHeight="1">
      <c r="A44" s="210" t="s">
        <v>212</v>
      </c>
      <c r="B44" s="214">
        <f>SUM('[3]INFORME POR DIA'!C1527)</f>
        <v>908</v>
      </c>
      <c r="C44" s="214">
        <f>SUM('[3]INFORME POR DIA'!D1527)</f>
        <v>0</v>
      </c>
      <c r="D44" s="214">
        <f t="shared" si="7"/>
        <v>769.94444444444446</v>
      </c>
      <c r="E44" s="214">
        <f>[3]RESUMEN!F43/[3]RESUMEN!$AO$49</f>
        <v>204.55555555555554</v>
      </c>
      <c r="F44" s="214">
        <f>[3]RESUMEN!I43/[3]RESUMEN!$AO$49</f>
        <v>565.38888888888891</v>
      </c>
      <c r="G44" s="214">
        <f t="shared" si="8"/>
        <v>23.277777777777779</v>
      </c>
      <c r="H44" s="214">
        <f>[3]RESUMEN!AC43/[3]RESUMEN!$AO$49</f>
        <v>18.277777777777779</v>
      </c>
      <c r="I44" s="214">
        <f>[3]RESUMEN!AD43/[3]RESUMEN!$AO$49</f>
        <v>5</v>
      </c>
      <c r="J44" s="214">
        <f t="shared" si="9"/>
        <v>0</v>
      </c>
      <c r="K44" s="390">
        <f>[3]RESUMEN!AM43/[3]RESUMEN!$AO$49</f>
        <v>0</v>
      </c>
      <c r="L44" s="391">
        <f>[3]RESUMEN!AN43/[3]RESUMEN!$AO$49</f>
        <v>0</v>
      </c>
    </row>
    <row r="45" spans="1:12" ht="15.75" customHeight="1">
      <c r="A45" s="210" t="s">
        <v>213</v>
      </c>
      <c r="B45" s="214">
        <f>SUM('[3]INFORME POR DIA'!C1528)</f>
        <v>75</v>
      </c>
      <c r="C45" s="214">
        <f>SUM('[3]INFORME POR DIA'!D1528)</f>
        <v>0</v>
      </c>
      <c r="D45" s="214">
        <f t="shared" si="7"/>
        <v>54.333333333333336</v>
      </c>
      <c r="E45" s="214">
        <f>[3]RESUMEN!F44/[3]RESUMEN!$AO$49</f>
        <v>0</v>
      </c>
      <c r="F45" s="214">
        <f>[3]RESUMEN!I44/[3]RESUMEN!$AO$49</f>
        <v>54.333333333333336</v>
      </c>
      <c r="G45" s="214">
        <f t="shared" si="8"/>
        <v>0</v>
      </c>
      <c r="H45" s="214">
        <f>[3]RESUMEN!AC44/[3]RESUMEN!$AO$49</f>
        <v>0</v>
      </c>
      <c r="I45" s="214">
        <f>[3]RESUMEN!AD44/[3]RESUMEN!$AO$49</f>
        <v>0</v>
      </c>
      <c r="J45" s="214">
        <f t="shared" si="9"/>
        <v>0</v>
      </c>
      <c r="K45" s="390">
        <f>[3]RESUMEN!AM44/[3]RESUMEN!$AO$49</f>
        <v>0</v>
      </c>
      <c r="L45" s="391">
        <f>[3]RESUMEN!AN44/[3]RESUMEN!$AO$49</f>
        <v>0</v>
      </c>
    </row>
    <row r="46" spans="1:12" ht="15.75" customHeight="1">
      <c r="A46" s="210" t="s">
        <v>222</v>
      </c>
      <c r="B46" s="214">
        <f>SUM('[3]INFORME POR DIA'!C1529)</f>
        <v>0</v>
      </c>
      <c r="C46" s="214">
        <f>SUM('[3]INFORME POR DIA'!D1529)</f>
        <v>0</v>
      </c>
      <c r="D46" s="214">
        <f t="shared" si="7"/>
        <v>0</v>
      </c>
      <c r="E46" s="214">
        <f>[3]RESUMEN!F45/[3]RESUMEN!$AO$49</f>
        <v>0</v>
      </c>
      <c r="F46" s="214">
        <f>[3]RESUMEN!I45/[3]RESUMEN!$AO$49</f>
        <v>0</v>
      </c>
      <c r="G46" s="214">
        <f t="shared" si="8"/>
        <v>0</v>
      </c>
      <c r="H46" s="214">
        <f>[3]RESUMEN!AC45/[3]RESUMEN!$AO$49</f>
        <v>0</v>
      </c>
      <c r="I46" s="214">
        <f>[3]RESUMEN!AD45/[3]RESUMEN!$AO$49</f>
        <v>0</v>
      </c>
      <c r="J46" s="214">
        <f t="shared" si="9"/>
        <v>0</v>
      </c>
      <c r="K46" s="390">
        <f>[3]RESUMEN!AM45/[3]RESUMEN!$AO$49</f>
        <v>0</v>
      </c>
      <c r="L46" s="391">
        <f>[3]RESUMEN!AN45/[3]RESUMEN!$AO$49</f>
        <v>0</v>
      </c>
    </row>
    <row r="47" spans="1:12" ht="15.75" customHeight="1">
      <c r="A47" s="211" t="s">
        <v>27</v>
      </c>
      <c r="B47" s="214">
        <f>SUM('[3]INFORME POR DIA'!C1530)</f>
        <v>400</v>
      </c>
      <c r="C47" s="214">
        <f>SUM('[3]INFORME POR DIA'!D1530)</f>
        <v>0</v>
      </c>
      <c r="D47" s="214">
        <f t="shared" si="7"/>
        <v>344.44444444444446</v>
      </c>
      <c r="E47" s="214">
        <f>[3]RESUMEN!F46/[3]RESUMEN!$AO$49</f>
        <v>0</v>
      </c>
      <c r="F47" s="214">
        <f>[3]RESUMEN!I46/[3]RESUMEN!$AO$49</f>
        <v>344.44444444444446</v>
      </c>
      <c r="G47" s="214">
        <f t="shared" si="8"/>
        <v>0</v>
      </c>
      <c r="H47" s="214">
        <f>[3]RESUMEN!AC46/[3]RESUMEN!$AO$49</f>
        <v>0</v>
      </c>
      <c r="I47" s="214">
        <f>[3]RESUMEN!AD46/[3]RESUMEN!$AO$49</f>
        <v>0</v>
      </c>
      <c r="J47" s="214">
        <f t="shared" si="9"/>
        <v>0</v>
      </c>
      <c r="K47" s="390">
        <f>[3]RESUMEN!AM46/[3]RESUMEN!$AO$49</f>
        <v>0</v>
      </c>
      <c r="L47" s="391">
        <f>[3]RESUMEN!AN46/[3]RESUMEN!$AO$49</f>
        <v>0</v>
      </c>
    </row>
    <row r="48" spans="1:12" ht="15.75" customHeight="1">
      <c r="A48" s="211" t="s">
        <v>28</v>
      </c>
      <c r="B48" s="217">
        <f>SUM('[3]INFORME POR DIA'!C1531)</f>
        <v>384</v>
      </c>
      <c r="C48" s="217">
        <f>SUM('[3]INFORME POR DIA'!D1531)</f>
        <v>0</v>
      </c>
      <c r="D48" s="214">
        <f t="shared" si="7"/>
        <v>323.44444444444446</v>
      </c>
      <c r="E48" s="214">
        <f>[3]RESUMEN!F47/[3]RESUMEN!$AO$49</f>
        <v>224.33333333333334</v>
      </c>
      <c r="F48" s="214">
        <f>[3]RESUMEN!I47/[3]RESUMEN!$AO$49</f>
        <v>99.111111111111114</v>
      </c>
      <c r="G48" s="214">
        <f t="shared" si="8"/>
        <v>0</v>
      </c>
      <c r="H48" s="214">
        <f>[3]RESUMEN!AC47/[3]RESUMEN!$AO$49</f>
        <v>0</v>
      </c>
      <c r="I48" s="214">
        <f>[3]RESUMEN!AD47/[3]RESUMEN!$AO$49</f>
        <v>0</v>
      </c>
      <c r="J48" s="214">
        <f t="shared" si="9"/>
        <v>0</v>
      </c>
      <c r="K48" s="390">
        <f>[3]RESUMEN!AM47/[3]RESUMEN!$AO$49</f>
        <v>0</v>
      </c>
      <c r="L48" s="391">
        <f>[3]RESUMEN!AN47/[3]RESUMEN!$AO$49</f>
        <v>0</v>
      </c>
    </row>
    <row r="49" spans="1:12" ht="15.75" customHeight="1" thickBot="1">
      <c r="A49" s="278" t="s">
        <v>214</v>
      </c>
      <c r="B49" s="392">
        <f>SUM('[3]INFORME POR DIA'!C1532)</f>
        <v>24</v>
      </c>
      <c r="C49" s="392">
        <f>SUM('[3]INFORME POR DIA'!D1532)</f>
        <v>0</v>
      </c>
      <c r="D49" s="279">
        <f t="shared" si="7"/>
        <v>22.666666666666668</v>
      </c>
      <c r="E49" s="279">
        <f>[3]RESUMEN!F48/[3]RESUMEN!$AO$49</f>
        <v>0</v>
      </c>
      <c r="F49" s="279">
        <f>[3]RESUMEN!I48/[3]RESUMEN!$AO$49</f>
        <v>22.666666666666668</v>
      </c>
      <c r="G49" s="279">
        <f t="shared" si="8"/>
        <v>0</v>
      </c>
      <c r="H49" s="279">
        <f>[3]RESUMEN!AC48/[3]RESUMEN!$AO$49</f>
        <v>0</v>
      </c>
      <c r="I49" s="279">
        <f>[3]RESUMEN!AD48/[3]RESUMEN!$AO$49</f>
        <v>0</v>
      </c>
      <c r="J49" s="279">
        <f t="shared" si="9"/>
        <v>0</v>
      </c>
      <c r="K49" s="393">
        <f>[3]RESUMEN!AM48/[3]RESUMEN!$AO$49</f>
        <v>0</v>
      </c>
      <c r="L49" s="394">
        <f>[3]RESUMEN!AN48/[3]RESUMEN!$AO$49</f>
        <v>0</v>
      </c>
    </row>
    <row r="50" spans="1:12" ht="12" customHeight="1">
      <c r="A50" s="339" t="s">
        <v>215</v>
      </c>
      <c r="B50" s="339"/>
      <c r="C50" s="339"/>
      <c r="D50" s="314" t="s">
        <v>319</v>
      </c>
      <c r="E50" s="314"/>
      <c r="F50" s="314"/>
    </row>
    <row r="51" spans="1:12" ht="9.75" customHeight="1">
      <c r="A51" s="339" t="s">
        <v>29</v>
      </c>
      <c r="B51" s="339"/>
      <c r="C51" s="339"/>
      <c r="D51" s="316" t="s">
        <v>328</v>
      </c>
      <c r="E51" s="339"/>
      <c r="F51" s="339"/>
    </row>
    <row r="52" spans="1:12" s="6" customFormat="1" ht="9.75" customHeight="1">
      <c r="A52" s="315" t="s">
        <v>223</v>
      </c>
      <c r="B52" s="339"/>
      <c r="D52" s="317" t="s">
        <v>326</v>
      </c>
      <c r="E52" s="316"/>
      <c r="F52" s="316"/>
    </row>
    <row r="53" spans="1:12">
      <c r="A53" s="315" t="s">
        <v>335</v>
      </c>
      <c r="B53" s="314"/>
      <c r="C53" s="314"/>
      <c r="D53" s="328" t="s">
        <v>336</v>
      </c>
      <c r="E53" s="314"/>
      <c r="F53" s="314"/>
    </row>
    <row r="54" spans="1:12" ht="12" customHeight="1">
      <c r="A54" s="314" t="s">
        <v>337</v>
      </c>
      <c r="B54" s="314"/>
      <c r="C54" s="314"/>
      <c r="E54" s="314"/>
      <c r="F54" s="314"/>
    </row>
    <row r="55" spans="1:12" ht="13.5" customHeight="1">
      <c r="A55" s="314" t="s">
        <v>338</v>
      </c>
      <c r="B55" s="314"/>
      <c r="C55" s="314"/>
      <c r="E55" s="314" t="s">
        <v>339</v>
      </c>
      <c r="F55" s="314"/>
    </row>
    <row r="56" spans="1:12" ht="17.25" customHeight="1">
      <c r="A56" s="7" t="s">
        <v>340</v>
      </c>
    </row>
    <row r="57" spans="1:12" ht="17.25" customHeight="1" thickBot="1">
      <c r="A57" s="7"/>
    </row>
    <row r="58" spans="1:12">
      <c r="A58" s="318" t="s">
        <v>2</v>
      </c>
      <c r="B58" s="375" t="s">
        <v>3</v>
      </c>
      <c r="C58" s="375" t="s">
        <v>4</v>
      </c>
      <c r="D58" s="375" t="s">
        <v>5</v>
      </c>
      <c r="E58" s="375" t="s">
        <v>6</v>
      </c>
      <c r="F58" s="375" t="s">
        <v>7</v>
      </c>
      <c r="G58" s="369" t="s">
        <v>8</v>
      </c>
      <c r="H58" s="369"/>
      <c r="I58" s="369"/>
      <c r="J58" s="369" t="s">
        <v>9</v>
      </c>
      <c r="K58" s="369"/>
      <c r="L58" s="370"/>
    </row>
    <row r="59" spans="1:12">
      <c r="A59" s="319"/>
      <c r="B59" s="376"/>
      <c r="C59" s="376"/>
      <c r="D59" s="376"/>
      <c r="E59" s="376"/>
      <c r="F59" s="376"/>
      <c r="G59" s="371" t="s">
        <v>10</v>
      </c>
      <c r="H59" s="371" t="s">
        <v>6</v>
      </c>
      <c r="I59" s="371" t="s">
        <v>7</v>
      </c>
      <c r="J59" s="371" t="s">
        <v>10</v>
      </c>
      <c r="K59" s="371" t="s">
        <v>6</v>
      </c>
      <c r="L59" s="373" t="s">
        <v>7</v>
      </c>
    </row>
    <row r="60" spans="1:12" ht="15.75" thickBot="1">
      <c r="A60" s="320"/>
      <c r="B60" s="377"/>
      <c r="C60" s="377"/>
      <c r="D60" s="377"/>
      <c r="E60" s="377"/>
      <c r="F60" s="377"/>
      <c r="G60" s="372"/>
      <c r="H60" s="372"/>
      <c r="I60" s="372"/>
      <c r="J60" s="372"/>
      <c r="K60" s="372"/>
      <c r="L60" s="374"/>
    </row>
    <row r="61" spans="1:12" ht="18" customHeight="1" thickBot="1">
      <c r="A61" s="309" t="s">
        <v>11</v>
      </c>
      <c r="B61" s="310">
        <f t="shared" ref="B61:L61" si="10">SUM(B62,B81)</f>
        <v>13816</v>
      </c>
      <c r="C61" s="310">
        <f t="shared" si="10"/>
        <v>885</v>
      </c>
      <c r="D61" s="310">
        <f>SUM(D62,D81)</f>
        <v>11766</v>
      </c>
      <c r="E61" s="310">
        <f t="shared" si="10"/>
        <v>1997</v>
      </c>
      <c r="F61" s="310">
        <f t="shared" si="10"/>
        <v>9769</v>
      </c>
      <c r="G61" s="310">
        <f t="shared" si="10"/>
        <v>419</v>
      </c>
      <c r="H61" s="310">
        <f t="shared" si="10"/>
        <v>190</v>
      </c>
      <c r="I61" s="310">
        <f t="shared" si="10"/>
        <v>229</v>
      </c>
      <c r="J61" s="310">
        <f t="shared" si="10"/>
        <v>408</v>
      </c>
      <c r="K61" s="310">
        <f t="shared" si="10"/>
        <v>106</v>
      </c>
      <c r="L61" s="311">
        <f t="shared" si="10"/>
        <v>302</v>
      </c>
    </row>
    <row r="62" spans="1:12" ht="18.75" customHeight="1" thickBot="1">
      <c r="A62" s="289" t="s">
        <v>12</v>
      </c>
      <c r="B62" s="312">
        <f>SUM(B63:B80)</f>
        <v>6804</v>
      </c>
      <c r="C62" s="312">
        <f t="shared" ref="C62:L62" si="11">SUM(C63:C80)</f>
        <v>403</v>
      </c>
      <c r="D62" s="312">
        <f t="shared" si="11"/>
        <v>5865</v>
      </c>
      <c r="E62" s="312">
        <f>SUM(E63:E80)</f>
        <v>898</v>
      </c>
      <c r="F62" s="312">
        <f>SUM(F63:F80)</f>
        <v>4967</v>
      </c>
      <c r="G62" s="312">
        <f t="shared" si="11"/>
        <v>125</v>
      </c>
      <c r="H62" s="312">
        <f t="shared" si="11"/>
        <v>80</v>
      </c>
      <c r="I62" s="312">
        <f t="shared" si="11"/>
        <v>45</v>
      </c>
      <c r="J62" s="312">
        <f t="shared" si="11"/>
        <v>408</v>
      </c>
      <c r="K62" s="312">
        <f t="shared" si="11"/>
        <v>106</v>
      </c>
      <c r="L62" s="313">
        <f t="shared" si="11"/>
        <v>302</v>
      </c>
    </row>
    <row r="63" spans="1:12" ht="15.75" customHeight="1">
      <c r="A63" s="209" t="s">
        <v>13</v>
      </c>
      <c r="B63" s="214">
        <f>SUM('[3]INFORME POR DIA'!C10)</f>
        <v>500</v>
      </c>
      <c r="C63" s="214">
        <f>SUM('[3]INFORME POR DIA'!D10)</f>
        <v>0</v>
      </c>
      <c r="D63" s="214">
        <f t="shared" ref="D63:D80" si="12">SUM(E63:F63)</f>
        <v>471</v>
      </c>
      <c r="E63" s="214">
        <f>SUM('[3]INFORME POR DIA'!F10)</f>
        <v>0</v>
      </c>
      <c r="F63" s="214">
        <f>SUM('[3]INFORME POR DIA'!I10)</f>
        <v>471</v>
      </c>
      <c r="G63" s="214">
        <f t="shared" ref="G63:G80" si="13">SUM(H63:I63)</f>
        <v>0</v>
      </c>
      <c r="H63" s="214">
        <f>SUM('[3]INFORME POR DIA'!AC10)</f>
        <v>0</v>
      </c>
      <c r="I63" s="214">
        <f>SUM('[3]INFORME POR DIA'!AD10)</f>
        <v>0</v>
      </c>
      <c r="J63" s="214">
        <f t="shared" ref="J63:J80" si="14">SUM(K63:L63)</f>
        <v>0</v>
      </c>
      <c r="K63" s="214">
        <f>SUM('[3]INFORME POR DIA'!AM10)</f>
        <v>0</v>
      </c>
      <c r="L63" s="389">
        <f>SUM('[3]INFORME POR DIA'!AN10)</f>
        <v>0</v>
      </c>
    </row>
    <row r="64" spans="1:12" ht="15.75" customHeight="1">
      <c r="A64" s="210" t="s">
        <v>200</v>
      </c>
      <c r="B64" s="214">
        <f>SUM('[3]INFORME POR DIA'!C11)</f>
        <v>450</v>
      </c>
      <c r="C64" s="214">
        <f>SUM('[3]INFORME POR DIA'!D11)</f>
        <v>0</v>
      </c>
      <c r="D64" s="214">
        <f t="shared" si="12"/>
        <v>433</v>
      </c>
      <c r="E64" s="214">
        <f>SUM('[3]INFORME POR DIA'!F11)</f>
        <v>0</v>
      </c>
      <c r="F64" s="214">
        <f>SUM('[3]INFORME POR DIA'!I11)</f>
        <v>433</v>
      </c>
      <c r="G64" s="214">
        <f t="shared" si="13"/>
        <v>0</v>
      </c>
      <c r="H64" s="214">
        <f>SUM('[3]INFORME POR DIA'!AC11)</f>
        <v>0</v>
      </c>
      <c r="I64" s="214">
        <f>SUM('[3]INFORME POR DIA'!AD11)</f>
        <v>0</v>
      </c>
      <c r="J64" s="214">
        <f t="shared" si="14"/>
        <v>0</v>
      </c>
      <c r="K64" s="214">
        <f>SUM('[3]INFORME POR DIA'!AM11)</f>
        <v>0</v>
      </c>
      <c r="L64" s="389">
        <f>SUM('[3]INFORME POR DIA'!AN11)</f>
        <v>0</v>
      </c>
    </row>
    <row r="65" spans="1:12" ht="15.75" customHeight="1">
      <c r="A65" s="210" t="s">
        <v>201</v>
      </c>
      <c r="B65" s="214">
        <f>SUM('[3]INFORME POR DIA'!C12)</f>
        <v>36</v>
      </c>
      <c r="C65" s="214">
        <f>SUM('[3]INFORME POR DIA'!D12)</f>
        <v>0</v>
      </c>
      <c r="D65" s="214">
        <f t="shared" si="12"/>
        <v>36</v>
      </c>
      <c r="E65" s="214">
        <f>SUM('[3]INFORME POR DIA'!F12)</f>
        <v>0</v>
      </c>
      <c r="F65" s="214">
        <f>SUM('[3]INFORME POR DIA'!I12)</f>
        <v>36</v>
      </c>
      <c r="G65" s="214">
        <f t="shared" si="13"/>
        <v>0</v>
      </c>
      <c r="H65" s="214">
        <f>SUM('[3]INFORME POR DIA'!AC12)</f>
        <v>0</v>
      </c>
      <c r="I65" s="214">
        <f>SUM('[3]INFORME POR DIA'!AD12)</f>
        <v>0</v>
      </c>
      <c r="J65" s="214">
        <f t="shared" si="14"/>
        <v>0</v>
      </c>
      <c r="K65" s="214">
        <f>SUM('[3]INFORME POR DIA'!AM12)</f>
        <v>0</v>
      </c>
      <c r="L65" s="389">
        <f>SUM('[3]INFORME POR DIA'!AN12)</f>
        <v>0</v>
      </c>
    </row>
    <row r="66" spans="1:12" ht="15.75" customHeight="1">
      <c r="A66" s="210" t="s">
        <v>202</v>
      </c>
      <c r="B66" s="214">
        <f>SUM('[3]INFORME POR DIA'!C13)</f>
        <v>40</v>
      </c>
      <c r="C66" s="214">
        <f>SUM('[3]INFORME POR DIA'!D13)</f>
        <v>0</v>
      </c>
      <c r="D66" s="214">
        <f t="shared" si="12"/>
        <v>31</v>
      </c>
      <c r="E66" s="214">
        <f>SUM('[3]INFORME POR DIA'!F13)</f>
        <v>0</v>
      </c>
      <c r="F66" s="214">
        <f>SUM('[3]INFORME POR DIA'!I13)</f>
        <v>31</v>
      </c>
      <c r="G66" s="214">
        <f t="shared" si="13"/>
        <v>0</v>
      </c>
      <c r="H66" s="214">
        <f>SUM('[3]INFORME POR DIA'!AC13)</f>
        <v>0</v>
      </c>
      <c r="I66" s="214">
        <f>SUM('[3]INFORME POR DIA'!AD13)</f>
        <v>0</v>
      </c>
      <c r="J66" s="214">
        <f t="shared" si="14"/>
        <v>31</v>
      </c>
      <c r="K66" s="214">
        <f>SUM('[3]INFORME POR DIA'!AM13)</f>
        <v>0</v>
      </c>
      <c r="L66" s="389">
        <f>SUM('[3]INFORME POR DIA'!AN13)</f>
        <v>31</v>
      </c>
    </row>
    <row r="67" spans="1:12" ht="38.25">
      <c r="A67" s="327" t="s">
        <v>327</v>
      </c>
      <c r="B67" s="214">
        <f>SUM('[3]INFORME POR DIA'!C14)</f>
        <v>108</v>
      </c>
      <c r="C67" s="214">
        <f>SUM('[3]INFORME POR DIA'!D14)</f>
        <v>0</v>
      </c>
      <c r="D67" s="214">
        <f t="shared" si="12"/>
        <v>41</v>
      </c>
      <c r="E67" s="214">
        <f>SUM('[3]INFORME POR DIA'!F14)</f>
        <v>0</v>
      </c>
      <c r="F67" s="214">
        <f>SUM('[3]INFORME POR DIA'!I14)</f>
        <v>41</v>
      </c>
      <c r="G67" s="214">
        <f t="shared" si="13"/>
        <v>22</v>
      </c>
      <c r="H67" s="214">
        <f>SUM('[3]INFORME POR DIA'!AC14)</f>
        <v>0</v>
      </c>
      <c r="I67" s="214">
        <f>SUM('[3]INFORME POR DIA'!AD14)</f>
        <v>22</v>
      </c>
      <c r="J67" s="214">
        <f t="shared" si="14"/>
        <v>0</v>
      </c>
      <c r="K67" s="214">
        <f>SUM('[3]INFORME POR DIA'!AM14)</f>
        <v>0</v>
      </c>
      <c r="L67" s="389">
        <f>SUM('[3]INFORME POR DIA'!AN14)</f>
        <v>0</v>
      </c>
    </row>
    <row r="68" spans="1:12" ht="15.75" customHeight="1">
      <c r="A68" s="210" t="s">
        <v>203</v>
      </c>
      <c r="B68" s="214">
        <f>SUM('[3]INFORME POR DIA'!C15)</f>
        <v>68</v>
      </c>
      <c r="C68" s="214">
        <f>SUM('[3]INFORME POR DIA'!D15)</f>
        <v>0</v>
      </c>
      <c r="D68" s="214">
        <f t="shared" si="12"/>
        <v>35</v>
      </c>
      <c r="E68" s="214">
        <f>SUM('[3]INFORME POR DIA'!F15)</f>
        <v>0</v>
      </c>
      <c r="F68" s="214">
        <f>SUM('[3]INFORME POR DIA'!I15)</f>
        <v>35</v>
      </c>
      <c r="G68" s="214">
        <f t="shared" si="13"/>
        <v>0</v>
      </c>
      <c r="H68" s="214">
        <f>SUM('[3]INFORME POR DIA'!AC15)</f>
        <v>0</v>
      </c>
      <c r="I68" s="214">
        <f>SUM('[3]INFORME POR DIA'!AD15)</f>
        <v>0</v>
      </c>
      <c r="J68" s="214">
        <f t="shared" si="14"/>
        <v>0</v>
      </c>
      <c r="K68" s="214">
        <f>SUM('[3]INFORME POR DIA'!AM15)</f>
        <v>0</v>
      </c>
      <c r="L68" s="389">
        <f>SUM('[3]INFORME POR DIA'!AN15)</f>
        <v>0</v>
      </c>
    </row>
    <row r="69" spans="1:12" ht="15.75" customHeight="1">
      <c r="A69" s="210" t="s">
        <v>204</v>
      </c>
      <c r="B69" s="214">
        <f>SUM('[3]INFORME POR DIA'!C16)</f>
        <v>108</v>
      </c>
      <c r="C69" s="214">
        <f>SUM('[3]INFORME POR DIA'!D16)</f>
        <v>0</v>
      </c>
      <c r="D69" s="214">
        <f t="shared" si="12"/>
        <v>45</v>
      </c>
      <c r="E69" s="214">
        <f>SUM('[3]INFORME POR DIA'!F16)</f>
        <v>33</v>
      </c>
      <c r="F69" s="214">
        <f>SUM('[3]INFORME POR DIA'!I16)</f>
        <v>12</v>
      </c>
      <c r="G69" s="214">
        <f t="shared" si="13"/>
        <v>3</v>
      </c>
      <c r="H69" s="214">
        <f>SUM('[3]INFORME POR DIA'!AC16)</f>
        <v>0</v>
      </c>
      <c r="I69" s="214">
        <f>SUM('[3]INFORME POR DIA'!AD16)</f>
        <v>3</v>
      </c>
      <c r="J69" s="214">
        <f t="shared" si="14"/>
        <v>9</v>
      </c>
      <c r="K69" s="214">
        <f>SUM('[3]INFORME POR DIA'!AM16)</f>
        <v>7</v>
      </c>
      <c r="L69" s="389">
        <f>SUM('[3]INFORME POR DIA'!AN16)</f>
        <v>2</v>
      </c>
    </row>
    <row r="70" spans="1:12" ht="15.75" customHeight="1">
      <c r="A70" s="210" t="s">
        <v>219</v>
      </c>
      <c r="B70" s="214">
        <f>SUM('[3]INFORME POR DIA'!C17)</f>
        <v>705</v>
      </c>
      <c r="C70" s="214">
        <f>SUM('[3]INFORME POR DIA'!D17)</f>
        <v>26</v>
      </c>
      <c r="D70" s="214">
        <f t="shared" si="12"/>
        <v>721</v>
      </c>
      <c r="E70" s="214">
        <f>SUM('[3]INFORME POR DIA'!F17)</f>
        <v>498</v>
      </c>
      <c r="F70" s="214">
        <f>SUM('[3]INFORME POR DIA'!I17)</f>
        <v>223</v>
      </c>
      <c r="G70" s="214">
        <f t="shared" si="13"/>
        <v>83</v>
      </c>
      <c r="H70" s="214">
        <f>SUM('[3]INFORME POR DIA'!AC17)</f>
        <v>71</v>
      </c>
      <c r="I70" s="214">
        <f>SUM('[3]INFORME POR DIA'!AD17)</f>
        <v>12</v>
      </c>
      <c r="J70" s="214">
        <f t="shared" si="14"/>
        <v>0</v>
      </c>
      <c r="K70" s="214">
        <f>SUM('[3]INFORME POR DIA'!AM17)</f>
        <v>0</v>
      </c>
      <c r="L70" s="389">
        <f>SUM('[3]INFORME POR DIA'!AN17)</f>
        <v>0</v>
      </c>
    </row>
    <row r="71" spans="1:12" ht="15.75" customHeight="1">
      <c r="A71" s="210" t="s">
        <v>312</v>
      </c>
      <c r="B71" s="214">
        <f>SUM('[3]INFORME POR DIA'!C18)</f>
        <v>404</v>
      </c>
      <c r="C71" s="214">
        <f>SUM('[3]INFORME POR DIA'!D18)</f>
        <v>2</v>
      </c>
      <c r="D71" s="214">
        <f t="shared" si="12"/>
        <v>288</v>
      </c>
      <c r="E71" s="214">
        <f>SUM('[3]INFORME POR DIA'!F18)</f>
        <v>6</v>
      </c>
      <c r="F71" s="214">
        <f>SUM('[3]INFORME POR DIA'!I18)</f>
        <v>282</v>
      </c>
      <c r="G71" s="214">
        <f t="shared" si="13"/>
        <v>0</v>
      </c>
      <c r="H71" s="214">
        <f>SUM('[3]INFORME POR DIA'!AC18)</f>
        <v>0</v>
      </c>
      <c r="I71" s="214">
        <f>SUM('[3]INFORME POR DIA'!AD18)</f>
        <v>0</v>
      </c>
      <c r="J71" s="214">
        <f t="shared" si="14"/>
        <v>0</v>
      </c>
      <c r="K71" s="214">
        <f>SUM('[3]INFORME POR DIA'!AM18)</f>
        <v>0</v>
      </c>
      <c r="L71" s="389">
        <f>SUM('[3]INFORME POR DIA'!AN18)</f>
        <v>0</v>
      </c>
    </row>
    <row r="72" spans="1:12" ht="15.75" customHeight="1">
      <c r="A72" s="210" t="s">
        <v>220</v>
      </c>
      <c r="B72" s="214">
        <f>SUM('[3]INFORME POR DIA'!C19)</f>
        <v>292</v>
      </c>
      <c r="C72" s="214">
        <f>SUM('[3]INFORME POR DIA'!D19)</f>
        <v>3</v>
      </c>
      <c r="D72" s="214">
        <f t="shared" si="12"/>
        <v>286</v>
      </c>
      <c r="E72" s="214">
        <f>SUM('[3]INFORME POR DIA'!F19)</f>
        <v>0</v>
      </c>
      <c r="F72" s="214">
        <f>SUM('[3]INFORME POR DIA'!I19)</f>
        <v>286</v>
      </c>
      <c r="G72" s="214">
        <f t="shared" si="13"/>
        <v>0</v>
      </c>
      <c r="H72" s="214">
        <f>SUM('[3]INFORME POR DIA'!AC19)</f>
        <v>0</v>
      </c>
      <c r="I72" s="214">
        <f>SUM('[3]INFORME POR DIA'!AD19)</f>
        <v>0</v>
      </c>
      <c r="J72" s="214">
        <f t="shared" si="14"/>
        <v>0</v>
      </c>
      <c r="K72" s="214">
        <f>SUM('[3]INFORME POR DIA'!AM19)</f>
        <v>0</v>
      </c>
      <c r="L72" s="389">
        <f>SUM('[3]INFORME POR DIA'!AN19)</f>
        <v>0</v>
      </c>
    </row>
    <row r="73" spans="1:12" ht="15.75" customHeight="1">
      <c r="A73" s="210" t="s">
        <v>205</v>
      </c>
      <c r="B73" s="214">
        <f>SUM('[3]INFORME POR DIA'!C20)</f>
        <v>1414</v>
      </c>
      <c r="C73" s="214">
        <f>SUM('[3]INFORME POR DIA'!D20)</f>
        <v>38</v>
      </c>
      <c r="D73" s="214">
        <f t="shared" si="12"/>
        <v>1306</v>
      </c>
      <c r="E73" s="214">
        <f>SUM('[3]INFORME POR DIA'!F20)</f>
        <v>262</v>
      </c>
      <c r="F73" s="214">
        <f>SUM('[3]INFORME POR DIA'!I20)</f>
        <v>1044</v>
      </c>
      <c r="G73" s="214">
        <f t="shared" si="13"/>
        <v>0</v>
      </c>
      <c r="H73" s="214">
        <f>SUM('[3]INFORME POR DIA'!AC20)</f>
        <v>0</v>
      </c>
      <c r="I73" s="214">
        <f>SUM('[3]INFORME POR DIA'!AD20)</f>
        <v>0</v>
      </c>
      <c r="J73" s="214">
        <f t="shared" si="14"/>
        <v>0</v>
      </c>
      <c r="K73" s="214">
        <f>SUM('[3]INFORME POR DIA'!AM20)</f>
        <v>0</v>
      </c>
      <c r="L73" s="389">
        <f>SUM('[3]INFORME POR DIA'!AN20)</f>
        <v>0</v>
      </c>
    </row>
    <row r="74" spans="1:12" ht="15.75" customHeight="1">
      <c r="A74" s="211" t="s">
        <v>14</v>
      </c>
      <c r="B74" s="214">
        <f>SUM('[3]INFORME POR DIA'!C21)</f>
        <v>516</v>
      </c>
      <c r="C74" s="214">
        <f>SUM('[3]INFORME POR DIA'!D21)</f>
        <v>47</v>
      </c>
      <c r="D74" s="214">
        <f t="shared" si="12"/>
        <v>458</v>
      </c>
      <c r="E74" s="214">
        <f>SUM('[3]INFORME POR DIA'!F21)</f>
        <v>0</v>
      </c>
      <c r="F74" s="214">
        <f>SUM('[3]INFORME POR DIA'!I21)</f>
        <v>458</v>
      </c>
      <c r="G74" s="214">
        <f t="shared" si="13"/>
        <v>0</v>
      </c>
      <c r="H74" s="214">
        <f>SUM('[3]INFORME POR DIA'!AC21)</f>
        <v>0</v>
      </c>
      <c r="I74" s="214">
        <f>SUM('[3]INFORME POR DIA'!AD21)</f>
        <v>0</v>
      </c>
      <c r="J74" s="214">
        <f t="shared" si="14"/>
        <v>0</v>
      </c>
      <c r="K74" s="214">
        <f>SUM('[3]INFORME POR DIA'!AM21)</f>
        <v>0</v>
      </c>
      <c r="L74" s="389">
        <f>SUM('[3]INFORME POR DIA'!AN21)</f>
        <v>0</v>
      </c>
    </row>
    <row r="75" spans="1:12" ht="15.75" customHeight="1">
      <c r="A75" s="211" t="s">
        <v>15</v>
      </c>
      <c r="B75" s="214">
        <f>SUM('[3]INFORME POR DIA'!C22)</f>
        <v>320</v>
      </c>
      <c r="C75" s="214">
        <f>SUM('[3]INFORME POR DIA'!D22)</f>
        <v>212</v>
      </c>
      <c r="D75" s="214">
        <f t="shared" si="12"/>
        <v>77</v>
      </c>
      <c r="E75" s="214">
        <f>SUM('[3]INFORME POR DIA'!F22)</f>
        <v>0</v>
      </c>
      <c r="F75" s="214">
        <f>SUM('[3]INFORME POR DIA'!I22)</f>
        <v>77</v>
      </c>
      <c r="G75" s="214">
        <f t="shared" si="13"/>
        <v>0</v>
      </c>
      <c r="H75" s="214">
        <f>SUM('[3]INFORME POR DIA'!AC22)</f>
        <v>0</v>
      </c>
      <c r="I75" s="214">
        <f>SUM('[3]INFORME POR DIA'!AD22)</f>
        <v>0</v>
      </c>
      <c r="J75" s="214">
        <f t="shared" si="14"/>
        <v>0</v>
      </c>
      <c r="K75" s="214">
        <f>SUM('[3]INFORME POR DIA'!AM22)</f>
        <v>0</v>
      </c>
      <c r="L75" s="389">
        <f>SUM('[3]INFORME POR DIA'!AN22)</f>
        <v>0</v>
      </c>
    </row>
    <row r="76" spans="1:12" ht="15.75" customHeight="1">
      <c r="A76" s="211" t="s">
        <v>16</v>
      </c>
      <c r="B76" s="214">
        <f>SUM('[3]INFORME POR DIA'!C23)</f>
        <v>296</v>
      </c>
      <c r="C76" s="214">
        <f>SUM('[3]INFORME POR DIA'!D23)</f>
        <v>6</v>
      </c>
      <c r="D76" s="214">
        <f t="shared" si="12"/>
        <v>285</v>
      </c>
      <c r="E76" s="214">
        <f>SUM('[3]INFORME POR DIA'!F23)</f>
        <v>0</v>
      </c>
      <c r="F76" s="214">
        <f>SUM('[3]INFORME POR DIA'!I23)</f>
        <v>285</v>
      </c>
      <c r="G76" s="214">
        <f t="shared" si="13"/>
        <v>0</v>
      </c>
      <c r="H76" s="214">
        <f>SUM('[3]INFORME POR DIA'!AC23)</f>
        <v>0</v>
      </c>
      <c r="I76" s="214">
        <f>SUM('[3]INFORME POR DIA'!AD23)</f>
        <v>0</v>
      </c>
      <c r="J76" s="214">
        <f t="shared" si="14"/>
        <v>0</v>
      </c>
      <c r="K76" s="214">
        <f>SUM('[3]INFORME POR DIA'!AM23)</f>
        <v>0</v>
      </c>
      <c r="L76" s="389">
        <f>SUM('[3]INFORME POR DIA'!AN23)</f>
        <v>0</v>
      </c>
    </row>
    <row r="77" spans="1:12" ht="15.75" customHeight="1">
      <c r="A77" s="212" t="s">
        <v>17</v>
      </c>
      <c r="B77" s="214">
        <f>SUM('[3]INFORME POR DIA'!C24)</f>
        <v>516</v>
      </c>
      <c r="C77" s="214">
        <f>SUM('[3]INFORME POR DIA'!D24)</f>
        <v>6</v>
      </c>
      <c r="D77" s="214">
        <f t="shared" si="12"/>
        <v>500</v>
      </c>
      <c r="E77" s="214">
        <f>SUM('[3]INFORME POR DIA'!F24)</f>
        <v>0</v>
      </c>
      <c r="F77" s="214">
        <f>SUM('[3]INFORME POR DIA'!I24)</f>
        <v>500</v>
      </c>
      <c r="G77" s="214">
        <f t="shared" si="13"/>
        <v>0</v>
      </c>
      <c r="H77" s="214">
        <f>SUM('[3]INFORME POR DIA'!AC24)</f>
        <v>0</v>
      </c>
      <c r="I77" s="214">
        <f>SUM('[3]INFORME POR DIA'!AD24)</f>
        <v>0</v>
      </c>
      <c r="J77" s="214">
        <f t="shared" si="14"/>
        <v>0</v>
      </c>
      <c r="K77" s="214">
        <f>SUM('[3]INFORME POR DIA'!AM24)</f>
        <v>0</v>
      </c>
      <c r="L77" s="389">
        <f>SUM('[3]INFORME POR DIA'!AN24)</f>
        <v>0</v>
      </c>
    </row>
    <row r="78" spans="1:12" ht="15.75" customHeight="1">
      <c r="A78" s="276" t="s">
        <v>315</v>
      </c>
      <c r="B78" s="214">
        <f>SUM('[3]INFORME POR DIA'!C25)</f>
        <v>529</v>
      </c>
      <c r="C78" s="214">
        <f>SUM('[3]INFORME POR DIA'!D25)</f>
        <v>27</v>
      </c>
      <c r="D78" s="214">
        <f t="shared" si="12"/>
        <v>475</v>
      </c>
      <c r="E78" s="214">
        <f>SUM('[3]INFORME POR DIA'!F25)</f>
        <v>0</v>
      </c>
      <c r="F78" s="214">
        <f>SUM('[3]INFORME POR DIA'!I25)</f>
        <v>475</v>
      </c>
      <c r="G78" s="214">
        <f t="shared" si="13"/>
        <v>0</v>
      </c>
      <c r="H78" s="214">
        <f>SUM('[3]INFORME POR DIA'!AC25)</f>
        <v>0</v>
      </c>
      <c r="I78" s="214">
        <f>SUM('[3]INFORME POR DIA'!AD25)</f>
        <v>0</v>
      </c>
      <c r="J78" s="214">
        <f t="shared" si="14"/>
        <v>0</v>
      </c>
      <c r="K78" s="214">
        <f>SUM('[3]INFORME POR DIA'!AM25)</f>
        <v>0</v>
      </c>
      <c r="L78" s="389">
        <f>SUM('[3]INFORME POR DIA'!AN25)</f>
        <v>0</v>
      </c>
    </row>
    <row r="79" spans="1:12" ht="15.75" customHeight="1">
      <c r="A79" s="277" t="s">
        <v>206</v>
      </c>
      <c r="B79" s="214">
        <f>SUM('[3]INFORME POR DIA'!C26)</f>
        <v>476</v>
      </c>
      <c r="C79" s="214">
        <f>SUM('[3]INFORME POR DIA'!D26)</f>
        <v>36</v>
      </c>
      <c r="D79" s="214">
        <f t="shared" si="12"/>
        <v>368</v>
      </c>
      <c r="E79" s="214">
        <f>SUM('[3]INFORME POR DIA'!F26)</f>
        <v>99</v>
      </c>
      <c r="F79" s="214">
        <f>SUM('[3]INFORME POR DIA'!I26)</f>
        <v>269</v>
      </c>
      <c r="G79" s="214">
        <f t="shared" si="13"/>
        <v>17</v>
      </c>
      <c r="H79" s="214">
        <f>SUM('[3]INFORME POR DIA'!AC26)</f>
        <v>9</v>
      </c>
      <c r="I79" s="214">
        <f>SUM('[3]INFORME POR DIA'!AD26)</f>
        <v>8</v>
      </c>
      <c r="J79" s="214">
        <f t="shared" si="14"/>
        <v>368</v>
      </c>
      <c r="K79" s="214">
        <f>SUM('[3]INFORME POR DIA'!AM26)</f>
        <v>99</v>
      </c>
      <c r="L79" s="389">
        <f>SUM('[3]INFORME POR DIA'!AN26)</f>
        <v>269</v>
      </c>
    </row>
    <row r="80" spans="1:12" ht="15.75" customHeight="1" thickBot="1">
      <c r="A80" s="210" t="s">
        <v>313</v>
      </c>
      <c r="B80" s="214">
        <f>SUM('[3]INFORME POR DIA'!C27)</f>
        <v>26</v>
      </c>
      <c r="C80" s="214">
        <f>SUM('[3]INFORME POR DIA'!D27)</f>
        <v>0</v>
      </c>
      <c r="D80" s="214">
        <f t="shared" si="12"/>
        <v>9</v>
      </c>
      <c r="E80" s="214">
        <f>SUM('[3]INFORME POR DIA'!F27)</f>
        <v>0</v>
      </c>
      <c r="F80" s="214">
        <f>SUM('[3]INFORME POR DIA'!I27)</f>
        <v>9</v>
      </c>
      <c r="G80" s="214">
        <f t="shared" si="13"/>
        <v>0</v>
      </c>
      <c r="H80" s="214">
        <f>SUM('[3]INFORME POR DIA'!AC27)</f>
        <v>0</v>
      </c>
      <c r="I80" s="214">
        <f>SUM('[3]INFORME POR DIA'!AD27)</f>
        <v>0</v>
      </c>
      <c r="J80" s="214">
        <f t="shared" si="14"/>
        <v>0</v>
      </c>
      <c r="K80" s="214">
        <f>SUM('[3]INFORME POR DIA'!AM27)</f>
        <v>0</v>
      </c>
      <c r="L80" s="389">
        <f>SUM('[3]INFORME POR DIA'!AN27)</f>
        <v>0</v>
      </c>
    </row>
    <row r="81" spans="1:12" ht="18" customHeight="1" thickBot="1">
      <c r="A81" s="289" t="s">
        <v>18</v>
      </c>
      <c r="B81" s="312">
        <f>SUM(B82:B101)</f>
        <v>7012</v>
      </c>
      <c r="C81" s="312">
        <f t="shared" ref="C81:L81" si="15">SUM(C82:C101)</f>
        <v>482</v>
      </c>
      <c r="D81" s="312">
        <f t="shared" si="15"/>
        <v>5901</v>
      </c>
      <c r="E81" s="312">
        <f t="shared" si="15"/>
        <v>1099</v>
      </c>
      <c r="F81" s="312">
        <f t="shared" si="15"/>
        <v>4802</v>
      </c>
      <c r="G81" s="312">
        <f t="shared" si="15"/>
        <v>294</v>
      </c>
      <c r="H81" s="312">
        <f t="shared" si="15"/>
        <v>110</v>
      </c>
      <c r="I81" s="312">
        <f t="shared" si="15"/>
        <v>184</v>
      </c>
      <c r="J81" s="312">
        <f t="shared" si="15"/>
        <v>0</v>
      </c>
      <c r="K81" s="312">
        <f t="shared" si="15"/>
        <v>0</v>
      </c>
      <c r="L81" s="313">
        <f t="shared" si="15"/>
        <v>0</v>
      </c>
    </row>
    <row r="82" spans="1:12" ht="15.75" customHeight="1">
      <c r="A82" s="211" t="s">
        <v>19</v>
      </c>
      <c r="B82" s="214">
        <f>SUM('[3]INFORME POR DIA'!C29)</f>
        <v>534</v>
      </c>
      <c r="C82" s="214">
        <f>SUM('[3]INFORME POR DIA'!D29)</f>
        <v>19</v>
      </c>
      <c r="D82" s="214">
        <f t="shared" ref="D82:D101" si="16">SUM(E82:F82)</f>
        <v>457</v>
      </c>
      <c r="E82" s="214">
        <f>SUM('[3]INFORME POR DIA'!F29)</f>
        <v>0</v>
      </c>
      <c r="F82" s="214">
        <f>SUM('[3]INFORME POR DIA'!I29)</f>
        <v>457</v>
      </c>
      <c r="G82" s="214">
        <f t="shared" ref="G82:G101" si="17">SUM(H82:I82)</f>
        <v>0</v>
      </c>
      <c r="H82" s="214">
        <f>SUM('[3]INFORME POR DIA'!AC29)</f>
        <v>0</v>
      </c>
      <c r="I82" s="214">
        <f>SUM('[3]INFORME POR DIA'!AD29)</f>
        <v>0</v>
      </c>
      <c r="J82" s="214">
        <f t="shared" ref="J82:J101" si="18">SUM(K82:L82)</f>
        <v>0</v>
      </c>
      <c r="K82" s="214">
        <f>SUM('[3]INFORME POR DIA'!AM29)</f>
        <v>0</v>
      </c>
      <c r="L82" s="389">
        <f>SUM('[3]INFORME POR DIA'!AN29)</f>
        <v>0</v>
      </c>
    </row>
    <row r="83" spans="1:12" ht="15.75" customHeight="1">
      <c r="A83" s="211" t="s">
        <v>20</v>
      </c>
      <c r="B83" s="214">
        <f>SUM('[3]INFORME POR DIA'!C30)</f>
        <v>676</v>
      </c>
      <c r="C83" s="214">
        <f>SUM('[3]INFORME POR DIA'!D30)</f>
        <v>2</v>
      </c>
      <c r="D83" s="214">
        <f t="shared" si="16"/>
        <v>634</v>
      </c>
      <c r="E83" s="214">
        <f>SUM('[3]INFORME POR DIA'!F30)</f>
        <v>412</v>
      </c>
      <c r="F83" s="214">
        <f>SUM('[3]INFORME POR DIA'!I30)</f>
        <v>222</v>
      </c>
      <c r="G83" s="214">
        <f t="shared" si="17"/>
        <v>17</v>
      </c>
      <c r="H83" s="214">
        <f>SUM('[3]INFORME POR DIA'!AC30)</f>
        <v>13</v>
      </c>
      <c r="I83" s="214">
        <f>SUM('[3]INFORME POR DIA'!AD30)</f>
        <v>4</v>
      </c>
      <c r="J83" s="214">
        <f t="shared" si="18"/>
        <v>0</v>
      </c>
      <c r="K83" s="214">
        <f>SUM('[3]INFORME POR DIA'!AM30)</f>
        <v>0</v>
      </c>
      <c r="L83" s="389">
        <f>SUM('[3]INFORME POR DIA'!AN30)</f>
        <v>0</v>
      </c>
    </row>
    <row r="84" spans="1:12" ht="15.75" customHeight="1">
      <c r="A84" s="211" t="s">
        <v>21</v>
      </c>
      <c r="B84" s="214">
        <f>SUM('[3]INFORME POR DIA'!C31)</f>
        <v>280</v>
      </c>
      <c r="C84" s="214">
        <f>SUM('[3]INFORME POR DIA'!D31)</f>
        <v>0</v>
      </c>
      <c r="D84" s="214">
        <f t="shared" si="16"/>
        <v>267</v>
      </c>
      <c r="E84" s="214">
        <f>SUM('[3]INFORME POR DIA'!F31)</f>
        <v>0</v>
      </c>
      <c r="F84" s="214">
        <f>SUM('[3]INFORME POR DIA'!I31)</f>
        <v>267</v>
      </c>
      <c r="G84" s="214">
        <f t="shared" si="17"/>
        <v>0</v>
      </c>
      <c r="H84" s="214">
        <f>SUM('[3]INFORME POR DIA'!AC31)</f>
        <v>0</v>
      </c>
      <c r="I84" s="214">
        <f>SUM('[3]INFORME POR DIA'!AD31)</f>
        <v>0</v>
      </c>
      <c r="J84" s="214">
        <f t="shared" si="18"/>
        <v>0</v>
      </c>
      <c r="K84" s="214">
        <f>SUM('[3]INFORME POR DIA'!AM31)</f>
        <v>0</v>
      </c>
      <c r="L84" s="389">
        <f>SUM('[3]INFORME POR DIA'!AN31)</f>
        <v>0</v>
      </c>
    </row>
    <row r="85" spans="1:12" ht="15.75" customHeight="1">
      <c r="A85" s="211" t="s">
        <v>22</v>
      </c>
      <c r="B85" s="214">
        <f>SUM('[3]INFORME POR DIA'!C32)</f>
        <v>224</v>
      </c>
      <c r="C85" s="214">
        <f>SUM('[3]INFORME POR DIA'!D32)</f>
        <v>2</v>
      </c>
      <c r="D85" s="214">
        <f t="shared" si="16"/>
        <v>191</v>
      </c>
      <c r="E85" s="214">
        <f>SUM('[3]INFORME POR DIA'!F32)</f>
        <v>0</v>
      </c>
      <c r="F85" s="214">
        <f>SUM('[3]INFORME POR DIA'!I32)</f>
        <v>191</v>
      </c>
      <c r="G85" s="214">
        <f t="shared" si="17"/>
        <v>0</v>
      </c>
      <c r="H85" s="214">
        <f>SUM('[3]INFORME POR DIA'!AC32)</f>
        <v>0</v>
      </c>
      <c r="I85" s="214">
        <f>SUM('[3]INFORME POR DIA'!AD32)</f>
        <v>0</v>
      </c>
      <c r="J85" s="214">
        <f t="shared" si="18"/>
        <v>0</v>
      </c>
      <c r="K85" s="214">
        <f>SUM('[3]INFORME POR DIA'!AM32)</f>
        <v>0</v>
      </c>
      <c r="L85" s="389">
        <f>SUM('[3]INFORME POR DIA'!AN32)</f>
        <v>0</v>
      </c>
    </row>
    <row r="86" spans="1:12" ht="15.75" customHeight="1">
      <c r="A86" s="210" t="s">
        <v>207</v>
      </c>
      <c r="B86" s="214">
        <f>SUM('[3]INFORME POR DIA'!C33)</f>
        <v>192</v>
      </c>
      <c r="C86" s="214">
        <f>SUM('[3]INFORME POR DIA'!D33)</f>
        <v>0</v>
      </c>
      <c r="D86" s="214">
        <f t="shared" si="16"/>
        <v>167</v>
      </c>
      <c r="E86" s="214">
        <f>SUM('[3]INFORME POR DIA'!F33)</f>
        <v>0</v>
      </c>
      <c r="F86" s="214">
        <f>SUM('[3]INFORME POR DIA'!I33)</f>
        <v>167</v>
      </c>
      <c r="G86" s="214">
        <f t="shared" si="17"/>
        <v>0</v>
      </c>
      <c r="H86" s="214">
        <f>SUM('[3]INFORME POR DIA'!AC33)</f>
        <v>0</v>
      </c>
      <c r="I86" s="214">
        <f>SUM('[3]INFORME POR DIA'!AD33)</f>
        <v>0</v>
      </c>
      <c r="J86" s="214">
        <f t="shared" si="18"/>
        <v>0</v>
      </c>
      <c r="K86" s="214">
        <f>SUM('[3]INFORME POR DIA'!AM33)</f>
        <v>0</v>
      </c>
      <c r="L86" s="389">
        <f>SUM('[3]INFORME POR DIA'!AN33)</f>
        <v>0</v>
      </c>
    </row>
    <row r="87" spans="1:12" ht="15.75" customHeight="1">
      <c r="A87" s="210" t="s">
        <v>221</v>
      </c>
      <c r="B87" s="214">
        <f>SUM('[3]INFORME POR DIA'!C34)</f>
        <v>528</v>
      </c>
      <c r="C87" s="214">
        <f>SUM('[3]INFORME POR DIA'!D34)</f>
        <v>16</v>
      </c>
      <c r="D87" s="214">
        <f t="shared" si="16"/>
        <v>476</v>
      </c>
      <c r="E87" s="214">
        <f>SUM('[3]INFORME POR DIA'!F34)</f>
        <v>85</v>
      </c>
      <c r="F87" s="214">
        <f>SUM('[3]INFORME POR DIA'!I34)</f>
        <v>391</v>
      </c>
      <c r="G87" s="214">
        <f t="shared" si="17"/>
        <v>259</v>
      </c>
      <c r="H87" s="214">
        <f>SUM('[3]INFORME POR DIA'!AC34)</f>
        <v>85</v>
      </c>
      <c r="I87" s="214">
        <f>SUM('[3]INFORME POR DIA'!AD34)</f>
        <v>174</v>
      </c>
      <c r="J87" s="214">
        <f t="shared" si="18"/>
        <v>0</v>
      </c>
      <c r="K87" s="214">
        <f>SUM('[3]INFORME POR DIA'!AM34)</f>
        <v>0</v>
      </c>
      <c r="L87" s="389">
        <f>SUM('[3]INFORME POR DIA'!AN34)</f>
        <v>0</v>
      </c>
    </row>
    <row r="88" spans="1:12" ht="15.75" customHeight="1">
      <c r="A88" s="211" t="s">
        <v>23</v>
      </c>
      <c r="B88" s="214">
        <f>SUM('[3]INFORME POR DIA'!C35)</f>
        <v>246</v>
      </c>
      <c r="C88" s="214">
        <f>SUM('[3]INFORME POR DIA'!D35)</f>
        <v>0</v>
      </c>
      <c r="D88" s="214">
        <f t="shared" si="16"/>
        <v>238</v>
      </c>
      <c r="E88" s="214">
        <f>SUM('[3]INFORME POR DIA'!F35)</f>
        <v>203</v>
      </c>
      <c r="F88" s="214">
        <f>SUM('[3]INFORME POR DIA'!I35)</f>
        <v>35</v>
      </c>
      <c r="G88" s="214">
        <f t="shared" si="17"/>
        <v>0</v>
      </c>
      <c r="H88" s="214">
        <f>SUM('[3]INFORME POR DIA'!AC35)</f>
        <v>0</v>
      </c>
      <c r="I88" s="214">
        <f>SUM('[3]INFORME POR DIA'!AD35)</f>
        <v>0</v>
      </c>
      <c r="J88" s="214">
        <f t="shared" si="18"/>
        <v>0</v>
      </c>
      <c r="K88" s="214">
        <f>SUM('[3]INFORME POR DIA'!AM35)</f>
        <v>0</v>
      </c>
      <c r="L88" s="389">
        <f>SUM('[3]INFORME POR DIA'!AN35)</f>
        <v>0</v>
      </c>
    </row>
    <row r="89" spans="1:12" ht="15.75" customHeight="1">
      <c r="A89" s="213" t="s">
        <v>24</v>
      </c>
      <c r="B89" s="214">
        <f>SUM('[3]INFORME POR DIA'!C36)</f>
        <v>56</v>
      </c>
      <c r="C89" s="214">
        <f>SUM('[3]INFORME POR DIA'!D36)</f>
        <v>0</v>
      </c>
      <c r="D89" s="214">
        <f t="shared" si="16"/>
        <v>44</v>
      </c>
      <c r="E89" s="214">
        <f>SUM('[3]INFORME POR DIA'!F36)</f>
        <v>0</v>
      </c>
      <c r="F89" s="214">
        <f>SUM('[3]INFORME POR DIA'!I36)</f>
        <v>44</v>
      </c>
      <c r="G89" s="214">
        <f t="shared" si="17"/>
        <v>0</v>
      </c>
      <c r="H89" s="214">
        <f>SUM('[3]INFORME POR DIA'!AC36)</f>
        <v>0</v>
      </c>
      <c r="I89" s="214">
        <f>SUM('[3]INFORME POR DIA'!AD36)</f>
        <v>0</v>
      </c>
      <c r="J89" s="214">
        <f t="shared" si="18"/>
        <v>0</v>
      </c>
      <c r="K89" s="214">
        <f>SUM('[3]INFORME POR DIA'!AM36)</f>
        <v>0</v>
      </c>
      <c r="L89" s="389">
        <f>SUM('[3]INFORME POR DIA'!AN36)</f>
        <v>0</v>
      </c>
    </row>
    <row r="90" spans="1:12" ht="15.75" customHeight="1">
      <c r="A90" s="210" t="s">
        <v>208</v>
      </c>
      <c r="B90" s="214">
        <f>SUM('[3]INFORME POR DIA'!C37)</f>
        <v>420</v>
      </c>
      <c r="C90" s="214">
        <f>SUM('[3]INFORME POR DIA'!D37)</f>
        <v>5</v>
      </c>
      <c r="D90" s="214">
        <f t="shared" si="16"/>
        <v>372</v>
      </c>
      <c r="E90" s="214">
        <f>SUM('[3]INFORME POR DIA'!F37)</f>
        <v>2</v>
      </c>
      <c r="F90" s="214">
        <f>SUM('[3]INFORME POR DIA'!I37)</f>
        <v>370</v>
      </c>
      <c r="G90" s="214">
        <f t="shared" si="17"/>
        <v>0</v>
      </c>
      <c r="H90" s="214">
        <f>SUM('[3]INFORME POR DIA'!AC37)</f>
        <v>0</v>
      </c>
      <c r="I90" s="214">
        <f>SUM('[3]INFORME POR DIA'!AD37)</f>
        <v>0</v>
      </c>
      <c r="J90" s="214">
        <f t="shared" si="18"/>
        <v>0</v>
      </c>
      <c r="K90" s="214">
        <f>SUM('[3]INFORME POR DIA'!AM37)</f>
        <v>0</v>
      </c>
      <c r="L90" s="389">
        <f>SUM('[3]INFORME POR DIA'!AN37)</f>
        <v>0</v>
      </c>
    </row>
    <row r="91" spans="1:12" ht="15.75" customHeight="1">
      <c r="A91" s="210" t="s">
        <v>209</v>
      </c>
      <c r="B91" s="214">
        <f>SUM('[3]INFORME POR DIA'!C38)</f>
        <v>831</v>
      </c>
      <c r="C91" s="214">
        <f>SUM('[3]INFORME POR DIA'!D38)</f>
        <v>254</v>
      </c>
      <c r="D91" s="214">
        <f t="shared" si="16"/>
        <v>542</v>
      </c>
      <c r="E91" s="214">
        <f>SUM('[3]INFORME POR DIA'!F38)</f>
        <v>0</v>
      </c>
      <c r="F91" s="214">
        <f>SUM('[3]INFORME POR DIA'!I38)</f>
        <v>542</v>
      </c>
      <c r="G91" s="214">
        <f t="shared" si="17"/>
        <v>0</v>
      </c>
      <c r="H91" s="214">
        <f>SUM('[3]INFORME POR DIA'!AC38)</f>
        <v>0</v>
      </c>
      <c r="I91" s="214">
        <f>SUM('[3]INFORME POR DIA'!AD38)</f>
        <v>0</v>
      </c>
      <c r="J91" s="214">
        <f t="shared" si="18"/>
        <v>0</v>
      </c>
      <c r="K91" s="214">
        <f>SUM('[3]INFORME POR DIA'!AM38)</f>
        <v>0</v>
      </c>
      <c r="L91" s="389">
        <f>SUM('[3]INFORME POR DIA'!AN38)</f>
        <v>0</v>
      </c>
    </row>
    <row r="92" spans="1:12" ht="15.75" customHeight="1">
      <c r="A92" s="210" t="s">
        <v>210</v>
      </c>
      <c r="B92" s="214">
        <f>SUM('[3]INFORME POR DIA'!C39)</f>
        <v>486</v>
      </c>
      <c r="C92" s="214">
        <f>SUM('[3]INFORME POR DIA'!D39)</f>
        <v>6</v>
      </c>
      <c r="D92" s="214">
        <f t="shared" si="16"/>
        <v>371</v>
      </c>
      <c r="E92" s="214">
        <f>SUM('[3]INFORME POR DIA'!F39)</f>
        <v>17</v>
      </c>
      <c r="F92" s="214">
        <f>SUM('[3]INFORME POR DIA'!I39)</f>
        <v>354</v>
      </c>
      <c r="G92" s="214">
        <f t="shared" si="17"/>
        <v>4</v>
      </c>
      <c r="H92" s="214">
        <f>SUM('[3]INFORME POR DIA'!AC39)</f>
        <v>3</v>
      </c>
      <c r="I92" s="214">
        <f>SUM('[3]INFORME POR DIA'!AD39)</f>
        <v>1</v>
      </c>
      <c r="J92" s="214">
        <f t="shared" si="18"/>
        <v>0</v>
      </c>
      <c r="K92" s="214">
        <f>SUM('[3]INFORME POR DIA'!AM39)</f>
        <v>0</v>
      </c>
      <c r="L92" s="389">
        <f>SUM('[3]INFORME POR DIA'!AN39)</f>
        <v>0</v>
      </c>
    </row>
    <row r="93" spans="1:12" ht="15.75" customHeight="1">
      <c r="A93" s="211" t="s">
        <v>25</v>
      </c>
      <c r="B93" s="214">
        <f>SUM('[3]INFORME POR DIA'!C40)</f>
        <v>50</v>
      </c>
      <c r="C93" s="214">
        <f>SUM('[3]INFORME POR DIA'!D40)</f>
        <v>0</v>
      </c>
      <c r="D93" s="214">
        <f t="shared" si="16"/>
        <v>24</v>
      </c>
      <c r="E93" s="214">
        <f>SUM('[3]INFORME POR DIA'!F40)</f>
        <v>0</v>
      </c>
      <c r="F93" s="214">
        <f>SUM('[3]INFORME POR DIA'!I40)</f>
        <v>24</v>
      </c>
      <c r="G93" s="214">
        <f t="shared" si="17"/>
        <v>0</v>
      </c>
      <c r="H93" s="214">
        <f>SUM('[3]INFORME POR DIA'!AC40)</f>
        <v>0</v>
      </c>
      <c r="I93" s="214">
        <f>SUM('[3]INFORME POR DIA'!AD40)</f>
        <v>0</v>
      </c>
      <c r="J93" s="214">
        <f t="shared" si="18"/>
        <v>0</v>
      </c>
      <c r="K93" s="214">
        <f>SUM('[3]INFORME POR DIA'!AM40)</f>
        <v>0</v>
      </c>
      <c r="L93" s="389">
        <f>SUM('[3]INFORME POR DIA'!AN40)</f>
        <v>0</v>
      </c>
    </row>
    <row r="94" spans="1:12" ht="15.75" customHeight="1">
      <c r="A94" s="210" t="s">
        <v>211</v>
      </c>
      <c r="B94" s="214">
        <f>SUM('[3]INFORME POR DIA'!C41)</f>
        <v>546</v>
      </c>
      <c r="C94" s="214">
        <f>SUM('[3]INFORME POR DIA'!D41)</f>
        <v>2</v>
      </c>
      <c r="D94" s="214">
        <f t="shared" si="16"/>
        <v>533</v>
      </c>
      <c r="E94" s="214">
        <f>SUM('[3]INFORME POR DIA'!F41)</f>
        <v>0</v>
      </c>
      <c r="F94" s="214">
        <f>SUM('[3]INFORME POR DIA'!I41)</f>
        <v>533</v>
      </c>
      <c r="G94" s="214">
        <f t="shared" si="17"/>
        <v>0</v>
      </c>
      <c r="H94" s="214">
        <f>SUM('[3]INFORME POR DIA'!AC41)</f>
        <v>0</v>
      </c>
      <c r="I94" s="214">
        <f>SUM('[3]INFORME POR DIA'!AD41)</f>
        <v>0</v>
      </c>
      <c r="J94" s="214">
        <f t="shared" si="18"/>
        <v>0</v>
      </c>
      <c r="K94" s="214">
        <f>SUM('[3]INFORME POR DIA'!AM41)</f>
        <v>0</v>
      </c>
      <c r="L94" s="389">
        <f>SUM('[3]INFORME POR DIA'!AN41)</f>
        <v>0</v>
      </c>
    </row>
    <row r="95" spans="1:12" ht="15.75" customHeight="1">
      <c r="A95" s="211" t="s">
        <v>26</v>
      </c>
      <c r="B95" s="214">
        <f>SUM('[3]INFORME POR DIA'!C42)</f>
        <v>152</v>
      </c>
      <c r="C95" s="214">
        <f>SUM('[3]INFORME POR DIA'!D42)</f>
        <v>0</v>
      </c>
      <c r="D95" s="214">
        <f t="shared" si="16"/>
        <v>96</v>
      </c>
      <c r="E95" s="214">
        <f>SUM('[3]INFORME POR DIA'!F42)</f>
        <v>0</v>
      </c>
      <c r="F95" s="214">
        <f>SUM('[3]INFORME POR DIA'!I42)</f>
        <v>96</v>
      </c>
      <c r="G95" s="214">
        <f t="shared" si="17"/>
        <v>0</v>
      </c>
      <c r="H95" s="214">
        <f>SUM('[3]INFORME POR DIA'!AC42)</f>
        <v>0</v>
      </c>
      <c r="I95" s="214">
        <f>SUM('[3]INFORME POR DIA'!AD42)</f>
        <v>0</v>
      </c>
      <c r="J95" s="214">
        <f t="shared" si="18"/>
        <v>0</v>
      </c>
      <c r="K95" s="214">
        <f>SUM('[3]INFORME POR DIA'!AM42)</f>
        <v>0</v>
      </c>
      <c r="L95" s="389">
        <f>SUM('[3]INFORME POR DIA'!AN42)</f>
        <v>0</v>
      </c>
    </row>
    <row r="96" spans="1:12" ht="15.75" customHeight="1">
      <c r="A96" s="210" t="s">
        <v>212</v>
      </c>
      <c r="B96" s="214">
        <f>SUM('[3]INFORME POR DIA'!C43)</f>
        <v>908</v>
      </c>
      <c r="C96" s="214">
        <f>SUM('[3]INFORME POR DIA'!D43)</f>
        <v>78</v>
      </c>
      <c r="D96" s="214">
        <f t="shared" si="16"/>
        <v>758</v>
      </c>
      <c r="E96" s="214">
        <f>SUM('[3]INFORME POR DIA'!F43)</f>
        <v>171</v>
      </c>
      <c r="F96" s="214">
        <f>SUM('[3]INFORME POR DIA'!I43)</f>
        <v>587</v>
      </c>
      <c r="G96" s="214">
        <f t="shared" si="17"/>
        <v>14</v>
      </c>
      <c r="H96" s="214">
        <f>SUM('[3]INFORME POR DIA'!AC43)</f>
        <v>9</v>
      </c>
      <c r="I96" s="214">
        <f>SUM('[3]INFORME POR DIA'!AD43)</f>
        <v>5</v>
      </c>
      <c r="J96" s="214">
        <f t="shared" si="18"/>
        <v>0</v>
      </c>
      <c r="K96" s="214">
        <f>SUM('[3]INFORME POR DIA'!AM43)</f>
        <v>0</v>
      </c>
      <c r="L96" s="389">
        <f>SUM('[3]INFORME POR DIA'!AN43)</f>
        <v>0</v>
      </c>
    </row>
    <row r="97" spans="1:12" ht="15.75" customHeight="1">
      <c r="A97" s="210" t="s">
        <v>213</v>
      </c>
      <c r="B97" s="214">
        <f>SUM('[3]INFORME POR DIA'!C44)</f>
        <v>75</v>
      </c>
      <c r="C97" s="214">
        <f>SUM('[3]INFORME POR DIA'!D44)</f>
        <v>0</v>
      </c>
      <c r="D97" s="214">
        <f t="shared" si="16"/>
        <v>52</v>
      </c>
      <c r="E97" s="214">
        <f>SUM('[3]INFORME POR DIA'!F44)</f>
        <v>0</v>
      </c>
      <c r="F97" s="214">
        <f>SUM('[3]INFORME POR DIA'!I44)</f>
        <v>52</v>
      </c>
      <c r="G97" s="214">
        <f t="shared" si="17"/>
        <v>0</v>
      </c>
      <c r="H97" s="214">
        <f>SUM('[3]INFORME POR DIA'!AC44)</f>
        <v>0</v>
      </c>
      <c r="I97" s="214">
        <f>SUM('[3]INFORME POR DIA'!AD44)</f>
        <v>0</v>
      </c>
      <c r="J97" s="214">
        <f t="shared" si="18"/>
        <v>0</v>
      </c>
      <c r="K97" s="214">
        <f>SUM('[3]INFORME POR DIA'!AM44)</f>
        <v>0</v>
      </c>
      <c r="L97" s="389">
        <f>SUM('[3]INFORME POR DIA'!AN44)</f>
        <v>0</v>
      </c>
    </row>
    <row r="98" spans="1:12" ht="15.75" customHeight="1">
      <c r="A98" s="210" t="s">
        <v>222</v>
      </c>
      <c r="B98" s="214">
        <f>SUM('[3]INFORME POR DIA'!C45)</f>
        <v>0</v>
      </c>
      <c r="C98" s="214">
        <f>SUM('[3]INFORME POR DIA'!D45)</f>
        <v>0</v>
      </c>
      <c r="D98" s="214">
        <f t="shared" si="16"/>
        <v>0</v>
      </c>
      <c r="E98" s="214">
        <f>SUM('[3]INFORME POR DIA'!F45)</f>
        <v>0</v>
      </c>
      <c r="F98" s="214">
        <f>SUM('[3]INFORME POR DIA'!I45)</f>
        <v>0</v>
      </c>
      <c r="G98" s="214">
        <f t="shared" si="17"/>
        <v>0</v>
      </c>
      <c r="H98" s="214">
        <f>SUM('[3]INFORME POR DIA'!AC45)</f>
        <v>0</v>
      </c>
      <c r="I98" s="214">
        <f>SUM('[3]INFORME POR DIA'!AD45)</f>
        <v>0</v>
      </c>
      <c r="J98" s="214">
        <f t="shared" si="18"/>
        <v>0</v>
      </c>
      <c r="K98" s="214">
        <f>SUM('[3]INFORME POR DIA'!AM45)</f>
        <v>0</v>
      </c>
      <c r="L98" s="389">
        <f>SUM('[3]INFORME POR DIA'!AN45)</f>
        <v>0</v>
      </c>
    </row>
    <row r="99" spans="1:12" ht="15.75" customHeight="1">
      <c r="A99" s="211" t="s">
        <v>27</v>
      </c>
      <c r="B99" s="214">
        <f>SUM('[3]INFORME POR DIA'!C46)</f>
        <v>400</v>
      </c>
      <c r="C99" s="214">
        <f>SUM('[3]INFORME POR DIA'!D46)</f>
        <v>50</v>
      </c>
      <c r="D99" s="214">
        <f t="shared" si="16"/>
        <v>340</v>
      </c>
      <c r="E99" s="214">
        <f>SUM('[3]INFORME POR DIA'!F46)</f>
        <v>0</v>
      </c>
      <c r="F99" s="214">
        <f>SUM('[3]INFORME POR DIA'!I46)</f>
        <v>340</v>
      </c>
      <c r="G99" s="214">
        <f t="shared" si="17"/>
        <v>0</v>
      </c>
      <c r="H99" s="214">
        <f>SUM('[3]INFORME POR DIA'!AC46)</f>
        <v>0</v>
      </c>
      <c r="I99" s="214">
        <f>SUM('[3]INFORME POR DIA'!AD46)</f>
        <v>0</v>
      </c>
      <c r="J99" s="214">
        <f t="shared" si="18"/>
        <v>0</v>
      </c>
      <c r="K99" s="214">
        <f>SUM('[3]INFORME POR DIA'!AM46)</f>
        <v>0</v>
      </c>
      <c r="L99" s="389">
        <f>SUM('[3]INFORME POR DIA'!AN46)</f>
        <v>0</v>
      </c>
    </row>
    <row r="100" spans="1:12" ht="15.75" customHeight="1">
      <c r="A100" s="211" t="s">
        <v>28</v>
      </c>
      <c r="B100" s="214">
        <f>SUM('[3]INFORME POR DIA'!C47)</f>
        <v>384</v>
      </c>
      <c r="C100" s="214">
        <f>SUM('[3]INFORME POR DIA'!D47)</f>
        <v>48</v>
      </c>
      <c r="D100" s="214">
        <f t="shared" si="16"/>
        <v>317</v>
      </c>
      <c r="E100" s="214">
        <f>SUM('[3]INFORME POR DIA'!F47)</f>
        <v>209</v>
      </c>
      <c r="F100" s="214">
        <f>SUM('[3]INFORME POR DIA'!I47)</f>
        <v>108</v>
      </c>
      <c r="G100" s="214">
        <f t="shared" si="17"/>
        <v>0</v>
      </c>
      <c r="H100" s="214">
        <f>SUM('[3]INFORME POR DIA'!AC47)</f>
        <v>0</v>
      </c>
      <c r="I100" s="214">
        <f>SUM('[3]INFORME POR DIA'!AD47)</f>
        <v>0</v>
      </c>
      <c r="J100" s="214">
        <f t="shared" si="18"/>
        <v>0</v>
      </c>
      <c r="K100" s="214">
        <f>SUM('[3]INFORME POR DIA'!AM47)</f>
        <v>0</v>
      </c>
      <c r="L100" s="389">
        <f>SUM('[3]INFORME POR DIA'!AN47)</f>
        <v>0</v>
      </c>
    </row>
    <row r="101" spans="1:12" ht="15.75" customHeight="1" thickBot="1">
      <c r="A101" s="278" t="s">
        <v>214</v>
      </c>
      <c r="B101" s="393">
        <f>SUM('[3]INFORME POR DIA'!C48)</f>
        <v>24</v>
      </c>
      <c r="C101" s="393">
        <f>SUM('[3]INFORME POR DIA'!D48)</f>
        <v>0</v>
      </c>
      <c r="D101" s="393">
        <f t="shared" si="16"/>
        <v>22</v>
      </c>
      <c r="E101" s="393">
        <f>SUM('[3]INFORME POR DIA'!F48)</f>
        <v>0</v>
      </c>
      <c r="F101" s="393">
        <f>SUM('[3]INFORME POR DIA'!I48)</f>
        <v>22</v>
      </c>
      <c r="G101" s="393">
        <f t="shared" si="17"/>
        <v>0</v>
      </c>
      <c r="H101" s="393">
        <f>SUM('[3]INFORME POR DIA'!AC48)</f>
        <v>0</v>
      </c>
      <c r="I101" s="393">
        <f>SUM('[3]INFORME POR DIA'!AD48)</f>
        <v>0</v>
      </c>
      <c r="J101" s="393">
        <f t="shared" si="18"/>
        <v>0</v>
      </c>
      <c r="K101" s="279">
        <f>SUM('[3]INFORME POR DIA'!AM48)</f>
        <v>0</v>
      </c>
      <c r="L101" s="395">
        <f>SUM('[3]INFORME POR DIA'!AN48)</f>
        <v>0</v>
      </c>
    </row>
    <row r="102" spans="1:12">
      <c r="A102" s="321"/>
      <c r="B102" s="321"/>
      <c r="C102" s="321"/>
      <c r="D102" s="8"/>
      <c r="E102" s="8"/>
      <c r="F102" s="8"/>
    </row>
    <row r="103" spans="1:12">
      <c r="A103" s="321" t="s">
        <v>29</v>
      </c>
      <c r="B103" s="321"/>
      <c r="C103" s="321"/>
      <c r="D103" s="321"/>
      <c r="E103" s="321"/>
      <c r="F103" s="321"/>
    </row>
    <row r="104" spans="1:12">
      <c r="A104" s="290" t="s">
        <v>226</v>
      </c>
      <c r="B104" s="321"/>
      <c r="C104" s="321"/>
      <c r="D104" s="8"/>
      <c r="E104" s="8"/>
      <c r="F104" s="8"/>
    </row>
    <row r="105" spans="1:12">
      <c r="B105" s="6"/>
      <c r="C105" s="6"/>
      <c r="D105" s="6"/>
      <c r="E105" s="6"/>
      <c r="F105" s="6"/>
    </row>
    <row r="106" spans="1:12">
      <c r="A106" s="290"/>
      <c r="B106" s="6"/>
      <c r="C106" s="6"/>
      <c r="D106" s="6"/>
      <c r="E106" s="6"/>
      <c r="F106" s="6"/>
    </row>
    <row r="107" spans="1:12">
      <c r="A107" s="290"/>
      <c r="B107" s="6"/>
      <c r="C107" s="6"/>
      <c r="D107" s="6"/>
      <c r="E107" s="6"/>
      <c r="F107" s="6"/>
    </row>
    <row r="108" spans="1:12" ht="18.75" customHeight="1"/>
    <row r="109" spans="1:12" ht="20.25" customHeight="1">
      <c r="A109" s="7" t="s">
        <v>341</v>
      </c>
    </row>
    <row r="110" spans="1:12" ht="15.75" thickBot="1">
      <c r="A110" s="7"/>
    </row>
    <row r="111" spans="1:12">
      <c r="A111" s="318" t="s">
        <v>2</v>
      </c>
      <c r="B111" s="375" t="s">
        <v>3</v>
      </c>
      <c r="C111" s="375" t="s">
        <v>4</v>
      </c>
      <c r="D111" s="375" t="s">
        <v>5</v>
      </c>
      <c r="E111" s="375" t="s">
        <v>6</v>
      </c>
      <c r="F111" s="375" t="s">
        <v>7</v>
      </c>
      <c r="G111" s="369" t="s">
        <v>8</v>
      </c>
      <c r="H111" s="369"/>
      <c r="I111" s="369"/>
      <c r="J111" s="369" t="s">
        <v>9</v>
      </c>
      <c r="K111" s="369"/>
      <c r="L111" s="370"/>
    </row>
    <row r="112" spans="1:12">
      <c r="A112" s="319"/>
      <c r="B112" s="376"/>
      <c r="C112" s="376"/>
      <c r="D112" s="376"/>
      <c r="E112" s="376"/>
      <c r="F112" s="376"/>
      <c r="G112" s="371" t="s">
        <v>10</v>
      </c>
      <c r="H112" s="371" t="s">
        <v>6</v>
      </c>
      <c r="I112" s="371" t="s">
        <v>7</v>
      </c>
      <c r="J112" s="371" t="s">
        <v>10</v>
      </c>
      <c r="K112" s="371" t="s">
        <v>6</v>
      </c>
      <c r="L112" s="396" t="s">
        <v>7</v>
      </c>
    </row>
    <row r="113" spans="1:14" ht="15.75" thickBot="1">
      <c r="A113" s="320"/>
      <c r="B113" s="377"/>
      <c r="C113" s="377"/>
      <c r="D113" s="377"/>
      <c r="E113" s="377"/>
      <c r="F113" s="377"/>
      <c r="G113" s="372"/>
      <c r="H113" s="372"/>
      <c r="I113" s="372"/>
      <c r="J113" s="372"/>
      <c r="K113" s="372"/>
      <c r="L113" s="397"/>
    </row>
    <row r="114" spans="1:14" ht="18.75" customHeight="1" thickBot="1">
      <c r="A114" s="309" t="s">
        <v>11</v>
      </c>
      <c r="B114" s="310">
        <f t="shared" ref="B114:L114" si="19">SUM(B115,B134)</f>
        <v>13640</v>
      </c>
      <c r="C114" s="310">
        <f t="shared" si="19"/>
        <v>397</v>
      </c>
      <c r="D114" s="310">
        <f t="shared" si="19"/>
        <v>11773</v>
      </c>
      <c r="E114" s="310">
        <f t="shared" si="19"/>
        <v>2214</v>
      </c>
      <c r="F114" s="310">
        <f t="shared" si="19"/>
        <v>9559</v>
      </c>
      <c r="G114" s="310">
        <f t="shared" si="19"/>
        <v>437</v>
      </c>
      <c r="H114" s="310">
        <f t="shared" si="19"/>
        <v>204</v>
      </c>
      <c r="I114" s="310">
        <f t="shared" si="19"/>
        <v>233</v>
      </c>
      <c r="J114" s="310">
        <f t="shared" si="19"/>
        <v>421</v>
      </c>
      <c r="K114" s="310">
        <f t="shared" si="19"/>
        <v>118</v>
      </c>
      <c r="L114" s="398">
        <f t="shared" si="19"/>
        <v>303</v>
      </c>
      <c r="N114" s="17"/>
    </row>
    <row r="115" spans="1:14" ht="18.75" customHeight="1" thickBot="1">
      <c r="A115" s="289" t="s">
        <v>12</v>
      </c>
      <c r="B115" s="312">
        <f>SUM(B116:B133)</f>
        <v>6628</v>
      </c>
      <c r="C115" s="312">
        <f>SUM(C116:C133)</f>
        <v>77</v>
      </c>
      <c r="D115" s="312">
        <f>SUM(D116:D133)</f>
        <v>5905</v>
      </c>
      <c r="E115" s="312">
        <f>SUM(E116:E133)</f>
        <v>1024</v>
      </c>
      <c r="F115" s="312">
        <f>SUM(F116:F133)</f>
        <v>4881</v>
      </c>
      <c r="G115" s="312">
        <f t="shared" ref="G115:L115" si="20">SUM(G116:G133)</f>
        <v>121</v>
      </c>
      <c r="H115" s="312">
        <f t="shared" si="20"/>
        <v>77</v>
      </c>
      <c r="I115" s="312">
        <f t="shared" si="20"/>
        <v>44</v>
      </c>
      <c r="J115" s="312">
        <f t="shared" si="20"/>
        <v>421</v>
      </c>
      <c r="K115" s="312">
        <f t="shared" si="20"/>
        <v>118</v>
      </c>
      <c r="L115" s="399">
        <f t="shared" si="20"/>
        <v>303</v>
      </c>
    </row>
    <row r="116" spans="1:14" ht="15.75" customHeight="1">
      <c r="A116" s="209" t="s">
        <v>13</v>
      </c>
      <c r="B116" s="322">
        <f>SUM('[3]INFORME POR DIA'!C1494)</f>
        <v>500</v>
      </c>
      <c r="C116" s="322">
        <f>SUM('[3]INFORME POR DIA'!D1494)</f>
        <v>0</v>
      </c>
      <c r="D116" s="214">
        <f t="shared" ref="D116:D131" si="21">SUM(E116:F116)</f>
        <v>484</v>
      </c>
      <c r="E116" s="214">
        <f>SUM('[3]INFORME POR DIA'!F1494)</f>
        <v>0</v>
      </c>
      <c r="F116" s="214">
        <f>SUM('[3]INFORME POR DIA'!I1494)</f>
        <v>484</v>
      </c>
      <c r="G116" s="214">
        <f t="shared" ref="G116:G131" si="22">SUM(H116:I116)</f>
        <v>0</v>
      </c>
      <c r="H116" s="214">
        <f>SUM('[3]INFORME POR DIA'!AC1494)</f>
        <v>0</v>
      </c>
      <c r="I116" s="214">
        <f>SUM('[3]INFORME POR DIA'!AD1494)</f>
        <v>0</v>
      </c>
      <c r="J116" s="214">
        <f t="shared" ref="J116:J131" si="23">SUM(K116:L116)</f>
        <v>0</v>
      </c>
      <c r="K116" s="214">
        <f>SUM('[3]INFORME POR DIA'!AM1494)</f>
        <v>0</v>
      </c>
      <c r="L116" s="400">
        <f>SUM('[3]INFORME POR DIA'!AN1494)</f>
        <v>0</v>
      </c>
    </row>
    <row r="117" spans="1:14" ht="15.75" customHeight="1">
      <c r="A117" s="210" t="s">
        <v>200</v>
      </c>
      <c r="B117" s="322">
        <f>SUM('[3]INFORME POR DIA'!C1495)</f>
        <v>450</v>
      </c>
      <c r="C117" s="322">
        <f>SUM('[3]INFORME POR DIA'!D1495)</f>
        <v>0</v>
      </c>
      <c r="D117" s="214">
        <f t="shared" si="21"/>
        <v>437</v>
      </c>
      <c r="E117" s="214">
        <f>SUM('[3]INFORME POR DIA'!F1495)</f>
        <v>0</v>
      </c>
      <c r="F117" s="214">
        <f>SUM('[3]INFORME POR DIA'!I1495)</f>
        <v>437</v>
      </c>
      <c r="G117" s="214">
        <f t="shared" si="22"/>
        <v>0</v>
      </c>
      <c r="H117" s="214">
        <f>SUM('[3]INFORME POR DIA'!AC1495)</f>
        <v>0</v>
      </c>
      <c r="I117" s="214">
        <f>SUM('[3]INFORME POR DIA'!AD1495)</f>
        <v>0</v>
      </c>
      <c r="J117" s="214">
        <f t="shared" si="23"/>
        <v>0</v>
      </c>
      <c r="K117" s="214">
        <f>SUM('[3]INFORME POR DIA'!AM1495)</f>
        <v>0</v>
      </c>
      <c r="L117" s="401">
        <f>SUM('[3]INFORME POR DIA'!AN1495)</f>
        <v>0</v>
      </c>
    </row>
    <row r="118" spans="1:14" ht="15.75" customHeight="1">
      <c r="A118" s="210" t="s">
        <v>201</v>
      </c>
      <c r="B118" s="322">
        <f>SUM('[3]INFORME POR DIA'!C1496)</f>
        <v>36</v>
      </c>
      <c r="C118" s="322">
        <f>SUM('[3]INFORME POR DIA'!D1496)</f>
        <v>0</v>
      </c>
      <c r="D118" s="214">
        <f t="shared" si="21"/>
        <v>34</v>
      </c>
      <c r="E118" s="214">
        <f>SUM('[3]INFORME POR DIA'!F1496)</f>
        <v>0</v>
      </c>
      <c r="F118" s="214">
        <f>SUM('[3]INFORME POR DIA'!I1496)</f>
        <v>34</v>
      </c>
      <c r="G118" s="214">
        <f t="shared" si="22"/>
        <v>0</v>
      </c>
      <c r="H118" s="214">
        <f>SUM('[3]INFORME POR DIA'!AC1496)</f>
        <v>0</v>
      </c>
      <c r="I118" s="214">
        <f>SUM('[3]INFORME POR DIA'!AD1496)</f>
        <v>0</v>
      </c>
      <c r="J118" s="214">
        <f t="shared" si="23"/>
        <v>0</v>
      </c>
      <c r="K118" s="214">
        <f>SUM('[3]INFORME POR DIA'!AM1496)</f>
        <v>0</v>
      </c>
      <c r="L118" s="401">
        <f>SUM('[3]INFORME POR DIA'!AN1496)</f>
        <v>0</v>
      </c>
    </row>
    <row r="119" spans="1:14" ht="15.75" customHeight="1">
      <c r="A119" s="210" t="s">
        <v>202</v>
      </c>
      <c r="B119" s="322">
        <f>SUM('[3]INFORME POR DIA'!C1497)</f>
        <v>40</v>
      </c>
      <c r="C119" s="322">
        <f>SUM('[3]INFORME POR DIA'!D1497)</f>
        <v>0</v>
      </c>
      <c r="D119" s="214">
        <f t="shared" si="21"/>
        <v>32</v>
      </c>
      <c r="E119" s="214">
        <f>SUM('[3]INFORME POR DIA'!F1497)</f>
        <v>0</v>
      </c>
      <c r="F119" s="214">
        <f>SUM('[3]INFORME POR DIA'!I1497)</f>
        <v>32</v>
      </c>
      <c r="G119" s="214">
        <f t="shared" si="22"/>
        <v>0</v>
      </c>
      <c r="H119" s="214">
        <f>SUM('[3]INFORME POR DIA'!AC1497)</f>
        <v>0</v>
      </c>
      <c r="I119" s="214">
        <f>SUM('[3]INFORME POR DIA'!AD1497)</f>
        <v>0</v>
      </c>
      <c r="J119" s="214">
        <f t="shared" si="23"/>
        <v>32</v>
      </c>
      <c r="K119" s="214">
        <f>SUM('[3]INFORME POR DIA'!AM1497)</f>
        <v>0</v>
      </c>
      <c r="L119" s="401">
        <f>SUM('[3]INFORME POR DIA'!AN1497)</f>
        <v>32</v>
      </c>
    </row>
    <row r="120" spans="1:14" ht="38.25">
      <c r="A120" s="329" t="s">
        <v>327</v>
      </c>
      <c r="B120" s="322">
        <f>SUM('[3]INFORME POR DIA'!C1498)</f>
        <v>108</v>
      </c>
      <c r="C120" s="322">
        <f>SUM('[3]INFORME POR DIA'!D1498)</f>
        <v>0</v>
      </c>
      <c r="D120" s="214">
        <f t="shared" si="21"/>
        <v>38</v>
      </c>
      <c r="E120" s="214">
        <f>SUM('[3]INFORME POR DIA'!F1498)</f>
        <v>0</v>
      </c>
      <c r="F120" s="214">
        <f>SUM('[3]INFORME POR DIA'!I1498)</f>
        <v>38</v>
      </c>
      <c r="G120" s="214">
        <f t="shared" si="22"/>
        <v>19</v>
      </c>
      <c r="H120" s="214">
        <f>SUM('[3]INFORME POR DIA'!AC1498)</f>
        <v>0</v>
      </c>
      <c r="I120" s="214">
        <f>SUM('[3]INFORME POR DIA'!AD1498)</f>
        <v>19</v>
      </c>
      <c r="J120" s="214"/>
      <c r="K120" s="214">
        <f>SUM('[3]INFORME POR DIA'!AM1498)</f>
        <v>0</v>
      </c>
      <c r="L120" s="401">
        <f>SUM('[3]INFORME POR DIA'!AN1498)</f>
        <v>0</v>
      </c>
    </row>
    <row r="121" spans="1:14" ht="15.75" customHeight="1">
      <c r="A121" s="210" t="s">
        <v>203</v>
      </c>
      <c r="B121" s="322">
        <f>SUM('[3]INFORME POR DIA'!C1499)</f>
        <v>68</v>
      </c>
      <c r="C121" s="322">
        <f>SUM('[3]INFORME POR DIA'!D1499)</f>
        <v>0</v>
      </c>
      <c r="D121" s="214">
        <f t="shared" si="21"/>
        <v>37</v>
      </c>
      <c r="E121" s="214">
        <f>SUM('[3]INFORME POR DIA'!F1499)</f>
        <v>0</v>
      </c>
      <c r="F121" s="214">
        <f>SUM('[3]INFORME POR DIA'!I1499)</f>
        <v>37</v>
      </c>
      <c r="G121" s="214">
        <f t="shared" si="22"/>
        <v>0</v>
      </c>
      <c r="H121" s="214">
        <f>SUM('[3]INFORME POR DIA'!AC1499)</f>
        <v>0</v>
      </c>
      <c r="I121" s="214">
        <f>SUM('[3]INFORME POR DIA'!AD1499)</f>
        <v>0</v>
      </c>
      <c r="J121" s="214">
        <f t="shared" si="23"/>
        <v>0</v>
      </c>
      <c r="K121" s="214">
        <f>SUM('[3]INFORME POR DIA'!AM1499)</f>
        <v>0</v>
      </c>
      <c r="L121" s="401">
        <f>SUM('[3]INFORME POR DIA'!AN1499)</f>
        <v>0</v>
      </c>
    </row>
    <row r="122" spans="1:14" ht="15.75" customHeight="1">
      <c r="A122" s="210" t="s">
        <v>204</v>
      </c>
      <c r="B122" s="322">
        <f>SUM('[3]INFORME POR DIA'!C1500)</f>
        <v>108</v>
      </c>
      <c r="C122" s="322">
        <f>SUM('[3]INFORME POR DIA'!D1500)</f>
        <v>0</v>
      </c>
      <c r="D122" s="214">
        <f t="shared" si="21"/>
        <v>48</v>
      </c>
      <c r="E122" s="214">
        <f>SUM('[3]INFORME POR DIA'!F1500)</f>
        <v>35</v>
      </c>
      <c r="F122" s="214">
        <f>SUM('[3]INFORME POR DIA'!I1500)</f>
        <v>13</v>
      </c>
      <c r="G122" s="214">
        <f t="shared" si="22"/>
        <v>1</v>
      </c>
      <c r="H122" s="214">
        <f>SUM('[3]INFORME POR DIA'!AC1500)</f>
        <v>1</v>
      </c>
      <c r="I122" s="214">
        <f>SUM('[3]INFORME POR DIA'!AD1500)</f>
        <v>0</v>
      </c>
      <c r="J122" s="214">
        <f t="shared" si="23"/>
        <v>8</v>
      </c>
      <c r="K122" s="214">
        <f>SUM('[3]INFORME POR DIA'!AM1500)</f>
        <v>3</v>
      </c>
      <c r="L122" s="401">
        <f>SUM('[3]INFORME POR DIA'!AN1500)</f>
        <v>5</v>
      </c>
    </row>
    <row r="123" spans="1:14" ht="15.75" customHeight="1">
      <c r="A123" s="210" t="s">
        <v>219</v>
      </c>
      <c r="B123" s="322">
        <f>SUM('[3]INFORME POR DIA'!C1501)</f>
        <v>705</v>
      </c>
      <c r="C123" s="322">
        <f>SUM('[3]INFORME POR DIA'!D1501)</f>
        <v>6</v>
      </c>
      <c r="D123" s="214">
        <f t="shared" si="21"/>
        <v>733</v>
      </c>
      <c r="E123" s="214">
        <f>SUM('[3]INFORME POR DIA'!F1501)</f>
        <v>576</v>
      </c>
      <c r="F123" s="214">
        <f>SUM('[3]INFORME POR DIA'!I1501)</f>
        <v>157</v>
      </c>
      <c r="G123" s="214">
        <f t="shared" si="22"/>
        <v>86</v>
      </c>
      <c r="H123" s="214">
        <f>SUM('[3]INFORME POR DIA'!AC1501)</f>
        <v>70</v>
      </c>
      <c r="I123" s="214">
        <f>SUM('[3]INFORME POR DIA'!AD1501)</f>
        <v>16</v>
      </c>
      <c r="J123" s="214">
        <f t="shared" si="23"/>
        <v>0</v>
      </c>
      <c r="K123" s="214">
        <f>SUM('[3]INFORME POR DIA'!AM1501)</f>
        <v>0</v>
      </c>
      <c r="L123" s="401">
        <f>SUM('[3]INFORME POR DIA'!AN1501)</f>
        <v>0</v>
      </c>
    </row>
    <row r="124" spans="1:14" ht="15.75" customHeight="1">
      <c r="A124" s="210" t="s">
        <v>312</v>
      </c>
      <c r="B124" s="322">
        <f>SUM('[3]INFORME POR DIA'!C1502)</f>
        <v>404</v>
      </c>
      <c r="C124" s="322">
        <f>SUM('[3]INFORME POR DIA'!D1502)</f>
        <v>2</v>
      </c>
      <c r="D124" s="214">
        <f t="shared" si="21"/>
        <v>292</v>
      </c>
      <c r="E124" s="214">
        <f>SUM('[3]INFORME POR DIA'!F1502)</f>
        <v>5</v>
      </c>
      <c r="F124" s="214">
        <f>SUM('[3]INFORME POR DIA'!I1502)</f>
        <v>287</v>
      </c>
      <c r="G124" s="214">
        <f t="shared" si="22"/>
        <v>0</v>
      </c>
      <c r="H124" s="214">
        <f>SUM('[3]INFORME POR DIA'!AC1502)</f>
        <v>0</v>
      </c>
      <c r="I124" s="214">
        <f>SUM('[3]INFORME POR DIA'!AD1502)</f>
        <v>0</v>
      </c>
      <c r="J124" s="214">
        <f t="shared" si="23"/>
        <v>0</v>
      </c>
      <c r="K124" s="214">
        <f>SUM('[3]INFORME POR DIA'!AM1502)</f>
        <v>0</v>
      </c>
      <c r="L124" s="401">
        <f>SUM('[3]INFORME POR DIA'!AN1502)</f>
        <v>0</v>
      </c>
    </row>
    <row r="125" spans="1:14" ht="15.75" customHeight="1">
      <c r="A125" s="210" t="s">
        <v>220</v>
      </c>
      <c r="B125" s="322">
        <f>SUM('[3]INFORME POR DIA'!C1503)</f>
        <v>292</v>
      </c>
      <c r="C125" s="322">
        <f>SUM('[3]INFORME POR DIA'!D1503)</f>
        <v>3</v>
      </c>
      <c r="D125" s="214">
        <f t="shared" si="21"/>
        <v>287</v>
      </c>
      <c r="E125" s="214">
        <f>SUM('[3]INFORME POR DIA'!F1503)</f>
        <v>0</v>
      </c>
      <c r="F125" s="214">
        <f>SUM('[3]INFORME POR DIA'!I1503)</f>
        <v>287</v>
      </c>
      <c r="G125" s="214">
        <f t="shared" si="22"/>
        <v>0</v>
      </c>
      <c r="H125" s="214">
        <f>SUM('[3]INFORME POR DIA'!AC1503)</f>
        <v>0</v>
      </c>
      <c r="I125" s="214">
        <f>SUM('[3]INFORME POR DIA'!AD1503)</f>
        <v>0</v>
      </c>
      <c r="J125" s="214">
        <f t="shared" si="23"/>
        <v>0</v>
      </c>
      <c r="K125" s="214">
        <f>SUM('[3]INFORME POR DIA'!AM1503)</f>
        <v>0</v>
      </c>
      <c r="L125" s="401">
        <f>SUM('[3]INFORME POR DIA'!AN1503)</f>
        <v>0</v>
      </c>
    </row>
    <row r="126" spans="1:14" ht="15.75" customHeight="1">
      <c r="A126" s="210" t="s">
        <v>205</v>
      </c>
      <c r="B126" s="322">
        <f>SUM('[3]INFORME POR DIA'!C1504)</f>
        <v>1414</v>
      </c>
      <c r="C126" s="322">
        <f>SUM('[3]INFORME POR DIA'!D1504)</f>
        <v>0</v>
      </c>
      <c r="D126" s="214">
        <f t="shared" si="21"/>
        <v>1311</v>
      </c>
      <c r="E126" s="214">
        <f>SUM('[3]INFORME POR DIA'!F1504)</f>
        <v>293</v>
      </c>
      <c r="F126" s="214">
        <f>SUM('[3]INFORME POR DIA'!I1504)</f>
        <v>1018</v>
      </c>
      <c r="G126" s="214">
        <f t="shared" si="22"/>
        <v>0</v>
      </c>
      <c r="H126" s="214">
        <f>SUM('[3]INFORME POR DIA'!AC1504)</f>
        <v>0</v>
      </c>
      <c r="I126" s="214">
        <f>SUM('[3]INFORME POR DIA'!AD1504)</f>
        <v>0</v>
      </c>
      <c r="J126" s="214">
        <f t="shared" si="23"/>
        <v>0</v>
      </c>
      <c r="K126" s="214">
        <f>SUM('[3]INFORME POR DIA'!AM1504)</f>
        <v>0</v>
      </c>
      <c r="L126" s="401">
        <f>SUM('[3]INFORME POR DIA'!AN1504)</f>
        <v>0</v>
      </c>
    </row>
    <row r="127" spans="1:14" ht="15.75" customHeight="1">
      <c r="A127" s="211" t="s">
        <v>14</v>
      </c>
      <c r="B127" s="322">
        <f>SUM('[3]INFORME POR DIA'!C1505)</f>
        <v>516</v>
      </c>
      <c r="C127" s="322">
        <f>SUM('[3]INFORME POR DIA'!D1505)</f>
        <v>4</v>
      </c>
      <c r="D127" s="214">
        <f t="shared" si="21"/>
        <v>488</v>
      </c>
      <c r="E127" s="214">
        <f>SUM('[3]INFORME POR DIA'!F1505)</f>
        <v>0</v>
      </c>
      <c r="F127" s="214">
        <f>SUM('[3]INFORME POR DIA'!I1505)</f>
        <v>488</v>
      </c>
      <c r="G127" s="214">
        <f t="shared" si="22"/>
        <v>0</v>
      </c>
      <c r="H127" s="214">
        <f>SUM('[3]INFORME POR DIA'!AC1505)</f>
        <v>0</v>
      </c>
      <c r="I127" s="214">
        <f>SUM('[3]INFORME POR DIA'!AD1505)</f>
        <v>0</v>
      </c>
      <c r="J127" s="214">
        <f t="shared" si="23"/>
        <v>0</v>
      </c>
      <c r="K127" s="214">
        <f>SUM('[3]INFORME POR DIA'!AM1505)</f>
        <v>0</v>
      </c>
      <c r="L127" s="401">
        <f>SUM('[3]INFORME POR DIA'!AN1505)</f>
        <v>0</v>
      </c>
    </row>
    <row r="128" spans="1:14" ht="15.75" customHeight="1">
      <c r="A128" s="211" t="s">
        <v>15</v>
      </c>
      <c r="B128" s="322">
        <f>SUM('[3]INFORME POR DIA'!C1506)</f>
        <v>36</v>
      </c>
      <c r="C128" s="322">
        <f>SUM('[3]INFORME POR DIA'!D1506)</f>
        <v>0</v>
      </c>
      <c r="D128" s="214">
        <f t="shared" si="21"/>
        <v>16</v>
      </c>
      <c r="E128" s="214">
        <f>SUM('[3]INFORME POR DIA'!F1506)</f>
        <v>0</v>
      </c>
      <c r="F128" s="214">
        <f>SUM('[3]INFORME POR DIA'!I1506)</f>
        <v>16</v>
      </c>
      <c r="G128" s="214">
        <f t="shared" si="22"/>
        <v>0</v>
      </c>
      <c r="H128" s="214">
        <f>SUM('[3]INFORME POR DIA'!AC1506)</f>
        <v>0</v>
      </c>
      <c r="I128" s="214">
        <f>SUM('[3]INFORME POR DIA'!AD1506)</f>
        <v>0</v>
      </c>
      <c r="J128" s="214">
        <f t="shared" si="23"/>
        <v>16</v>
      </c>
      <c r="K128" s="214">
        <f>SUM('[3]INFORME POR DIA'!AM1506)</f>
        <v>0</v>
      </c>
      <c r="L128" s="401">
        <f>SUM('[3]INFORME POR DIA'!AN1506)</f>
        <v>16</v>
      </c>
    </row>
    <row r="129" spans="1:12" ht="15.75" customHeight="1">
      <c r="A129" s="211" t="s">
        <v>16</v>
      </c>
      <c r="B129" s="322">
        <f>SUM('[3]INFORME POR DIA'!C1507)</f>
        <v>404</v>
      </c>
      <c r="C129" s="322">
        <f>SUM('[3]INFORME POR DIA'!D1507)</f>
        <v>5</v>
      </c>
      <c r="D129" s="214">
        <f t="shared" si="21"/>
        <v>373</v>
      </c>
      <c r="E129" s="214">
        <f>SUM('[3]INFORME POR DIA'!F1507)</f>
        <v>0</v>
      </c>
      <c r="F129" s="214">
        <f>SUM('[3]INFORME POR DIA'!I1507)</f>
        <v>373</v>
      </c>
      <c r="G129" s="214">
        <f t="shared" si="22"/>
        <v>0</v>
      </c>
      <c r="H129" s="214">
        <f>SUM('[3]INFORME POR DIA'!AC1507)</f>
        <v>0</v>
      </c>
      <c r="I129" s="214">
        <f>SUM('[3]INFORME POR DIA'!AD1507)</f>
        <v>0</v>
      </c>
      <c r="J129" s="214">
        <f t="shared" si="23"/>
        <v>0</v>
      </c>
      <c r="K129" s="214">
        <f>SUM('[3]INFORME POR DIA'!AM1507)</f>
        <v>0</v>
      </c>
      <c r="L129" s="401">
        <f>SUM('[3]INFORME POR DIA'!AN1507)</f>
        <v>0</v>
      </c>
    </row>
    <row r="130" spans="1:12" ht="15.75" customHeight="1">
      <c r="A130" s="212" t="s">
        <v>17</v>
      </c>
      <c r="B130" s="322">
        <f>SUM('[3]INFORME POR DIA'!C1508)</f>
        <v>516</v>
      </c>
      <c r="C130" s="322">
        <f>SUM('[3]INFORME POR DIA'!D1508)</f>
        <v>5</v>
      </c>
      <c r="D130" s="217">
        <f t="shared" si="21"/>
        <v>458</v>
      </c>
      <c r="E130" s="214">
        <f>SUM('[3]INFORME POR DIA'!F1508)</f>
        <v>0</v>
      </c>
      <c r="F130" s="214">
        <f>SUM('[3]INFORME POR DIA'!I1508)</f>
        <v>458</v>
      </c>
      <c r="G130" s="217">
        <f t="shared" si="22"/>
        <v>0</v>
      </c>
      <c r="H130" s="214">
        <f>SUM('[3]INFORME POR DIA'!AC1508)</f>
        <v>0</v>
      </c>
      <c r="I130" s="214">
        <f>SUM('[3]INFORME POR DIA'!AD1508)</f>
        <v>0</v>
      </c>
      <c r="J130" s="217">
        <f t="shared" si="23"/>
        <v>0</v>
      </c>
      <c r="K130" s="214">
        <f>SUM('[3]INFORME POR DIA'!AM1508)</f>
        <v>0</v>
      </c>
      <c r="L130" s="401">
        <f>SUM('[3]INFORME POR DIA'!AN1508)</f>
        <v>0</v>
      </c>
    </row>
    <row r="131" spans="1:12" ht="15.75" customHeight="1">
      <c r="A131" s="276" t="s">
        <v>315</v>
      </c>
      <c r="B131" s="322">
        <f>SUM('[3]INFORME POR DIA'!C1509)</f>
        <v>529</v>
      </c>
      <c r="C131" s="322">
        <f>SUM('[3]INFORME POR DIA'!D1509)</f>
        <v>24</v>
      </c>
      <c r="D131" s="402">
        <f t="shared" si="21"/>
        <v>463</v>
      </c>
      <c r="E131" s="214">
        <f>SUM('[3]INFORME POR DIA'!F1509)</f>
        <v>0</v>
      </c>
      <c r="F131" s="214">
        <f>SUM('[3]INFORME POR DIA'!I1509)</f>
        <v>463</v>
      </c>
      <c r="G131" s="402">
        <f t="shared" si="22"/>
        <v>0</v>
      </c>
      <c r="H131" s="214">
        <f>SUM('[3]INFORME POR DIA'!AC1509)</f>
        <v>0</v>
      </c>
      <c r="I131" s="214">
        <f>SUM('[3]INFORME POR DIA'!AD1509)</f>
        <v>0</v>
      </c>
      <c r="J131" s="402">
        <f t="shared" si="23"/>
        <v>0</v>
      </c>
      <c r="K131" s="214">
        <f>SUM('[3]INFORME POR DIA'!AM1509)</f>
        <v>0</v>
      </c>
      <c r="L131" s="401">
        <f>SUM('[3]INFORME POR DIA'!AN1509)</f>
        <v>0</v>
      </c>
    </row>
    <row r="132" spans="1:12" ht="15.75" customHeight="1">
      <c r="A132" s="277" t="s">
        <v>206</v>
      </c>
      <c r="B132" s="322">
        <f>SUM('[3]INFORME POR DIA'!C1510)</f>
        <v>476</v>
      </c>
      <c r="C132" s="322">
        <f>SUM('[3]INFORME POR DIA'!D1510)</f>
        <v>28</v>
      </c>
      <c r="D132" s="402">
        <f>SUM(E132:F132)</f>
        <v>365</v>
      </c>
      <c r="E132" s="214">
        <f>SUM('[3]INFORME POR DIA'!F1510)</f>
        <v>115</v>
      </c>
      <c r="F132" s="214">
        <f>SUM('[3]INFORME POR DIA'!I1510)</f>
        <v>250</v>
      </c>
      <c r="G132" s="402">
        <f>SUM(H132:I132)</f>
        <v>15</v>
      </c>
      <c r="H132" s="214">
        <f>SUM('[3]INFORME POR DIA'!AC1510)</f>
        <v>6</v>
      </c>
      <c r="I132" s="214">
        <f>SUM('[3]INFORME POR DIA'!AD1510)</f>
        <v>9</v>
      </c>
      <c r="J132" s="402">
        <f>SUM(K132:L132)</f>
        <v>365</v>
      </c>
      <c r="K132" s="214">
        <f>SUM('[3]INFORME POR DIA'!AM1510)</f>
        <v>115</v>
      </c>
      <c r="L132" s="401">
        <f>SUM('[3]INFORME POR DIA'!AN1510)</f>
        <v>250</v>
      </c>
    </row>
    <row r="133" spans="1:12" ht="15.75" customHeight="1" thickBot="1">
      <c r="A133" s="210" t="s">
        <v>313</v>
      </c>
      <c r="B133" s="322">
        <f>SUM('[3]INFORME POR DIA'!C1511)</f>
        <v>26</v>
      </c>
      <c r="C133" s="322">
        <f>SUM('[3]INFORME POR DIA'!D1511)</f>
        <v>0</v>
      </c>
      <c r="D133" s="214">
        <f>SUM(E133:F133)</f>
        <v>9</v>
      </c>
      <c r="E133" s="214">
        <f>SUM('[3]INFORME POR DIA'!F1511)</f>
        <v>0</v>
      </c>
      <c r="F133" s="214">
        <f>SUM('[3]INFORME POR DIA'!I1511)</f>
        <v>9</v>
      </c>
      <c r="G133" s="214">
        <f>SUM(H133:I133)</f>
        <v>0</v>
      </c>
      <c r="H133" s="214">
        <f>SUM('[3]INFORME POR DIA'!AC1511)</f>
        <v>0</v>
      </c>
      <c r="I133" s="214">
        <f>SUM('[3]INFORME POR DIA'!AD1511)</f>
        <v>0</v>
      </c>
      <c r="J133" s="214">
        <f>SUM(K133:L133)</f>
        <v>0</v>
      </c>
      <c r="K133" s="214">
        <f>SUM('[3]INFORME POR DIA'!AM1511)</f>
        <v>0</v>
      </c>
      <c r="L133" s="403">
        <f>SUM('[3]INFORME POR DIA'!AN1511)</f>
        <v>0</v>
      </c>
    </row>
    <row r="134" spans="1:12" ht="18" customHeight="1" thickBot="1">
      <c r="A134" s="289" t="s">
        <v>18</v>
      </c>
      <c r="B134" s="323">
        <f>SUM(B135:B154)</f>
        <v>7012</v>
      </c>
      <c r="C134" s="323">
        <f t="shared" ref="C134:L134" si="24">SUM(C135:C154)</f>
        <v>320</v>
      </c>
      <c r="D134" s="323">
        <f t="shared" si="24"/>
        <v>5868</v>
      </c>
      <c r="E134" s="323">
        <f t="shared" si="24"/>
        <v>1190</v>
      </c>
      <c r="F134" s="323">
        <f t="shared" si="24"/>
        <v>4678</v>
      </c>
      <c r="G134" s="323">
        <f t="shared" si="24"/>
        <v>316</v>
      </c>
      <c r="H134" s="323">
        <f t="shared" si="24"/>
        <v>127</v>
      </c>
      <c r="I134" s="323">
        <f t="shared" si="24"/>
        <v>189</v>
      </c>
      <c r="J134" s="323">
        <f>SUM(J135:J154)</f>
        <v>0</v>
      </c>
      <c r="K134" s="323">
        <f t="shared" si="24"/>
        <v>0</v>
      </c>
      <c r="L134" s="404">
        <f t="shared" si="24"/>
        <v>0</v>
      </c>
    </row>
    <row r="135" spans="1:12" ht="15.75" customHeight="1">
      <c r="A135" s="211" t="s">
        <v>19</v>
      </c>
      <c r="B135" s="322">
        <f>SUM('[3]INFORME POR DIA'!C1513)</f>
        <v>534</v>
      </c>
      <c r="C135" s="322">
        <f>SUM('[3]INFORME POR DIA'!D1513)</f>
        <v>17</v>
      </c>
      <c r="D135" s="214">
        <f t="shared" ref="D135:D153" si="25">SUM(E135:F135)</f>
        <v>439</v>
      </c>
      <c r="E135" s="214">
        <f>SUM('[3]INFORME POR DIA'!F1513)</f>
        <v>0</v>
      </c>
      <c r="F135" s="214">
        <f>SUM('[3]INFORME POR DIA'!I1513)</f>
        <v>439</v>
      </c>
      <c r="G135" s="214">
        <f t="shared" ref="G135:G153" si="26">SUM(H135:I135)</f>
        <v>0</v>
      </c>
      <c r="H135" s="214">
        <f>SUM('[3]INFORME POR DIA'!AC1513)</f>
        <v>0</v>
      </c>
      <c r="I135" s="214">
        <f>SUM('[3]INFORME POR DIA'!AD1513)</f>
        <v>0</v>
      </c>
      <c r="J135" s="214">
        <f t="shared" ref="J135:J141" si="27">SUM(K135:L135)</f>
        <v>0</v>
      </c>
      <c r="K135" s="214">
        <f>SUM('[3]INFORME POR DIA'!AM1513)</f>
        <v>0</v>
      </c>
      <c r="L135" s="401">
        <f>SUM('[3]INFORME POR DIA'!AN1513)</f>
        <v>0</v>
      </c>
    </row>
    <row r="136" spans="1:12" ht="15.75" customHeight="1">
      <c r="A136" s="211" t="s">
        <v>20</v>
      </c>
      <c r="B136" s="322">
        <f>SUM('[3]INFORME POR DIA'!C1514)</f>
        <v>676</v>
      </c>
      <c r="C136" s="322">
        <f>SUM('[3]INFORME POR DIA'!D1514)</f>
        <v>6</v>
      </c>
      <c r="D136" s="214">
        <f t="shared" si="25"/>
        <v>587</v>
      </c>
      <c r="E136" s="214">
        <f>SUM('[3]INFORME POR DIA'!F1514)</f>
        <v>415</v>
      </c>
      <c r="F136" s="214">
        <f>SUM('[3]INFORME POR DIA'!I1514)</f>
        <v>172</v>
      </c>
      <c r="G136" s="214">
        <f t="shared" si="26"/>
        <v>21</v>
      </c>
      <c r="H136" s="214">
        <f>SUM('[3]INFORME POR DIA'!AC1514)</f>
        <v>21</v>
      </c>
      <c r="I136" s="214">
        <f>SUM('[3]INFORME POR DIA'!AD1514)</f>
        <v>0</v>
      </c>
      <c r="J136" s="214">
        <f t="shared" si="27"/>
        <v>0</v>
      </c>
      <c r="K136" s="214">
        <f>SUM('[3]INFORME POR DIA'!AM1514)</f>
        <v>0</v>
      </c>
      <c r="L136" s="401">
        <f>SUM('[3]INFORME POR DIA'!AN1514)</f>
        <v>0</v>
      </c>
    </row>
    <row r="137" spans="1:12" ht="15.75" customHeight="1">
      <c r="A137" s="211" t="s">
        <v>21</v>
      </c>
      <c r="B137" s="322">
        <f>SUM('[3]INFORME POR DIA'!C1515)</f>
        <v>280</v>
      </c>
      <c r="C137" s="322">
        <f>SUM('[3]INFORME POR DIA'!D1515)</f>
        <v>1</v>
      </c>
      <c r="D137" s="214">
        <f t="shared" si="25"/>
        <v>270</v>
      </c>
      <c r="E137" s="214">
        <f>SUM('[3]INFORME POR DIA'!F1515)</f>
        <v>0</v>
      </c>
      <c r="F137" s="214">
        <f>SUM('[3]INFORME POR DIA'!I1515)</f>
        <v>270</v>
      </c>
      <c r="G137" s="214">
        <f t="shared" si="26"/>
        <v>0</v>
      </c>
      <c r="H137" s="214">
        <f>SUM('[3]INFORME POR DIA'!AC1515)</f>
        <v>0</v>
      </c>
      <c r="I137" s="214">
        <f>SUM('[3]INFORME POR DIA'!AD1515)</f>
        <v>0</v>
      </c>
      <c r="J137" s="214">
        <f t="shared" si="27"/>
        <v>0</v>
      </c>
      <c r="K137" s="214">
        <f>SUM('[3]INFORME POR DIA'!AM1515)</f>
        <v>0</v>
      </c>
      <c r="L137" s="401">
        <f>SUM('[3]INFORME POR DIA'!AN1515)</f>
        <v>0</v>
      </c>
    </row>
    <row r="138" spans="1:12" ht="15.75" customHeight="1">
      <c r="A138" s="211" t="s">
        <v>22</v>
      </c>
      <c r="B138" s="322">
        <f>SUM('[3]INFORME POR DIA'!C1516)</f>
        <v>224</v>
      </c>
      <c r="C138" s="322">
        <f>SUM('[3]INFORME POR DIA'!D1516)</f>
        <v>2</v>
      </c>
      <c r="D138" s="214">
        <f t="shared" si="25"/>
        <v>171</v>
      </c>
      <c r="E138" s="214">
        <f>SUM('[3]INFORME POR DIA'!F1516)</f>
        <v>0</v>
      </c>
      <c r="F138" s="214">
        <f>SUM('[3]INFORME POR DIA'!I1516)</f>
        <v>171</v>
      </c>
      <c r="G138" s="214">
        <f t="shared" si="26"/>
        <v>0</v>
      </c>
      <c r="H138" s="214">
        <f>SUM('[3]INFORME POR DIA'!AC1516)</f>
        <v>0</v>
      </c>
      <c r="I138" s="214">
        <f>SUM('[3]INFORME POR DIA'!AD1516)</f>
        <v>0</v>
      </c>
      <c r="J138" s="214">
        <f t="shared" si="27"/>
        <v>0</v>
      </c>
      <c r="K138" s="214">
        <f>SUM('[3]INFORME POR DIA'!AM1516)</f>
        <v>0</v>
      </c>
      <c r="L138" s="401">
        <f>SUM('[3]INFORME POR DIA'!AN1516)</f>
        <v>0</v>
      </c>
    </row>
    <row r="139" spans="1:12" ht="15.75" customHeight="1">
      <c r="A139" s="210" t="s">
        <v>207</v>
      </c>
      <c r="B139" s="322">
        <f>SUM('[3]INFORME POR DIA'!C1517)</f>
        <v>192</v>
      </c>
      <c r="C139" s="322">
        <f>SUM('[3]INFORME POR DIA'!D1517)</f>
        <v>0</v>
      </c>
      <c r="D139" s="214">
        <f t="shared" si="25"/>
        <v>151</v>
      </c>
      <c r="E139" s="214">
        <f>SUM('[3]INFORME POR DIA'!F1517)</f>
        <v>0</v>
      </c>
      <c r="F139" s="214">
        <f>SUM('[3]INFORME POR DIA'!I1517)</f>
        <v>151</v>
      </c>
      <c r="G139" s="214">
        <f t="shared" si="26"/>
        <v>0</v>
      </c>
      <c r="H139" s="214">
        <f>SUM('[3]INFORME POR DIA'!AC1517)</f>
        <v>0</v>
      </c>
      <c r="I139" s="214">
        <f>SUM('[3]INFORME POR DIA'!AD1517)</f>
        <v>0</v>
      </c>
      <c r="J139" s="214">
        <f t="shared" si="27"/>
        <v>0</v>
      </c>
      <c r="K139" s="214">
        <f>SUM('[3]INFORME POR DIA'!AM1517)</f>
        <v>0</v>
      </c>
      <c r="L139" s="401">
        <f>SUM('[3]INFORME POR DIA'!AN1517)</f>
        <v>0</v>
      </c>
    </row>
    <row r="140" spans="1:12" ht="15.75" customHeight="1">
      <c r="A140" s="210" t="s">
        <v>221</v>
      </c>
      <c r="B140" s="322">
        <f>SUM('[3]INFORME POR DIA'!C1518)</f>
        <v>528</v>
      </c>
      <c r="C140" s="322">
        <f>SUM('[3]INFORME POR DIA'!D1518)</f>
        <v>20</v>
      </c>
      <c r="D140" s="214">
        <f t="shared" si="25"/>
        <v>457</v>
      </c>
      <c r="E140" s="214">
        <f>SUM('[3]INFORME POR DIA'!F1518)</f>
        <v>80</v>
      </c>
      <c r="F140" s="214">
        <f>SUM('[3]INFORME POR DIA'!I1518)</f>
        <v>377</v>
      </c>
      <c r="G140" s="214">
        <f t="shared" si="26"/>
        <v>264</v>
      </c>
      <c r="H140" s="214">
        <f>SUM('[3]INFORME POR DIA'!AC1518)</f>
        <v>80</v>
      </c>
      <c r="I140" s="214">
        <f>SUM('[3]INFORME POR DIA'!AD1518)</f>
        <v>184</v>
      </c>
      <c r="J140" s="214">
        <f t="shared" si="27"/>
        <v>0</v>
      </c>
      <c r="K140" s="214">
        <f>SUM('[3]INFORME POR DIA'!AM1518)</f>
        <v>0</v>
      </c>
      <c r="L140" s="401">
        <f>SUM('[3]INFORME POR DIA'!AN1518)</f>
        <v>0</v>
      </c>
    </row>
    <row r="141" spans="1:12" ht="15.75" customHeight="1">
      <c r="A141" s="211" t="s">
        <v>23</v>
      </c>
      <c r="B141" s="322">
        <f>SUM('[3]INFORME POR DIA'!C1519)</f>
        <v>246</v>
      </c>
      <c r="C141" s="322">
        <f>SUM('[3]INFORME POR DIA'!D1519)</f>
        <v>7</v>
      </c>
      <c r="D141" s="214">
        <f t="shared" si="25"/>
        <v>234</v>
      </c>
      <c r="E141" s="214">
        <f>SUM('[3]INFORME POR DIA'!F1519)</f>
        <v>201</v>
      </c>
      <c r="F141" s="214">
        <f>SUM('[3]INFORME POR DIA'!I1519)</f>
        <v>33</v>
      </c>
      <c r="G141" s="214">
        <f t="shared" si="26"/>
        <v>0</v>
      </c>
      <c r="H141" s="214">
        <f>SUM('[3]INFORME POR DIA'!AC1519)</f>
        <v>0</v>
      </c>
      <c r="I141" s="214">
        <f>SUM('[3]INFORME POR DIA'!AD1519)</f>
        <v>0</v>
      </c>
      <c r="J141" s="214">
        <f t="shared" si="27"/>
        <v>0</v>
      </c>
      <c r="K141" s="214">
        <f>SUM('[3]INFORME POR DIA'!AM1519)</f>
        <v>0</v>
      </c>
      <c r="L141" s="401">
        <f>SUM('[3]INFORME POR DIA'!AN1519)</f>
        <v>0</v>
      </c>
    </row>
    <row r="142" spans="1:12" ht="15.75" customHeight="1">
      <c r="A142" s="213" t="s">
        <v>24</v>
      </c>
      <c r="B142" s="322">
        <f>SUM('[3]INFORME POR DIA'!C1520)</f>
        <v>56</v>
      </c>
      <c r="C142" s="322">
        <f>SUM('[3]INFORME POR DIA'!D1520)</f>
        <v>0</v>
      </c>
      <c r="D142" s="214">
        <f>SUM(E142:F142)</f>
        <v>46</v>
      </c>
      <c r="E142" s="214">
        <f>SUM('[3]INFORME POR DIA'!F1520)</f>
        <v>0</v>
      </c>
      <c r="F142" s="214">
        <f>SUM('[3]INFORME POR DIA'!I1520)</f>
        <v>46</v>
      </c>
      <c r="G142" s="214">
        <f t="shared" si="26"/>
        <v>0</v>
      </c>
      <c r="H142" s="214">
        <f>SUM('[3]INFORME POR DIA'!AC1520)</f>
        <v>0</v>
      </c>
      <c r="I142" s="214">
        <f>SUM('[3]INFORME POR DIA'!AD1520)</f>
        <v>0</v>
      </c>
      <c r="J142" s="214">
        <f>SUM(K142:L142)</f>
        <v>0</v>
      </c>
      <c r="K142" s="214">
        <f>SUM('[3]INFORME POR DIA'!AM1520)</f>
        <v>0</v>
      </c>
      <c r="L142" s="401">
        <f>SUM('[3]INFORME POR DIA'!AN1520)</f>
        <v>0</v>
      </c>
    </row>
    <row r="143" spans="1:12" ht="15.75" customHeight="1">
      <c r="A143" s="210" t="s">
        <v>208</v>
      </c>
      <c r="B143" s="322">
        <f>SUM('[3]INFORME POR DIA'!C1521)</f>
        <v>420</v>
      </c>
      <c r="C143" s="322">
        <f>SUM('[3]INFORME POR DIA'!D1521)</f>
        <v>5</v>
      </c>
      <c r="D143" s="214">
        <f t="shared" si="25"/>
        <v>369</v>
      </c>
      <c r="E143" s="214">
        <f>SUM('[3]INFORME POR DIA'!F1521)</f>
        <v>2</v>
      </c>
      <c r="F143" s="214">
        <f>SUM('[3]INFORME POR DIA'!I1521)</f>
        <v>367</v>
      </c>
      <c r="G143" s="214">
        <f t="shared" si="26"/>
        <v>0</v>
      </c>
      <c r="H143" s="214">
        <f>SUM('[3]INFORME POR DIA'!AC1521)</f>
        <v>0</v>
      </c>
      <c r="I143" s="214">
        <f>SUM('[3]INFORME POR DIA'!AD1521)</f>
        <v>0</v>
      </c>
      <c r="J143" s="214">
        <f t="shared" ref="J143:J153" si="28">SUM(K143:L143)</f>
        <v>0</v>
      </c>
      <c r="K143" s="214">
        <f>SUM('[3]INFORME POR DIA'!AM1521)</f>
        <v>0</v>
      </c>
      <c r="L143" s="401">
        <f>SUM('[3]INFORME POR DIA'!AN1521)</f>
        <v>0</v>
      </c>
    </row>
    <row r="144" spans="1:12" ht="15.75" customHeight="1">
      <c r="A144" s="210" t="s">
        <v>209</v>
      </c>
      <c r="B144" s="322">
        <f>SUM('[3]INFORME POR DIA'!C1522)</f>
        <v>831</v>
      </c>
      <c r="C144" s="322">
        <f>SUM('[3]INFORME POR DIA'!D1522)</f>
        <v>254</v>
      </c>
      <c r="D144" s="214">
        <f t="shared" si="25"/>
        <v>550</v>
      </c>
      <c r="E144" s="214">
        <f>SUM('[3]INFORME POR DIA'!F1522)</f>
        <v>0</v>
      </c>
      <c r="F144" s="214">
        <f>SUM('[3]INFORME POR DIA'!I1522)</f>
        <v>550</v>
      </c>
      <c r="G144" s="214">
        <f t="shared" si="26"/>
        <v>0</v>
      </c>
      <c r="H144" s="214">
        <f>SUM('[3]INFORME POR DIA'!AC1522)</f>
        <v>0</v>
      </c>
      <c r="I144" s="214">
        <f>SUM('[3]INFORME POR DIA'!AD1522)</f>
        <v>0</v>
      </c>
      <c r="J144" s="214">
        <f t="shared" si="28"/>
        <v>0</v>
      </c>
      <c r="K144" s="214">
        <f>SUM('[3]INFORME POR DIA'!AM1522)</f>
        <v>0</v>
      </c>
      <c r="L144" s="401">
        <f>SUM('[3]INFORME POR DIA'!AN1522)</f>
        <v>0</v>
      </c>
    </row>
    <row r="145" spans="1:12" ht="15.75" customHeight="1">
      <c r="A145" s="210" t="s">
        <v>210</v>
      </c>
      <c r="B145" s="322">
        <f>SUM('[3]INFORME POR DIA'!C1523)</f>
        <v>486</v>
      </c>
      <c r="C145" s="322">
        <f>SUM('[3]INFORME POR DIA'!D1523)</f>
        <v>6</v>
      </c>
      <c r="D145" s="214">
        <f t="shared" si="25"/>
        <v>399</v>
      </c>
      <c r="E145" s="214">
        <f>SUM('[3]INFORME POR DIA'!F1523)</f>
        <v>19</v>
      </c>
      <c r="F145" s="214">
        <f>SUM('[3]INFORME POR DIA'!I1523)</f>
        <v>380</v>
      </c>
      <c r="G145" s="214">
        <f t="shared" si="26"/>
        <v>3</v>
      </c>
      <c r="H145" s="214">
        <f>SUM('[3]INFORME POR DIA'!AC1523)</f>
        <v>3</v>
      </c>
      <c r="I145" s="214">
        <f>SUM('[3]INFORME POR DIA'!AD1523)</f>
        <v>0</v>
      </c>
      <c r="J145" s="214">
        <f t="shared" si="28"/>
        <v>0</v>
      </c>
      <c r="K145" s="214">
        <f>SUM('[3]INFORME POR DIA'!AM1523)</f>
        <v>0</v>
      </c>
      <c r="L145" s="401">
        <f>SUM('[3]INFORME POR DIA'!AN1523)</f>
        <v>0</v>
      </c>
    </row>
    <row r="146" spans="1:12" ht="15.75" customHeight="1">
      <c r="A146" s="211" t="s">
        <v>25</v>
      </c>
      <c r="B146" s="322">
        <f>SUM('[3]INFORME POR DIA'!C1524)</f>
        <v>50</v>
      </c>
      <c r="C146" s="322">
        <f>SUM('[3]INFORME POR DIA'!D1524)</f>
        <v>0</v>
      </c>
      <c r="D146" s="214">
        <f t="shared" si="25"/>
        <v>24</v>
      </c>
      <c r="E146" s="214">
        <f>SUM('[3]INFORME POR DIA'!F1524)</f>
        <v>0</v>
      </c>
      <c r="F146" s="214">
        <f>SUM('[3]INFORME POR DIA'!I1524)</f>
        <v>24</v>
      </c>
      <c r="G146" s="214">
        <f t="shared" si="26"/>
        <v>0</v>
      </c>
      <c r="H146" s="214">
        <f>SUM('[3]INFORME POR DIA'!AC1524)</f>
        <v>0</v>
      </c>
      <c r="I146" s="214">
        <f>SUM('[3]INFORME POR DIA'!AD1524)</f>
        <v>0</v>
      </c>
      <c r="J146" s="214">
        <f t="shared" si="28"/>
        <v>0</v>
      </c>
      <c r="K146" s="214">
        <f>SUM('[3]INFORME POR DIA'!AM1524)</f>
        <v>0</v>
      </c>
      <c r="L146" s="401">
        <f>SUM('[3]INFORME POR DIA'!AN1524)</f>
        <v>0</v>
      </c>
    </row>
    <row r="147" spans="1:12" ht="15.75" customHeight="1">
      <c r="A147" s="210" t="s">
        <v>211</v>
      </c>
      <c r="B147" s="322">
        <f>SUM('[3]INFORME POR DIA'!C1525)</f>
        <v>546</v>
      </c>
      <c r="C147" s="322">
        <f>SUM('[3]INFORME POR DIA'!D1525)</f>
        <v>2</v>
      </c>
      <c r="D147" s="214">
        <f t="shared" si="25"/>
        <v>519</v>
      </c>
      <c r="E147" s="214">
        <f>SUM('[3]INFORME POR DIA'!F1525)</f>
        <v>0</v>
      </c>
      <c r="F147" s="214">
        <f>SUM('[3]INFORME POR DIA'!I1525)</f>
        <v>519</v>
      </c>
      <c r="G147" s="214">
        <f t="shared" si="26"/>
        <v>0</v>
      </c>
      <c r="H147" s="214">
        <f>SUM('[3]INFORME POR DIA'!AC1525)</f>
        <v>0</v>
      </c>
      <c r="I147" s="214">
        <f>SUM('[3]INFORME POR DIA'!AD1525)</f>
        <v>0</v>
      </c>
      <c r="J147" s="214">
        <f t="shared" si="28"/>
        <v>0</v>
      </c>
      <c r="K147" s="214">
        <f>SUM('[3]INFORME POR DIA'!AM1525)</f>
        <v>0</v>
      </c>
      <c r="L147" s="401">
        <f>SUM('[3]INFORME POR DIA'!AN1525)</f>
        <v>0</v>
      </c>
    </row>
    <row r="148" spans="1:12" ht="15.75" customHeight="1">
      <c r="A148" s="211" t="s">
        <v>26</v>
      </c>
      <c r="B148" s="322">
        <f>SUM('[3]INFORME POR DIA'!C1526)</f>
        <v>152</v>
      </c>
      <c r="C148" s="322">
        <f>SUM('[3]INFORME POR DIA'!D1526)</f>
        <v>0</v>
      </c>
      <c r="D148" s="214">
        <f t="shared" si="25"/>
        <v>87</v>
      </c>
      <c r="E148" s="214">
        <f>SUM('[3]INFORME POR DIA'!F1526)</f>
        <v>0</v>
      </c>
      <c r="F148" s="214">
        <f>SUM('[3]INFORME POR DIA'!I1526)</f>
        <v>87</v>
      </c>
      <c r="G148" s="214">
        <f t="shared" si="26"/>
        <v>0</v>
      </c>
      <c r="H148" s="214">
        <f>SUM('[3]INFORME POR DIA'!AC1526)</f>
        <v>0</v>
      </c>
      <c r="I148" s="214">
        <f>SUM('[3]INFORME POR DIA'!AD1526)</f>
        <v>0</v>
      </c>
      <c r="J148" s="214">
        <f t="shared" si="28"/>
        <v>0</v>
      </c>
      <c r="K148" s="214">
        <f>SUM('[3]INFORME POR DIA'!AM1526)</f>
        <v>0</v>
      </c>
      <c r="L148" s="401">
        <f>SUM('[3]INFORME POR DIA'!AN1526)</f>
        <v>0</v>
      </c>
    </row>
    <row r="149" spans="1:12" ht="15.75" customHeight="1">
      <c r="A149" s="210" t="s">
        <v>212</v>
      </c>
      <c r="B149" s="322">
        <f>SUM('[3]INFORME POR DIA'!C1527)</f>
        <v>908</v>
      </c>
      <c r="C149" s="322">
        <f>SUM('[3]INFORME POR DIA'!D1527)</f>
        <v>0</v>
      </c>
      <c r="D149" s="214">
        <f t="shared" si="25"/>
        <v>788</v>
      </c>
      <c r="E149" s="214">
        <f>SUM('[3]INFORME POR DIA'!F1527)</f>
        <v>236</v>
      </c>
      <c r="F149" s="214">
        <f>SUM('[3]INFORME POR DIA'!I1527)</f>
        <v>552</v>
      </c>
      <c r="G149" s="214">
        <f t="shared" si="26"/>
        <v>28</v>
      </c>
      <c r="H149" s="214">
        <f>SUM('[3]INFORME POR DIA'!AC1527)</f>
        <v>23</v>
      </c>
      <c r="I149" s="214">
        <f>SUM('[3]INFORME POR DIA'!AD1527)</f>
        <v>5</v>
      </c>
      <c r="J149" s="214">
        <f t="shared" si="28"/>
        <v>0</v>
      </c>
      <c r="K149" s="214">
        <f>SUM('[3]INFORME POR DIA'!AM1527)</f>
        <v>0</v>
      </c>
      <c r="L149" s="401">
        <f>SUM('[3]INFORME POR DIA'!AN1527)</f>
        <v>0</v>
      </c>
    </row>
    <row r="150" spans="1:12" ht="15.75" customHeight="1">
      <c r="A150" s="210" t="s">
        <v>213</v>
      </c>
      <c r="B150" s="322">
        <f>SUM('[3]INFORME POR DIA'!C1528)</f>
        <v>75</v>
      </c>
      <c r="C150" s="322">
        <f>SUM('[3]INFORME POR DIA'!D1528)</f>
        <v>0</v>
      </c>
      <c r="D150" s="214">
        <f t="shared" si="25"/>
        <v>54</v>
      </c>
      <c r="E150" s="214">
        <f>SUM('[3]INFORME POR DIA'!F1528)</f>
        <v>0</v>
      </c>
      <c r="F150" s="214">
        <f>SUM('[3]INFORME POR DIA'!I1528)</f>
        <v>54</v>
      </c>
      <c r="G150" s="214">
        <f t="shared" si="26"/>
        <v>0</v>
      </c>
      <c r="H150" s="214">
        <f>SUM('[3]INFORME POR DIA'!AC1528)</f>
        <v>0</v>
      </c>
      <c r="I150" s="214">
        <f>SUM('[3]INFORME POR DIA'!AD1528)</f>
        <v>0</v>
      </c>
      <c r="J150" s="214">
        <f t="shared" si="28"/>
        <v>0</v>
      </c>
      <c r="K150" s="214">
        <f>SUM('[3]INFORME POR DIA'!AM1528)</f>
        <v>0</v>
      </c>
      <c r="L150" s="401">
        <f>SUM('[3]INFORME POR DIA'!AN1528)</f>
        <v>0</v>
      </c>
    </row>
    <row r="151" spans="1:12" ht="15.75" customHeight="1">
      <c r="A151" s="210" t="s">
        <v>222</v>
      </c>
      <c r="B151" s="322">
        <f>SUM('[3]INFORME POR DIA'!C1529)</f>
        <v>0</v>
      </c>
      <c r="C151" s="322">
        <f>SUM('[3]INFORME POR DIA'!D1529)</f>
        <v>0</v>
      </c>
      <c r="D151" s="214">
        <f t="shared" si="25"/>
        <v>0</v>
      </c>
      <c r="E151" s="214">
        <f>SUM('[3]INFORME POR DIA'!F1529)</f>
        <v>0</v>
      </c>
      <c r="F151" s="214">
        <f>SUM('[3]INFORME POR DIA'!I1529)</f>
        <v>0</v>
      </c>
      <c r="G151" s="214">
        <f t="shared" si="26"/>
        <v>0</v>
      </c>
      <c r="H151" s="214">
        <f>SUM('[3]INFORME POR DIA'!AC1529)</f>
        <v>0</v>
      </c>
      <c r="I151" s="214">
        <f>SUM('[3]INFORME POR DIA'!AD1529)</f>
        <v>0</v>
      </c>
      <c r="J151" s="214">
        <f t="shared" si="28"/>
        <v>0</v>
      </c>
      <c r="K151" s="214">
        <f>SUM('[3]INFORME POR DIA'!AM1529)</f>
        <v>0</v>
      </c>
      <c r="L151" s="401">
        <f>SUM('[3]INFORME POR DIA'!AN1529)</f>
        <v>0</v>
      </c>
    </row>
    <row r="152" spans="1:12" ht="15.75" customHeight="1">
      <c r="A152" s="211" t="s">
        <v>27</v>
      </c>
      <c r="B152" s="322">
        <f>SUM('[3]INFORME POR DIA'!C1530)</f>
        <v>400</v>
      </c>
      <c r="C152" s="322">
        <f>SUM('[3]INFORME POR DIA'!D1530)</f>
        <v>0</v>
      </c>
      <c r="D152" s="214">
        <f t="shared" si="25"/>
        <v>347</v>
      </c>
      <c r="E152" s="214">
        <f>SUM('[3]INFORME POR DIA'!F1530)</f>
        <v>0</v>
      </c>
      <c r="F152" s="214">
        <f>SUM('[3]INFORME POR DIA'!I1530)</f>
        <v>347</v>
      </c>
      <c r="G152" s="214">
        <f t="shared" si="26"/>
        <v>0</v>
      </c>
      <c r="H152" s="214">
        <f>SUM('[3]INFORME POR DIA'!AC1530)</f>
        <v>0</v>
      </c>
      <c r="I152" s="214">
        <f>SUM('[3]INFORME POR DIA'!AD1530)</f>
        <v>0</v>
      </c>
      <c r="J152" s="214">
        <f t="shared" si="28"/>
        <v>0</v>
      </c>
      <c r="K152" s="214">
        <f>SUM('[3]INFORME POR DIA'!AM1530)</f>
        <v>0</v>
      </c>
      <c r="L152" s="401">
        <f>SUM('[3]INFORME POR DIA'!AN1530)</f>
        <v>0</v>
      </c>
    </row>
    <row r="153" spans="1:12" ht="15.75" customHeight="1">
      <c r="A153" s="211" t="s">
        <v>28</v>
      </c>
      <c r="B153" s="405">
        <f>SUM('[3]INFORME POR DIA'!C1531)</f>
        <v>384</v>
      </c>
      <c r="C153" s="405">
        <f>SUM('[3]INFORME POR DIA'!D1531)</f>
        <v>0</v>
      </c>
      <c r="D153" s="214">
        <f t="shared" si="25"/>
        <v>352</v>
      </c>
      <c r="E153" s="217">
        <f>SUM('[3]INFORME POR DIA'!F1531)</f>
        <v>237</v>
      </c>
      <c r="F153" s="217">
        <f>SUM('[3]INFORME POR DIA'!I1531)</f>
        <v>115</v>
      </c>
      <c r="G153" s="214">
        <f t="shared" si="26"/>
        <v>0</v>
      </c>
      <c r="H153" s="217">
        <f>SUM('[3]INFORME POR DIA'!AC1531)</f>
        <v>0</v>
      </c>
      <c r="I153" s="217">
        <f>SUM('[3]INFORME POR DIA'!AD1531)</f>
        <v>0</v>
      </c>
      <c r="J153" s="214">
        <f t="shared" si="28"/>
        <v>0</v>
      </c>
      <c r="K153" s="217">
        <f>SUM('[3]INFORME POR DIA'!AM1531)</f>
        <v>0</v>
      </c>
      <c r="L153" s="406">
        <f>SUM('[3]INFORME POR DIA'!AN1531)</f>
        <v>0</v>
      </c>
    </row>
    <row r="154" spans="1:12" ht="15.75" customHeight="1" thickBot="1">
      <c r="A154" s="278" t="s">
        <v>214</v>
      </c>
      <c r="B154" s="407">
        <f>SUM('[3]INFORME POR DIA'!C1532)</f>
        <v>24</v>
      </c>
      <c r="C154" s="407">
        <f>SUM('[3]INFORME POR DIA'!D1532)</f>
        <v>0</v>
      </c>
      <c r="D154" s="279">
        <f>SUM(E154:F154)</f>
        <v>24</v>
      </c>
      <c r="E154" s="392">
        <f>SUM('[3]INFORME POR DIA'!F1532)</f>
        <v>0</v>
      </c>
      <c r="F154" s="392">
        <f>SUM('[3]INFORME POR DIA'!I1532)</f>
        <v>24</v>
      </c>
      <c r="G154" s="279">
        <f>SUM(H154:I154)</f>
        <v>0</v>
      </c>
      <c r="H154" s="392">
        <f>SUM('[3]INFORME POR DIA'!AC1532)</f>
        <v>0</v>
      </c>
      <c r="I154" s="392">
        <f>SUM('[3]INFORME POR DIA'!AD1532)</f>
        <v>0</v>
      </c>
      <c r="J154" s="279">
        <f>SUM(K154:L154)</f>
        <v>0</v>
      </c>
      <c r="K154" s="392">
        <f>SUM('[3]INFORME POR DIA'!AM1532)</f>
        <v>0</v>
      </c>
      <c r="L154" s="408">
        <f>SUM('[3]INFORME POR DIA'!AN1532)</f>
        <v>0</v>
      </c>
    </row>
    <row r="155" spans="1:12" s="6" customFormat="1">
      <c r="A155" s="321"/>
      <c r="B155" s="8"/>
      <c r="C155" s="8"/>
      <c r="D155" s="8"/>
      <c r="E155" s="8"/>
      <c r="F155" s="8"/>
    </row>
    <row r="156" spans="1:12" s="6" customFormat="1">
      <c r="A156" s="321" t="s">
        <v>29</v>
      </c>
      <c r="B156" s="321"/>
      <c r="C156" s="321"/>
      <c r="D156" s="321"/>
      <c r="E156" s="321"/>
      <c r="F156" s="321"/>
    </row>
    <row r="157" spans="1:12" s="6" customFormat="1">
      <c r="A157" s="290" t="s">
        <v>223</v>
      </c>
      <c r="B157" s="321"/>
      <c r="C157" s="321"/>
      <c r="D157" s="8"/>
      <c r="E157" s="8"/>
      <c r="F157" s="8"/>
    </row>
    <row r="158" spans="1:12" s="6" customFormat="1">
      <c r="A158" s="314" t="s">
        <v>337</v>
      </c>
      <c r="B158" s="314"/>
      <c r="C158" s="314"/>
      <c r="D158"/>
      <c r="E158" s="314"/>
      <c r="F158" s="314"/>
    </row>
    <row r="159" spans="1:12">
      <c r="A159" s="314" t="s">
        <v>338</v>
      </c>
      <c r="B159" s="314"/>
      <c r="C159" s="314"/>
      <c r="E159" s="314" t="s">
        <v>339</v>
      </c>
      <c r="F159" s="314"/>
    </row>
  </sheetData>
  <mergeCells count="39">
    <mergeCell ref="K59:K60"/>
    <mergeCell ref="L59:L60"/>
    <mergeCell ref="B111:B113"/>
    <mergeCell ref="C111:C113"/>
    <mergeCell ref="D111:D113"/>
    <mergeCell ref="E111:E113"/>
    <mergeCell ref="F111:F113"/>
    <mergeCell ref="G111:I111"/>
    <mergeCell ref="J111:L111"/>
    <mergeCell ref="G112:G113"/>
    <mergeCell ref="H112:H113"/>
    <mergeCell ref="I112:I113"/>
    <mergeCell ref="J112:J113"/>
    <mergeCell ref="K112:K113"/>
    <mergeCell ref="L112:L113"/>
    <mergeCell ref="F58:F60"/>
    <mergeCell ref="G58:I58"/>
    <mergeCell ref="J58:L58"/>
    <mergeCell ref="G59:G60"/>
    <mergeCell ref="H59:H60"/>
    <mergeCell ref="I59:I60"/>
    <mergeCell ref="J59:J60"/>
    <mergeCell ref="B58:B60"/>
    <mergeCell ref="C58:C60"/>
    <mergeCell ref="D58:D60"/>
    <mergeCell ref="E58:E60"/>
    <mergeCell ref="G6:I6"/>
    <mergeCell ref="J6:L6"/>
    <mergeCell ref="G7:G8"/>
    <mergeCell ref="H7:H8"/>
    <mergeCell ref="I7:I8"/>
    <mergeCell ref="J7:J8"/>
    <mergeCell ref="K7:K8"/>
    <mergeCell ref="L7:L8"/>
    <mergeCell ref="B6:B8"/>
    <mergeCell ref="C6:C8"/>
    <mergeCell ref="D6:D8"/>
    <mergeCell ref="E6:E8"/>
    <mergeCell ref="F6:F8"/>
  </mergeCells>
  <printOptions horizontalCentered="1" verticalCentered="1"/>
  <pageMargins left="0.25" right="0.25" top="0.38" bottom="0.4" header="0.21" footer="0.16"/>
  <pageSetup scale="90" orientation="portrait" r:id="rId1"/>
  <headerFooter>
    <oddHeader>&amp;C&amp;"-,Bold"&amp;12DEPARTAMENTO DE CORRECCION Y REHABILITACION</oddHeader>
    <oddFooter xml:space="preserve">&amp;L&amp;8Fuente: Informe de Recuento Diario,
Oficina de Control de Población&amp;R&amp;8Oficina de Desarrollo Prográmatico
</oddFooter>
  </headerFooter>
</worksheet>
</file>

<file path=xl/worksheets/sheet4.xml><?xml version="1.0" encoding="utf-8"?>
<worksheet xmlns="http://schemas.openxmlformats.org/spreadsheetml/2006/main" xmlns:r="http://schemas.openxmlformats.org/officeDocument/2006/relationships">
  <dimension ref="A2:R32"/>
  <sheetViews>
    <sheetView workbookViewId="0">
      <selection sqref="A1:XFD1048576"/>
    </sheetView>
  </sheetViews>
  <sheetFormatPr defaultRowHeight="15"/>
  <cols>
    <col min="16" max="16" width="14" customWidth="1"/>
    <col min="17" max="17" width="12.7109375" bestFit="1" customWidth="1"/>
  </cols>
  <sheetData>
    <row r="2" spans="1:18" ht="15.75">
      <c r="A2" s="378" t="s">
        <v>42</v>
      </c>
      <c r="B2" s="378"/>
      <c r="C2" s="378"/>
      <c r="D2" s="378"/>
      <c r="E2" s="378"/>
      <c r="F2" s="378"/>
      <c r="G2" s="378"/>
      <c r="H2" s="378"/>
      <c r="I2" s="378"/>
      <c r="J2" s="378"/>
      <c r="K2" s="378"/>
      <c r="L2" s="378"/>
      <c r="M2" s="378"/>
      <c r="N2" s="378"/>
      <c r="O2" s="378"/>
    </row>
    <row r="3" spans="1:18">
      <c r="A3" s="19" t="s">
        <v>342</v>
      </c>
      <c r="B3" s="19"/>
      <c r="C3" s="19"/>
      <c r="D3" s="19"/>
      <c r="E3" s="19"/>
      <c r="F3" s="19"/>
      <c r="G3" s="19"/>
      <c r="H3" s="19"/>
      <c r="I3" s="19"/>
      <c r="J3" s="19"/>
      <c r="K3" s="19"/>
      <c r="L3" s="19"/>
      <c r="M3" s="19"/>
      <c r="N3" s="19"/>
      <c r="O3" s="19"/>
    </row>
    <row r="10" spans="1:18">
      <c r="P10" t="s">
        <v>10</v>
      </c>
    </row>
    <row r="11" spans="1:18">
      <c r="P11" t="s">
        <v>228</v>
      </c>
      <c r="Q11" t="s">
        <v>229</v>
      </c>
    </row>
    <row r="12" spans="1:18">
      <c r="P12" s="17">
        <f>[3]PROMEDIO!E9</f>
        <v>2028.4444444444443</v>
      </c>
      <c r="Q12" s="17">
        <f>[3]PROMEDIO!F9</f>
        <v>9716.5</v>
      </c>
      <c r="R12" s="17">
        <f>SUM(P12:Q12)</f>
        <v>11744.944444444445</v>
      </c>
    </row>
    <row r="14" spans="1:18">
      <c r="P14" t="s">
        <v>9</v>
      </c>
    </row>
    <row r="15" spans="1:18">
      <c r="P15" t="s">
        <v>228</v>
      </c>
      <c r="Q15" t="s">
        <v>229</v>
      </c>
    </row>
    <row r="16" spans="1:18">
      <c r="P16" s="17">
        <f>[3]PROMEDIO!K9</f>
        <v>110.88888888888889</v>
      </c>
      <c r="Q16" s="17">
        <f>[3]PROMEDIO!L9</f>
        <v>304.94444444444446</v>
      </c>
      <c r="R16" s="17">
        <f>SUM(P16:Q16)</f>
        <v>415.83333333333337</v>
      </c>
    </row>
    <row r="18" spans="16:18">
      <c r="P18" t="s">
        <v>8</v>
      </c>
    </row>
    <row r="19" spans="16:18">
      <c r="P19" t="s">
        <v>228</v>
      </c>
      <c r="Q19" t="s">
        <v>229</v>
      </c>
    </row>
    <row r="20" spans="16:18">
      <c r="P20" s="17">
        <f>[3]PROMEDIO!H9</f>
        <v>197.83333333333334</v>
      </c>
      <c r="Q20" s="17">
        <f>[3]PROMEDIO!I9</f>
        <v>231.44444444444446</v>
      </c>
      <c r="R20" s="17">
        <f>SUM(P20:Q20)</f>
        <v>429.27777777777783</v>
      </c>
    </row>
    <row r="22" spans="16:18">
      <c r="P22" t="s">
        <v>230</v>
      </c>
    </row>
    <row r="23" spans="16:18">
      <c r="P23" t="s">
        <v>231</v>
      </c>
      <c r="Q23" t="s">
        <v>232</v>
      </c>
    </row>
    <row r="24" spans="16:18">
      <c r="P24" s="17">
        <f>[3]PROMEDIO!D10</f>
        <v>5816.4444444444443</v>
      </c>
      <c r="Q24" s="17">
        <f>[3]PROMEDIO!D29</f>
        <v>5928.4999999999991</v>
      </c>
    </row>
    <row r="26" spans="16:18">
      <c r="P26" t="s">
        <v>233</v>
      </c>
    </row>
    <row r="27" spans="16:18">
      <c r="P27" t="s">
        <v>234</v>
      </c>
      <c r="Q27" t="s">
        <v>235</v>
      </c>
    </row>
    <row r="28" spans="16:18">
      <c r="P28" s="17">
        <f>[3]PROMEDIO!D9</f>
        <v>11744.944444444443</v>
      </c>
      <c r="Q28" s="17">
        <f>([3]PROMEDIO!B9-[3]PROMEDIO!C9)-[3]PROMEDIO!D9</f>
        <v>1498.0555555555566</v>
      </c>
    </row>
    <row r="30" spans="16:18">
      <c r="P30" t="s">
        <v>236</v>
      </c>
    </row>
    <row r="31" spans="16:18">
      <c r="P31" t="s">
        <v>237</v>
      </c>
      <c r="Q31" t="s">
        <v>238</v>
      </c>
    </row>
    <row r="32" spans="16:18">
      <c r="P32" s="17">
        <f>[3]PROMEDIO!B9-[3]PROMEDIO!C9</f>
        <v>13243</v>
      </c>
      <c r="Q32" s="17">
        <f>[3]PROMEDIO!C9</f>
        <v>397</v>
      </c>
      <c r="R32" s="17"/>
    </row>
  </sheetData>
  <mergeCells count="1">
    <mergeCell ref="A2:O2"/>
  </mergeCells>
  <printOptions horizontalCentered="1"/>
  <pageMargins left="0.46" right="0.52" top="0.43" bottom="0.26" header="0.23" footer="0.17"/>
  <pageSetup scale="90" orientation="landscape" r:id="rId1"/>
  <headerFooter>
    <oddHeader>&amp;C&amp;"-,Bold"&amp;12DEPARTAMENTO DE CORRECCION Y REHABILITACION</oddHeader>
    <oddFooter>&amp;R&amp;8OFICINA DE DESARROLLO PROGRAMATICO</oddFooter>
  </headerFooter>
  <drawing r:id="rId2"/>
</worksheet>
</file>

<file path=xl/worksheets/sheet5.xml><?xml version="1.0" encoding="utf-8"?>
<worksheet xmlns="http://schemas.openxmlformats.org/spreadsheetml/2006/main" xmlns:r="http://schemas.openxmlformats.org/officeDocument/2006/relationships">
  <dimension ref="A1:AB3101"/>
  <sheetViews>
    <sheetView workbookViewId="0">
      <selection activeCell="H9" sqref="H9"/>
    </sheetView>
  </sheetViews>
  <sheetFormatPr defaultRowHeight="15"/>
  <cols>
    <col min="1" max="1" width="36.5703125" customWidth="1"/>
    <col min="2" max="2" width="9" customWidth="1"/>
    <col min="3" max="14" width="6.7109375" customWidth="1"/>
    <col min="15" max="15" width="4.28515625" customWidth="1"/>
    <col min="16" max="16" width="7" customWidth="1"/>
    <col min="17" max="17" width="11.7109375" customWidth="1"/>
    <col min="18" max="18" width="7.140625" customWidth="1"/>
    <col min="19" max="19" width="4" customWidth="1"/>
    <col min="20" max="20" width="7.140625" customWidth="1"/>
    <col min="21" max="21" width="5" bestFit="1" customWidth="1"/>
    <col min="22" max="22" width="6" customWidth="1"/>
    <col min="23" max="23" width="4.5703125" bestFit="1" customWidth="1"/>
    <col min="24" max="24" width="6.140625" customWidth="1"/>
    <col min="25" max="25" width="5.140625" bestFit="1" customWidth="1"/>
    <col min="26" max="26" width="6.42578125" customWidth="1"/>
    <col min="27" max="27" width="4.28515625" bestFit="1" customWidth="1"/>
    <col min="28" max="28" width="6.85546875" customWidth="1"/>
  </cols>
  <sheetData>
    <row r="1" spans="1:28" ht="15" customHeight="1">
      <c r="A1" s="20" t="s">
        <v>182</v>
      </c>
      <c r="B1" s="20"/>
      <c r="C1" s="20"/>
      <c r="D1" s="20"/>
      <c r="E1" s="20"/>
      <c r="F1" s="20"/>
      <c r="G1" s="20"/>
      <c r="H1" s="20"/>
      <c r="I1" s="20"/>
      <c r="J1" s="20"/>
      <c r="K1" s="20"/>
      <c r="L1" s="20"/>
      <c r="M1" s="20"/>
      <c r="N1" s="20"/>
      <c r="O1" s="21"/>
    </row>
    <row r="2" spans="1:28" ht="15" customHeight="1" thickBot="1">
      <c r="A2" s="20" t="s">
        <v>320</v>
      </c>
      <c r="B2" s="20"/>
      <c r="C2" s="20"/>
      <c r="D2" s="20"/>
      <c r="E2" s="20"/>
      <c r="F2" s="20"/>
      <c r="G2" s="20"/>
      <c r="H2" s="20"/>
      <c r="I2" s="20"/>
      <c r="J2" s="20"/>
      <c r="K2" s="20"/>
      <c r="L2" s="20"/>
      <c r="M2" s="20"/>
      <c r="N2" s="20"/>
      <c r="O2" s="21"/>
    </row>
    <row r="3" spans="1:28" ht="22.5" customHeight="1" thickBot="1">
      <c r="A3" s="93" t="s">
        <v>173</v>
      </c>
      <c r="B3" s="94" t="s">
        <v>10</v>
      </c>
      <c r="C3" s="95" t="s">
        <v>50</v>
      </c>
      <c r="D3" s="95" t="s">
        <v>51</v>
      </c>
      <c r="E3" s="96" t="s">
        <v>52</v>
      </c>
      <c r="F3" s="96" t="s">
        <v>53</v>
      </c>
      <c r="G3" s="96" t="s">
        <v>54</v>
      </c>
      <c r="H3" s="96" t="s">
        <v>55</v>
      </c>
      <c r="I3" s="96" t="s">
        <v>56</v>
      </c>
      <c r="J3" s="95" t="s">
        <v>57</v>
      </c>
      <c r="K3" s="95" t="s">
        <v>58</v>
      </c>
      <c r="L3" s="95" t="s">
        <v>59</v>
      </c>
      <c r="M3" s="95" t="s">
        <v>60</v>
      </c>
      <c r="N3" s="97" t="s">
        <v>61</v>
      </c>
    </row>
    <row r="4" spans="1:28" ht="15.75" customHeight="1" thickTop="1" thickBot="1">
      <c r="A4" s="98" t="s">
        <v>64</v>
      </c>
      <c r="B4" s="99">
        <f t="shared" ref="B4:N4" si="0">SUM(B5,B23)</f>
        <v>12</v>
      </c>
      <c r="C4" s="100">
        <f t="shared" si="0"/>
        <v>0</v>
      </c>
      <c r="D4" s="101">
        <f t="shared" si="0"/>
        <v>0</v>
      </c>
      <c r="E4" s="101">
        <f t="shared" si="0"/>
        <v>4</v>
      </c>
      <c r="F4" s="101">
        <f t="shared" si="0"/>
        <v>1</v>
      </c>
      <c r="G4" s="101">
        <f t="shared" si="0"/>
        <v>0</v>
      </c>
      <c r="H4" s="101">
        <f t="shared" si="0"/>
        <v>4</v>
      </c>
      <c r="I4" s="101">
        <f t="shared" si="0"/>
        <v>0</v>
      </c>
      <c r="J4" s="101">
        <f t="shared" si="0"/>
        <v>3</v>
      </c>
      <c r="K4" s="101">
        <f t="shared" si="0"/>
        <v>0</v>
      </c>
      <c r="L4" s="101">
        <f t="shared" si="0"/>
        <v>0</v>
      </c>
      <c r="M4" s="101">
        <f t="shared" si="0"/>
        <v>0</v>
      </c>
      <c r="N4" s="102">
        <f t="shared" si="0"/>
        <v>0</v>
      </c>
      <c r="O4" s="103">
        <f>SUM(C4:N4)</f>
        <v>12</v>
      </c>
      <c r="S4" s="103"/>
      <c r="T4" s="103"/>
      <c r="U4" s="103"/>
      <c r="V4" s="103"/>
      <c r="W4" s="103"/>
      <c r="X4" s="103"/>
      <c r="Y4" s="103"/>
      <c r="Z4" s="103"/>
      <c r="AA4" s="103"/>
      <c r="AB4" s="103"/>
    </row>
    <row r="5" spans="1:28" ht="15" customHeight="1" thickTop="1" thickBot="1">
      <c r="A5" s="104" t="s">
        <v>172</v>
      </c>
      <c r="B5" s="105">
        <f t="shared" ref="B5:N5" si="1">SUM(B6:B22)</f>
        <v>5</v>
      </c>
      <c r="C5" s="106">
        <f t="shared" si="1"/>
        <v>0</v>
      </c>
      <c r="D5" s="106">
        <f t="shared" si="1"/>
        <v>0</v>
      </c>
      <c r="E5" s="106">
        <f t="shared" si="1"/>
        <v>3</v>
      </c>
      <c r="F5" s="106">
        <f t="shared" si="1"/>
        <v>0</v>
      </c>
      <c r="G5" s="106">
        <f t="shared" si="1"/>
        <v>0</v>
      </c>
      <c r="H5" s="106">
        <f t="shared" si="1"/>
        <v>0</v>
      </c>
      <c r="I5" s="106">
        <f t="shared" si="1"/>
        <v>0</v>
      </c>
      <c r="J5" s="106">
        <f t="shared" si="1"/>
        <v>2</v>
      </c>
      <c r="K5" s="106">
        <f t="shared" si="1"/>
        <v>0</v>
      </c>
      <c r="L5" s="106">
        <f t="shared" si="1"/>
        <v>0</v>
      </c>
      <c r="M5" s="106">
        <f t="shared" si="1"/>
        <v>0</v>
      </c>
      <c r="N5" s="107">
        <f t="shared" si="1"/>
        <v>0</v>
      </c>
      <c r="O5" s="103">
        <f>SUM(C5:N5)</f>
        <v>5</v>
      </c>
      <c r="Q5" s="108" t="s">
        <v>183</v>
      </c>
      <c r="S5" s="109"/>
      <c r="T5" s="109"/>
      <c r="U5" s="109"/>
      <c r="V5" s="109"/>
      <c r="W5" s="109"/>
      <c r="X5" s="109"/>
      <c r="Y5" s="109"/>
      <c r="Z5" s="109"/>
      <c r="AA5" s="109"/>
    </row>
    <row r="6" spans="1:28" ht="15.75" customHeight="1" thickBot="1">
      <c r="A6" s="110" t="s">
        <v>184</v>
      </c>
      <c r="B6" s="111">
        <f t="shared" ref="B6:B22" si="2">SUM(C6,D6,E6,F6,G6,H6,I6,J6,K6,L6,M6,N6)</f>
        <v>0</v>
      </c>
      <c r="C6" s="112"/>
      <c r="D6" s="112"/>
      <c r="E6" s="112"/>
      <c r="F6" s="112"/>
      <c r="G6" s="113"/>
      <c r="H6" s="113"/>
      <c r="I6" s="113"/>
      <c r="J6" s="113"/>
      <c r="K6" s="113"/>
      <c r="L6" s="113"/>
      <c r="M6" s="113"/>
      <c r="N6" s="114"/>
      <c r="P6" s="108" t="s">
        <v>50</v>
      </c>
      <c r="Q6" s="103">
        <f>SUM(C4)</f>
        <v>0</v>
      </c>
    </row>
    <row r="7" spans="1:28" ht="15.75" customHeight="1" thickBot="1">
      <c r="A7" s="110" t="s">
        <v>185</v>
      </c>
      <c r="B7" s="111">
        <f t="shared" si="2"/>
        <v>0</v>
      </c>
      <c r="C7" s="115"/>
      <c r="D7" s="115"/>
      <c r="E7" s="115"/>
      <c r="F7" s="115"/>
      <c r="G7" s="115"/>
      <c r="H7" s="115"/>
      <c r="I7" s="115"/>
      <c r="J7" s="115"/>
      <c r="K7" s="115"/>
      <c r="L7" s="116"/>
      <c r="M7" s="116"/>
      <c r="N7" s="117"/>
      <c r="P7" s="118" t="s">
        <v>51</v>
      </c>
      <c r="Q7" s="119">
        <f>SUM(D4)</f>
        <v>0</v>
      </c>
    </row>
    <row r="8" spans="1:28" ht="15.75" customHeight="1" thickTop="1" thickBot="1">
      <c r="A8" s="110" t="s">
        <v>174</v>
      </c>
      <c r="B8" s="111">
        <f t="shared" si="2"/>
        <v>1</v>
      </c>
      <c r="C8" s="112"/>
      <c r="D8" s="120"/>
      <c r="E8" s="120">
        <v>1</v>
      </c>
      <c r="F8" s="121"/>
      <c r="G8" s="121"/>
      <c r="H8" s="121"/>
      <c r="I8" s="121"/>
      <c r="J8" s="121"/>
      <c r="K8" s="121"/>
      <c r="L8" s="122"/>
      <c r="M8" s="122"/>
      <c r="N8" s="123"/>
      <c r="P8" s="124" t="s">
        <v>52</v>
      </c>
      <c r="Q8" s="125">
        <f>SUM(E4)</f>
        <v>4</v>
      </c>
    </row>
    <row r="9" spans="1:28" ht="15.75" customHeight="1" thickTop="1" thickBot="1">
      <c r="A9" s="126" t="s">
        <v>175</v>
      </c>
      <c r="B9" s="111">
        <f t="shared" si="2"/>
        <v>0</v>
      </c>
      <c r="C9" s="112"/>
      <c r="D9" s="120"/>
      <c r="E9" s="120"/>
      <c r="F9" s="127"/>
      <c r="G9" s="127"/>
      <c r="H9" s="127"/>
      <c r="I9" s="127"/>
      <c r="J9" s="127"/>
      <c r="K9" s="127"/>
      <c r="L9" s="128"/>
      <c r="M9" s="128"/>
      <c r="N9" s="129"/>
      <c r="P9" s="124" t="s">
        <v>186</v>
      </c>
      <c r="Q9" s="103">
        <f>SUM(F4)</f>
        <v>1</v>
      </c>
    </row>
    <row r="10" spans="1:28" ht="15.75" customHeight="1" thickTop="1" thickBot="1">
      <c r="A10" s="131" t="s">
        <v>70</v>
      </c>
      <c r="B10" s="111">
        <f t="shared" si="2"/>
        <v>0</v>
      </c>
      <c r="C10" s="112"/>
      <c r="D10" s="120"/>
      <c r="E10" s="120"/>
      <c r="F10" s="112"/>
      <c r="G10" s="112"/>
      <c r="H10" s="112"/>
      <c r="I10" s="112"/>
      <c r="J10" s="112"/>
      <c r="K10" s="112"/>
      <c r="L10" s="113"/>
      <c r="M10" s="113"/>
      <c r="N10" s="114"/>
      <c r="P10" s="130" t="s">
        <v>54</v>
      </c>
      <c r="Q10" s="103">
        <f>SUM(G4)</f>
        <v>0</v>
      </c>
    </row>
    <row r="11" spans="1:28" ht="15.75" customHeight="1">
      <c r="A11" s="132" t="s">
        <v>71</v>
      </c>
      <c r="B11" s="111">
        <f t="shared" si="2"/>
        <v>0</v>
      </c>
      <c r="C11" s="112"/>
      <c r="D11" s="120"/>
      <c r="E11" s="120"/>
      <c r="F11" s="112"/>
      <c r="G11" s="112"/>
      <c r="H11" s="112"/>
      <c r="I11" s="112"/>
      <c r="J11" s="112"/>
      <c r="K11" s="112"/>
      <c r="L11" s="113"/>
      <c r="M11" s="113"/>
      <c r="N11" s="114"/>
      <c r="P11" s="130" t="s">
        <v>55</v>
      </c>
      <c r="Q11" s="103">
        <f>SUM(H4)</f>
        <v>4</v>
      </c>
    </row>
    <row r="12" spans="1:28" ht="15.75" customHeight="1" thickBot="1">
      <c r="A12" s="134" t="s">
        <v>176</v>
      </c>
      <c r="B12" s="111">
        <f t="shared" si="2"/>
        <v>1</v>
      </c>
      <c r="C12" s="135"/>
      <c r="D12" s="136"/>
      <c r="E12" s="280">
        <v>1</v>
      </c>
      <c r="F12" s="137"/>
      <c r="G12" s="280"/>
      <c r="H12" s="136"/>
      <c r="I12" s="136"/>
      <c r="J12" s="136"/>
      <c r="K12" s="137"/>
      <c r="L12" s="138"/>
      <c r="M12" s="139"/>
      <c r="N12" s="140"/>
      <c r="P12" s="133" t="s">
        <v>56</v>
      </c>
      <c r="Q12" s="103">
        <f>SUM(I4)</f>
        <v>0</v>
      </c>
    </row>
    <row r="13" spans="1:28" ht="15.75" customHeight="1" thickBot="1">
      <c r="A13" s="142" t="s">
        <v>314</v>
      </c>
      <c r="B13" s="111">
        <f t="shared" si="2"/>
        <v>1</v>
      </c>
      <c r="C13" s="112"/>
      <c r="D13" s="120"/>
      <c r="E13" s="120">
        <v>1</v>
      </c>
      <c r="F13" s="121"/>
      <c r="G13" s="120"/>
      <c r="H13" s="120"/>
      <c r="I13" s="120"/>
      <c r="J13" s="120"/>
      <c r="K13" s="121"/>
      <c r="L13" s="122"/>
      <c r="M13" s="122"/>
      <c r="N13" s="123"/>
      <c r="P13" s="141" t="s">
        <v>57</v>
      </c>
      <c r="Q13" s="103">
        <f>SUM(J4)</f>
        <v>3</v>
      </c>
    </row>
    <row r="14" spans="1:28" s="143" customFormat="1" ht="15.75" customHeight="1" thickBot="1">
      <c r="A14" s="145" t="s">
        <v>177</v>
      </c>
      <c r="B14" s="111">
        <f t="shared" si="2"/>
        <v>0</v>
      </c>
      <c r="C14" s="112"/>
      <c r="D14" s="120"/>
      <c r="E14" s="120"/>
      <c r="F14" s="146"/>
      <c r="G14" s="220"/>
      <c r="H14" s="120"/>
      <c r="I14" s="120"/>
      <c r="J14" s="120"/>
      <c r="K14" s="146"/>
      <c r="L14" s="147"/>
      <c r="M14" s="147"/>
      <c r="N14" s="148"/>
      <c r="P14" s="144" t="s">
        <v>58</v>
      </c>
      <c r="Q14" s="103">
        <f>SUM(K4)</f>
        <v>0</v>
      </c>
      <c r="R14"/>
    </row>
    <row r="15" spans="1:28" ht="15.75" customHeight="1" thickBot="1">
      <c r="A15" s="145" t="s">
        <v>187</v>
      </c>
      <c r="B15" s="111">
        <f t="shared" si="2"/>
        <v>1</v>
      </c>
      <c r="C15" s="115"/>
      <c r="D15" s="115"/>
      <c r="E15" s="115"/>
      <c r="F15" s="115"/>
      <c r="G15" s="149"/>
      <c r="H15" s="120"/>
      <c r="I15" s="120"/>
      <c r="J15" s="120">
        <v>1</v>
      </c>
      <c r="K15" s="115"/>
      <c r="L15" s="116"/>
      <c r="M15" s="116"/>
      <c r="N15" s="150"/>
      <c r="P15" s="144" t="s">
        <v>59</v>
      </c>
      <c r="Q15" s="103">
        <f>SUM(L4)</f>
        <v>0</v>
      </c>
    </row>
    <row r="16" spans="1:28" ht="15.75" customHeight="1">
      <c r="A16" s="151" t="s">
        <v>188</v>
      </c>
      <c r="B16" s="111">
        <f t="shared" si="2"/>
        <v>1</v>
      </c>
      <c r="C16" s="152"/>
      <c r="D16" s="153"/>
      <c r="E16" s="153"/>
      <c r="F16" s="153"/>
      <c r="G16" s="154"/>
      <c r="H16" s="154"/>
      <c r="I16" s="154"/>
      <c r="J16" s="154">
        <v>1</v>
      </c>
      <c r="K16" s="154"/>
      <c r="L16" s="154"/>
      <c r="M16" s="116"/>
      <c r="N16" s="155"/>
      <c r="P16" s="144" t="s">
        <v>60</v>
      </c>
      <c r="Q16" s="103">
        <f>SUM(M4)</f>
        <v>0</v>
      </c>
    </row>
    <row r="17" spans="1:18" ht="15" customHeight="1">
      <c r="A17" s="145" t="s">
        <v>189</v>
      </c>
      <c r="B17" s="111">
        <f t="shared" si="2"/>
        <v>0</v>
      </c>
      <c r="C17" s="112"/>
      <c r="D17" s="112"/>
      <c r="E17" s="112"/>
      <c r="F17" s="112"/>
      <c r="G17" s="157"/>
      <c r="H17" s="157"/>
      <c r="I17" s="157"/>
      <c r="J17" s="157"/>
      <c r="K17" s="113"/>
      <c r="L17" s="113"/>
      <c r="M17" s="113"/>
      <c r="N17" s="114"/>
      <c r="P17" s="156" t="s">
        <v>61</v>
      </c>
      <c r="Q17" s="103">
        <f>SUM(N4)</f>
        <v>0</v>
      </c>
    </row>
    <row r="18" spans="1:18" ht="15" customHeight="1">
      <c r="A18" s="145" t="s">
        <v>77</v>
      </c>
      <c r="B18" s="111">
        <f t="shared" si="2"/>
        <v>0</v>
      </c>
      <c r="C18" s="158"/>
      <c r="D18" s="159"/>
      <c r="E18" s="159"/>
      <c r="F18" s="159"/>
      <c r="G18" s="160"/>
      <c r="H18" s="160"/>
      <c r="I18" s="160"/>
      <c r="J18" s="160"/>
      <c r="K18" s="160"/>
      <c r="L18" s="160"/>
      <c r="M18" s="160"/>
      <c r="N18" s="161"/>
      <c r="Q18" s="103">
        <f>SUM(Q6:Q17)</f>
        <v>12</v>
      </c>
    </row>
    <row r="19" spans="1:18" ht="15" customHeight="1">
      <c r="A19" s="145" t="s">
        <v>79</v>
      </c>
      <c r="B19" s="111">
        <f t="shared" si="2"/>
        <v>0</v>
      </c>
      <c r="C19" s="158"/>
      <c r="D19" s="159"/>
      <c r="E19" s="159"/>
      <c r="F19" s="159"/>
      <c r="G19" s="160"/>
      <c r="H19" s="160"/>
      <c r="I19" s="160"/>
      <c r="J19" s="160"/>
      <c r="K19" s="160"/>
      <c r="L19" s="160"/>
      <c r="M19" s="160"/>
      <c r="N19" s="161"/>
    </row>
    <row r="20" spans="1:18" ht="15" customHeight="1">
      <c r="A20" s="151" t="s">
        <v>78</v>
      </c>
      <c r="B20" s="111">
        <f t="shared" si="2"/>
        <v>0</v>
      </c>
      <c r="C20" s="152"/>
      <c r="D20" s="153"/>
      <c r="E20" s="153"/>
      <c r="F20" s="153"/>
      <c r="G20" s="154"/>
      <c r="H20" s="154"/>
      <c r="I20" s="154"/>
      <c r="J20" s="154"/>
      <c r="K20" s="154"/>
      <c r="L20" s="154"/>
      <c r="M20" s="154"/>
      <c r="N20" s="155"/>
    </row>
    <row r="21" spans="1:18" ht="15" customHeight="1">
      <c r="A21" s="145" t="s">
        <v>181</v>
      </c>
      <c r="B21" s="111">
        <f t="shared" si="2"/>
        <v>0</v>
      </c>
      <c r="C21" s="121"/>
      <c r="D21" s="162"/>
      <c r="E21" s="162"/>
      <c r="F21" s="162"/>
      <c r="G21" s="163"/>
      <c r="H21" s="163"/>
      <c r="I21" s="163"/>
      <c r="J21" s="163"/>
      <c r="K21" s="163"/>
      <c r="L21" s="163"/>
      <c r="M21" s="163"/>
      <c r="N21" s="164"/>
    </row>
    <row r="22" spans="1:18" ht="15" customHeight="1" thickBot="1">
      <c r="A22" s="275" t="s">
        <v>316</v>
      </c>
      <c r="B22" s="111">
        <f t="shared" si="2"/>
        <v>0</v>
      </c>
      <c r="C22" s="121"/>
      <c r="D22" s="121"/>
      <c r="E22" s="121"/>
      <c r="F22" s="121"/>
      <c r="G22" s="122"/>
      <c r="H22" s="122"/>
      <c r="I22" s="122"/>
      <c r="J22" s="122"/>
      <c r="K22" s="122"/>
      <c r="L22" s="122"/>
      <c r="M22" s="122"/>
      <c r="N22" s="123"/>
    </row>
    <row r="23" spans="1:18" ht="15" customHeight="1" thickBot="1">
      <c r="A23" s="165" t="s">
        <v>45</v>
      </c>
      <c r="B23" s="166">
        <f t="shared" ref="B23:N23" si="3">SUM(B24:B41)</f>
        <v>7</v>
      </c>
      <c r="C23" s="167">
        <f t="shared" si="3"/>
        <v>0</v>
      </c>
      <c r="D23" s="168">
        <f t="shared" si="3"/>
        <v>0</v>
      </c>
      <c r="E23" s="168">
        <f t="shared" si="3"/>
        <v>1</v>
      </c>
      <c r="F23" s="168">
        <f t="shared" si="3"/>
        <v>1</v>
      </c>
      <c r="G23" s="169">
        <f t="shared" si="3"/>
        <v>0</v>
      </c>
      <c r="H23" s="169">
        <f t="shared" si="3"/>
        <v>4</v>
      </c>
      <c r="I23" s="169">
        <f t="shared" si="3"/>
        <v>0</v>
      </c>
      <c r="J23" s="169">
        <f t="shared" si="3"/>
        <v>1</v>
      </c>
      <c r="K23" s="169">
        <f t="shared" si="3"/>
        <v>0</v>
      </c>
      <c r="L23" s="169">
        <f t="shared" si="3"/>
        <v>0</v>
      </c>
      <c r="M23" s="169">
        <f t="shared" si="3"/>
        <v>0</v>
      </c>
      <c r="N23" s="170">
        <f t="shared" si="3"/>
        <v>0</v>
      </c>
    </row>
    <row r="24" spans="1:18" ht="12.75" customHeight="1">
      <c r="A24" s="142" t="s">
        <v>178</v>
      </c>
      <c r="B24" s="111">
        <f t="shared" ref="B24:B41" si="4">SUM(C24,D24,E24,F24,G24,H24,I24,J24,K24,L24,M24,N24)</f>
        <v>0</v>
      </c>
      <c r="C24" s="121"/>
      <c r="D24" s="121"/>
      <c r="E24" s="121"/>
      <c r="F24" s="121"/>
      <c r="G24" s="122"/>
      <c r="H24" s="122"/>
      <c r="I24" s="122"/>
      <c r="J24" s="122"/>
      <c r="K24" s="122"/>
      <c r="L24" s="122"/>
      <c r="M24" s="122"/>
      <c r="N24" s="123"/>
      <c r="O24" s="103">
        <f>SUM(C23:N23)</f>
        <v>7</v>
      </c>
      <c r="Q24" s="171"/>
    </row>
    <row r="25" spans="1:18" ht="15" customHeight="1">
      <c r="A25" s="145" t="s">
        <v>196</v>
      </c>
      <c r="B25" s="111">
        <f t="shared" si="4"/>
        <v>0</v>
      </c>
      <c r="C25" s="172"/>
      <c r="D25" s="112"/>
      <c r="E25" s="112"/>
      <c r="F25" s="112"/>
      <c r="G25" s="113"/>
      <c r="H25" s="113"/>
      <c r="I25" s="113"/>
      <c r="J25" s="113"/>
      <c r="K25" s="113"/>
      <c r="L25" s="113"/>
      <c r="M25" s="113"/>
      <c r="N25" s="114"/>
    </row>
    <row r="26" spans="1:18" ht="15" customHeight="1">
      <c r="A26" s="145" t="s">
        <v>85</v>
      </c>
      <c r="B26" s="111">
        <f t="shared" si="4"/>
        <v>0</v>
      </c>
      <c r="C26" s="121"/>
      <c r="D26" s="121"/>
      <c r="E26" s="121"/>
      <c r="F26" s="121"/>
      <c r="G26" s="122"/>
      <c r="H26" s="122"/>
      <c r="I26" s="122"/>
      <c r="J26" s="122"/>
      <c r="K26" s="122"/>
      <c r="L26" s="122"/>
      <c r="M26" s="122"/>
      <c r="N26" s="123"/>
    </row>
    <row r="27" spans="1:18" ht="15" customHeight="1">
      <c r="A27" s="145" t="s">
        <v>190</v>
      </c>
      <c r="B27" s="111">
        <f t="shared" si="4"/>
        <v>0</v>
      </c>
      <c r="C27" s="112"/>
      <c r="D27" s="112"/>
      <c r="E27" s="112"/>
      <c r="F27" s="112"/>
      <c r="G27" s="113"/>
      <c r="H27" s="113"/>
      <c r="I27" s="113"/>
      <c r="J27" s="113"/>
      <c r="K27" s="113"/>
      <c r="L27" s="113"/>
      <c r="M27" s="113"/>
      <c r="N27" s="114"/>
    </row>
    <row r="28" spans="1:18" ht="15" customHeight="1">
      <c r="A28" s="145" t="s">
        <v>191</v>
      </c>
      <c r="B28" s="111">
        <f t="shared" si="4"/>
        <v>0</v>
      </c>
      <c r="C28" s="112"/>
      <c r="D28" s="112"/>
      <c r="E28" s="112"/>
      <c r="F28" s="112"/>
      <c r="G28" s="113"/>
      <c r="H28" s="113"/>
      <c r="I28" s="113"/>
      <c r="J28" s="113"/>
      <c r="K28" s="113"/>
      <c r="L28" s="113"/>
      <c r="M28" s="113"/>
      <c r="N28" s="114"/>
    </row>
    <row r="29" spans="1:18" ht="15" customHeight="1">
      <c r="A29" s="145" t="s">
        <v>81</v>
      </c>
      <c r="B29" s="111">
        <f t="shared" si="4"/>
        <v>1</v>
      </c>
      <c r="C29" s="146"/>
      <c r="D29" s="146"/>
      <c r="E29" s="146">
        <v>1</v>
      </c>
      <c r="F29" s="146"/>
      <c r="G29" s="147"/>
      <c r="H29" s="147"/>
      <c r="I29" s="147"/>
      <c r="J29" s="147"/>
      <c r="K29" s="147"/>
      <c r="L29" s="147"/>
      <c r="M29" s="147"/>
      <c r="N29" s="148"/>
    </row>
    <row r="30" spans="1:18" ht="15" customHeight="1">
      <c r="A30" s="145" t="s">
        <v>192</v>
      </c>
      <c r="B30" s="111">
        <f t="shared" si="4"/>
        <v>2</v>
      </c>
      <c r="C30" s="173"/>
      <c r="D30" s="174"/>
      <c r="E30" s="174"/>
      <c r="F30" s="174"/>
      <c r="G30" s="92"/>
      <c r="H30" s="92">
        <v>1</v>
      </c>
      <c r="I30" s="92"/>
      <c r="J30" s="92">
        <v>1</v>
      </c>
      <c r="K30" s="92"/>
      <c r="L30" s="92"/>
      <c r="M30" s="92"/>
      <c r="N30" s="175"/>
    </row>
    <row r="31" spans="1:18" ht="15" customHeight="1">
      <c r="A31" s="145" t="s">
        <v>179</v>
      </c>
      <c r="B31" s="111">
        <f t="shared" si="4"/>
        <v>0</v>
      </c>
      <c r="C31" s="173"/>
      <c r="D31" s="173"/>
      <c r="E31" s="173"/>
      <c r="F31" s="173"/>
      <c r="G31" s="176"/>
      <c r="H31" s="176"/>
      <c r="I31" s="176"/>
      <c r="J31" s="176"/>
      <c r="K31" s="176"/>
      <c r="L31" s="176"/>
      <c r="M31" s="176"/>
      <c r="N31" s="177"/>
      <c r="R31" s="18"/>
    </row>
    <row r="32" spans="1:18" ht="15" customHeight="1">
      <c r="A32" s="178" t="s">
        <v>193</v>
      </c>
      <c r="B32" s="111">
        <f t="shared" si="4"/>
        <v>0</v>
      </c>
      <c r="C32" s="152"/>
      <c r="D32" s="153"/>
      <c r="E32" s="153"/>
      <c r="F32" s="153"/>
      <c r="G32" s="154"/>
      <c r="H32" s="154"/>
      <c r="I32" s="154"/>
      <c r="J32" s="154"/>
      <c r="K32" s="154"/>
      <c r="L32" s="154"/>
      <c r="M32" s="154"/>
      <c r="N32" s="155"/>
    </row>
    <row r="33" spans="1:27" ht="15" customHeight="1">
      <c r="A33" s="142" t="s">
        <v>89</v>
      </c>
      <c r="B33" s="111">
        <f t="shared" si="4"/>
        <v>0</v>
      </c>
      <c r="C33" s="179"/>
      <c r="D33" s="180"/>
      <c r="E33" s="180"/>
      <c r="F33" s="180"/>
      <c r="G33" s="181"/>
      <c r="H33" s="181"/>
      <c r="I33" s="181"/>
      <c r="J33" s="181"/>
      <c r="K33" s="181"/>
      <c r="L33" s="181"/>
      <c r="M33" s="181"/>
      <c r="N33" s="182"/>
    </row>
    <row r="34" spans="1:27" ht="15" customHeight="1">
      <c r="A34" s="145" t="s">
        <v>90</v>
      </c>
      <c r="B34" s="111">
        <f t="shared" si="4"/>
        <v>1</v>
      </c>
      <c r="C34" s="112"/>
      <c r="D34" s="112"/>
      <c r="E34" s="112"/>
      <c r="F34" s="112"/>
      <c r="G34" s="113"/>
      <c r="H34" s="113">
        <v>1</v>
      </c>
      <c r="I34" s="113"/>
      <c r="J34" s="113"/>
      <c r="K34" s="113"/>
      <c r="L34" s="113"/>
      <c r="M34" s="113"/>
      <c r="N34" s="114"/>
    </row>
    <row r="35" spans="1:27" ht="15" customHeight="1">
      <c r="A35" s="145" t="s">
        <v>91</v>
      </c>
      <c r="B35" s="111">
        <f t="shared" si="4"/>
        <v>0</v>
      </c>
      <c r="C35" s="184"/>
      <c r="D35" s="185"/>
      <c r="E35" s="185"/>
      <c r="F35" s="185"/>
      <c r="G35" s="186"/>
      <c r="H35" s="186"/>
      <c r="I35" s="186"/>
      <c r="J35" s="186"/>
      <c r="K35" s="186"/>
      <c r="L35" s="186"/>
      <c r="M35" s="186"/>
      <c r="N35" s="187"/>
      <c r="O35" s="77"/>
      <c r="Q35" s="77"/>
      <c r="R35" s="77"/>
      <c r="S35" s="183"/>
      <c r="T35" s="77"/>
      <c r="U35" s="77"/>
      <c r="V35" s="77"/>
      <c r="W35" s="77"/>
      <c r="X35" s="77"/>
      <c r="Y35" s="77"/>
      <c r="Z35" s="77"/>
      <c r="AA35" s="77"/>
    </row>
    <row r="36" spans="1:27" ht="15" customHeight="1">
      <c r="A36" s="145" t="s">
        <v>194</v>
      </c>
      <c r="B36" s="111">
        <f t="shared" si="4"/>
        <v>0</v>
      </c>
      <c r="C36" s="152"/>
      <c r="D36" s="153"/>
      <c r="E36" s="153"/>
      <c r="F36" s="153"/>
      <c r="G36" s="154"/>
      <c r="H36" s="154"/>
      <c r="I36" s="154"/>
      <c r="J36" s="154"/>
      <c r="K36" s="154"/>
      <c r="L36" s="154"/>
      <c r="M36" s="154"/>
      <c r="N36" s="155"/>
    </row>
    <row r="37" spans="1:27" ht="15" customHeight="1">
      <c r="A37" s="145" t="s">
        <v>93</v>
      </c>
      <c r="B37" s="111">
        <f t="shared" si="4"/>
        <v>1</v>
      </c>
      <c r="C37" s="112"/>
      <c r="D37" s="112"/>
      <c r="E37" s="112"/>
      <c r="F37" s="112">
        <v>1</v>
      </c>
      <c r="G37" s="113"/>
      <c r="H37" s="113"/>
      <c r="I37" s="113"/>
      <c r="J37" s="113"/>
      <c r="K37" s="113"/>
      <c r="L37" s="113"/>
      <c r="M37" s="113"/>
      <c r="N37" s="114"/>
      <c r="O37" s="77"/>
      <c r="P37" s="77"/>
      <c r="Q37" s="77"/>
      <c r="R37" s="77"/>
      <c r="S37" s="77"/>
      <c r="T37" s="77"/>
      <c r="U37" s="77"/>
      <c r="V37" s="77"/>
      <c r="W37" s="77"/>
      <c r="X37" s="77"/>
      <c r="Y37" s="77"/>
      <c r="Z37" s="77"/>
      <c r="AA37" s="77"/>
    </row>
    <row r="38" spans="1:27" ht="15" customHeight="1">
      <c r="A38" s="145" t="s">
        <v>94</v>
      </c>
      <c r="B38" s="111">
        <f t="shared" si="4"/>
        <v>0</v>
      </c>
      <c r="C38" s="112"/>
      <c r="D38" s="112"/>
      <c r="E38" s="112"/>
      <c r="F38" s="112"/>
      <c r="G38" s="113"/>
      <c r="H38" s="113"/>
      <c r="I38" s="113"/>
      <c r="J38" s="113"/>
      <c r="K38" s="113"/>
      <c r="L38" s="113"/>
      <c r="M38" s="113"/>
      <c r="N38" s="114"/>
    </row>
    <row r="39" spans="1:27" ht="15" customHeight="1">
      <c r="A39" s="188" t="s">
        <v>171</v>
      </c>
      <c r="B39" s="111">
        <f t="shared" si="4"/>
        <v>2</v>
      </c>
      <c r="C39" s="112"/>
      <c r="D39" s="112"/>
      <c r="E39" s="112"/>
      <c r="F39" s="112"/>
      <c r="G39" s="113"/>
      <c r="H39" s="113">
        <v>2</v>
      </c>
      <c r="I39" s="113"/>
      <c r="J39" s="113"/>
      <c r="K39" s="113"/>
      <c r="L39" s="113"/>
      <c r="M39" s="113"/>
      <c r="N39" s="114"/>
    </row>
    <row r="40" spans="1:27" ht="15" customHeight="1">
      <c r="A40" s="145" t="s">
        <v>95</v>
      </c>
      <c r="B40" s="111">
        <f t="shared" si="4"/>
        <v>0</v>
      </c>
      <c r="C40" s="112"/>
      <c r="D40" s="112"/>
      <c r="E40" s="112"/>
      <c r="F40" s="112"/>
      <c r="G40" s="113"/>
      <c r="H40" s="113"/>
      <c r="I40" s="113"/>
      <c r="J40" s="113"/>
      <c r="K40" s="113"/>
      <c r="L40" s="113"/>
      <c r="M40" s="113"/>
      <c r="N40" s="114"/>
    </row>
    <row r="41" spans="1:27" ht="15" customHeight="1" thickBot="1">
      <c r="A41" s="189" t="s">
        <v>180</v>
      </c>
      <c r="B41" s="190">
        <f t="shared" si="4"/>
        <v>0</v>
      </c>
      <c r="C41" s="191"/>
      <c r="D41" s="192"/>
      <c r="E41" s="192"/>
      <c r="F41" s="192"/>
      <c r="G41" s="193"/>
      <c r="H41" s="193"/>
      <c r="I41" s="193"/>
      <c r="J41" s="193"/>
      <c r="K41" s="193"/>
      <c r="L41" s="193"/>
      <c r="M41" s="193"/>
      <c r="N41" s="194"/>
    </row>
    <row r="42" spans="1:27" ht="15" customHeight="1">
      <c r="H42" s="171" t="s">
        <v>197</v>
      </c>
    </row>
    <row r="43" spans="1:27">
      <c r="A43" s="22"/>
    </row>
    <row r="44" spans="1:27" ht="15.75" customHeight="1">
      <c r="A44" s="195"/>
    </row>
    <row r="45" spans="1:27" ht="9.75" customHeight="1">
      <c r="A45" s="196"/>
    </row>
    <row r="46" spans="1:27" ht="18" customHeight="1">
      <c r="A46" s="197"/>
    </row>
    <row r="47" spans="1:27" ht="15" customHeight="1"/>
    <row r="48" spans="1:27" ht="16.5" customHeight="1"/>
    <row r="49" ht="18" customHeight="1"/>
    <row r="50" ht="30" customHeight="1"/>
    <row r="51" ht="30" customHeight="1"/>
    <row r="52" ht="30" customHeight="1"/>
    <row r="53" ht="30" customHeight="1"/>
    <row r="54" ht="30" customHeight="1"/>
    <row r="55" ht="30" customHeight="1"/>
    <row r="56" ht="30" customHeight="1"/>
    <row r="57" ht="30" customHeigh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row r="2249" s="22" customFormat="1"/>
    <row r="2250" s="22" customFormat="1"/>
    <row r="2251" s="22" customFormat="1"/>
    <row r="2252" s="22" customFormat="1"/>
    <row r="2253" s="22" customFormat="1"/>
    <row r="2254" s="22" customFormat="1"/>
    <row r="2255" s="22" customFormat="1"/>
    <row r="2256" s="22" customFormat="1"/>
    <row r="2257" s="22" customFormat="1"/>
    <row r="2258" s="22" customFormat="1"/>
    <row r="2259" s="22" customFormat="1"/>
    <row r="2260" s="22" customFormat="1"/>
    <row r="2261" s="22" customFormat="1"/>
    <row r="2262" s="22" customFormat="1"/>
    <row r="2263" s="22" customFormat="1"/>
    <row r="2264" s="22" customFormat="1"/>
    <row r="2265" s="22" customFormat="1"/>
    <row r="2266" s="22" customFormat="1"/>
    <row r="2267" s="22" customFormat="1"/>
    <row r="2268" s="22" customFormat="1"/>
    <row r="2269" s="22" customFormat="1"/>
    <row r="2270" s="22" customFormat="1"/>
    <row r="2271" s="22" customFormat="1"/>
    <row r="2272" s="22" customFormat="1"/>
    <row r="2273" s="22" customFormat="1"/>
    <row r="2274" s="22" customFormat="1"/>
    <row r="2275" s="22" customFormat="1"/>
    <row r="2276" s="22" customFormat="1"/>
    <row r="2277" s="22" customFormat="1"/>
    <row r="2278" s="22" customFormat="1"/>
    <row r="2279" s="22" customFormat="1"/>
    <row r="2280" s="22" customFormat="1"/>
    <row r="2281" s="22" customFormat="1"/>
    <row r="2282" s="22" customFormat="1"/>
    <row r="2283" s="22" customFormat="1"/>
    <row r="2284" s="22" customFormat="1"/>
    <row r="2285" s="22" customFormat="1"/>
    <row r="2286" s="22" customFormat="1"/>
    <row r="2287" s="22" customFormat="1"/>
    <row r="2288" s="22" customFormat="1"/>
    <row r="2289" s="22" customFormat="1"/>
    <row r="2290" s="22" customFormat="1"/>
    <row r="2291" s="22" customFormat="1"/>
    <row r="2292" s="22" customFormat="1"/>
    <row r="2293" s="22" customFormat="1"/>
    <row r="2294" s="22" customFormat="1"/>
    <row r="2295" s="22" customFormat="1"/>
    <row r="2296" s="22" customFormat="1"/>
    <row r="2297" s="22" customFormat="1"/>
    <row r="2298" s="22" customFormat="1"/>
    <row r="2299" s="22" customFormat="1"/>
    <row r="2300" s="22" customFormat="1"/>
    <row r="2301" s="22" customFormat="1"/>
    <row r="2302" s="22" customFormat="1"/>
    <row r="2303" s="22" customFormat="1"/>
    <row r="2304" s="22" customFormat="1"/>
    <row r="2305" s="22" customFormat="1"/>
    <row r="2306" s="22" customFormat="1"/>
    <row r="2307" s="22" customFormat="1"/>
    <row r="2308" s="22" customFormat="1"/>
    <row r="2309" s="22" customFormat="1"/>
    <row r="2310" s="22" customFormat="1"/>
    <row r="2311" s="22" customFormat="1"/>
    <row r="2312" s="22" customFormat="1"/>
    <row r="2313" s="22" customFormat="1"/>
    <row r="2314" s="22" customFormat="1"/>
    <row r="2315" s="22" customFormat="1"/>
    <row r="2316" s="22" customFormat="1"/>
    <row r="2317" s="22" customFormat="1"/>
    <row r="2318" s="22" customFormat="1"/>
    <row r="2319" s="22" customFormat="1"/>
    <row r="2320" s="22" customFormat="1"/>
    <row r="2321" s="22" customFormat="1"/>
    <row r="2322" s="22" customFormat="1"/>
    <row r="2323" s="22" customFormat="1"/>
    <row r="2324" s="22" customFormat="1"/>
    <row r="2325" s="22" customFormat="1"/>
    <row r="2326" s="22" customFormat="1"/>
    <row r="2327" s="22" customFormat="1"/>
    <row r="2328" s="22" customFormat="1"/>
    <row r="2329" s="22" customFormat="1"/>
    <row r="2330" s="22" customFormat="1"/>
    <row r="2331" s="22" customFormat="1"/>
    <row r="2332" s="22" customFormat="1"/>
    <row r="2333" s="22" customFormat="1"/>
    <row r="2334" s="22" customFormat="1"/>
    <row r="2335" s="22" customFormat="1"/>
    <row r="2336" s="22" customFormat="1"/>
    <row r="2337" s="22" customFormat="1"/>
    <row r="2338" s="22" customFormat="1"/>
    <row r="2339" s="22" customFormat="1"/>
    <row r="2340" s="22" customFormat="1"/>
    <row r="2341" s="22" customFormat="1"/>
    <row r="2342" s="22" customFormat="1"/>
    <row r="2343" s="22" customFormat="1"/>
    <row r="2344" s="22" customFormat="1"/>
    <row r="2345" s="22" customFormat="1"/>
    <row r="2346" s="22" customFormat="1"/>
    <row r="2347" s="22" customFormat="1"/>
    <row r="2348" s="22" customFormat="1"/>
    <row r="2349" s="22" customFormat="1"/>
    <row r="2350" s="22" customFormat="1"/>
    <row r="2351" s="22" customFormat="1"/>
    <row r="2352" s="22" customFormat="1"/>
    <row r="2353" s="22" customFormat="1"/>
    <row r="2354" s="22" customFormat="1"/>
    <row r="2355" s="22" customFormat="1"/>
    <row r="2356" s="22" customFormat="1"/>
    <row r="2357" s="22" customFormat="1"/>
    <row r="2358" s="22" customFormat="1"/>
    <row r="2359" s="22" customFormat="1"/>
    <row r="2360" s="22" customFormat="1"/>
    <row r="2361" s="22" customFormat="1"/>
    <row r="2362" s="22" customFormat="1"/>
    <row r="2363" s="22" customFormat="1"/>
    <row r="2364" s="22" customFormat="1"/>
    <row r="2365" s="22" customFormat="1"/>
    <row r="2366" s="22" customFormat="1"/>
    <row r="2367" s="22" customFormat="1"/>
    <row r="2368" s="22" customFormat="1"/>
    <row r="2369" s="22" customFormat="1"/>
    <row r="2370" s="22" customFormat="1"/>
    <row r="2371" s="22" customFormat="1"/>
    <row r="2372" s="22" customFormat="1"/>
    <row r="2373" s="22" customFormat="1"/>
    <row r="2374" s="22" customFormat="1"/>
    <row r="2375" s="22" customFormat="1"/>
    <row r="2376" s="22" customFormat="1"/>
    <row r="2377" s="22" customFormat="1"/>
    <row r="2378" s="22" customFormat="1"/>
    <row r="2379" s="22" customFormat="1"/>
    <row r="2380" s="22" customFormat="1"/>
    <row r="2381" s="22" customFormat="1"/>
    <row r="2382" s="22" customFormat="1"/>
    <row r="2383" s="22" customFormat="1"/>
    <row r="2384" s="22" customFormat="1"/>
    <row r="2385" s="22" customFormat="1"/>
    <row r="2386" s="22" customFormat="1"/>
    <row r="2387" s="22" customFormat="1"/>
    <row r="2388" s="22" customFormat="1"/>
    <row r="2389" s="22" customFormat="1"/>
    <row r="2390" s="22" customFormat="1"/>
    <row r="2391" s="22" customFormat="1"/>
    <row r="2392" s="22" customFormat="1"/>
    <row r="2393" s="22" customFormat="1"/>
    <row r="2394" s="22" customFormat="1"/>
    <row r="2395" s="22" customFormat="1"/>
    <row r="2396" s="22" customFormat="1"/>
    <row r="2397" s="22" customFormat="1"/>
    <row r="2398" s="22" customFormat="1"/>
    <row r="2399" s="22" customFormat="1"/>
    <row r="2400" s="22" customFormat="1"/>
    <row r="2401" s="22" customFormat="1"/>
    <row r="2402" s="22" customFormat="1"/>
    <row r="2403" s="22" customFormat="1"/>
    <row r="2404" s="22" customFormat="1"/>
    <row r="2405" s="22" customFormat="1"/>
    <row r="2406" s="22" customFormat="1"/>
    <row r="2407" s="22" customFormat="1"/>
    <row r="2408" s="22" customFormat="1"/>
    <row r="2409" s="22" customFormat="1"/>
    <row r="2410" s="22" customFormat="1"/>
    <row r="2411" s="22" customFormat="1"/>
    <row r="2412" s="22" customFormat="1"/>
    <row r="2413" s="22" customFormat="1"/>
    <row r="2414" s="22" customFormat="1"/>
    <row r="2415" s="22" customFormat="1"/>
    <row r="2416" s="22" customFormat="1"/>
    <row r="2417" s="22" customFormat="1"/>
    <row r="2418" s="22" customFormat="1"/>
    <row r="2419" s="22" customFormat="1"/>
    <row r="2420" s="22" customFormat="1"/>
    <row r="2421" s="22" customFormat="1"/>
    <row r="2422" s="22" customFormat="1"/>
    <row r="2423" s="22" customFormat="1"/>
    <row r="2424" s="22" customFormat="1"/>
    <row r="2425" s="22" customFormat="1"/>
    <row r="2426" s="22" customFormat="1"/>
    <row r="2427" s="22" customFormat="1"/>
    <row r="2428" s="22" customFormat="1"/>
    <row r="2429" s="22" customFormat="1"/>
    <row r="2430" s="22" customFormat="1"/>
    <row r="2431" s="22" customFormat="1"/>
    <row r="2432" s="22" customFormat="1"/>
    <row r="2433" s="22" customFormat="1"/>
    <row r="2434" s="22" customFormat="1"/>
    <row r="2435" s="22" customFormat="1"/>
    <row r="2436" s="22" customFormat="1"/>
    <row r="2437" s="22" customFormat="1"/>
    <row r="2438" s="22" customFormat="1"/>
    <row r="2439" s="22" customFormat="1"/>
    <row r="2440" s="22" customFormat="1"/>
    <row r="2441" s="22" customFormat="1"/>
    <row r="2442" s="22" customFormat="1"/>
    <row r="2443" s="22" customFormat="1"/>
    <row r="2444" s="22" customFormat="1"/>
    <row r="2445" s="22" customFormat="1"/>
    <row r="2446" s="22" customFormat="1"/>
    <row r="2447" s="22" customFormat="1"/>
    <row r="2448" s="22" customFormat="1"/>
    <row r="2449" s="22" customFormat="1"/>
    <row r="2450" s="22" customFormat="1"/>
    <row r="2451" s="22" customFormat="1"/>
    <row r="2452" s="22" customFormat="1"/>
    <row r="2453" s="22" customFormat="1"/>
    <row r="2454" s="22" customFormat="1"/>
    <row r="2455" s="22" customFormat="1"/>
    <row r="2456" s="22" customFormat="1"/>
    <row r="2457" s="22" customFormat="1"/>
    <row r="2458" s="22" customFormat="1"/>
    <row r="2459" s="22" customFormat="1"/>
    <row r="2460" s="22" customFormat="1"/>
    <row r="2461" s="22" customFormat="1"/>
    <row r="2462" s="22" customFormat="1"/>
    <row r="2463" s="22" customFormat="1"/>
    <row r="2464" s="22" customFormat="1"/>
    <row r="2465" s="22" customFormat="1"/>
    <row r="2466" s="22" customFormat="1"/>
    <row r="2467" s="22" customFormat="1"/>
    <row r="2468" s="22" customFormat="1"/>
    <row r="2469" s="22" customFormat="1"/>
    <row r="2470" s="22" customFormat="1"/>
    <row r="2471" s="22" customFormat="1"/>
    <row r="2472" s="22" customFormat="1"/>
    <row r="2473" s="22" customFormat="1"/>
    <row r="2474" s="22" customFormat="1"/>
    <row r="2475" s="22" customFormat="1"/>
    <row r="2476" s="22" customFormat="1"/>
    <row r="2477" s="22" customFormat="1"/>
    <row r="2478" s="22" customFormat="1"/>
    <row r="2479" s="22" customFormat="1"/>
    <row r="2480" s="22" customFormat="1"/>
    <row r="2481" s="22" customFormat="1"/>
    <row r="2482" s="22" customFormat="1"/>
    <row r="2483" s="22" customFormat="1"/>
    <row r="2484" s="22" customFormat="1"/>
    <row r="2485" s="22" customFormat="1"/>
    <row r="2486" s="22" customFormat="1"/>
    <row r="2487" s="22" customFormat="1"/>
    <row r="2488" s="22" customFormat="1"/>
    <row r="2489" s="22" customFormat="1"/>
    <row r="2490" s="22" customFormat="1"/>
    <row r="2491" s="22" customFormat="1"/>
    <row r="2492" s="22" customFormat="1"/>
    <row r="2493" s="22" customFormat="1"/>
    <row r="2494" s="22" customFormat="1"/>
    <row r="2495" s="22" customFormat="1"/>
    <row r="2496" s="22" customFormat="1"/>
    <row r="2497" s="22" customFormat="1"/>
    <row r="2498" s="22" customFormat="1"/>
    <row r="2499" s="22" customFormat="1"/>
    <row r="2500" s="22" customFormat="1"/>
    <row r="2501" s="22" customFormat="1"/>
    <row r="2502" s="22" customFormat="1"/>
    <row r="2503" s="22" customFormat="1"/>
    <row r="2504" s="22" customFormat="1"/>
    <row r="2505" s="22" customFormat="1"/>
    <row r="2506" s="22" customFormat="1"/>
    <row r="2507" s="22" customFormat="1"/>
    <row r="2508" s="22" customFormat="1"/>
    <row r="2509" s="22" customFormat="1"/>
    <row r="2510" s="22" customFormat="1"/>
    <row r="2511" s="22" customFormat="1"/>
    <row r="2512" s="22" customFormat="1"/>
    <row r="2513" s="22" customFormat="1"/>
    <row r="2514" s="22" customFormat="1"/>
    <row r="2515" s="22" customFormat="1"/>
    <row r="2516" s="22" customFormat="1"/>
    <row r="2517" s="22" customFormat="1"/>
    <row r="2518" s="22" customFormat="1"/>
    <row r="2519" s="22" customFormat="1"/>
    <row r="2520" s="22" customFormat="1"/>
    <row r="2521" s="22" customFormat="1"/>
    <row r="2522" s="22" customFormat="1"/>
    <row r="2523" s="22" customFormat="1"/>
    <row r="2524" s="22" customFormat="1"/>
    <row r="2525" s="22" customFormat="1"/>
    <row r="2526" s="22" customFormat="1"/>
    <row r="2527" s="22" customFormat="1"/>
    <row r="2528" s="22" customFormat="1"/>
    <row r="2529" s="22" customFormat="1"/>
    <row r="2530" s="22" customFormat="1"/>
    <row r="2531" s="22" customFormat="1"/>
    <row r="2532" s="22" customFormat="1"/>
    <row r="2533" s="22" customFormat="1"/>
    <row r="2534" s="22" customFormat="1"/>
    <row r="2535" s="22" customFormat="1"/>
    <row r="2536" s="22" customFormat="1"/>
    <row r="2537" s="22" customFormat="1"/>
    <row r="2538" s="22" customFormat="1"/>
    <row r="2539" s="22" customFormat="1"/>
    <row r="2540" s="22" customFormat="1"/>
    <row r="2541" s="22" customFormat="1"/>
    <row r="2542" s="22" customFormat="1"/>
    <row r="2543" s="22" customFormat="1"/>
    <row r="2544" s="22" customFormat="1"/>
    <row r="2545" s="22" customFormat="1"/>
    <row r="2546" s="22" customFormat="1"/>
    <row r="2547" s="22" customFormat="1"/>
    <row r="2548" s="22" customFormat="1"/>
    <row r="2549" s="22" customFormat="1"/>
    <row r="2550" s="22" customFormat="1"/>
    <row r="2551" s="22" customFormat="1"/>
    <row r="2552" s="22" customFormat="1"/>
    <row r="2553" s="22" customFormat="1"/>
    <row r="2554" s="22" customFormat="1"/>
    <row r="2555" s="22" customFormat="1"/>
    <row r="2556" s="22" customFormat="1"/>
    <row r="2557" s="22" customFormat="1"/>
    <row r="2558" s="22" customFormat="1"/>
    <row r="2559" s="22" customFormat="1"/>
    <row r="2560" s="22" customFormat="1"/>
    <row r="2561" s="22" customFormat="1"/>
    <row r="2562" s="22" customFormat="1"/>
    <row r="2563" s="22" customFormat="1"/>
    <row r="2564" s="22" customFormat="1"/>
    <row r="2565" s="22" customFormat="1"/>
    <row r="2566" s="22" customFormat="1"/>
    <row r="2567" s="22" customFormat="1"/>
    <row r="2568" s="22" customFormat="1"/>
    <row r="2569" s="22" customFormat="1"/>
    <row r="2570" s="22" customFormat="1"/>
    <row r="2571" s="22" customFormat="1"/>
    <row r="2572" s="22" customFormat="1"/>
    <row r="2573" s="22" customFormat="1"/>
    <row r="2574" s="22" customFormat="1"/>
    <row r="2575" s="22" customFormat="1"/>
    <row r="2576" s="22" customFormat="1"/>
    <row r="2577" s="22" customFormat="1"/>
    <row r="2578" s="22" customFormat="1"/>
    <row r="2579" s="22" customFormat="1"/>
    <row r="2580" s="22" customFormat="1"/>
    <row r="2581" s="22" customFormat="1"/>
    <row r="2582" s="22" customFormat="1"/>
    <row r="2583" s="22" customFormat="1"/>
    <row r="2584" s="22" customFormat="1"/>
    <row r="2585" s="22" customFormat="1"/>
    <row r="2586" s="22" customFormat="1"/>
    <row r="2587" s="22" customFormat="1"/>
    <row r="2588" s="22" customFormat="1"/>
    <row r="2589" s="22" customFormat="1"/>
    <row r="2590" s="22" customFormat="1"/>
    <row r="2591" s="22" customFormat="1"/>
    <row r="2592" s="22" customFormat="1"/>
    <row r="2593" s="22" customFormat="1"/>
    <row r="2594" s="22" customFormat="1"/>
    <row r="2595" s="22" customFormat="1"/>
    <row r="2596" s="22" customFormat="1"/>
    <row r="2597" s="22" customFormat="1"/>
    <row r="2598" s="22" customFormat="1"/>
    <row r="2599" s="22" customFormat="1"/>
    <row r="2600" s="22" customFormat="1"/>
    <row r="2601" s="22" customFormat="1"/>
    <row r="2602" s="22" customFormat="1"/>
    <row r="2603" s="22" customFormat="1"/>
    <row r="2604" s="22" customFormat="1"/>
    <row r="2605" s="22" customFormat="1"/>
    <row r="2606" s="22" customFormat="1"/>
    <row r="2607" s="22" customFormat="1"/>
    <row r="2608" s="22" customFormat="1"/>
    <row r="2609" s="22" customFormat="1"/>
    <row r="2610" s="22" customFormat="1"/>
    <row r="2611" s="22" customFormat="1"/>
    <row r="2612" s="22" customFormat="1"/>
    <row r="2613" s="22" customFormat="1"/>
    <row r="2614" s="22" customFormat="1"/>
    <row r="2615" s="22" customFormat="1"/>
    <row r="2616" s="22" customFormat="1"/>
    <row r="2617" s="22" customFormat="1"/>
    <row r="2618" s="22" customFormat="1"/>
    <row r="2619" s="22" customFormat="1"/>
    <row r="2620" s="22" customFormat="1"/>
    <row r="2621" s="22" customFormat="1"/>
    <row r="2622" s="22" customFormat="1"/>
    <row r="2623" s="22" customFormat="1"/>
    <row r="2624" s="22" customFormat="1"/>
    <row r="2625" s="22" customFormat="1"/>
    <row r="2626" s="22" customFormat="1"/>
    <row r="2627" s="22" customFormat="1"/>
    <row r="2628" s="22" customFormat="1"/>
    <row r="2629" s="22" customFormat="1"/>
    <row r="2630" s="22" customFormat="1"/>
    <row r="2631" s="22" customFormat="1"/>
    <row r="2632" s="22" customFormat="1"/>
    <row r="2633" s="22" customFormat="1"/>
    <row r="2634" s="22" customFormat="1"/>
    <row r="2635" s="22" customFormat="1"/>
    <row r="2636" s="22" customFormat="1"/>
    <row r="2637" s="22" customFormat="1"/>
    <row r="2638" s="22" customFormat="1"/>
    <row r="2639" s="22" customFormat="1"/>
    <row r="2640" s="22" customFormat="1"/>
    <row r="2641" s="22" customFormat="1"/>
    <row r="2642" s="22" customFormat="1"/>
    <row r="2643" s="22" customFormat="1"/>
    <row r="2644" s="22" customFormat="1"/>
    <row r="2645" s="22" customFormat="1"/>
    <row r="2646" s="22" customFormat="1"/>
    <row r="2647" s="22" customFormat="1"/>
    <row r="2648" s="22" customFormat="1"/>
    <row r="2649" s="22" customFormat="1"/>
    <row r="2650" s="22" customFormat="1"/>
    <row r="2651" s="22" customFormat="1"/>
    <row r="2652" s="22" customFormat="1"/>
    <row r="2653" s="22" customFormat="1"/>
    <row r="2654" s="22" customFormat="1"/>
    <row r="2655" s="22" customFormat="1"/>
    <row r="2656" s="22" customFormat="1"/>
    <row r="2657" s="22" customFormat="1"/>
    <row r="2658" s="22" customFormat="1"/>
    <row r="2659" s="22" customFormat="1"/>
    <row r="2660" s="22" customFormat="1"/>
    <row r="2661" s="22" customFormat="1"/>
    <row r="2662" s="22" customFormat="1"/>
    <row r="2663" s="22" customFormat="1"/>
    <row r="2664" s="22" customFormat="1"/>
    <row r="2665" s="22" customFormat="1"/>
    <row r="2666" s="22" customFormat="1"/>
    <row r="2667" s="22" customFormat="1"/>
    <row r="2668" s="22" customFormat="1"/>
    <row r="2669" s="22" customFormat="1"/>
    <row r="2670" s="22" customFormat="1"/>
    <row r="2671" s="22" customFormat="1"/>
    <row r="2672" s="22" customFormat="1"/>
    <row r="2673" s="22" customFormat="1"/>
    <row r="2674" s="22" customFormat="1"/>
    <row r="2675" s="22" customFormat="1"/>
    <row r="2676" s="22" customFormat="1"/>
    <row r="2677" s="22" customFormat="1"/>
    <row r="2678" s="22" customFormat="1"/>
    <row r="2679" s="22" customFormat="1"/>
    <row r="2680" s="22" customFormat="1"/>
    <row r="2681" s="22" customFormat="1"/>
    <row r="2682" s="22" customFormat="1"/>
    <row r="2683" s="22" customFormat="1"/>
    <row r="2684" s="22" customFormat="1"/>
    <row r="2685" s="22" customFormat="1"/>
    <row r="2686" s="22" customFormat="1"/>
    <row r="2687" s="22" customFormat="1"/>
    <row r="2688" s="22" customFormat="1"/>
    <row r="2689" s="22" customFormat="1"/>
    <row r="2690" s="22" customFormat="1"/>
    <row r="2691" s="22" customFormat="1"/>
    <row r="2692" s="22" customFormat="1"/>
    <row r="2693" s="22" customFormat="1"/>
    <row r="2694" s="22" customFormat="1"/>
    <row r="2695" s="22" customFormat="1"/>
    <row r="2696" s="22" customFormat="1"/>
    <row r="2697" s="22" customFormat="1"/>
    <row r="2698" s="22" customFormat="1"/>
    <row r="2699" s="22" customFormat="1"/>
    <row r="2700" s="22" customFormat="1"/>
    <row r="2701" s="22" customFormat="1"/>
    <row r="2702" s="22" customFormat="1"/>
    <row r="2703" s="22" customFormat="1"/>
    <row r="2704" s="22" customFormat="1"/>
    <row r="2705" s="22" customFormat="1"/>
    <row r="2706" s="22" customFormat="1"/>
    <row r="2707" s="22" customFormat="1"/>
    <row r="2708" s="22" customFormat="1"/>
    <row r="2709" s="22" customFormat="1"/>
    <row r="2710" s="22" customFormat="1"/>
    <row r="2711" s="22" customFormat="1"/>
    <row r="2712" s="22" customFormat="1"/>
    <row r="2713" s="22" customFormat="1"/>
    <row r="2714" s="22" customFormat="1"/>
    <row r="2715" s="22" customFormat="1"/>
    <row r="2716" s="22" customFormat="1"/>
    <row r="2717" s="22" customFormat="1"/>
    <row r="2718" s="22" customFormat="1"/>
    <row r="2719" s="22" customFormat="1"/>
    <row r="2720" s="22" customFormat="1"/>
    <row r="2721" s="22" customFormat="1"/>
    <row r="2722" s="22" customFormat="1"/>
    <row r="2723" s="22" customFormat="1"/>
    <row r="2724" s="22" customFormat="1"/>
    <row r="2725" s="22" customFormat="1"/>
    <row r="2726" s="22" customFormat="1"/>
    <row r="2727" s="22" customFormat="1"/>
    <row r="2728" s="22" customFormat="1"/>
    <row r="2729" s="22" customFormat="1"/>
    <row r="2730" s="22" customFormat="1"/>
    <row r="2731" s="22" customFormat="1"/>
    <row r="2732" s="22" customFormat="1"/>
    <row r="2733" s="22" customFormat="1"/>
    <row r="2734" s="22" customFormat="1"/>
    <row r="2735" s="22" customFormat="1"/>
    <row r="2736" s="22" customFormat="1"/>
    <row r="2737" s="22" customFormat="1"/>
    <row r="2738" s="22" customFormat="1"/>
    <row r="2739" s="22" customFormat="1"/>
    <row r="2740" s="22" customFormat="1"/>
    <row r="2741" s="22" customFormat="1"/>
    <row r="2742" s="22" customFormat="1"/>
    <row r="2743" s="22" customFormat="1"/>
    <row r="2744" s="22" customFormat="1"/>
    <row r="2745" s="22" customFormat="1"/>
    <row r="2746" s="22" customFormat="1"/>
    <row r="2747" s="22" customFormat="1"/>
    <row r="2748" s="22" customFormat="1"/>
    <row r="2749" s="22" customFormat="1"/>
    <row r="2750" s="22" customFormat="1"/>
    <row r="2751" s="22" customFormat="1"/>
    <row r="2752" s="22" customFormat="1"/>
    <row r="2753" s="22" customFormat="1"/>
    <row r="2754" s="22" customFormat="1"/>
    <row r="2755" s="22" customFormat="1"/>
    <row r="2756" s="22" customFormat="1"/>
    <row r="2757" s="22" customFormat="1"/>
    <row r="2758" s="22" customFormat="1"/>
    <row r="2759" s="22" customFormat="1"/>
    <row r="2760" s="22" customFormat="1"/>
    <row r="2761" s="22" customFormat="1"/>
    <row r="2762" s="22" customFormat="1"/>
    <row r="2763" s="22" customFormat="1"/>
    <row r="2764" s="22" customFormat="1"/>
    <row r="2765" s="22" customFormat="1"/>
    <row r="2766" s="22" customFormat="1"/>
    <row r="2767" s="22" customFormat="1"/>
    <row r="2768" s="22" customFormat="1"/>
    <row r="2769" s="22" customFormat="1"/>
    <row r="2770" s="22" customFormat="1"/>
    <row r="2771" s="22" customFormat="1"/>
    <row r="2772" s="22" customFormat="1"/>
    <row r="2773" s="22" customFormat="1"/>
    <row r="2774" s="22" customFormat="1"/>
    <row r="2775" s="22" customFormat="1"/>
    <row r="2776" s="22" customFormat="1"/>
    <row r="2777" s="22" customFormat="1"/>
    <row r="2778" s="22" customFormat="1"/>
    <row r="2779" s="22" customFormat="1"/>
    <row r="2780" s="22" customFormat="1"/>
    <row r="2781" s="22" customFormat="1"/>
    <row r="2782" s="22" customFormat="1"/>
    <row r="2783" s="22" customFormat="1"/>
    <row r="2784" s="22" customFormat="1"/>
    <row r="2785" s="22" customFormat="1"/>
    <row r="2786" s="22" customFormat="1"/>
    <row r="2787" s="22" customFormat="1"/>
    <row r="2788" s="22" customFormat="1"/>
    <row r="2789" s="22" customFormat="1"/>
    <row r="2790" s="22" customFormat="1"/>
    <row r="2791" s="22" customFormat="1"/>
    <row r="2792" s="22" customFormat="1"/>
    <row r="2793" s="22" customFormat="1"/>
    <row r="2794" s="22" customFormat="1"/>
    <row r="2795" s="22" customFormat="1"/>
    <row r="2796" s="22" customFormat="1"/>
    <row r="2797" s="22" customFormat="1"/>
    <row r="2798" s="22" customFormat="1"/>
    <row r="2799" s="22" customFormat="1"/>
    <row r="2800" s="22" customFormat="1"/>
    <row r="2801" s="22" customFormat="1"/>
    <row r="2802" s="22" customFormat="1"/>
    <row r="2803" s="22" customFormat="1"/>
    <row r="2804" s="22" customFormat="1"/>
    <row r="2805" s="22" customFormat="1"/>
    <row r="2806" s="22" customFormat="1"/>
    <row r="2807" s="22" customFormat="1"/>
    <row r="2808" s="22" customFormat="1"/>
    <row r="2809" s="22" customFormat="1"/>
    <row r="2810" s="22" customFormat="1"/>
    <row r="2811" s="22" customFormat="1"/>
    <row r="2812" s="22" customFormat="1"/>
    <row r="2813" s="22" customFormat="1"/>
    <row r="2814" s="22" customFormat="1"/>
    <row r="2815" s="22" customFormat="1"/>
    <row r="2816" s="22" customFormat="1"/>
    <row r="2817" s="22" customFormat="1"/>
    <row r="2818" s="22" customFormat="1"/>
    <row r="2819" s="22" customFormat="1"/>
    <row r="2820" s="22" customFormat="1"/>
    <row r="2821" s="22" customFormat="1"/>
    <row r="2822" s="22" customFormat="1"/>
    <row r="2823" s="22" customFormat="1"/>
    <row r="2824" s="22" customFormat="1"/>
    <row r="2825" s="22" customFormat="1"/>
    <row r="2826" s="22" customFormat="1"/>
    <row r="2827" s="22" customFormat="1"/>
    <row r="2828" s="22" customFormat="1"/>
    <row r="2829" s="22" customFormat="1"/>
    <row r="2830" s="22" customFormat="1"/>
    <row r="2831" s="22" customFormat="1"/>
    <row r="2832" s="22" customFormat="1"/>
    <row r="2833" s="22" customFormat="1"/>
    <row r="2834" s="22" customFormat="1"/>
    <row r="2835" s="22" customFormat="1"/>
    <row r="2836" s="22" customFormat="1"/>
    <row r="2837" s="22" customFormat="1"/>
    <row r="2838" s="22" customFormat="1"/>
    <row r="2839" s="22" customFormat="1"/>
    <row r="2840" s="22" customFormat="1"/>
    <row r="2841" s="22" customFormat="1"/>
    <row r="2842" s="22" customFormat="1"/>
    <row r="2843" s="22" customFormat="1"/>
    <row r="2844" s="22" customFormat="1"/>
    <row r="2845" s="22" customFormat="1"/>
    <row r="2846" s="22" customFormat="1"/>
    <row r="2847" s="22" customFormat="1"/>
    <row r="2848" s="22" customFormat="1"/>
    <row r="2849" s="22" customFormat="1"/>
    <row r="2850" s="22" customFormat="1"/>
    <row r="2851" s="22" customFormat="1"/>
    <row r="2852" s="22" customFormat="1"/>
    <row r="2853" s="22" customFormat="1"/>
    <row r="2854" s="22" customFormat="1"/>
    <row r="2855" s="22" customFormat="1"/>
    <row r="2856" s="22" customFormat="1"/>
    <row r="2857" s="22" customFormat="1"/>
    <row r="2858" s="22" customFormat="1"/>
    <row r="2859" s="22" customFormat="1"/>
    <row r="2860" s="22" customFormat="1"/>
    <row r="2861" s="22" customFormat="1"/>
    <row r="2862" s="22" customFormat="1"/>
    <row r="2863" s="22" customFormat="1"/>
    <row r="2864" s="22" customFormat="1"/>
    <row r="2865" s="22" customFormat="1"/>
    <row r="2866" s="22" customFormat="1"/>
    <row r="2867" s="22" customFormat="1"/>
    <row r="2868" s="22" customFormat="1"/>
    <row r="2869" s="22" customFormat="1"/>
    <row r="2870" s="22" customFormat="1"/>
    <row r="2871" s="22" customFormat="1"/>
    <row r="2872" s="22" customFormat="1"/>
    <row r="2873" s="22" customFormat="1"/>
    <row r="2874" s="22" customFormat="1"/>
    <row r="2875" s="22" customFormat="1"/>
    <row r="2876" s="22" customFormat="1"/>
    <row r="2877" s="22" customFormat="1"/>
    <row r="2878" s="22" customFormat="1"/>
    <row r="2879" s="22" customFormat="1"/>
    <row r="2880" s="22" customFormat="1"/>
    <row r="2881" s="22" customFormat="1"/>
    <row r="2882" s="22" customFormat="1"/>
    <row r="2883" s="22" customFormat="1"/>
    <row r="2884" s="22" customFormat="1"/>
    <row r="2885" s="22" customFormat="1"/>
    <row r="2886" s="22" customFormat="1"/>
    <row r="2887" s="22" customFormat="1"/>
    <row r="2888" s="22" customFormat="1"/>
    <row r="2889" s="22" customFormat="1"/>
    <row r="2890" s="22" customFormat="1"/>
    <row r="2891" s="22" customFormat="1"/>
    <row r="2892" s="22" customFormat="1"/>
    <row r="2893" s="22" customFormat="1"/>
    <row r="2894" s="22" customFormat="1"/>
    <row r="2895" s="22" customFormat="1"/>
    <row r="2896" s="22" customFormat="1"/>
    <row r="2897" s="22" customFormat="1"/>
    <row r="2898" s="22" customFormat="1"/>
    <row r="2899" s="22" customFormat="1"/>
    <row r="2900" s="22" customFormat="1"/>
    <row r="2901" s="22" customFormat="1"/>
    <row r="2902" s="22" customFormat="1"/>
    <row r="2903" s="22" customFormat="1"/>
    <row r="2904" s="22" customFormat="1"/>
    <row r="2905" s="22" customFormat="1"/>
    <row r="2906" s="22" customFormat="1"/>
    <row r="2907" s="22" customFormat="1"/>
    <row r="2908" s="22" customFormat="1"/>
    <row r="2909" s="22" customFormat="1"/>
    <row r="2910" s="22" customFormat="1"/>
    <row r="2911" s="22" customFormat="1"/>
    <row r="2912" s="22" customFormat="1"/>
    <row r="2913" s="22" customFormat="1"/>
    <row r="2914" s="22" customFormat="1"/>
    <row r="2915" s="22" customFormat="1"/>
    <row r="2916" s="22" customFormat="1"/>
    <row r="2917" s="22" customFormat="1"/>
    <row r="2918" s="22" customFormat="1"/>
    <row r="2919" s="22" customFormat="1"/>
    <row r="2920" s="22" customFormat="1"/>
    <row r="2921" s="22" customFormat="1"/>
    <row r="2922" s="22" customFormat="1"/>
    <row r="2923" s="22" customFormat="1"/>
    <row r="2924" s="22" customFormat="1"/>
    <row r="2925" s="22" customFormat="1"/>
    <row r="2926" s="22" customFormat="1"/>
    <row r="2927" s="22" customFormat="1"/>
    <row r="2928" s="22" customFormat="1"/>
    <row r="2929" s="22" customFormat="1"/>
    <row r="2930" s="22" customFormat="1"/>
    <row r="2931" s="22" customFormat="1"/>
    <row r="2932" s="22" customFormat="1"/>
    <row r="2933" s="22" customFormat="1"/>
    <row r="2934" s="22" customFormat="1"/>
    <row r="2935" s="22" customFormat="1"/>
    <row r="2936" s="22" customFormat="1"/>
    <row r="2937" s="22" customFormat="1"/>
    <row r="2938" s="22" customFormat="1"/>
    <row r="2939" s="22" customFormat="1"/>
    <row r="2940" s="22" customFormat="1"/>
    <row r="2941" s="22" customFormat="1"/>
    <row r="2942" s="22" customFormat="1"/>
    <row r="2943" s="22" customFormat="1"/>
    <row r="2944" s="22" customFormat="1"/>
    <row r="2945" s="22" customFormat="1"/>
    <row r="2946" s="22" customFormat="1"/>
    <row r="2947" s="22" customFormat="1"/>
    <row r="2948" s="22" customFormat="1"/>
    <row r="2949" s="22" customFormat="1"/>
    <row r="2950" s="22" customFormat="1"/>
    <row r="2951" s="22" customFormat="1"/>
    <row r="2952" s="22" customFormat="1"/>
    <row r="2953" s="22" customFormat="1"/>
    <row r="2954" s="22" customFormat="1"/>
    <row r="2955" s="22" customFormat="1"/>
    <row r="2956" s="22" customFormat="1"/>
    <row r="2957" s="22" customFormat="1"/>
    <row r="2958" s="22" customFormat="1"/>
    <row r="2959" s="22" customFormat="1"/>
    <row r="2960" s="22" customFormat="1"/>
    <row r="2961" s="22" customFormat="1"/>
    <row r="2962" s="22" customFormat="1"/>
    <row r="2963" s="22" customFormat="1"/>
    <row r="2964" s="22" customFormat="1"/>
    <row r="2965" s="22" customFormat="1"/>
    <row r="2966" s="22" customFormat="1"/>
    <row r="2967" s="22" customFormat="1"/>
    <row r="2968" s="22" customFormat="1"/>
    <row r="2969" s="22" customFormat="1"/>
    <row r="2970" s="22" customFormat="1"/>
    <row r="2971" s="22" customFormat="1"/>
    <row r="2972" s="22" customFormat="1"/>
    <row r="2973" s="22" customFormat="1"/>
    <row r="2974" s="22" customFormat="1"/>
    <row r="2975" s="22" customFormat="1"/>
    <row r="2976" s="22" customFormat="1"/>
    <row r="2977" s="22" customFormat="1"/>
    <row r="2978" s="22" customFormat="1"/>
    <row r="2979" s="22" customFormat="1"/>
    <row r="2980" s="22" customFormat="1"/>
    <row r="2981" s="22" customFormat="1"/>
    <row r="2982" s="22" customFormat="1"/>
    <row r="2983" s="22" customFormat="1"/>
    <row r="2984" s="22" customFormat="1"/>
    <row r="2985" s="22" customFormat="1"/>
    <row r="2986" s="22" customFormat="1"/>
    <row r="2987" s="22" customFormat="1"/>
    <row r="2988" s="22" customFormat="1"/>
    <row r="2989" s="22" customFormat="1"/>
    <row r="2990" s="22" customFormat="1"/>
    <row r="2991" s="22" customFormat="1"/>
    <row r="2992" s="22" customFormat="1"/>
    <row r="2993" s="22" customFormat="1"/>
    <row r="2994" s="22" customFormat="1"/>
    <row r="2995" s="22" customFormat="1"/>
    <row r="2996" s="22" customFormat="1"/>
    <row r="2997" s="22" customFormat="1"/>
    <row r="2998" s="22" customFormat="1"/>
    <row r="2999" s="22" customFormat="1"/>
    <row r="3000" s="22" customFormat="1"/>
    <row r="3001" s="22" customFormat="1"/>
    <row r="3002" s="22" customFormat="1"/>
    <row r="3003" s="22" customFormat="1"/>
    <row r="3004" s="22" customFormat="1"/>
    <row r="3005" s="22" customFormat="1"/>
    <row r="3006" s="22" customFormat="1"/>
    <row r="3007" s="22" customFormat="1"/>
    <row r="3008" s="22" customFormat="1"/>
    <row r="3009" s="22" customFormat="1"/>
    <row r="3010" s="22" customFormat="1"/>
    <row r="3011" s="22" customFormat="1"/>
    <row r="3012" s="22" customFormat="1"/>
    <row r="3013" s="22" customFormat="1"/>
    <row r="3014" s="22" customFormat="1"/>
    <row r="3015" s="22" customFormat="1"/>
    <row r="3016" s="22" customFormat="1"/>
    <row r="3017" s="22" customFormat="1"/>
    <row r="3018" s="22" customFormat="1"/>
    <row r="3019" s="22" customFormat="1"/>
    <row r="3020" s="22" customFormat="1"/>
    <row r="3021" s="22" customFormat="1"/>
    <row r="3022" s="22" customFormat="1"/>
    <row r="3023" s="22" customFormat="1"/>
    <row r="3024" s="22" customFormat="1"/>
    <row r="3025" s="22" customFormat="1"/>
    <row r="3026" s="22" customFormat="1"/>
    <row r="3027" s="22" customFormat="1"/>
    <row r="3028" s="22" customFormat="1"/>
    <row r="3029" s="22" customFormat="1"/>
    <row r="3030" s="22" customFormat="1"/>
    <row r="3031" s="22" customFormat="1"/>
    <row r="3032" s="22" customFormat="1"/>
    <row r="3033" s="22" customFormat="1"/>
    <row r="3034" s="22" customFormat="1"/>
    <row r="3035" s="22" customFormat="1"/>
    <row r="3036" s="22" customFormat="1"/>
    <row r="3037" s="22" customFormat="1"/>
    <row r="3038" s="22" customFormat="1"/>
    <row r="3039" s="22" customFormat="1"/>
    <row r="3040" s="22" customFormat="1"/>
    <row r="3041" s="22" customFormat="1"/>
    <row r="3042" s="22" customFormat="1"/>
    <row r="3043" s="22" customFormat="1"/>
    <row r="3044" s="22" customFormat="1"/>
    <row r="3045" s="22" customFormat="1"/>
    <row r="3046" s="22" customFormat="1"/>
    <row r="3047" s="22" customFormat="1"/>
    <row r="3048" s="22" customFormat="1"/>
    <row r="3049" s="22" customFormat="1"/>
    <row r="3050" s="22" customFormat="1"/>
    <row r="3051" s="22" customFormat="1"/>
    <row r="3052" s="22" customFormat="1"/>
    <row r="3053" s="22" customFormat="1"/>
    <row r="3054" s="22" customFormat="1"/>
    <row r="3055" s="22" customFormat="1"/>
    <row r="3056" s="22" customFormat="1"/>
    <row r="3057" s="22" customFormat="1"/>
    <row r="3058" s="22" customFormat="1"/>
    <row r="3059" s="22" customFormat="1"/>
    <row r="3060" s="22" customFormat="1"/>
    <row r="3061" s="22" customFormat="1"/>
    <row r="3062" s="22" customFormat="1"/>
    <row r="3063" s="22" customFormat="1"/>
    <row r="3064" s="22" customFormat="1"/>
    <row r="3065" s="22" customFormat="1"/>
    <row r="3066" s="22" customFormat="1"/>
    <row r="3067" s="22" customFormat="1"/>
    <row r="3068" s="22" customFormat="1"/>
    <row r="3069" s="22" customFormat="1"/>
    <row r="3070" s="22" customFormat="1"/>
    <row r="3071" s="22" customFormat="1"/>
    <row r="3072" s="22" customFormat="1"/>
    <row r="3073" s="22" customFormat="1"/>
    <row r="3074" s="22" customFormat="1"/>
    <row r="3075" s="22" customFormat="1"/>
    <row r="3076" s="22" customFormat="1"/>
    <row r="3077" s="22" customFormat="1"/>
    <row r="3078" s="22" customFormat="1"/>
    <row r="3079" s="22" customFormat="1"/>
    <row r="3080" s="22" customFormat="1"/>
    <row r="3081" s="22" customFormat="1"/>
    <row r="3082" s="22" customFormat="1"/>
    <row r="3083" s="22" customFormat="1"/>
    <row r="3084" s="22" customFormat="1"/>
    <row r="3085" s="22" customFormat="1"/>
    <row r="3086" s="22" customFormat="1"/>
    <row r="3087" s="22" customFormat="1"/>
    <row r="3088" s="22" customFormat="1"/>
    <row r="3089" s="22" customFormat="1"/>
    <row r="3090" s="22" customFormat="1"/>
    <row r="3091" s="22" customFormat="1"/>
    <row r="3092" s="22" customFormat="1"/>
    <row r="3093" s="22" customFormat="1"/>
    <row r="3094" s="22" customFormat="1"/>
    <row r="3095" s="22" customFormat="1"/>
    <row r="3096" s="22" customFormat="1"/>
    <row r="3097" s="22" customFormat="1"/>
    <row r="3098" s="22" customFormat="1"/>
    <row r="3099" s="22" customFormat="1"/>
    <row r="3100" s="22" customFormat="1"/>
    <row r="3101" s="22" customFormat="1"/>
  </sheetData>
  <printOptions horizontalCentered="1"/>
  <pageMargins left="0.25" right="0.27" top="0.42" bottom="0.4" header="0.25" footer="0.24"/>
  <pageSetup scale="79" orientation="portrait" r:id="rId1"/>
  <headerFooter>
    <oddHeader>&amp;C&amp;"-,Bold"DEPARTAMENTO DE CORRECCION Y REHABILITACION</oddHeader>
    <oddFooter xml:space="preserve">&amp;L&amp;8Fuente: Informe de Recuento Diario,
Oficina de Control de Población&amp;R&amp;8Oficina de Desarrollo Prográmaticos
</oddFooter>
  </headerFooter>
  <drawing r:id="rId2"/>
</worksheet>
</file>

<file path=xl/worksheets/sheet6.xml><?xml version="1.0" encoding="utf-8"?>
<worksheet xmlns="http://schemas.openxmlformats.org/spreadsheetml/2006/main" xmlns:r="http://schemas.openxmlformats.org/officeDocument/2006/relationships">
  <dimension ref="A1:AB3083"/>
  <sheetViews>
    <sheetView workbookViewId="0">
      <selection activeCell="E8" sqref="E8"/>
    </sheetView>
  </sheetViews>
  <sheetFormatPr defaultRowHeight="15"/>
  <cols>
    <col min="1" max="1" width="36.5703125" customWidth="1"/>
    <col min="2" max="2" width="9" customWidth="1"/>
    <col min="3" max="14" width="6.7109375" customWidth="1"/>
    <col min="15" max="15" width="4.28515625" customWidth="1"/>
    <col min="16" max="16" width="7" customWidth="1"/>
    <col min="17" max="17" width="11.7109375" customWidth="1"/>
    <col min="18" max="18" width="7.140625" customWidth="1"/>
    <col min="19" max="19" width="4" customWidth="1"/>
    <col min="20" max="20" width="7.140625" customWidth="1"/>
    <col min="21" max="21" width="5" bestFit="1" customWidth="1"/>
    <col min="22" max="22" width="6" customWidth="1"/>
    <col min="23" max="23" width="4.5703125" bestFit="1" customWidth="1"/>
    <col min="24" max="24" width="6.140625" customWidth="1"/>
    <col min="25" max="25" width="5.140625" bestFit="1" customWidth="1"/>
    <col min="26" max="26" width="6.42578125" customWidth="1"/>
    <col min="27" max="27" width="4.28515625" bestFit="1" customWidth="1"/>
    <col min="28" max="28" width="6.85546875" customWidth="1"/>
  </cols>
  <sheetData>
    <row r="1" spans="1:28" ht="15" customHeight="1">
      <c r="A1" s="20" t="s">
        <v>330</v>
      </c>
      <c r="B1" s="20"/>
      <c r="C1" s="20"/>
      <c r="D1" s="20"/>
      <c r="E1" s="20"/>
      <c r="F1" s="20"/>
      <c r="G1" s="20"/>
      <c r="H1" s="20"/>
      <c r="I1" s="20"/>
      <c r="J1" s="20"/>
      <c r="K1" s="20"/>
      <c r="L1" s="20"/>
      <c r="M1" s="20"/>
      <c r="N1" s="20"/>
      <c r="O1" s="21"/>
    </row>
    <row r="2" spans="1:28" ht="15" customHeight="1" thickBot="1">
      <c r="A2" s="20" t="s">
        <v>320</v>
      </c>
      <c r="B2" s="20"/>
      <c r="C2" s="20"/>
      <c r="D2" s="20"/>
      <c r="E2" s="20"/>
      <c r="F2" s="20"/>
      <c r="G2" s="20"/>
      <c r="H2" s="20"/>
      <c r="I2" s="20"/>
      <c r="J2" s="20"/>
      <c r="K2" s="20"/>
      <c r="L2" s="20"/>
      <c r="M2" s="20"/>
      <c r="N2" s="20"/>
      <c r="O2" s="21"/>
    </row>
    <row r="3" spans="1:28" ht="22.5" customHeight="1" thickBot="1">
      <c r="A3" s="93" t="s">
        <v>173</v>
      </c>
      <c r="B3" s="94" t="s">
        <v>10</v>
      </c>
      <c r="C3" s="95" t="s">
        <v>50</v>
      </c>
      <c r="D3" s="95" t="s">
        <v>51</v>
      </c>
      <c r="E3" s="96" t="s">
        <v>52</v>
      </c>
      <c r="F3" s="96" t="s">
        <v>53</v>
      </c>
      <c r="G3" s="96" t="s">
        <v>54</v>
      </c>
      <c r="H3" s="96" t="s">
        <v>55</v>
      </c>
      <c r="I3" s="96" t="s">
        <v>56</v>
      </c>
      <c r="J3" s="95" t="s">
        <v>57</v>
      </c>
      <c r="K3" s="95" t="s">
        <v>58</v>
      </c>
      <c r="L3" s="95" t="s">
        <v>59</v>
      </c>
      <c r="M3" s="95" t="s">
        <v>60</v>
      </c>
      <c r="N3" s="97" t="s">
        <v>61</v>
      </c>
    </row>
    <row r="4" spans="1:28" ht="39.75" customHeight="1" thickTop="1" thickBot="1">
      <c r="A4" s="98" t="s">
        <v>64</v>
      </c>
      <c r="B4" s="99">
        <f t="shared" ref="B4:N4" si="0">SUM(B5,B9)</f>
        <v>0</v>
      </c>
      <c r="C4" s="100">
        <f t="shared" si="0"/>
        <v>0</v>
      </c>
      <c r="D4" s="101">
        <f t="shared" si="0"/>
        <v>0</v>
      </c>
      <c r="E4" s="101">
        <f t="shared" si="0"/>
        <v>0</v>
      </c>
      <c r="F4" s="101">
        <f t="shared" si="0"/>
        <v>0</v>
      </c>
      <c r="G4" s="101">
        <f t="shared" si="0"/>
        <v>0</v>
      </c>
      <c r="H4" s="101">
        <f t="shared" si="0"/>
        <v>0</v>
      </c>
      <c r="I4" s="101">
        <f t="shared" si="0"/>
        <v>0</v>
      </c>
      <c r="J4" s="101">
        <f t="shared" si="0"/>
        <v>0</v>
      </c>
      <c r="K4" s="101">
        <f t="shared" si="0"/>
        <v>0</v>
      </c>
      <c r="L4" s="101">
        <f t="shared" si="0"/>
        <v>0</v>
      </c>
      <c r="M4" s="101">
        <f t="shared" si="0"/>
        <v>0</v>
      </c>
      <c r="N4" s="102">
        <f t="shared" si="0"/>
        <v>0</v>
      </c>
      <c r="O4" s="103">
        <f>SUM(C4:N4)</f>
        <v>0</v>
      </c>
      <c r="S4" s="103"/>
      <c r="T4" s="103"/>
      <c r="U4" s="103"/>
      <c r="V4" s="103"/>
      <c r="W4" s="103"/>
      <c r="X4" s="103"/>
      <c r="Y4" s="103"/>
      <c r="Z4" s="103"/>
      <c r="AA4" s="103"/>
      <c r="AB4" s="103"/>
    </row>
    <row r="5" spans="1:28" ht="39.75" customHeight="1" thickTop="1" thickBot="1">
      <c r="A5" s="104" t="s">
        <v>172</v>
      </c>
      <c r="B5" s="105">
        <f t="shared" ref="B5" si="1">SUM(B6:B22)</f>
        <v>0</v>
      </c>
      <c r="C5" s="106">
        <f>SUM(C6:C9)</f>
        <v>0</v>
      </c>
      <c r="D5" s="106">
        <f t="shared" ref="D5:N5" si="2">SUM(D6:D9)</f>
        <v>0</v>
      </c>
      <c r="E5" s="106">
        <f t="shared" si="2"/>
        <v>0</v>
      </c>
      <c r="F5" s="106">
        <f t="shared" si="2"/>
        <v>0</v>
      </c>
      <c r="G5" s="106">
        <f t="shared" si="2"/>
        <v>0</v>
      </c>
      <c r="H5" s="106">
        <f t="shared" si="2"/>
        <v>0</v>
      </c>
      <c r="I5" s="106">
        <f t="shared" si="2"/>
        <v>0</v>
      </c>
      <c r="J5" s="106">
        <f t="shared" si="2"/>
        <v>0</v>
      </c>
      <c r="K5" s="106">
        <f t="shared" si="2"/>
        <v>0</v>
      </c>
      <c r="L5" s="106">
        <f t="shared" si="2"/>
        <v>0</v>
      </c>
      <c r="M5" s="106">
        <f t="shared" si="2"/>
        <v>0</v>
      </c>
      <c r="N5" s="107">
        <f t="shared" si="2"/>
        <v>0</v>
      </c>
      <c r="O5" s="103">
        <f>SUM(C5:N5)</f>
        <v>0</v>
      </c>
      <c r="Q5" s="108" t="s">
        <v>183</v>
      </c>
      <c r="S5" s="109"/>
      <c r="T5" s="109"/>
      <c r="U5" s="109"/>
      <c r="V5" s="109"/>
      <c r="W5" s="109"/>
      <c r="X5" s="109"/>
      <c r="Y5" s="109"/>
      <c r="Z5" s="109"/>
      <c r="AA5" s="109"/>
    </row>
    <row r="6" spans="1:28" ht="39.75" customHeight="1" thickBot="1">
      <c r="A6" s="126" t="s">
        <v>175</v>
      </c>
      <c r="B6" s="111">
        <f t="shared" ref="B6:B8" si="3">SUM(C6,D6,E6,F6,G6,H6,I6,J6,K6,L6,M6,N6)</f>
        <v>0</v>
      </c>
      <c r="C6" s="112"/>
      <c r="D6" s="112"/>
      <c r="E6" s="112"/>
      <c r="F6" s="112"/>
      <c r="G6" s="113"/>
      <c r="H6" s="113"/>
      <c r="I6" s="113"/>
      <c r="J6" s="113"/>
      <c r="K6" s="113"/>
      <c r="L6" s="113"/>
      <c r="M6" s="113"/>
      <c r="N6" s="114"/>
      <c r="P6" s="108" t="s">
        <v>50</v>
      </c>
      <c r="Q6" s="103">
        <f>SUM(C4)</f>
        <v>0</v>
      </c>
    </row>
    <row r="7" spans="1:28" ht="39.75" customHeight="1" thickBot="1">
      <c r="A7" s="145" t="s">
        <v>181</v>
      </c>
      <c r="B7" s="111">
        <f t="shared" si="3"/>
        <v>0</v>
      </c>
      <c r="C7" s="115"/>
      <c r="D7" s="115"/>
      <c r="E7" s="115"/>
      <c r="F7" s="115"/>
      <c r="G7" s="115"/>
      <c r="H7" s="115"/>
      <c r="I7" s="115"/>
      <c r="J7" s="115"/>
      <c r="K7" s="115"/>
      <c r="L7" s="116"/>
      <c r="M7" s="116"/>
      <c r="N7" s="117"/>
      <c r="P7" s="118" t="s">
        <v>51</v>
      </c>
      <c r="Q7" s="119">
        <f>SUM(D4)</f>
        <v>0</v>
      </c>
    </row>
    <row r="8" spans="1:28" ht="39.75" customHeight="1" thickTop="1" thickBot="1">
      <c r="A8" s="132" t="s">
        <v>331</v>
      </c>
      <c r="B8" s="111">
        <f t="shared" si="3"/>
        <v>0</v>
      </c>
      <c r="C8" s="112"/>
      <c r="D8" s="120"/>
      <c r="E8" s="120"/>
      <c r="F8" s="121"/>
      <c r="G8" s="121"/>
      <c r="H8" s="121"/>
      <c r="I8" s="121"/>
      <c r="J8" s="121"/>
      <c r="K8" s="121"/>
      <c r="L8" s="122"/>
      <c r="M8" s="122"/>
      <c r="N8" s="123"/>
      <c r="P8" s="124" t="s">
        <v>52</v>
      </c>
      <c r="Q8" s="125">
        <f>SUM(E4)</f>
        <v>0</v>
      </c>
    </row>
    <row r="9" spans="1:28" ht="39.75" customHeight="1" thickTop="1" thickBot="1">
      <c r="A9" s="165" t="s">
        <v>45</v>
      </c>
      <c r="B9" s="166"/>
      <c r="C9" s="167"/>
      <c r="D9" s="168"/>
      <c r="E9" s="168"/>
      <c r="F9" s="168"/>
      <c r="G9" s="169"/>
      <c r="H9" s="169"/>
      <c r="I9" s="169"/>
      <c r="J9" s="169"/>
      <c r="K9" s="169"/>
      <c r="L9" s="169"/>
      <c r="M9" s="169"/>
      <c r="N9" s="170"/>
      <c r="P9" s="124" t="s">
        <v>186</v>
      </c>
      <c r="Q9" s="103">
        <f>SUM(F4)</f>
        <v>0</v>
      </c>
    </row>
    <row r="10" spans="1:28" ht="15.75" customHeight="1" thickBot="1">
      <c r="A10" s="353" t="s">
        <v>332</v>
      </c>
      <c r="P10" s="130" t="s">
        <v>54</v>
      </c>
      <c r="Q10" s="103">
        <f>SUM(G4)</f>
        <v>0</v>
      </c>
    </row>
    <row r="11" spans="1:28" ht="15.75" customHeight="1">
      <c r="P11" s="130" t="s">
        <v>55</v>
      </c>
      <c r="Q11" s="103">
        <f>SUM(H4)</f>
        <v>0</v>
      </c>
    </row>
    <row r="12" spans="1:28" ht="15.75" customHeight="1" thickBot="1">
      <c r="P12" s="133" t="s">
        <v>56</v>
      </c>
      <c r="Q12" s="103">
        <f>SUM(I4)</f>
        <v>0</v>
      </c>
    </row>
    <row r="13" spans="1:28" ht="15.75" customHeight="1" thickBot="1">
      <c r="P13" s="141" t="s">
        <v>57</v>
      </c>
      <c r="Q13" s="103">
        <f>SUM(J4)</f>
        <v>0</v>
      </c>
    </row>
    <row r="14" spans="1:28" s="143" customFormat="1" ht="15.75" customHeight="1" thickBot="1">
      <c r="A14"/>
      <c r="B14"/>
      <c r="C14"/>
      <c r="D14"/>
      <c r="E14"/>
      <c r="F14"/>
      <c r="G14"/>
      <c r="H14"/>
      <c r="I14"/>
      <c r="J14"/>
      <c r="K14"/>
      <c r="L14"/>
      <c r="M14"/>
      <c r="N14"/>
      <c r="P14" s="144" t="s">
        <v>58</v>
      </c>
      <c r="Q14" s="103">
        <f>SUM(K4)</f>
        <v>0</v>
      </c>
      <c r="R14"/>
    </row>
    <row r="15" spans="1:28" ht="15.75" customHeight="1" thickBot="1">
      <c r="P15" s="144" t="s">
        <v>59</v>
      </c>
      <c r="Q15" s="103">
        <f>SUM(L4)</f>
        <v>0</v>
      </c>
    </row>
    <row r="16" spans="1:28" ht="15.75" customHeight="1">
      <c r="P16" s="144" t="s">
        <v>60</v>
      </c>
      <c r="Q16" s="103">
        <f>SUM(M4)</f>
        <v>0</v>
      </c>
    </row>
    <row r="17" spans="1:17" ht="15" customHeight="1">
      <c r="P17" s="156" t="s">
        <v>61</v>
      </c>
      <c r="Q17" s="103">
        <f>SUM(N4)</f>
        <v>0</v>
      </c>
    </row>
    <row r="18" spans="1:17" ht="15" customHeight="1">
      <c r="Q18" s="103">
        <f>SUM(Q6:Q17)</f>
        <v>0</v>
      </c>
    </row>
    <row r="19" spans="1:17" ht="15" customHeight="1"/>
    <row r="20" spans="1:17" ht="15" customHeight="1"/>
    <row r="21" spans="1:17" ht="15" customHeight="1"/>
    <row r="22" spans="1:17" ht="15" customHeight="1"/>
    <row r="23" spans="1:17" ht="15" customHeight="1"/>
    <row r="24" spans="1:17" ht="15" customHeight="1">
      <c r="H24" s="171" t="s">
        <v>197</v>
      </c>
    </row>
    <row r="25" spans="1:17">
      <c r="A25" s="22"/>
    </row>
    <row r="26" spans="1:17" ht="15.75" customHeight="1">
      <c r="A26" s="195"/>
    </row>
    <row r="27" spans="1:17" ht="9.75" customHeight="1">
      <c r="A27" s="196"/>
    </row>
    <row r="28" spans="1:17" ht="18" customHeight="1">
      <c r="A28" s="197"/>
    </row>
    <row r="29" spans="1:17" ht="15" customHeight="1"/>
    <row r="30" spans="1:17" ht="16.5" customHeight="1"/>
    <row r="31" spans="1:17" ht="18" customHeight="1"/>
    <row r="32" spans="1:17" ht="30" customHeight="1"/>
    <row r="33" ht="30" customHeight="1"/>
    <row r="34" ht="30" customHeight="1"/>
    <row r="35" ht="30" customHeight="1"/>
    <row r="36" ht="30" customHeight="1"/>
    <row r="37" ht="30" customHeight="1"/>
    <row r="38" ht="30" customHeight="1"/>
    <row r="39" ht="30" customHeight="1"/>
    <row r="40" s="22" customFormat="1"/>
    <row r="41" s="22" customFormat="1"/>
    <row r="42" s="22" customFormat="1"/>
    <row r="43" s="22" customFormat="1"/>
    <row r="44" s="22" customFormat="1"/>
    <row r="45" s="22" customFormat="1"/>
    <row r="46" s="22" customFormat="1"/>
    <row r="47" s="22" customFormat="1"/>
    <row r="48" s="22" customFormat="1"/>
    <row r="49" s="22" customFormat="1"/>
    <row r="50" s="22" customFormat="1"/>
    <row r="51" s="22" customFormat="1"/>
    <row r="52" s="22" customFormat="1"/>
    <row r="53" s="22" customFormat="1"/>
    <row r="54" s="22" customFormat="1"/>
    <row r="55" s="22" customFormat="1"/>
    <row r="56" s="22" customFormat="1"/>
    <row r="57" s="22" customFormat="1"/>
    <row r="58" s="22" customFormat="1"/>
    <row r="59" s="22" customFormat="1"/>
    <row r="60" s="22" customFormat="1"/>
    <row r="61" s="22" customFormat="1"/>
    <row r="62" s="22" customFormat="1"/>
    <row r="63" s="22" customFormat="1"/>
    <row r="64" s="22" customFormat="1"/>
    <row r="65" s="22" customFormat="1"/>
    <row r="66" s="22" customFormat="1"/>
    <row r="67" s="22" customFormat="1"/>
    <row r="68" s="22" customFormat="1"/>
    <row r="69" s="22" customFormat="1"/>
    <row r="70" s="22" customFormat="1"/>
    <row r="71" s="22" customFormat="1"/>
    <row r="72" s="22" customFormat="1"/>
    <row r="73" s="22" customFormat="1"/>
    <row r="74" s="22" customFormat="1"/>
    <row r="75" s="22" customFormat="1"/>
    <row r="76" s="22" customFormat="1"/>
    <row r="77" s="22" customFormat="1"/>
    <row r="78" s="22" customFormat="1"/>
    <row r="79" s="22" customFormat="1"/>
    <row r="80" s="22" customFormat="1"/>
    <row r="81" s="22" customFormat="1"/>
    <row r="82" s="22" customFormat="1"/>
    <row r="83" s="22" customFormat="1"/>
    <row r="84" s="22" customFormat="1"/>
    <row r="85" s="22" customFormat="1"/>
    <row r="86" s="22" customFormat="1"/>
    <row r="87" s="22" customFormat="1"/>
    <row r="88" s="22" customFormat="1"/>
    <row r="89" s="22" customFormat="1"/>
    <row r="90" s="22" customFormat="1"/>
    <row r="91" s="22" customFormat="1"/>
    <row r="92" s="22" customFormat="1"/>
    <row r="93" s="22" customFormat="1"/>
    <row r="94" s="22" customFormat="1"/>
    <row r="95" s="22" customFormat="1"/>
    <row r="96" s="22" customFormat="1"/>
    <row r="97" s="22" customFormat="1"/>
    <row r="98" s="22" customFormat="1"/>
    <row r="99" s="22" customFormat="1"/>
    <row r="100" s="22" customFormat="1"/>
    <row r="101" s="22" customFormat="1"/>
    <row r="102" s="22" customFormat="1"/>
    <row r="103" s="22" customFormat="1"/>
    <row r="104" s="22" customFormat="1"/>
    <row r="105" s="22" customFormat="1"/>
    <row r="106" s="22" customFormat="1"/>
    <row r="107" s="22" customFormat="1"/>
    <row r="108" s="22" customFormat="1"/>
    <row r="109" s="22" customFormat="1"/>
    <row r="110" s="22" customFormat="1"/>
    <row r="111" s="22" customFormat="1"/>
    <row r="112" s="22" customFormat="1"/>
    <row r="113" s="22" customFormat="1"/>
    <row r="114" s="22" customFormat="1"/>
    <row r="115" s="22" customFormat="1"/>
    <row r="116" s="22" customFormat="1"/>
    <row r="117" s="22" customFormat="1"/>
    <row r="118" s="22" customFormat="1"/>
    <row r="119" s="22" customFormat="1"/>
    <row r="120" s="22" customFormat="1"/>
    <row r="121" s="22" customFormat="1"/>
    <row r="122" s="22" customFormat="1"/>
    <row r="123" s="22" customFormat="1"/>
    <row r="124" s="22" customFormat="1"/>
    <row r="125" s="22" customFormat="1"/>
    <row r="126" s="22" customFormat="1"/>
    <row r="127" s="22" customFormat="1"/>
    <row r="128" s="22" customFormat="1"/>
    <row r="129" s="22" customFormat="1"/>
    <row r="130" s="22" customFormat="1"/>
    <row r="131" s="22" customFormat="1"/>
    <row r="132" s="22" customFormat="1"/>
    <row r="133" s="22" customFormat="1"/>
    <row r="134" s="22" customFormat="1"/>
    <row r="135" s="22" customFormat="1"/>
    <row r="136" s="22" customFormat="1"/>
    <row r="137" s="22" customFormat="1"/>
    <row r="138" s="22" customFormat="1"/>
    <row r="139" s="22" customFormat="1"/>
    <row r="140" s="22" customFormat="1"/>
    <row r="141" s="22" customFormat="1"/>
    <row r="142" s="22" customFormat="1"/>
    <row r="143" s="22" customFormat="1"/>
    <row r="144" s="22" customFormat="1"/>
    <row r="145" s="22" customFormat="1"/>
    <row r="146" s="22" customFormat="1"/>
    <row r="147" s="22" customFormat="1"/>
    <row r="148" s="22" customFormat="1"/>
    <row r="149" s="22" customFormat="1"/>
    <row r="150" s="22" customFormat="1"/>
    <row r="151" s="22" customFormat="1"/>
    <row r="152" s="22" customFormat="1"/>
    <row r="153" s="22" customFormat="1"/>
    <row r="154" s="22" customFormat="1"/>
    <row r="155" s="22" customFormat="1"/>
    <row r="156" s="22" customFormat="1"/>
    <row r="157" s="22" customFormat="1"/>
    <row r="158" s="22" customFormat="1"/>
    <row r="159" s="22" customFormat="1"/>
    <row r="160" s="22" customFormat="1"/>
    <row r="161" s="22" customFormat="1"/>
    <row r="162" s="22" customFormat="1"/>
    <row r="163" s="22" customFormat="1"/>
    <row r="164" s="22" customFormat="1"/>
    <row r="165" s="22" customFormat="1"/>
    <row r="166" s="22" customFormat="1"/>
    <row r="167" s="22" customFormat="1"/>
    <row r="168" s="22" customFormat="1"/>
    <row r="169" s="22" customFormat="1"/>
    <row r="170" s="22" customFormat="1"/>
    <row r="171" s="22" customFormat="1"/>
    <row r="172" s="22" customFormat="1"/>
    <row r="173" s="22" customFormat="1"/>
    <row r="174" s="22" customFormat="1"/>
    <row r="175" s="22" customFormat="1"/>
    <row r="176" s="22" customFormat="1"/>
    <row r="177" s="22" customFormat="1"/>
    <row r="178" s="22" customFormat="1"/>
    <row r="179" s="22" customFormat="1"/>
    <row r="180" s="22" customFormat="1"/>
    <row r="181" s="22" customFormat="1"/>
    <row r="182" s="22" customFormat="1"/>
    <row r="183" s="22" customFormat="1"/>
    <row r="184" s="22" customFormat="1"/>
    <row r="185" s="22" customFormat="1"/>
    <row r="186" s="22" customFormat="1"/>
    <row r="187" s="22" customFormat="1"/>
    <row r="188" s="22" customFormat="1"/>
    <row r="189" s="22" customFormat="1"/>
    <row r="190" s="22" customFormat="1"/>
    <row r="191" s="22" customFormat="1"/>
    <row r="192" s="22" customFormat="1"/>
    <row r="193" s="22" customFormat="1"/>
    <row r="194" s="22" customFormat="1"/>
    <row r="195" s="22" customFormat="1"/>
    <row r="196" s="22" customFormat="1"/>
    <row r="197" s="22" customFormat="1"/>
    <row r="198" s="22" customFormat="1"/>
    <row r="199" s="22" customFormat="1"/>
    <row r="200" s="22" customFormat="1"/>
    <row r="201" s="22" customFormat="1"/>
    <row r="202" s="22" customFormat="1"/>
    <row r="203" s="22" customFormat="1"/>
    <row r="204" s="22" customFormat="1"/>
    <row r="205" s="22" customFormat="1"/>
    <row r="206" s="22" customFormat="1"/>
    <row r="207" s="22" customFormat="1"/>
    <row r="208" s="22" customFormat="1"/>
    <row r="209" s="22" customFormat="1"/>
    <row r="210" s="22" customFormat="1"/>
    <row r="211" s="22" customFormat="1"/>
    <row r="212" s="22" customFormat="1"/>
    <row r="213" s="22" customFormat="1"/>
    <row r="214" s="22" customFormat="1"/>
    <row r="215" s="22" customFormat="1"/>
    <row r="216" s="22" customFormat="1"/>
    <row r="217" s="22" customFormat="1"/>
    <row r="218" s="22" customFormat="1"/>
    <row r="219" s="22" customFormat="1"/>
    <row r="220" s="22" customFormat="1"/>
    <row r="221" s="22" customFormat="1"/>
    <row r="222" s="22" customFormat="1"/>
    <row r="223" s="22" customFormat="1"/>
    <row r="224" s="22" customFormat="1"/>
    <row r="225" s="22" customFormat="1"/>
    <row r="226" s="22" customFormat="1"/>
    <row r="227" s="22" customFormat="1"/>
    <row r="228" s="22" customFormat="1"/>
    <row r="229" s="22" customFormat="1"/>
    <row r="230" s="22" customFormat="1"/>
    <row r="231" s="22" customFormat="1"/>
    <row r="232" s="22" customFormat="1"/>
    <row r="233" s="22" customFormat="1"/>
    <row r="234" s="22" customFormat="1"/>
    <row r="235" s="22" customFormat="1"/>
    <row r="236" s="22" customFormat="1"/>
    <row r="237" s="22" customFormat="1"/>
    <row r="238" s="22" customFormat="1"/>
    <row r="239" s="22" customFormat="1"/>
    <row r="240" s="22" customFormat="1"/>
    <row r="241" s="22" customFormat="1"/>
    <row r="242" s="22" customFormat="1"/>
    <row r="243" s="22" customFormat="1"/>
    <row r="244" s="22" customFormat="1"/>
    <row r="245" s="22" customFormat="1"/>
    <row r="246" s="22" customFormat="1"/>
    <row r="247" s="22" customFormat="1"/>
    <row r="248" s="22" customFormat="1"/>
    <row r="249" s="22" customFormat="1"/>
    <row r="250" s="22" customFormat="1"/>
    <row r="251" s="22" customFormat="1"/>
    <row r="252" s="22" customFormat="1"/>
    <row r="253" s="22" customFormat="1"/>
    <row r="254" s="22" customFormat="1"/>
    <row r="255" s="22" customFormat="1"/>
    <row r="256" s="22" customFormat="1"/>
    <row r="257" s="22" customFormat="1"/>
    <row r="258" s="22" customFormat="1"/>
    <row r="259" s="22" customFormat="1"/>
    <row r="260" s="22" customFormat="1"/>
    <row r="261" s="22" customFormat="1"/>
    <row r="262" s="22" customFormat="1"/>
    <row r="263" s="22" customFormat="1"/>
    <row r="264" s="22" customFormat="1"/>
    <row r="265" s="22" customFormat="1"/>
    <row r="266" s="22" customFormat="1"/>
    <row r="267" s="22" customFormat="1"/>
    <row r="268" s="22" customFormat="1"/>
    <row r="269" s="22" customFormat="1"/>
    <row r="270" s="22" customFormat="1"/>
    <row r="271" s="22" customFormat="1"/>
    <row r="272" s="22" customFormat="1"/>
    <row r="273" s="22" customFormat="1"/>
    <row r="274" s="22" customFormat="1"/>
    <row r="275" s="22" customFormat="1"/>
    <row r="276" s="22" customFormat="1"/>
    <row r="277" s="22" customFormat="1"/>
    <row r="278" s="22" customFormat="1"/>
    <row r="279" s="22" customFormat="1"/>
    <row r="280" s="22" customFormat="1"/>
    <row r="281" s="22" customFormat="1"/>
    <row r="282" s="22" customFormat="1"/>
    <row r="283" s="22" customFormat="1"/>
    <row r="284" s="22" customFormat="1"/>
    <row r="285" s="22" customFormat="1"/>
    <row r="286" s="22" customFormat="1"/>
    <row r="287" s="22" customFormat="1"/>
    <row r="288" s="22" customFormat="1"/>
    <row r="289" s="22" customFormat="1"/>
    <row r="290" s="22" customFormat="1"/>
    <row r="291" s="22" customFormat="1"/>
    <row r="292" s="22" customFormat="1"/>
    <row r="293" s="22" customFormat="1"/>
    <row r="294" s="22" customFormat="1"/>
    <row r="295" s="22" customFormat="1"/>
    <row r="296" s="22" customFormat="1"/>
    <row r="297" s="22" customFormat="1"/>
    <row r="298" s="22" customFormat="1"/>
    <row r="299" s="22" customFormat="1"/>
    <row r="300" s="22" customFormat="1"/>
    <row r="301" s="22" customFormat="1"/>
    <row r="302" s="22" customFormat="1"/>
    <row r="303" s="22" customFormat="1"/>
    <row r="304" s="22" customFormat="1"/>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row r="2248" s="22" customFormat="1"/>
    <row r="2249" s="22" customFormat="1"/>
    <row r="2250" s="22" customFormat="1"/>
    <row r="2251" s="22" customFormat="1"/>
    <row r="2252" s="22" customFormat="1"/>
    <row r="2253" s="22" customFormat="1"/>
    <row r="2254" s="22" customFormat="1"/>
    <row r="2255" s="22" customFormat="1"/>
    <row r="2256" s="22" customFormat="1"/>
    <row r="2257" s="22" customFormat="1"/>
    <row r="2258" s="22" customFormat="1"/>
    <row r="2259" s="22" customFormat="1"/>
    <row r="2260" s="22" customFormat="1"/>
    <row r="2261" s="22" customFormat="1"/>
    <row r="2262" s="22" customFormat="1"/>
    <row r="2263" s="22" customFormat="1"/>
    <row r="2264" s="22" customFormat="1"/>
    <row r="2265" s="22" customFormat="1"/>
    <row r="2266" s="22" customFormat="1"/>
    <row r="2267" s="22" customFormat="1"/>
    <row r="2268" s="22" customFormat="1"/>
    <row r="2269" s="22" customFormat="1"/>
    <row r="2270" s="22" customFormat="1"/>
    <row r="2271" s="22" customFormat="1"/>
    <row r="2272" s="22" customFormat="1"/>
    <row r="2273" s="22" customFormat="1"/>
    <row r="2274" s="22" customFormat="1"/>
    <row r="2275" s="22" customFormat="1"/>
    <row r="2276" s="22" customFormat="1"/>
    <row r="2277" s="22" customFormat="1"/>
    <row r="2278" s="22" customFormat="1"/>
    <row r="2279" s="22" customFormat="1"/>
    <row r="2280" s="22" customFormat="1"/>
    <row r="2281" s="22" customFormat="1"/>
    <row r="2282" s="22" customFormat="1"/>
    <row r="2283" s="22" customFormat="1"/>
    <row r="2284" s="22" customFormat="1"/>
    <row r="2285" s="22" customFormat="1"/>
    <row r="2286" s="22" customFormat="1"/>
    <row r="2287" s="22" customFormat="1"/>
    <row r="2288" s="22" customFormat="1"/>
    <row r="2289" s="22" customFormat="1"/>
    <row r="2290" s="22" customFormat="1"/>
    <row r="2291" s="22" customFormat="1"/>
    <row r="2292" s="22" customFormat="1"/>
    <row r="2293" s="22" customFormat="1"/>
    <row r="2294" s="22" customFormat="1"/>
    <row r="2295" s="22" customFormat="1"/>
    <row r="2296" s="22" customFormat="1"/>
    <row r="2297" s="22" customFormat="1"/>
    <row r="2298" s="22" customFormat="1"/>
    <row r="2299" s="22" customFormat="1"/>
    <row r="2300" s="22" customFormat="1"/>
    <row r="2301" s="22" customFormat="1"/>
    <row r="2302" s="22" customFormat="1"/>
    <row r="2303" s="22" customFormat="1"/>
    <row r="2304" s="22" customFormat="1"/>
    <row r="2305" s="22" customFormat="1"/>
    <row r="2306" s="22" customFormat="1"/>
    <row r="2307" s="22" customFormat="1"/>
    <row r="2308" s="22" customFormat="1"/>
    <row r="2309" s="22" customFormat="1"/>
    <row r="2310" s="22" customFormat="1"/>
    <row r="2311" s="22" customFormat="1"/>
    <row r="2312" s="22" customFormat="1"/>
    <row r="2313" s="22" customFormat="1"/>
    <row r="2314" s="22" customFormat="1"/>
    <row r="2315" s="22" customFormat="1"/>
    <row r="2316" s="22" customFormat="1"/>
    <row r="2317" s="22" customFormat="1"/>
    <row r="2318" s="22" customFormat="1"/>
    <row r="2319" s="22" customFormat="1"/>
    <row r="2320" s="22" customFormat="1"/>
    <row r="2321" s="22" customFormat="1"/>
    <row r="2322" s="22" customFormat="1"/>
    <row r="2323" s="22" customFormat="1"/>
    <row r="2324" s="22" customFormat="1"/>
    <row r="2325" s="22" customFormat="1"/>
    <row r="2326" s="22" customFormat="1"/>
    <row r="2327" s="22" customFormat="1"/>
    <row r="2328" s="22" customFormat="1"/>
    <row r="2329" s="22" customFormat="1"/>
    <row r="2330" s="22" customFormat="1"/>
    <row r="2331" s="22" customFormat="1"/>
    <row r="2332" s="22" customFormat="1"/>
    <row r="2333" s="22" customFormat="1"/>
    <row r="2334" s="22" customFormat="1"/>
    <row r="2335" s="22" customFormat="1"/>
    <row r="2336" s="22" customFormat="1"/>
    <row r="2337" s="22" customFormat="1"/>
    <row r="2338" s="22" customFormat="1"/>
    <row r="2339" s="22" customFormat="1"/>
    <row r="2340" s="22" customFormat="1"/>
    <row r="2341" s="22" customFormat="1"/>
    <row r="2342" s="22" customFormat="1"/>
    <row r="2343" s="22" customFormat="1"/>
    <row r="2344" s="22" customFormat="1"/>
    <row r="2345" s="22" customFormat="1"/>
    <row r="2346" s="22" customFormat="1"/>
    <row r="2347" s="22" customFormat="1"/>
    <row r="2348" s="22" customFormat="1"/>
    <row r="2349" s="22" customFormat="1"/>
    <row r="2350" s="22" customFormat="1"/>
    <row r="2351" s="22" customFormat="1"/>
    <row r="2352" s="22" customFormat="1"/>
    <row r="2353" s="22" customFormat="1"/>
    <row r="2354" s="22" customFormat="1"/>
    <row r="2355" s="22" customFormat="1"/>
    <row r="2356" s="22" customFormat="1"/>
    <row r="2357" s="22" customFormat="1"/>
    <row r="2358" s="22" customFormat="1"/>
    <row r="2359" s="22" customFormat="1"/>
    <row r="2360" s="22" customFormat="1"/>
    <row r="2361" s="22" customFormat="1"/>
    <row r="2362" s="22" customFormat="1"/>
    <row r="2363" s="22" customFormat="1"/>
    <row r="2364" s="22" customFormat="1"/>
    <row r="2365" s="22" customFormat="1"/>
    <row r="2366" s="22" customFormat="1"/>
    <row r="2367" s="22" customFormat="1"/>
    <row r="2368" s="22" customFormat="1"/>
    <row r="2369" s="22" customFormat="1"/>
    <row r="2370" s="22" customFormat="1"/>
    <row r="2371" s="22" customFormat="1"/>
    <row r="2372" s="22" customFormat="1"/>
    <row r="2373" s="22" customFormat="1"/>
    <row r="2374" s="22" customFormat="1"/>
    <row r="2375" s="22" customFormat="1"/>
    <row r="2376" s="22" customFormat="1"/>
    <row r="2377" s="22" customFormat="1"/>
    <row r="2378" s="22" customFormat="1"/>
    <row r="2379" s="22" customFormat="1"/>
    <row r="2380" s="22" customFormat="1"/>
    <row r="2381" s="22" customFormat="1"/>
    <row r="2382" s="22" customFormat="1"/>
    <row r="2383" s="22" customFormat="1"/>
    <row r="2384" s="22" customFormat="1"/>
    <row r="2385" s="22" customFormat="1"/>
    <row r="2386" s="22" customFormat="1"/>
    <row r="2387" s="22" customFormat="1"/>
    <row r="2388" s="22" customFormat="1"/>
    <row r="2389" s="22" customFormat="1"/>
    <row r="2390" s="22" customFormat="1"/>
    <row r="2391" s="22" customFormat="1"/>
    <row r="2392" s="22" customFormat="1"/>
    <row r="2393" s="22" customFormat="1"/>
    <row r="2394" s="22" customFormat="1"/>
    <row r="2395" s="22" customFormat="1"/>
    <row r="2396" s="22" customFormat="1"/>
    <row r="2397" s="22" customFormat="1"/>
    <row r="2398" s="22" customFormat="1"/>
    <row r="2399" s="22" customFormat="1"/>
    <row r="2400" s="22" customFormat="1"/>
    <row r="2401" s="22" customFormat="1"/>
    <row r="2402" s="22" customFormat="1"/>
    <row r="2403" s="22" customFormat="1"/>
    <row r="2404" s="22" customFormat="1"/>
    <row r="2405" s="22" customFormat="1"/>
    <row r="2406" s="22" customFormat="1"/>
    <row r="2407" s="22" customFormat="1"/>
    <row r="2408" s="22" customFormat="1"/>
    <row r="2409" s="22" customFormat="1"/>
    <row r="2410" s="22" customFormat="1"/>
    <row r="2411" s="22" customFormat="1"/>
    <row r="2412" s="22" customFormat="1"/>
    <row r="2413" s="22" customFormat="1"/>
    <row r="2414" s="22" customFormat="1"/>
    <row r="2415" s="22" customFormat="1"/>
    <row r="2416" s="22" customFormat="1"/>
    <row r="2417" s="22" customFormat="1"/>
    <row r="2418" s="22" customFormat="1"/>
    <row r="2419" s="22" customFormat="1"/>
    <row r="2420" s="22" customFormat="1"/>
    <row r="2421" s="22" customFormat="1"/>
    <row r="2422" s="22" customFormat="1"/>
    <row r="2423" s="22" customFormat="1"/>
    <row r="2424" s="22" customFormat="1"/>
    <row r="2425" s="22" customFormat="1"/>
    <row r="2426" s="22" customFormat="1"/>
    <row r="2427" s="22" customFormat="1"/>
    <row r="2428" s="22" customFormat="1"/>
    <row r="2429" s="22" customFormat="1"/>
    <row r="2430" s="22" customFormat="1"/>
    <row r="2431" s="22" customFormat="1"/>
    <row r="2432" s="22" customFormat="1"/>
    <row r="2433" s="22" customFormat="1"/>
    <row r="2434" s="22" customFormat="1"/>
    <row r="2435" s="22" customFormat="1"/>
    <row r="2436" s="22" customFormat="1"/>
    <row r="2437" s="22" customFormat="1"/>
    <row r="2438" s="22" customFormat="1"/>
    <row r="2439" s="22" customFormat="1"/>
    <row r="2440" s="22" customFormat="1"/>
    <row r="2441" s="22" customFormat="1"/>
    <row r="2442" s="22" customFormat="1"/>
    <row r="2443" s="22" customFormat="1"/>
    <row r="2444" s="22" customFormat="1"/>
    <row r="2445" s="22" customFormat="1"/>
    <row r="2446" s="22" customFormat="1"/>
    <row r="2447" s="22" customFormat="1"/>
    <row r="2448" s="22" customFormat="1"/>
    <row r="2449" s="22" customFormat="1"/>
    <row r="2450" s="22" customFormat="1"/>
    <row r="2451" s="22" customFormat="1"/>
    <row r="2452" s="22" customFormat="1"/>
    <row r="2453" s="22" customFormat="1"/>
    <row r="2454" s="22" customFormat="1"/>
    <row r="2455" s="22" customFormat="1"/>
    <row r="2456" s="22" customFormat="1"/>
    <row r="2457" s="22" customFormat="1"/>
    <row r="2458" s="22" customFormat="1"/>
    <row r="2459" s="22" customFormat="1"/>
    <row r="2460" s="22" customFormat="1"/>
    <row r="2461" s="22" customFormat="1"/>
    <row r="2462" s="22" customFormat="1"/>
    <row r="2463" s="22" customFormat="1"/>
    <row r="2464" s="22" customFormat="1"/>
    <row r="2465" s="22" customFormat="1"/>
    <row r="2466" s="22" customFormat="1"/>
    <row r="2467" s="22" customFormat="1"/>
    <row r="2468" s="22" customFormat="1"/>
    <row r="2469" s="22" customFormat="1"/>
    <row r="2470" s="22" customFormat="1"/>
    <row r="2471" s="22" customFormat="1"/>
    <row r="2472" s="22" customFormat="1"/>
    <row r="2473" s="22" customFormat="1"/>
    <row r="2474" s="22" customFormat="1"/>
    <row r="2475" s="22" customFormat="1"/>
    <row r="2476" s="22" customFormat="1"/>
    <row r="2477" s="22" customFormat="1"/>
    <row r="2478" s="22" customFormat="1"/>
    <row r="2479" s="22" customFormat="1"/>
    <row r="2480" s="22" customFormat="1"/>
    <row r="2481" s="22" customFormat="1"/>
    <row r="2482" s="22" customFormat="1"/>
    <row r="2483" s="22" customFormat="1"/>
    <row r="2484" s="22" customFormat="1"/>
    <row r="2485" s="22" customFormat="1"/>
    <row r="2486" s="22" customFormat="1"/>
    <row r="2487" s="22" customFormat="1"/>
    <row r="2488" s="22" customFormat="1"/>
    <row r="2489" s="22" customFormat="1"/>
    <row r="2490" s="22" customFormat="1"/>
    <row r="2491" s="22" customFormat="1"/>
    <row r="2492" s="22" customFormat="1"/>
    <row r="2493" s="22" customFormat="1"/>
    <row r="2494" s="22" customFormat="1"/>
    <row r="2495" s="22" customFormat="1"/>
    <row r="2496" s="22" customFormat="1"/>
    <row r="2497" s="22" customFormat="1"/>
    <row r="2498" s="22" customFormat="1"/>
    <row r="2499" s="22" customFormat="1"/>
    <row r="2500" s="22" customFormat="1"/>
    <row r="2501" s="22" customFormat="1"/>
    <row r="2502" s="22" customFormat="1"/>
    <row r="2503" s="22" customFormat="1"/>
    <row r="2504" s="22" customFormat="1"/>
    <row r="2505" s="22" customFormat="1"/>
    <row r="2506" s="22" customFormat="1"/>
    <row r="2507" s="22" customFormat="1"/>
    <row r="2508" s="22" customFormat="1"/>
    <row r="2509" s="22" customFormat="1"/>
    <row r="2510" s="22" customFormat="1"/>
    <row r="2511" s="22" customFormat="1"/>
    <row r="2512" s="22" customFormat="1"/>
    <row r="2513" s="22" customFormat="1"/>
    <row r="2514" s="22" customFormat="1"/>
    <row r="2515" s="22" customFormat="1"/>
    <row r="2516" s="22" customFormat="1"/>
    <row r="2517" s="22" customFormat="1"/>
    <row r="2518" s="22" customFormat="1"/>
    <row r="2519" s="22" customFormat="1"/>
    <row r="2520" s="22" customFormat="1"/>
    <row r="2521" s="22" customFormat="1"/>
    <row r="2522" s="22" customFormat="1"/>
    <row r="2523" s="22" customFormat="1"/>
    <row r="2524" s="22" customFormat="1"/>
    <row r="2525" s="22" customFormat="1"/>
    <row r="2526" s="22" customFormat="1"/>
    <row r="2527" s="22" customFormat="1"/>
    <row r="2528" s="22" customFormat="1"/>
    <row r="2529" s="22" customFormat="1"/>
    <row r="2530" s="22" customFormat="1"/>
    <row r="2531" s="22" customFormat="1"/>
    <row r="2532" s="22" customFormat="1"/>
    <row r="2533" s="22" customFormat="1"/>
    <row r="2534" s="22" customFormat="1"/>
    <row r="2535" s="22" customFormat="1"/>
    <row r="2536" s="22" customFormat="1"/>
    <row r="2537" s="22" customFormat="1"/>
    <row r="2538" s="22" customFormat="1"/>
    <row r="2539" s="22" customFormat="1"/>
    <row r="2540" s="22" customFormat="1"/>
    <row r="2541" s="22" customFormat="1"/>
    <row r="2542" s="22" customFormat="1"/>
    <row r="2543" s="22" customFormat="1"/>
    <row r="2544" s="22" customFormat="1"/>
    <row r="2545" s="22" customFormat="1"/>
    <row r="2546" s="22" customFormat="1"/>
    <row r="2547" s="22" customFormat="1"/>
    <row r="2548" s="22" customFormat="1"/>
    <row r="2549" s="22" customFormat="1"/>
    <row r="2550" s="22" customFormat="1"/>
    <row r="2551" s="22" customFormat="1"/>
    <row r="2552" s="22" customFormat="1"/>
    <row r="2553" s="22" customFormat="1"/>
    <row r="2554" s="22" customFormat="1"/>
    <row r="2555" s="22" customFormat="1"/>
    <row r="2556" s="22" customFormat="1"/>
    <row r="2557" s="22" customFormat="1"/>
    <row r="2558" s="22" customFormat="1"/>
    <row r="2559" s="22" customFormat="1"/>
    <row r="2560" s="22" customFormat="1"/>
    <row r="2561" s="22" customFormat="1"/>
    <row r="2562" s="22" customFormat="1"/>
    <row r="2563" s="22" customFormat="1"/>
    <row r="2564" s="22" customFormat="1"/>
    <row r="2565" s="22" customFormat="1"/>
    <row r="2566" s="22" customFormat="1"/>
    <row r="2567" s="22" customFormat="1"/>
    <row r="2568" s="22" customFormat="1"/>
    <row r="2569" s="22" customFormat="1"/>
    <row r="2570" s="22" customFormat="1"/>
    <row r="2571" s="22" customFormat="1"/>
    <row r="2572" s="22" customFormat="1"/>
    <row r="2573" s="22" customFormat="1"/>
    <row r="2574" s="22" customFormat="1"/>
    <row r="2575" s="22" customFormat="1"/>
    <row r="2576" s="22" customFormat="1"/>
    <row r="2577" s="22" customFormat="1"/>
    <row r="2578" s="22" customFormat="1"/>
    <row r="2579" s="22" customFormat="1"/>
    <row r="2580" s="22" customFormat="1"/>
    <row r="2581" s="22" customFormat="1"/>
    <row r="2582" s="22" customFormat="1"/>
    <row r="2583" s="22" customFormat="1"/>
    <row r="2584" s="22" customFormat="1"/>
    <row r="2585" s="22" customFormat="1"/>
    <row r="2586" s="22" customFormat="1"/>
    <row r="2587" s="22" customFormat="1"/>
    <row r="2588" s="22" customFormat="1"/>
    <row r="2589" s="22" customFormat="1"/>
    <row r="2590" s="22" customFormat="1"/>
    <row r="2591" s="22" customFormat="1"/>
    <row r="2592" s="22" customFormat="1"/>
    <row r="2593" s="22" customFormat="1"/>
    <row r="2594" s="22" customFormat="1"/>
    <row r="2595" s="22" customFormat="1"/>
    <row r="2596" s="22" customFormat="1"/>
    <row r="2597" s="22" customFormat="1"/>
    <row r="2598" s="22" customFormat="1"/>
    <row r="2599" s="22" customFormat="1"/>
    <row r="2600" s="22" customFormat="1"/>
    <row r="2601" s="22" customFormat="1"/>
    <row r="2602" s="22" customFormat="1"/>
    <row r="2603" s="22" customFormat="1"/>
    <row r="2604" s="22" customFormat="1"/>
    <row r="2605" s="22" customFormat="1"/>
    <row r="2606" s="22" customFormat="1"/>
    <row r="2607" s="22" customFormat="1"/>
    <row r="2608" s="22" customFormat="1"/>
    <row r="2609" s="22" customFormat="1"/>
    <row r="2610" s="22" customFormat="1"/>
    <row r="2611" s="22" customFormat="1"/>
    <row r="2612" s="22" customFormat="1"/>
    <row r="2613" s="22" customFormat="1"/>
    <row r="2614" s="22" customFormat="1"/>
    <row r="2615" s="22" customFormat="1"/>
    <row r="2616" s="22" customFormat="1"/>
    <row r="2617" s="22" customFormat="1"/>
    <row r="2618" s="22" customFormat="1"/>
    <row r="2619" s="22" customFormat="1"/>
    <row r="2620" s="22" customFormat="1"/>
    <row r="2621" s="22" customFormat="1"/>
    <row r="2622" s="22" customFormat="1"/>
    <row r="2623" s="22" customFormat="1"/>
    <row r="2624" s="22" customFormat="1"/>
    <row r="2625" s="22" customFormat="1"/>
    <row r="2626" s="22" customFormat="1"/>
    <row r="2627" s="22" customFormat="1"/>
    <row r="2628" s="22" customFormat="1"/>
    <row r="2629" s="22" customFormat="1"/>
    <row r="2630" s="22" customFormat="1"/>
    <row r="2631" s="22" customFormat="1"/>
    <row r="2632" s="22" customFormat="1"/>
    <row r="2633" s="22" customFormat="1"/>
    <row r="2634" s="22" customFormat="1"/>
    <row r="2635" s="22" customFormat="1"/>
    <row r="2636" s="22" customFormat="1"/>
    <row r="2637" s="22" customFormat="1"/>
    <row r="2638" s="22" customFormat="1"/>
    <row r="2639" s="22" customFormat="1"/>
    <row r="2640" s="22" customFormat="1"/>
    <row r="2641" s="22" customFormat="1"/>
    <row r="2642" s="22" customFormat="1"/>
    <row r="2643" s="22" customFormat="1"/>
    <row r="2644" s="22" customFormat="1"/>
    <row r="2645" s="22" customFormat="1"/>
    <row r="2646" s="22" customFormat="1"/>
    <row r="2647" s="22" customFormat="1"/>
    <row r="2648" s="22" customFormat="1"/>
    <row r="2649" s="22" customFormat="1"/>
    <row r="2650" s="22" customFormat="1"/>
    <row r="2651" s="22" customFormat="1"/>
    <row r="2652" s="22" customFormat="1"/>
    <row r="2653" s="22" customFormat="1"/>
    <row r="2654" s="22" customFormat="1"/>
    <row r="2655" s="22" customFormat="1"/>
    <row r="2656" s="22" customFormat="1"/>
    <row r="2657" s="22" customFormat="1"/>
    <row r="2658" s="22" customFormat="1"/>
    <row r="2659" s="22" customFormat="1"/>
    <row r="2660" s="22" customFormat="1"/>
    <row r="2661" s="22" customFormat="1"/>
    <row r="2662" s="22" customFormat="1"/>
    <row r="2663" s="22" customFormat="1"/>
    <row r="2664" s="22" customFormat="1"/>
    <row r="2665" s="22" customFormat="1"/>
    <row r="2666" s="22" customFormat="1"/>
    <row r="2667" s="22" customFormat="1"/>
    <row r="2668" s="22" customFormat="1"/>
    <row r="2669" s="22" customFormat="1"/>
    <row r="2670" s="22" customFormat="1"/>
    <row r="2671" s="22" customFormat="1"/>
    <row r="2672" s="22" customFormat="1"/>
    <row r="2673" s="22" customFormat="1"/>
    <row r="2674" s="22" customFormat="1"/>
    <row r="2675" s="22" customFormat="1"/>
    <row r="2676" s="22" customFormat="1"/>
    <row r="2677" s="22" customFormat="1"/>
    <row r="2678" s="22" customFormat="1"/>
    <row r="2679" s="22" customFormat="1"/>
    <row r="2680" s="22" customFormat="1"/>
    <row r="2681" s="22" customFormat="1"/>
    <row r="2682" s="22" customFormat="1"/>
    <row r="2683" s="22" customFormat="1"/>
    <row r="2684" s="22" customFormat="1"/>
    <row r="2685" s="22" customFormat="1"/>
    <row r="2686" s="22" customFormat="1"/>
    <row r="2687" s="22" customFormat="1"/>
    <row r="2688" s="22" customFormat="1"/>
    <row r="2689" s="22" customFormat="1"/>
    <row r="2690" s="22" customFormat="1"/>
    <row r="2691" s="22" customFormat="1"/>
    <row r="2692" s="22" customFormat="1"/>
    <row r="2693" s="22" customFormat="1"/>
    <row r="2694" s="22" customFormat="1"/>
    <row r="2695" s="22" customFormat="1"/>
    <row r="2696" s="22" customFormat="1"/>
    <row r="2697" s="22" customFormat="1"/>
    <row r="2698" s="22" customFormat="1"/>
    <row r="2699" s="22" customFormat="1"/>
    <row r="2700" s="22" customFormat="1"/>
    <row r="2701" s="22" customFormat="1"/>
    <row r="2702" s="22" customFormat="1"/>
    <row r="2703" s="22" customFormat="1"/>
    <row r="2704" s="22" customFormat="1"/>
    <row r="2705" s="22" customFormat="1"/>
    <row r="2706" s="22" customFormat="1"/>
    <row r="2707" s="22" customFormat="1"/>
    <row r="2708" s="22" customFormat="1"/>
    <row r="2709" s="22" customFormat="1"/>
    <row r="2710" s="22" customFormat="1"/>
    <row r="2711" s="22" customFormat="1"/>
    <row r="2712" s="22" customFormat="1"/>
    <row r="2713" s="22" customFormat="1"/>
    <row r="2714" s="22" customFormat="1"/>
    <row r="2715" s="22" customFormat="1"/>
    <row r="2716" s="22" customFormat="1"/>
    <row r="2717" s="22" customFormat="1"/>
    <row r="2718" s="22" customFormat="1"/>
    <row r="2719" s="22" customFormat="1"/>
    <row r="2720" s="22" customFormat="1"/>
    <row r="2721" s="22" customFormat="1"/>
    <row r="2722" s="22" customFormat="1"/>
    <row r="2723" s="22" customFormat="1"/>
    <row r="2724" s="22" customFormat="1"/>
    <row r="2725" s="22" customFormat="1"/>
    <row r="2726" s="22" customFormat="1"/>
    <row r="2727" s="22" customFormat="1"/>
    <row r="2728" s="22" customFormat="1"/>
    <row r="2729" s="22" customFormat="1"/>
    <row r="2730" s="22" customFormat="1"/>
    <row r="2731" s="22" customFormat="1"/>
    <row r="2732" s="22" customFormat="1"/>
    <row r="2733" s="22" customFormat="1"/>
    <row r="2734" s="22" customFormat="1"/>
    <row r="2735" s="22" customFormat="1"/>
    <row r="2736" s="22" customFormat="1"/>
    <row r="2737" s="22" customFormat="1"/>
    <row r="2738" s="22" customFormat="1"/>
    <row r="2739" s="22" customFormat="1"/>
    <row r="2740" s="22" customFormat="1"/>
    <row r="2741" s="22" customFormat="1"/>
    <row r="2742" s="22" customFormat="1"/>
    <row r="2743" s="22" customFormat="1"/>
    <row r="2744" s="22" customFormat="1"/>
    <row r="2745" s="22" customFormat="1"/>
    <row r="2746" s="22" customFormat="1"/>
    <row r="2747" s="22" customFormat="1"/>
    <row r="2748" s="22" customFormat="1"/>
    <row r="2749" s="22" customFormat="1"/>
    <row r="2750" s="22" customFormat="1"/>
    <row r="2751" s="22" customFormat="1"/>
    <row r="2752" s="22" customFormat="1"/>
    <row r="2753" s="22" customFormat="1"/>
    <row r="2754" s="22" customFormat="1"/>
    <row r="2755" s="22" customFormat="1"/>
    <row r="2756" s="22" customFormat="1"/>
    <row r="2757" s="22" customFormat="1"/>
    <row r="2758" s="22" customFormat="1"/>
    <row r="2759" s="22" customFormat="1"/>
    <row r="2760" s="22" customFormat="1"/>
    <row r="2761" s="22" customFormat="1"/>
    <row r="2762" s="22" customFormat="1"/>
    <row r="2763" s="22" customFormat="1"/>
    <row r="2764" s="22" customFormat="1"/>
    <row r="2765" s="22" customFormat="1"/>
    <row r="2766" s="22" customFormat="1"/>
    <row r="2767" s="22" customFormat="1"/>
    <row r="2768" s="22" customFormat="1"/>
    <row r="2769" s="22" customFormat="1"/>
    <row r="2770" s="22" customFormat="1"/>
    <row r="2771" s="22" customFormat="1"/>
    <row r="2772" s="22" customFormat="1"/>
    <row r="2773" s="22" customFormat="1"/>
    <row r="2774" s="22" customFormat="1"/>
    <row r="2775" s="22" customFormat="1"/>
    <row r="2776" s="22" customFormat="1"/>
    <row r="2777" s="22" customFormat="1"/>
    <row r="2778" s="22" customFormat="1"/>
    <row r="2779" s="22" customFormat="1"/>
    <row r="2780" s="22" customFormat="1"/>
    <row r="2781" s="22" customFormat="1"/>
    <row r="2782" s="22" customFormat="1"/>
    <row r="2783" s="22" customFormat="1"/>
    <row r="2784" s="22" customFormat="1"/>
    <row r="2785" s="22" customFormat="1"/>
    <row r="2786" s="22" customFormat="1"/>
    <row r="2787" s="22" customFormat="1"/>
    <row r="2788" s="22" customFormat="1"/>
    <row r="2789" s="22" customFormat="1"/>
    <row r="2790" s="22" customFormat="1"/>
    <row r="2791" s="22" customFormat="1"/>
    <row r="2792" s="22" customFormat="1"/>
    <row r="2793" s="22" customFormat="1"/>
    <row r="2794" s="22" customFormat="1"/>
    <row r="2795" s="22" customFormat="1"/>
    <row r="2796" s="22" customFormat="1"/>
    <row r="2797" s="22" customFormat="1"/>
    <row r="2798" s="22" customFormat="1"/>
    <row r="2799" s="22" customFormat="1"/>
    <row r="2800" s="22" customFormat="1"/>
    <row r="2801" s="22" customFormat="1"/>
    <row r="2802" s="22" customFormat="1"/>
    <row r="2803" s="22" customFormat="1"/>
    <row r="2804" s="22" customFormat="1"/>
    <row r="2805" s="22" customFormat="1"/>
    <row r="2806" s="22" customFormat="1"/>
    <row r="2807" s="22" customFormat="1"/>
    <row r="2808" s="22" customFormat="1"/>
    <row r="2809" s="22" customFormat="1"/>
    <row r="2810" s="22" customFormat="1"/>
    <row r="2811" s="22" customFormat="1"/>
    <row r="2812" s="22" customFormat="1"/>
    <row r="2813" s="22" customFormat="1"/>
    <row r="2814" s="22" customFormat="1"/>
    <row r="2815" s="22" customFormat="1"/>
    <row r="2816" s="22" customFormat="1"/>
    <row r="2817" s="22" customFormat="1"/>
    <row r="2818" s="22" customFormat="1"/>
    <row r="2819" s="22" customFormat="1"/>
    <row r="2820" s="22" customFormat="1"/>
    <row r="2821" s="22" customFormat="1"/>
    <row r="2822" s="22" customFormat="1"/>
    <row r="2823" s="22" customFormat="1"/>
    <row r="2824" s="22" customFormat="1"/>
    <row r="2825" s="22" customFormat="1"/>
    <row r="2826" s="22" customFormat="1"/>
    <row r="2827" s="22" customFormat="1"/>
    <row r="2828" s="22" customFormat="1"/>
    <row r="2829" s="22" customFormat="1"/>
    <row r="2830" s="22" customFormat="1"/>
    <row r="2831" s="22" customFormat="1"/>
    <row r="2832" s="22" customFormat="1"/>
    <row r="2833" s="22" customFormat="1"/>
    <row r="2834" s="22" customFormat="1"/>
    <row r="2835" s="22" customFormat="1"/>
    <row r="2836" s="22" customFormat="1"/>
    <row r="2837" s="22" customFormat="1"/>
    <row r="2838" s="22" customFormat="1"/>
    <row r="2839" s="22" customFormat="1"/>
    <row r="2840" s="22" customFormat="1"/>
    <row r="2841" s="22" customFormat="1"/>
    <row r="2842" s="22" customFormat="1"/>
    <row r="2843" s="22" customFormat="1"/>
    <row r="2844" s="22" customFormat="1"/>
    <row r="2845" s="22" customFormat="1"/>
    <row r="2846" s="22" customFormat="1"/>
    <row r="2847" s="22" customFormat="1"/>
    <row r="2848" s="22" customFormat="1"/>
    <row r="2849" s="22" customFormat="1"/>
    <row r="2850" s="22" customFormat="1"/>
    <row r="2851" s="22" customFormat="1"/>
    <row r="2852" s="22" customFormat="1"/>
    <row r="2853" s="22" customFormat="1"/>
    <row r="2854" s="22" customFormat="1"/>
    <row r="2855" s="22" customFormat="1"/>
    <row r="2856" s="22" customFormat="1"/>
    <row r="2857" s="22" customFormat="1"/>
    <row r="2858" s="22" customFormat="1"/>
    <row r="2859" s="22" customFormat="1"/>
    <row r="2860" s="22" customFormat="1"/>
    <row r="2861" s="22" customFormat="1"/>
    <row r="2862" s="22" customFormat="1"/>
    <row r="2863" s="22" customFormat="1"/>
    <row r="2864" s="22" customFormat="1"/>
    <row r="2865" s="22" customFormat="1"/>
    <row r="2866" s="22" customFormat="1"/>
    <row r="2867" s="22" customFormat="1"/>
    <row r="2868" s="22" customFormat="1"/>
    <row r="2869" s="22" customFormat="1"/>
    <row r="2870" s="22" customFormat="1"/>
    <row r="2871" s="22" customFormat="1"/>
    <row r="2872" s="22" customFormat="1"/>
    <row r="2873" s="22" customFormat="1"/>
    <row r="2874" s="22" customFormat="1"/>
    <row r="2875" s="22" customFormat="1"/>
    <row r="2876" s="22" customFormat="1"/>
    <row r="2877" s="22" customFormat="1"/>
    <row r="2878" s="22" customFormat="1"/>
    <row r="2879" s="22" customFormat="1"/>
    <row r="2880" s="22" customFormat="1"/>
    <row r="2881" s="22" customFormat="1"/>
    <row r="2882" s="22" customFormat="1"/>
    <row r="2883" s="22" customFormat="1"/>
    <row r="2884" s="22" customFormat="1"/>
    <row r="2885" s="22" customFormat="1"/>
    <row r="2886" s="22" customFormat="1"/>
    <row r="2887" s="22" customFormat="1"/>
    <row r="2888" s="22" customFormat="1"/>
    <row r="2889" s="22" customFormat="1"/>
    <row r="2890" s="22" customFormat="1"/>
    <row r="2891" s="22" customFormat="1"/>
    <row r="2892" s="22" customFormat="1"/>
    <row r="2893" s="22" customFormat="1"/>
    <row r="2894" s="22" customFormat="1"/>
    <row r="2895" s="22" customFormat="1"/>
    <row r="2896" s="22" customFormat="1"/>
    <row r="2897" s="22" customFormat="1"/>
    <row r="2898" s="22" customFormat="1"/>
    <row r="2899" s="22" customFormat="1"/>
    <row r="2900" s="22" customFormat="1"/>
    <row r="2901" s="22" customFormat="1"/>
    <row r="2902" s="22" customFormat="1"/>
    <row r="2903" s="22" customFormat="1"/>
    <row r="2904" s="22" customFormat="1"/>
    <row r="2905" s="22" customFormat="1"/>
    <row r="2906" s="22" customFormat="1"/>
    <row r="2907" s="22" customFormat="1"/>
    <row r="2908" s="22" customFormat="1"/>
    <row r="2909" s="22" customFormat="1"/>
    <row r="2910" s="22" customFormat="1"/>
    <row r="2911" s="22" customFormat="1"/>
    <row r="2912" s="22" customFormat="1"/>
    <row r="2913" s="22" customFormat="1"/>
    <row r="2914" s="22" customFormat="1"/>
    <row r="2915" s="22" customFormat="1"/>
    <row r="2916" s="22" customFormat="1"/>
    <row r="2917" s="22" customFormat="1"/>
    <row r="2918" s="22" customFormat="1"/>
    <row r="2919" s="22" customFormat="1"/>
    <row r="2920" s="22" customFormat="1"/>
    <row r="2921" s="22" customFormat="1"/>
    <row r="2922" s="22" customFormat="1"/>
    <row r="2923" s="22" customFormat="1"/>
    <row r="2924" s="22" customFormat="1"/>
    <row r="2925" s="22" customFormat="1"/>
    <row r="2926" s="22" customFormat="1"/>
    <row r="2927" s="22" customFormat="1"/>
    <row r="2928" s="22" customFormat="1"/>
    <row r="2929" s="22" customFormat="1"/>
    <row r="2930" s="22" customFormat="1"/>
    <row r="2931" s="22" customFormat="1"/>
    <row r="2932" s="22" customFormat="1"/>
    <row r="2933" s="22" customFormat="1"/>
    <row r="2934" s="22" customFormat="1"/>
    <row r="2935" s="22" customFormat="1"/>
    <row r="2936" s="22" customFormat="1"/>
    <row r="2937" s="22" customFormat="1"/>
    <row r="2938" s="22" customFormat="1"/>
    <row r="2939" s="22" customFormat="1"/>
    <row r="2940" s="22" customFormat="1"/>
    <row r="2941" s="22" customFormat="1"/>
    <row r="2942" s="22" customFormat="1"/>
    <row r="2943" s="22" customFormat="1"/>
    <row r="2944" s="22" customFormat="1"/>
    <row r="2945" s="22" customFormat="1"/>
    <row r="2946" s="22" customFormat="1"/>
    <row r="2947" s="22" customFormat="1"/>
    <row r="2948" s="22" customFormat="1"/>
    <row r="2949" s="22" customFormat="1"/>
    <row r="2950" s="22" customFormat="1"/>
    <row r="2951" s="22" customFormat="1"/>
    <row r="2952" s="22" customFormat="1"/>
    <row r="2953" s="22" customFormat="1"/>
    <row r="2954" s="22" customFormat="1"/>
    <row r="2955" s="22" customFormat="1"/>
    <row r="2956" s="22" customFormat="1"/>
    <row r="2957" s="22" customFormat="1"/>
    <row r="2958" s="22" customFormat="1"/>
    <row r="2959" s="22" customFormat="1"/>
    <row r="2960" s="22" customFormat="1"/>
    <row r="2961" s="22" customFormat="1"/>
    <row r="2962" s="22" customFormat="1"/>
    <row r="2963" s="22" customFormat="1"/>
    <row r="2964" s="22" customFormat="1"/>
    <row r="2965" s="22" customFormat="1"/>
    <row r="2966" s="22" customFormat="1"/>
    <row r="2967" s="22" customFormat="1"/>
    <row r="2968" s="22" customFormat="1"/>
    <row r="2969" s="22" customFormat="1"/>
    <row r="2970" s="22" customFormat="1"/>
    <row r="2971" s="22" customFormat="1"/>
    <row r="2972" s="22" customFormat="1"/>
    <row r="2973" s="22" customFormat="1"/>
    <row r="2974" s="22" customFormat="1"/>
    <row r="2975" s="22" customFormat="1"/>
    <row r="2976" s="22" customFormat="1"/>
    <row r="2977" s="22" customFormat="1"/>
    <row r="2978" s="22" customFormat="1"/>
    <row r="2979" s="22" customFormat="1"/>
    <row r="2980" s="22" customFormat="1"/>
    <row r="2981" s="22" customFormat="1"/>
    <row r="2982" s="22" customFormat="1"/>
    <row r="2983" s="22" customFormat="1"/>
    <row r="2984" s="22" customFormat="1"/>
    <row r="2985" s="22" customFormat="1"/>
    <row r="2986" s="22" customFormat="1"/>
    <row r="2987" s="22" customFormat="1"/>
    <row r="2988" s="22" customFormat="1"/>
    <row r="2989" s="22" customFormat="1"/>
    <row r="2990" s="22" customFormat="1"/>
    <row r="2991" s="22" customFormat="1"/>
    <row r="2992" s="22" customFormat="1"/>
    <row r="2993" s="22" customFormat="1"/>
    <row r="2994" s="22" customFormat="1"/>
    <row r="2995" s="22" customFormat="1"/>
    <row r="2996" s="22" customFormat="1"/>
    <row r="2997" s="22" customFormat="1"/>
    <row r="2998" s="22" customFormat="1"/>
    <row r="2999" s="22" customFormat="1"/>
    <row r="3000" s="22" customFormat="1"/>
    <row r="3001" s="22" customFormat="1"/>
    <row r="3002" s="22" customFormat="1"/>
    <row r="3003" s="22" customFormat="1"/>
    <row r="3004" s="22" customFormat="1"/>
    <row r="3005" s="22" customFormat="1"/>
    <row r="3006" s="22" customFormat="1"/>
    <row r="3007" s="22" customFormat="1"/>
    <row r="3008" s="22" customFormat="1"/>
    <row r="3009" s="22" customFormat="1"/>
    <row r="3010" s="22" customFormat="1"/>
    <row r="3011" s="22" customFormat="1"/>
    <row r="3012" s="22" customFormat="1"/>
    <row r="3013" s="22" customFormat="1"/>
    <row r="3014" s="22" customFormat="1"/>
    <row r="3015" s="22" customFormat="1"/>
    <row r="3016" s="22" customFormat="1"/>
    <row r="3017" s="22" customFormat="1"/>
    <row r="3018" s="22" customFormat="1"/>
    <row r="3019" s="22" customFormat="1"/>
    <row r="3020" s="22" customFormat="1"/>
    <row r="3021" s="22" customFormat="1"/>
    <row r="3022" s="22" customFormat="1"/>
    <row r="3023" s="22" customFormat="1"/>
    <row r="3024" s="22" customFormat="1"/>
    <row r="3025" s="22" customFormat="1"/>
    <row r="3026" s="22" customFormat="1"/>
    <row r="3027" s="22" customFormat="1"/>
    <row r="3028" s="22" customFormat="1"/>
    <row r="3029" s="22" customFormat="1"/>
    <row r="3030" s="22" customFormat="1"/>
    <row r="3031" s="22" customFormat="1"/>
    <row r="3032" s="22" customFormat="1"/>
    <row r="3033" s="22" customFormat="1"/>
    <row r="3034" s="22" customFormat="1"/>
    <row r="3035" s="22" customFormat="1"/>
    <row r="3036" s="22" customFormat="1"/>
    <row r="3037" s="22" customFormat="1"/>
    <row r="3038" s="22" customFormat="1"/>
    <row r="3039" s="22" customFormat="1"/>
    <row r="3040" s="22" customFormat="1"/>
    <row r="3041" s="22" customFormat="1"/>
    <row r="3042" s="22" customFormat="1"/>
    <row r="3043" s="22" customFormat="1"/>
    <row r="3044" s="22" customFormat="1"/>
    <row r="3045" s="22" customFormat="1"/>
    <row r="3046" s="22" customFormat="1"/>
    <row r="3047" s="22" customFormat="1"/>
    <row r="3048" s="22" customFormat="1"/>
    <row r="3049" s="22" customFormat="1"/>
    <row r="3050" s="22" customFormat="1"/>
    <row r="3051" s="22" customFormat="1"/>
    <row r="3052" s="22" customFormat="1"/>
    <row r="3053" s="22" customFormat="1"/>
    <row r="3054" s="22" customFormat="1"/>
    <row r="3055" s="22" customFormat="1"/>
    <row r="3056" s="22" customFormat="1"/>
    <row r="3057" s="22" customFormat="1"/>
    <row r="3058" s="22" customFormat="1"/>
    <row r="3059" s="22" customFormat="1"/>
    <row r="3060" s="22" customFormat="1"/>
    <row r="3061" s="22" customFormat="1"/>
    <row r="3062" s="22" customFormat="1"/>
    <row r="3063" s="22" customFormat="1"/>
    <row r="3064" s="22" customFormat="1"/>
    <row r="3065" s="22" customFormat="1"/>
    <row r="3066" s="22" customFormat="1"/>
    <row r="3067" s="22" customFormat="1"/>
    <row r="3068" s="22" customFormat="1"/>
    <row r="3069" s="22" customFormat="1"/>
    <row r="3070" s="22" customFormat="1"/>
    <row r="3071" s="22" customFormat="1"/>
    <row r="3072" s="22" customFormat="1"/>
    <row r="3073" s="22" customFormat="1"/>
    <row r="3074" s="22" customFormat="1"/>
    <row r="3075" s="22" customFormat="1"/>
    <row r="3076" s="22" customFormat="1"/>
    <row r="3077" s="22" customFormat="1"/>
    <row r="3078" s="22" customFormat="1"/>
    <row r="3079" s="22" customFormat="1"/>
    <row r="3080" s="22" customFormat="1"/>
    <row r="3081" s="22" customFormat="1"/>
    <row r="3082" s="22" customFormat="1"/>
    <row r="3083" s="22" customFormat="1"/>
  </sheetData>
  <printOptions horizontalCentered="1"/>
  <pageMargins left="0.25" right="0.27" top="0.42" bottom="0.4" header="0.25" footer="0.24"/>
  <pageSetup scale="79" orientation="portrait" r:id="rId1"/>
  <headerFooter>
    <oddHeader>&amp;C&amp;"-,Bold"DEPARTAMENTO DE CORRECCION Y REHABILITACION</oddHeader>
    <oddFooter xml:space="preserve">&amp;L&amp;8Fuente: Informe de Recuento Diario,
Oficina de Control de Población&amp;R&amp;8Oficina de Desarrollo Prográmaticos
</oddFooter>
  </headerFooter>
  <drawing r:id="rId2"/>
</worksheet>
</file>

<file path=xl/worksheets/sheet7.xml><?xml version="1.0" encoding="utf-8"?>
<worksheet xmlns="http://schemas.openxmlformats.org/spreadsheetml/2006/main" xmlns:r="http://schemas.openxmlformats.org/officeDocument/2006/relationships">
  <dimension ref="A1:BJ58"/>
  <sheetViews>
    <sheetView workbookViewId="0">
      <selection activeCell="A21" sqref="A21"/>
    </sheetView>
  </sheetViews>
  <sheetFormatPr defaultRowHeight="15"/>
  <cols>
    <col min="1" max="1" width="33.140625" customWidth="1"/>
    <col min="2" max="2" width="7.28515625" customWidth="1"/>
    <col min="3" max="3" width="6" customWidth="1"/>
    <col min="4" max="4" width="5.28515625" customWidth="1"/>
    <col min="5" max="5" width="6.42578125" customWidth="1"/>
    <col min="6" max="8" width="5.7109375" customWidth="1"/>
    <col min="9" max="9" width="6.7109375" customWidth="1"/>
    <col min="10" max="10" width="4.7109375" customWidth="1"/>
    <col min="11" max="11" width="6.42578125" customWidth="1"/>
    <col min="12" max="14" width="5.7109375" customWidth="1"/>
    <col min="15" max="16" width="6.7109375" customWidth="1"/>
    <col min="17" max="17" width="5.85546875" customWidth="1"/>
    <col min="18" max="18" width="6.42578125" customWidth="1"/>
    <col min="19" max="19" width="6.5703125" bestFit="1" customWidth="1"/>
    <col min="20" max="20" width="6" customWidth="1"/>
    <col min="21" max="21" width="5.7109375" customWidth="1"/>
    <col min="22" max="22" width="6.85546875" customWidth="1"/>
    <col min="23" max="23" width="6.28515625" customWidth="1"/>
    <col min="24" max="24" width="5.28515625" customWidth="1"/>
    <col min="25" max="25" width="6.28515625" customWidth="1"/>
    <col min="26" max="26" width="5.42578125" customWidth="1"/>
    <col min="28" max="62" width="9.140625" style="22"/>
  </cols>
  <sheetData>
    <row r="1" spans="1:40" ht="14.25" customHeight="1">
      <c r="A1" s="20" t="s">
        <v>46</v>
      </c>
      <c r="B1" s="20"/>
      <c r="C1" s="20"/>
      <c r="D1" s="20"/>
      <c r="E1" s="20"/>
      <c r="F1" s="20"/>
      <c r="G1" s="20"/>
      <c r="H1" s="20"/>
      <c r="I1" s="20"/>
      <c r="J1" s="20"/>
      <c r="K1" s="20"/>
      <c r="L1" s="20"/>
      <c r="M1" s="20"/>
      <c r="N1" s="20"/>
      <c r="O1" s="20"/>
      <c r="P1" s="20"/>
      <c r="Q1" s="20"/>
      <c r="R1" s="20"/>
      <c r="S1" s="20"/>
      <c r="T1" s="20"/>
      <c r="U1" s="20"/>
      <c r="V1" s="20"/>
      <c r="W1" s="20"/>
      <c r="X1" s="20"/>
      <c r="Y1" s="20"/>
      <c r="Z1" s="20"/>
      <c r="AA1" s="21" t="s">
        <v>47</v>
      </c>
    </row>
    <row r="2" spans="1:40" ht="12.75" customHeight="1">
      <c r="A2" s="20" t="s">
        <v>321</v>
      </c>
      <c r="B2" s="20"/>
      <c r="C2" s="20"/>
      <c r="D2" s="20"/>
      <c r="E2" s="20"/>
      <c r="F2" s="20"/>
      <c r="G2" s="20"/>
      <c r="H2" s="20"/>
      <c r="I2" s="20"/>
      <c r="J2" s="20"/>
      <c r="K2" s="20"/>
      <c r="L2" s="20"/>
      <c r="M2" s="20"/>
      <c r="N2" s="20"/>
      <c r="O2" s="20"/>
      <c r="P2" s="20"/>
      <c r="Q2" s="20"/>
      <c r="R2" s="20"/>
      <c r="S2" s="20"/>
      <c r="T2" s="20"/>
      <c r="U2" s="20"/>
      <c r="V2" s="20"/>
      <c r="W2" s="20"/>
      <c r="X2" s="20"/>
      <c r="Y2" s="20"/>
      <c r="Z2" s="20"/>
      <c r="AA2" s="21" t="s">
        <v>48</v>
      </c>
    </row>
    <row r="3" spans="1:40" ht="9" customHeight="1" thickBot="1">
      <c r="A3" s="23"/>
      <c r="B3" s="23"/>
      <c r="C3" s="24"/>
      <c r="D3" s="25"/>
      <c r="E3" s="25"/>
      <c r="F3" s="25"/>
      <c r="G3" s="25"/>
      <c r="H3" s="25"/>
      <c r="I3" s="25"/>
      <c r="J3" s="25"/>
      <c r="K3" s="25"/>
      <c r="L3" s="25"/>
      <c r="M3" s="25"/>
      <c r="N3" s="25"/>
      <c r="O3" s="25"/>
      <c r="P3" s="25"/>
      <c r="Q3" s="25"/>
      <c r="R3" s="25"/>
      <c r="S3" s="25"/>
      <c r="T3" s="26"/>
      <c r="U3" s="25"/>
      <c r="V3" s="25"/>
      <c r="W3" s="25"/>
      <c r="X3" s="25"/>
      <c r="Y3" s="25"/>
      <c r="Z3" s="25"/>
    </row>
    <row r="4" spans="1:40" ht="22.5" customHeight="1">
      <c r="A4" s="27" t="s">
        <v>49</v>
      </c>
      <c r="B4" s="28" t="s">
        <v>11</v>
      </c>
      <c r="C4" s="29" t="s">
        <v>50</v>
      </c>
      <c r="D4" s="29"/>
      <c r="E4" s="29" t="s">
        <v>51</v>
      </c>
      <c r="F4" s="29"/>
      <c r="G4" s="29" t="s">
        <v>52</v>
      </c>
      <c r="H4" s="29"/>
      <c r="I4" s="29" t="s">
        <v>53</v>
      </c>
      <c r="J4" s="29"/>
      <c r="K4" s="29" t="s">
        <v>54</v>
      </c>
      <c r="L4" s="29"/>
      <c r="M4" s="29" t="s">
        <v>55</v>
      </c>
      <c r="N4" s="29"/>
      <c r="O4" s="29" t="s">
        <v>56</v>
      </c>
      <c r="P4" s="29"/>
      <c r="Q4" s="29" t="s">
        <v>57</v>
      </c>
      <c r="R4" s="29"/>
      <c r="S4" s="29" t="s">
        <v>58</v>
      </c>
      <c r="T4" s="29"/>
      <c r="U4" s="29" t="s">
        <v>59</v>
      </c>
      <c r="V4" s="29"/>
      <c r="W4" s="29" t="s">
        <v>60</v>
      </c>
      <c r="X4" s="29"/>
      <c r="Y4" s="29" t="s">
        <v>61</v>
      </c>
      <c r="Z4" s="30"/>
      <c r="AB4" s="232"/>
      <c r="AC4" s="232"/>
      <c r="AD4" s="233"/>
      <c r="AE4" s="233"/>
      <c r="AF4" s="233"/>
      <c r="AG4" s="233"/>
      <c r="AH4" s="233"/>
      <c r="AI4" s="232"/>
      <c r="AJ4" s="232"/>
      <c r="AK4" s="232"/>
      <c r="AL4" s="232"/>
      <c r="AM4" s="233"/>
    </row>
    <row r="5" spans="1:40" ht="12.75" customHeight="1" thickBot="1">
      <c r="A5" s="31"/>
      <c r="B5" s="32"/>
      <c r="C5" s="33" t="s">
        <v>62</v>
      </c>
      <c r="D5" s="33" t="s">
        <v>63</v>
      </c>
      <c r="E5" s="33" t="s">
        <v>62</v>
      </c>
      <c r="F5" s="33" t="s">
        <v>63</v>
      </c>
      <c r="G5" s="33" t="s">
        <v>62</v>
      </c>
      <c r="H5" s="33" t="s">
        <v>63</v>
      </c>
      <c r="I5" s="33" t="s">
        <v>62</v>
      </c>
      <c r="J5" s="33" t="s">
        <v>63</v>
      </c>
      <c r="K5" s="33" t="s">
        <v>62</v>
      </c>
      <c r="L5" s="33" t="s">
        <v>63</v>
      </c>
      <c r="M5" s="33" t="s">
        <v>62</v>
      </c>
      <c r="N5" s="33" t="s">
        <v>63</v>
      </c>
      <c r="O5" s="33" t="s">
        <v>62</v>
      </c>
      <c r="P5" s="33" t="s">
        <v>63</v>
      </c>
      <c r="Q5" s="33" t="s">
        <v>62</v>
      </c>
      <c r="R5" s="33" t="s">
        <v>63</v>
      </c>
      <c r="S5" s="33" t="s">
        <v>62</v>
      </c>
      <c r="T5" s="33" t="s">
        <v>63</v>
      </c>
      <c r="U5" s="33" t="s">
        <v>62</v>
      </c>
      <c r="V5" s="33" t="s">
        <v>63</v>
      </c>
      <c r="W5" s="33" t="s">
        <v>62</v>
      </c>
      <c r="X5" s="33" t="s">
        <v>63</v>
      </c>
      <c r="Y5" s="34" t="s">
        <v>62</v>
      </c>
      <c r="Z5" s="35" t="s">
        <v>63</v>
      </c>
      <c r="AA5" s="36"/>
      <c r="AB5" s="234"/>
      <c r="AC5" s="232"/>
      <c r="AD5" s="233"/>
      <c r="AE5" s="233"/>
      <c r="AF5" s="233"/>
      <c r="AG5" s="233"/>
      <c r="AH5" s="233"/>
      <c r="AI5" s="232"/>
      <c r="AJ5" s="232"/>
      <c r="AK5" s="232"/>
      <c r="AL5" s="232"/>
      <c r="AM5" s="233"/>
    </row>
    <row r="6" spans="1:40" ht="12.75" customHeight="1" thickBot="1">
      <c r="A6" s="37" t="s">
        <v>64</v>
      </c>
      <c r="B6" s="38">
        <f>SUM(B7,B25)</f>
        <v>29</v>
      </c>
      <c r="C6" s="38">
        <f>SUM(C7,C25)</f>
        <v>4</v>
      </c>
      <c r="D6" s="38"/>
      <c r="E6" s="38">
        <f>SUM(E7,E25)</f>
        <v>4</v>
      </c>
      <c r="F6" s="38"/>
      <c r="G6" s="38">
        <f>SUM(G7,G25)</f>
        <v>1</v>
      </c>
      <c r="H6" s="38"/>
      <c r="I6" s="38">
        <f>SUM(I7,I25)</f>
        <v>1</v>
      </c>
      <c r="J6" s="38"/>
      <c r="K6" s="38">
        <f>SUM(K7,K25)</f>
        <v>11</v>
      </c>
      <c r="L6" s="38"/>
      <c r="M6" s="38">
        <f>SUM(M7,M25)</f>
        <v>3</v>
      </c>
      <c r="N6" s="38"/>
      <c r="O6" s="38">
        <f>SUM(O7,O25)</f>
        <v>2</v>
      </c>
      <c r="P6" s="38"/>
      <c r="Q6" s="38">
        <f>SUM(Q7,Q25)</f>
        <v>2</v>
      </c>
      <c r="R6" s="38"/>
      <c r="S6" s="38">
        <f>SUM(S7,S25)</f>
        <v>1</v>
      </c>
      <c r="T6" s="38"/>
      <c r="U6" s="38">
        <f>SUM(U7,U25)</f>
        <v>0</v>
      </c>
      <c r="V6" s="38"/>
      <c r="W6" s="38">
        <f>SUM(W7,W25)</f>
        <v>0</v>
      </c>
      <c r="X6" s="38"/>
      <c r="Y6" s="38">
        <f>SUM(Y7,Y25)</f>
        <v>0</v>
      </c>
      <c r="Z6" s="39"/>
      <c r="AA6" s="40">
        <f>SUM(C6:Z6)</f>
        <v>29</v>
      </c>
      <c r="AB6" s="235"/>
      <c r="AC6" s="235"/>
      <c r="AD6" s="235"/>
      <c r="AE6" s="236"/>
      <c r="AF6" s="236"/>
      <c r="AG6" s="236"/>
      <c r="AH6" s="236"/>
      <c r="AI6" s="236"/>
      <c r="AJ6" s="236"/>
      <c r="AK6" s="236"/>
      <c r="AL6" s="236"/>
      <c r="AM6" s="236"/>
      <c r="AN6" s="236"/>
    </row>
    <row r="7" spans="1:40" ht="12.75" customHeight="1" thickBot="1">
      <c r="A7" s="41" t="s">
        <v>65</v>
      </c>
      <c r="B7" s="42">
        <f>SUM(B8:B24)</f>
        <v>11</v>
      </c>
      <c r="C7" s="42">
        <f>SUM(C8:C24)</f>
        <v>2</v>
      </c>
      <c r="D7" s="42"/>
      <c r="E7" s="42">
        <f>SUM(E8:E24)</f>
        <v>2</v>
      </c>
      <c r="F7" s="42"/>
      <c r="G7" s="42">
        <f>SUM(G8:G24)</f>
        <v>1</v>
      </c>
      <c r="H7" s="42"/>
      <c r="I7" s="42">
        <f>SUM(I8:I24)</f>
        <v>0</v>
      </c>
      <c r="J7" s="42"/>
      <c r="K7" s="42">
        <f>SUM(K8:K24)</f>
        <v>2</v>
      </c>
      <c r="L7" s="42"/>
      <c r="M7" s="42">
        <f>SUM(M8:M24)</f>
        <v>3</v>
      </c>
      <c r="N7" s="42"/>
      <c r="O7" s="42">
        <f>SUM(O8:O24)</f>
        <v>0</v>
      </c>
      <c r="P7" s="42"/>
      <c r="Q7" s="42">
        <f>SUM(Q8:Q24)</f>
        <v>0</v>
      </c>
      <c r="R7" s="42"/>
      <c r="S7" s="42">
        <f>SUM(S8:S24)</f>
        <v>1</v>
      </c>
      <c r="T7" s="42"/>
      <c r="U7" s="42">
        <f>SUM(U8:U24)</f>
        <v>0</v>
      </c>
      <c r="V7" s="42"/>
      <c r="W7" s="42">
        <f>SUM(W8:W24)</f>
        <v>0</v>
      </c>
      <c r="X7" s="42"/>
      <c r="Y7" s="42">
        <f>SUM(Y8:Y24)</f>
        <v>0</v>
      </c>
      <c r="Z7" s="43"/>
      <c r="AA7" s="44">
        <f>SUM(C7:Z7)</f>
        <v>11</v>
      </c>
      <c r="AB7" s="237"/>
      <c r="AC7" s="237"/>
      <c r="AD7" s="237"/>
    </row>
    <row r="8" spans="1:40" ht="15.75" customHeight="1">
      <c r="A8" s="45" t="s">
        <v>66</v>
      </c>
      <c r="B8" s="46">
        <f t="shared" ref="B8:B24" si="0">SUM(C8:Z8)</f>
        <v>0</v>
      </c>
      <c r="C8" s="47"/>
      <c r="D8" s="47"/>
      <c r="E8" s="47"/>
      <c r="F8" s="47"/>
      <c r="G8" s="47"/>
      <c r="H8" s="47"/>
      <c r="I8" s="47"/>
      <c r="J8" s="47"/>
      <c r="K8" s="47"/>
      <c r="L8" s="47"/>
      <c r="M8" s="47"/>
      <c r="N8" s="47"/>
      <c r="O8" s="47"/>
      <c r="P8" s="47"/>
      <c r="Q8" s="47"/>
      <c r="R8" s="47"/>
      <c r="S8" s="47"/>
      <c r="T8" s="47"/>
      <c r="U8" s="47"/>
      <c r="V8" s="47"/>
      <c r="W8" s="47"/>
      <c r="X8" s="47"/>
      <c r="Y8" s="47"/>
      <c r="Z8" s="48"/>
      <c r="AA8" s="49"/>
      <c r="AB8" s="237"/>
      <c r="AC8" s="237"/>
      <c r="AD8" s="237"/>
    </row>
    <row r="9" spans="1:40" ht="15.75" customHeight="1">
      <c r="A9" s="45" t="s">
        <v>67</v>
      </c>
      <c r="B9" s="46">
        <f t="shared" si="0"/>
        <v>0</v>
      </c>
      <c r="C9" s="47"/>
      <c r="D9" s="47"/>
      <c r="E9" s="47"/>
      <c r="F9" s="47"/>
      <c r="G9" s="47"/>
      <c r="H9" s="47"/>
      <c r="I9" s="47"/>
      <c r="J9" s="47"/>
      <c r="K9" s="47"/>
      <c r="L9" s="47"/>
      <c r="M9" s="47"/>
      <c r="N9" s="47"/>
      <c r="O9" s="47"/>
      <c r="P9" s="47"/>
      <c r="Q9" s="47"/>
      <c r="R9" s="47"/>
      <c r="S9" s="47"/>
      <c r="T9" s="47"/>
      <c r="U9" s="47"/>
      <c r="V9" s="47"/>
      <c r="W9" s="47"/>
      <c r="X9" s="47"/>
      <c r="Y9" s="47"/>
      <c r="Z9" s="48"/>
      <c r="AA9" s="49"/>
      <c r="AB9" s="237"/>
      <c r="AC9" s="237"/>
      <c r="AD9" s="237"/>
    </row>
    <row r="10" spans="1:40" ht="15.75" customHeight="1">
      <c r="A10" s="199" t="s">
        <v>68</v>
      </c>
      <c r="B10" s="50">
        <f t="shared" si="0"/>
        <v>0</v>
      </c>
      <c r="C10" s="51"/>
      <c r="D10" s="51"/>
      <c r="E10" s="51"/>
      <c r="F10" s="51"/>
      <c r="G10" s="51"/>
      <c r="H10" s="51"/>
      <c r="I10" s="51"/>
      <c r="J10" s="51"/>
      <c r="K10" s="51"/>
      <c r="L10" s="51"/>
      <c r="M10" s="51"/>
      <c r="N10" s="51"/>
      <c r="O10" s="51"/>
      <c r="P10" s="52"/>
      <c r="Q10" s="52"/>
      <c r="R10" s="52"/>
      <c r="S10" s="52"/>
      <c r="T10" s="52"/>
      <c r="U10" s="51"/>
      <c r="V10" s="51"/>
      <c r="W10" s="51"/>
      <c r="X10" s="51"/>
      <c r="Y10" s="51"/>
      <c r="Z10" s="53"/>
    </row>
    <row r="11" spans="1:40" ht="15.75" customHeight="1">
      <c r="A11" s="198" t="s">
        <v>69</v>
      </c>
      <c r="B11" s="54">
        <f t="shared" si="0"/>
        <v>0</v>
      </c>
      <c r="C11" s="55"/>
      <c r="D11" s="55"/>
      <c r="E11" s="55"/>
      <c r="F11" s="55"/>
      <c r="G11" s="55"/>
      <c r="H11" s="55"/>
      <c r="I11" s="55"/>
      <c r="J11" s="55"/>
      <c r="K11" s="55"/>
      <c r="L11" s="55"/>
      <c r="M11" s="55"/>
      <c r="N11" s="55"/>
      <c r="O11" s="55"/>
      <c r="P11" s="55"/>
      <c r="Q11" s="55"/>
      <c r="R11" s="55"/>
      <c r="S11" s="55"/>
      <c r="T11" s="55"/>
      <c r="U11" s="55"/>
      <c r="V11" s="55"/>
      <c r="W11" s="55"/>
      <c r="X11" s="55"/>
      <c r="Y11" s="55"/>
      <c r="Z11" s="56"/>
    </row>
    <row r="12" spans="1:40" ht="15.75" customHeight="1">
      <c r="A12" s="198" t="s">
        <v>70</v>
      </c>
      <c r="B12" s="46">
        <f t="shared" si="0"/>
        <v>0</v>
      </c>
      <c r="C12" s="47"/>
      <c r="D12" s="47"/>
      <c r="E12" s="47"/>
      <c r="F12" s="47"/>
      <c r="G12" s="47"/>
      <c r="H12" s="47"/>
      <c r="I12" s="47"/>
      <c r="J12" s="47"/>
      <c r="K12" s="47"/>
      <c r="L12" s="47"/>
      <c r="M12" s="47"/>
      <c r="N12" s="47"/>
      <c r="O12" s="47"/>
      <c r="P12" s="47"/>
      <c r="Q12" s="47"/>
      <c r="R12" s="47"/>
      <c r="S12" s="47"/>
      <c r="T12" s="47"/>
      <c r="U12" s="47"/>
      <c r="V12" s="47"/>
      <c r="W12" s="47"/>
      <c r="X12" s="47"/>
      <c r="Y12" s="47"/>
      <c r="Z12" s="48"/>
      <c r="AA12" s="49"/>
      <c r="AB12" s="237"/>
      <c r="AC12" s="237"/>
      <c r="AD12" s="237"/>
    </row>
    <row r="13" spans="1:40" ht="15.75" customHeight="1">
      <c r="A13" s="199" t="s">
        <v>71</v>
      </c>
      <c r="B13" s="46">
        <f t="shared" si="0"/>
        <v>0</v>
      </c>
      <c r="C13" s="47"/>
      <c r="D13" s="47"/>
      <c r="E13" s="47"/>
      <c r="F13" s="47"/>
      <c r="G13" s="47"/>
      <c r="H13" s="47"/>
      <c r="I13" s="47"/>
      <c r="J13" s="47"/>
      <c r="K13" s="47"/>
      <c r="L13" s="47"/>
      <c r="M13" s="47"/>
      <c r="N13" s="47"/>
      <c r="O13" s="47"/>
      <c r="P13" s="47"/>
      <c r="Q13" s="47"/>
      <c r="R13" s="47"/>
      <c r="S13" s="47"/>
      <c r="T13" s="47"/>
      <c r="U13" s="47"/>
      <c r="V13" s="47"/>
      <c r="W13" s="47"/>
      <c r="X13" s="47"/>
      <c r="Y13" s="47"/>
      <c r="Z13" s="48"/>
    </row>
    <row r="14" spans="1:40" ht="15.75" customHeight="1">
      <c r="A14" s="200" t="s">
        <v>72</v>
      </c>
      <c r="B14" s="50">
        <f t="shared" si="0"/>
        <v>2</v>
      </c>
      <c r="C14" s="224"/>
      <c r="D14" s="224"/>
      <c r="E14" s="224"/>
      <c r="F14" s="224"/>
      <c r="G14" s="225"/>
      <c r="H14" s="51"/>
      <c r="I14" s="51"/>
      <c r="J14" s="51"/>
      <c r="K14" s="51">
        <v>1</v>
      </c>
      <c r="L14" s="51"/>
      <c r="M14" s="51">
        <v>1</v>
      </c>
      <c r="N14" s="51"/>
      <c r="O14" s="51"/>
      <c r="P14" s="51"/>
      <c r="Q14" s="51"/>
      <c r="R14" s="51"/>
      <c r="S14" s="51"/>
      <c r="T14" s="51"/>
      <c r="U14" s="51"/>
      <c r="V14" s="51"/>
      <c r="W14" s="51"/>
      <c r="X14" s="47"/>
      <c r="Y14" s="51"/>
      <c r="Z14" s="53"/>
      <c r="AA14" s="57"/>
    </row>
    <row r="15" spans="1:40" ht="15.75" customHeight="1">
      <c r="A15" s="283" t="s">
        <v>317</v>
      </c>
      <c r="B15" s="50">
        <f t="shared" si="0"/>
        <v>3</v>
      </c>
      <c r="C15" s="224"/>
      <c r="D15" s="224"/>
      <c r="E15" s="224"/>
      <c r="F15" s="224"/>
      <c r="G15" s="224">
        <v>1</v>
      </c>
      <c r="H15" s="51"/>
      <c r="I15" s="51"/>
      <c r="J15" s="51"/>
      <c r="K15" s="51"/>
      <c r="L15" s="51"/>
      <c r="M15" s="51">
        <v>2</v>
      </c>
      <c r="N15" s="51"/>
      <c r="O15" s="51"/>
      <c r="P15" s="51"/>
      <c r="Q15" s="51"/>
      <c r="R15" s="59"/>
      <c r="S15" s="51"/>
      <c r="T15" s="51"/>
      <c r="U15" s="51"/>
      <c r="V15" s="60"/>
      <c r="W15" s="51"/>
      <c r="X15" s="51"/>
      <c r="Y15" s="51"/>
      <c r="Z15" s="53"/>
    </row>
    <row r="16" spans="1:40" ht="15.75" customHeight="1">
      <c r="A16" s="199" t="s">
        <v>73</v>
      </c>
      <c r="B16" s="46">
        <f t="shared" si="0"/>
        <v>0</v>
      </c>
      <c r="C16" s="226"/>
      <c r="D16" s="226"/>
      <c r="E16" s="224"/>
      <c r="F16" s="225"/>
      <c r="G16" s="226"/>
      <c r="H16" s="52"/>
      <c r="I16" s="52"/>
      <c r="J16" s="52"/>
      <c r="K16" s="52"/>
      <c r="L16" s="52"/>
      <c r="M16" s="51"/>
      <c r="N16" s="52"/>
      <c r="O16" s="52"/>
      <c r="P16" s="52"/>
      <c r="Q16" s="52"/>
      <c r="R16" s="52"/>
      <c r="S16" s="52"/>
      <c r="T16" s="52"/>
      <c r="U16" s="55"/>
      <c r="V16" s="55"/>
      <c r="W16" s="55"/>
      <c r="X16" s="55"/>
      <c r="Y16" s="55"/>
      <c r="Z16" s="56"/>
      <c r="AA16" s="57"/>
    </row>
    <row r="17" spans="1:27" ht="15.75" customHeight="1">
      <c r="A17" s="199" t="s">
        <v>74</v>
      </c>
      <c r="B17" s="54">
        <f t="shared" si="0"/>
        <v>3</v>
      </c>
      <c r="C17" s="227">
        <v>1</v>
      </c>
      <c r="D17" s="225"/>
      <c r="E17" s="227">
        <v>1</v>
      </c>
      <c r="F17" s="284"/>
      <c r="G17" s="227"/>
      <c r="H17" s="47"/>
      <c r="I17" s="61"/>
      <c r="J17" s="61"/>
      <c r="K17" s="61">
        <v>1</v>
      </c>
      <c r="L17" s="47"/>
      <c r="M17" s="51"/>
      <c r="N17" s="47"/>
      <c r="O17" s="61"/>
      <c r="P17" s="55"/>
      <c r="Q17" s="55"/>
      <c r="R17" s="62"/>
      <c r="S17" s="55"/>
      <c r="T17" s="55"/>
      <c r="U17" s="61"/>
      <c r="V17" s="61"/>
      <c r="W17" s="61"/>
      <c r="X17" s="47"/>
      <c r="Y17" s="61"/>
      <c r="Z17" s="48"/>
    </row>
    <row r="18" spans="1:27" ht="15.75" customHeight="1">
      <c r="A18" s="285" t="s">
        <v>75</v>
      </c>
      <c r="B18" s="46">
        <f t="shared" si="0"/>
        <v>1</v>
      </c>
      <c r="C18" s="228"/>
      <c r="D18" s="228"/>
      <c r="E18" s="228"/>
      <c r="F18" s="228"/>
      <c r="G18" s="225"/>
      <c r="H18" s="63"/>
      <c r="I18" s="63"/>
      <c r="J18" s="63"/>
      <c r="K18" s="63"/>
      <c r="L18" s="63"/>
      <c r="M18" s="63"/>
      <c r="N18" s="63"/>
      <c r="O18" s="63"/>
      <c r="P18" s="63"/>
      <c r="Q18" s="63"/>
      <c r="R18" s="63"/>
      <c r="S18" s="63">
        <v>1</v>
      </c>
      <c r="T18" s="63"/>
      <c r="U18" s="228"/>
      <c r="V18" s="63"/>
      <c r="W18" s="63"/>
      <c r="X18" s="63"/>
      <c r="Y18" s="63"/>
      <c r="Z18" s="64"/>
    </row>
    <row r="19" spans="1:27" ht="15.75" customHeight="1">
      <c r="A19" s="199" t="s">
        <v>76</v>
      </c>
      <c r="B19" s="50">
        <f t="shared" si="0"/>
        <v>0</v>
      </c>
      <c r="C19" s="225"/>
      <c r="D19" s="225"/>
      <c r="E19" s="225"/>
      <c r="F19" s="225"/>
      <c r="G19" s="225"/>
      <c r="H19" s="47"/>
      <c r="I19" s="63"/>
      <c r="J19" s="47"/>
      <c r="K19" s="47"/>
      <c r="L19" s="47"/>
      <c r="M19" s="47"/>
      <c r="N19" s="47"/>
      <c r="O19" s="47"/>
      <c r="P19" s="47"/>
      <c r="Q19" s="47"/>
      <c r="R19" s="47"/>
      <c r="S19" s="47"/>
      <c r="T19" s="47"/>
      <c r="U19" s="47"/>
      <c r="V19" s="47"/>
      <c r="W19" s="47"/>
      <c r="X19" s="47"/>
      <c r="Y19" s="47"/>
      <c r="Z19" s="65"/>
    </row>
    <row r="20" spans="1:27" ht="15.75" customHeight="1">
      <c r="A20" s="199" t="s">
        <v>77</v>
      </c>
      <c r="B20" s="46">
        <f t="shared" si="0"/>
        <v>0</v>
      </c>
      <c r="C20" s="229"/>
      <c r="D20" s="229"/>
      <c r="E20" s="225"/>
      <c r="F20" s="225"/>
      <c r="G20" s="225"/>
      <c r="H20" s="47"/>
      <c r="I20" s="47"/>
      <c r="J20" s="47"/>
      <c r="K20" s="47"/>
      <c r="L20" s="47"/>
      <c r="M20" s="47"/>
      <c r="N20" s="47"/>
      <c r="O20" s="47"/>
      <c r="P20" s="47"/>
      <c r="Q20" s="47"/>
      <c r="R20" s="47"/>
      <c r="S20" s="47"/>
      <c r="T20" s="47"/>
      <c r="U20" s="66"/>
      <c r="V20" s="66"/>
      <c r="W20" s="66"/>
      <c r="X20" s="66"/>
      <c r="Y20" s="51"/>
      <c r="Z20" s="67"/>
    </row>
    <row r="21" spans="1:27" ht="15.75" customHeight="1">
      <c r="A21" s="199" t="s">
        <v>322</v>
      </c>
      <c r="B21" s="46">
        <f t="shared" si="0"/>
        <v>2</v>
      </c>
      <c r="C21" s="66">
        <v>1</v>
      </c>
      <c r="D21" s="66"/>
      <c r="E21" s="47">
        <v>1</v>
      </c>
      <c r="F21" s="47"/>
      <c r="G21" s="47"/>
      <c r="H21" s="47"/>
      <c r="I21" s="55"/>
      <c r="J21" s="55"/>
      <c r="K21" s="55"/>
      <c r="L21" s="55"/>
      <c r="M21" s="55"/>
      <c r="N21" s="55"/>
      <c r="O21" s="55"/>
      <c r="P21" s="47"/>
      <c r="Q21" s="47"/>
      <c r="R21" s="47"/>
      <c r="S21" s="47"/>
      <c r="T21" s="47"/>
      <c r="U21" s="66"/>
      <c r="V21" s="66"/>
      <c r="W21" s="66"/>
      <c r="X21" s="66"/>
      <c r="Y21" s="66"/>
      <c r="Z21" s="67"/>
    </row>
    <row r="22" spans="1:27" ht="15.75" customHeight="1">
      <c r="A22" s="199" t="s">
        <v>79</v>
      </c>
      <c r="B22" s="46">
        <f t="shared" si="0"/>
        <v>0</v>
      </c>
      <c r="C22" s="66"/>
      <c r="D22" s="66"/>
      <c r="E22" s="47"/>
      <c r="F22" s="47"/>
      <c r="G22" s="47"/>
      <c r="H22" s="47"/>
      <c r="I22" s="47"/>
      <c r="J22" s="47"/>
      <c r="K22" s="47"/>
      <c r="L22" s="47"/>
      <c r="M22" s="47"/>
      <c r="N22" s="47"/>
      <c r="O22" s="47"/>
      <c r="P22" s="47"/>
      <c r="Q22" s="47"/>
      <c r="R22" s="47"/>
      <c r="S22" s="47"/>
      <c r="T22" s="47"/>
      <c r="U22" s="66"/>
      <c r="V22" s="66"/>
      <c r="W22" s="66"/>
      <c r="X22" s="66"/>
      <c r="Y22" s="66"/>
      <c r="Z22" s="67"/>
    </row>
    <row r="23" spans="1:27" ht="15.75" customHeight="1">
      <c r="A23" s="199" t="s">
        <v>195</v>
      </c>
      <c r="B23" s="46">
        <f t="shared" si="0"/>
        <v>0</v>
      </c>
      <c r="C23" s="51"/>
      <c r="D23" s="51"/>
      <c r="E23" s="51"/>
      <c r="F23" s="51"/>
      <c r="G23" s="51"/>
      <c r="H23" s="51"/>
      <c r="I23" s="51"/>
      <c r="J23" s="51"/>
      <c r="K23" s="51"/>
      <c r="L23" s="51"/>
      <c r="M23" s="51"/>
      <c r="N23" s="51"/>
      <c r="O23" s="51"/>
      <c r="P23" s="51"/>
      <c r="Q23" s="51"/>
      <c r="R23" s="51"/>
      <c r="S23" s="51"/>
      <c r="T23" s="51"/>
      <c r="U23" s="51"/>
      <c r="V23" s="51"/>
      <c r="W23" s="51"/>
      <c r="X23" s="51"/>
      <c r="Y23" s="51"/>
      <c r="Z23" s="53"/>
    </row>
    <row r="24" spans="1:27" ht="15" customHeight="1" thickBot="1">
      <c r="A24" s="286" t="s">
        <v>316</v>
      </c>
      <c r="B24" s="46">
        <f t="shared" si="0"/>
        <v>0</v>
      </c>
      <c r="C24" s="51"/>
      <c r="D24" s="51"/>
      <c r="E24" s="51"/>
      <c r="F24" s="51"/>
      <c r="G24" s="51"/>
      <c r="H24" s="51"/>
      <c r="I24" s="51"/>
      <c r="J24" s="51"/>
      <c r="K24" s="51"/>
      <c r="L24" s="51"/>
      <c r="M24" s="51"/>
      <c r="N24" s="51"/>
      <c r="O24" s="51"/>
      <c r="P24" s="51"/>
      <c r="Q24" s="51"/>
      <c r="R24" s="51"/>
      <c r="S24" s="51"/>
      <c r="T24" s="51"/>
      <c r="U24" s="51"/>
      <c r="V24" s="51"/>
      <c r="W24" s="51"/>
      <c r="X24" s="51"/>
      <c r="Y24" s="51"/>
      <c r="Z24" s="53"/>
    </row>
    <row r="25" spans="1:27" ht="15.75" customHeight="1" thickBot="1">
      <c r="A25" s="202" t="s">
        <v>80</v>
      </c>
      <c r="B25" s="42">
        <f t="shared" ref="B25:Q25" si="1">SUM(B26:B44)</f>
        <v>18</v>
      </c>
      <c r="C25" s="68">
        <f t="shared" si="1"/>
        <v>2</v>
      </c>
      <c r="D25" s="68">
        <f t="shared" si="1"/>
        <v>0</v>
      </c>
      <c r="E25" s="68">
        <f t="shared" si="1"/>
        <v>2</v>
      </c>
      <c r="F25" s="68">
        <f t="shared" si="1"/>
        <v>0</v>
      </c>
      <c r="G25" s="68">
        <f t="shared" si="1"/>
        <v>0</v>
      </c>
      <c r="H25" s="68">
        <f t="shared" si="1"/>
        <v>0</v>
      </c>
      <c r="I25" s="68">
        <f t="shared" si="1"/>
        <v>1</v>
      </c>
      <c r="J25" s="68">
        <f t="shared" si="1"/>
        <v>0</v>
      </c>
      <c r="K25" s="68">
        <f t="shared" si="1"/>
        <v>9</v>
      </c>
      <c r="L25" s="68">
        <f t="shared" si="1"/>
        <v>0</v>
      </c>
      <c r="M25" s="68">
        <f t="shared" si="1"/>
        <v>0</v>
      </c>
      <c r="N25" s="68">
        <f t="shared" si="1"/>
        <v>0</v>
      </c>
      <c r="O25" s="68">
        <f t="shared" si="1"/>
        <v>2</v>
      </c>
      <c r="P25" s="68">
        <f t="shared" si="1"/>
        <v>0</v>
      </c>
      <c r="Q25" s="68">
        <f t="shared" si="1"/>
        <v>2</v>
      </c>
      <c r="R25" s="68"/>
      <c r="S25" s="68">
        <f t="shared" ref="S25:Z25" si="2">SUM(S26:S44)</f>
        <v>0</v>
      </c>
      <c r="T25" s="68">
        <f t="shared" si="2"/>
        <v>0</v>
      </c>
      <c r="U25" s="68">
        <f t="shared" si="2"/>
        <v>0</v>
      </c>
      <c r="V25" s="221">
        <f t="shared" si="2"/>
        <v>0</v>
      </c>
      <c r="W25" s="68">
        <f t="shared" si="2"/>
        <v>0</v>
      </c>
      <c r="X25" s="221">
        <f t="shared" si="2"/>
        <v>0</v>
      </c>
      <c r="Y25" s="68">
        <f t="shared" si="2"/>
        <v>0</v>
      </c>
      <c r="Z25" s="222">
        <f t="shared" si="2"/>
        <v>0</v>
      </c>
      <c r="AA25" s="57">
        <f>SUM(C25:Z25)</f>
        <v>18</v>
      </c>
    </row>
    <row r="26" spans="1:27" ht="14.25" customHeight="1">
      <c r="A26" s="203" t="s">
        <v>81</v>
      </c>
      <c r="B26" s="50">
        <f t="shared" ref="B26:B44" si="3">SUM(C26:Z26)</f>
        <v>1</v>
      </c>
      <c r="C26" s="69"/>
      <c r="D26" s="69"/>
      <c r="E26" s="69"/>
      <c r="F26" s="69"/>
      <c r="G26" s="69"/>
      <c r="H26" s="69"/>
      <c r="I26" s="69"/>
      <c r="J26" s="69"/>
      <c r="K26" s="69">
        <v>1</v>
      </c>
      <c r="L26" s="69"/>
      <c r="M26" s="69"/>
      <c r="N26" s="69"/>
      <c r="O26" s="69"/>
      <c r="P26" s="69"/>
      <c r="Q26" s="69"/>
      <c r="R26" s="69"/>
      <c r="S26" s="69"/>
      <c r="T26" s="69"/>
      <c r="U26" s="69"/>
      <c r="V26" s="69"/>
      <c r="W26" s="69"/>
      <c r="X26" s="51"/>
      <c r="Y26" s="69"/>
      <c r="Z26" s="70"/>
      <c r="AA26" s="57"/>
    </row>
    <row r="27" spans="1:27" ht="14.25" customHeight="1">
      <c r="A27" s="58" t="s">
        <v>82</v>
      </c>
      <c r="B27" s="50">
        <f t="shared" si="3"/>
        <v>1</v>
      </c>
      <c r="C27" s="51"/>
      <c r="D27" s="51"/>
      <c r="E27" s="51">
        <v>1</v>
      </c>
      <c r="F27" s="51"/>
      <c r="G27" s="51"/>
      <c r="H27" s="51"/>
      <c r="I27" s="51"/>
      <c r="J27" s="51"/>
      <c r="K27" s="51"/>
      <c r="L27" s="51"/>
      <c r="M27" s="51"/>
      <c r="N27" s="51"/>
      <c r="O27" s="51"/>
      <c r="P27" s="51"/>
      <c r="Q27" s="51"/>
      <c r="R27" s="51"/>
      <c r="S27" s="51"/>
      <c r="T27" s="51"/>
      <c r="U27" s="51"/>
      <c r="V27" s="51"/>
      <c r="W27" s="51"/>
      <c r="X27" s="51"/>
      <c r="Y27" s="51"/>
      <c r="Z27" s="53"/>
      <c r="AA27" s="57"/>
    </row>
    <row r="28" spans="1:27" ht="14.25" customHeight="1">
      <c r="A28" s="45" t="s">
        <v>83</v>
      </c>
      <c r="B28" s="50">
        <f t="shared" si="3"/>
        <v>0</v>
      </c>
      <c r="C28" s="55"/>
      <c r="D28" s="55"/>
      <c r="E28" s="55"/>
      <c r="F28" s="55"/>
      <c r="G28" s="55"/>
      <c r="H28" s="55"/>
      <c r="I28" s="55"/>
      <c r="J28" s="55"/>
      <c r="K28" s="55"/>
      <c r="L28" s="55"/>
      <c r="M28" s="55"/>
      <c r="N28" s="55"/>
      <c r="O28" s="55"/>
      <c r="P28" s="55"/>
      <c r="Q28" s="55"/>
      <c r="R28" s="55"/>
      <c r="S28" s="55"/>
      <c r="T28" s="55"/>
      <c r="U28" s="55"/>
      <c r="V28" s="55"/>
      <c r="W28" s="55"/>
      <c r="X28" s="55"/>
      <c r="Y28" s="55"/>
      <c r="Z28" s="56"/>
    </row>
    <row r="29" spans="1:27" ht="14.25" customHeight="1">
      <c r="A29" s="45" t="s">
        <v>84</v>
      </c>
      <c r="B29" s="50">
        <f t="shared" si="3"/>
        <v>0</v>
      </c>
      <c r="C29" s="47"/>
      <c r="D29" s="47"/>
      <c r="E29" s="47"/>
      <c r="F29" s="47"/>
      <c r="G29" s="47"/>
      <c r="H29" s="47"/>
      <c r="I29" s="47"/>
      <c r="J29" s="47"/>
      <c r="K29" s="47"/>
      <c r="L29" s="47"/>
      <c r="M29" s="47"/>
      <c r="N29" s="47"/>
      <c r="O29" s="47"/>
      <c r="P29" s="47"/>
      <c r="Q29" s="47"/>
      <c r="R29" s="47"/>
      <c r="S29" s="47"/>
      <c r="T29" s="47"/>
      <c r="U29" s="47"/>
      <c r="V29" s="47"/>
      <c r="W29" s="47"/>
      <c r="X29" s="47"/>
      <c r="Y29" s="47"/>
      <c r="Z29" s="48"/>
    </row>
    <row r="30" spans="1:27" ht="14.25" customHeight="1">
      <c r="A30" s="45" t="s">
        <v>85</v>
      </c>
      <c r="B30" s="50">
        <f t="shared" si="3"/>
        <v>0</v>
      </c>
      <c r="C30" s="51"/>
      <c r="D30" s="51"/>
      <c r="E30" s="51"/>
      <c r="F30" s="51"/>
      <c r="G30" s="51"/>
      <c r="H30" s="51"/>
      <c r="I30" s="47"/>
      <c r="J30" s="51"/>
      <c r="K30" s="51"/>
      <c r="L30" s="51"/>
      <c r="M30" s="51"/>
      <c r="N30" s="51"/>
      <c r="O30" s="51"/>
      <c r="P30" s="51"/>
      <c r="Q30" s="51"/>
      <c r="R30" s="51"/>
      <c r="S30" s="51"/>
      <c r="T30" s="51"/>
      <c r="U30" s="51"/>
      <c r="V30" s="51"/>
      <c r="W30" s="51"/>
      <c r="X30" s="51"/>
      <c r="Y30" s="51"/>
      <c r="Z30" s="53"/>
    </row>
    <row r="31" spans="1:27" ht="14.25" customHeight="1">
      <c r="A31" s="45" t="s">
        <v>323</v>
      </c>
      <c r="B31" s="50">
        <f t="shared" si="3"/>
        <v>0</v>
      </c>
      <c r="C31" s="47"/>
      <c r="D31" s="47"/>
      <c r="E31" s="47"/>
      <c r="F31" s="47"/>
      <c r="G31" s="47"/>
      <c r="H31" s="47"/>
      <c r="I31" s="47"/>
      <c r="J31" s="47"/>
      <c r="K31" s="47"/>
      <c r="L31" s="47"/>
      <c r="M31" s="47"/>
      <c r="N31" s="47"/>
      <c r="O31" s="47"/>
      <c r="P31" s="47"/>
      <c r="Q31" s="47"/>
      <c r="R31" s="47"/>
      <c r="S31" s="47"/>
      <c r="T31" s="47"/>
      <c r="U31" s="47"/>
      <c r="V31" s="47"/>
      <c r="W31" s="47"/>
      <c r="X31" s="47"/>
      <c r="Y31" s="47"/>
      <c r="Z31" s="48"/>
    </row>
    <row r="32" spans="1:27" ht="14.25" customHeight="1">
      <c r="A32" s="45" t="s">
        <v>86</v>
      </c>
      <c r="B32" s="50">
        <f t="shared" si="3"/>
        <v>0</v>
      </c>
      <c r="C32" s="47"/>
      <c r="D32" s="47"/>
      <c r="E32" s="47"/>
      <c r="F32" s="47"/>
      <c r="G32" s="47"/>
      <c r="H32" s="47"/>
      <c r="I32" s="47"/>
      <c r="J32" s="47"/>
      <c r="K32" s="47"/>
      <c r="L32" s="47"/>
      <c r="M32" s="47"/>
      <c r="N32" s="47"/>
      <c r="O32" s="47"/>
      <c r="P32" s="47"/>
      <c r="Q32" s="47"/>
      <c r="R32" s="47"/>
      <c r="S32" s="47"/>
      <c r="T32" s="47"/>
      <c r="U32" s="47"/>
      <c r="V32" s="47"/>
      <c r="W32" s="47"/>
      <c r="X32" s="47"/>
      <c r="Y32" s="47"/>
      <c r="Z32" s="48"/>
    </row>
    <row r="33" spans="1:62" ht="14.25" customHeight="1">
      <c r="A33" s="45" t="s">
        <v>87</v>
      </c>
      <c r="B33" s="50">
        <f t="shared" si="3"/>
        <v>0</v>
      </c>
      <c r="C33" s="71"/>
      <c r="D33" s="71"/>
      <c r="E33" s="47"/>
      <c r="F33" s="47"/>
      <c r="G33" s="47"/>
      <c r="H33" s="47"/>
      <c r="I33" s="47"/>
      <c r="J33" s="47"/>
      <c r="K33" s="47"/>
      <c r="L33" s="47"/>
      <c r="M33" s="47"/>
      <c r="N33" s="47"/>
      <c r="O33" s="47"/>
      <c r="P33" s="47"/>
      <c r="Q33" s="47"/>
      <c r="R33" s="47"/>
      <c r="S33" s="47"/>
      <c r="T33" s="55"/>
      <c r="U33" s="71"/>
      <c r="V33" s="71"/>
      <c r="W33" s="71"/>
      <c r="X33" s="71"/>
      <c r="Y33" s="71"/>
      <c r="Z33" s="72"/>
    </row>
    <row r="34" spans="1:62" ht="14.25" customHeight="1">
      <c r="A34" s="201" t="s">
        <v>88</v>
      </c>
      <c r="B34" s="50">
        <f t="shared" si="3"/>
        <v>2</v>
      </c>
      <c r="C34" s="63"/>
      <c r="D34" s="63"/>
      <c r="E34" s="63">
        <v>1</v>
      </c>
      <c r="F34" s="63"/>
      <c r="G34" s="63"/>
      <c r="H34" s="63"/>
      <c r="I34" s="63"/>
      <c r="J34" s="63"/>
      <c r="K34" s="63"/>
      <c r="L34" s="63"/>
      <c r="M34" s="63"/>
      <c r="N34" s="63"/>
      <c r="O34" s="63"/>
      <c r="P34" s="63"/>
      <c r="Q34" s="228">
        <v>1</v>
      </c>
      <c r="R34" s="63"/>
      <c r="S34" s="63"/>
      <c r="T34" s="63"/>
      <c r="U34" s="63"/>
      <c r="V34" s="63"/>
      <c r="W34" s="63"/>
      <c r="X34" s="63"/>
      <c r="Y34" s="63"/>
      <c r="Z34" s="73"/>
    </row>
    <row r="35" spans="1:62" ht="14.25" customHeight="1">
      <c r="A35" s="207" t="s">
        <v>198</v>
      </c>
      <c r="B35" s="50">
        <f t="shared" si="3"/>
        <v>4</v>
      </c>
      <c r="C35" s="206">
        <v>1</v>
      </c>
      <c r="D35" s="206"/>
      <c r="E35" s="206"/>
      <c r="F35" s="206"/>
      <c r="G35" s="206"/>
      <c r="H35" s="206"/>
      <c r="I35" s="206"/>
      <c r="J35" s="206"/>
      <c r="K35" s="206"/>
      <c r="L35" s="206"/>
      <c r="M35" s="206"/>
      <c r="N35" s="206"/>
      <c r="O35" s="206">
        <v>2</v>
      </c>
      <c r="P35" s="206"/>
      <c r="Q35" s="206">
        <v>1</v>
      </c>
      <c r="R35" s="63"/>
      <c r="S35" s="63"/>
      <c r="T35" s="206"/>
      <c r="U35" s="206"/>
      <c r="V35" s="206"/>
      <c r="W35" s="206"/>
      <c r="X35" s="206"/>
      <c r="Y35" s="206"/>
      <c r="Z35" s="208"/>
    </row>
    <row r="36" spans="1:62" ht="14.25" customHeight="1">
      <c r="A36" s="58" t="s">
        <v>89</v>
      </c>
      <c r="B36" s="50">
        <f t="shared" si="3"/>
        <v>0</v>
      </c>
      <c r="C36" s="51"/>
      <c r="D36" s="51"/>
      <c r="E36" s="51"/>
      <c r="F36" s="51"/>
      <c r="G36" s="51"/>
      <c r="H36" s="51"/>
      <c r="I36" s="51"/>
      <c r="J36" s="51"/>
      <c r="K36" s="51"/>
      <c r="L36" s="51"/>
      <c r="M36" s="51"/>
      <c r="N36" s="51"/>
      <c r="O36" s="51"/>
      <c r="P36" s="51"/>
      <c r="Q36" s="51"/>
      <c r="R36" s="74"/>
      <c r="S36" s="74"/>
      <c r="T36" s="51"/>
      <c r="U36" s="51"/>
      <c r="V36" s="51"/>
      <c r="W36" s="51"/>
      <c r="X36" s="51"/>
      <c r="Y36" s="51"/>
      <c r="Z36" s="53"/>
      <c r="AA36" s="75"/>
      <c r="AC36" s="238"/>
      <c r="AD36" s="238"/>
      <c r="AE36" s="239"/>
      <c r="AF36" s="238"/>
      <c r="AG36" s="238"/>
      <c r="AH36" s="238"/>
      <c r="AI36" s="238"/>
      <c r="AJ36" s="238"/>
      <c r="AK36" s="238"/>
      <c r="AL36" s="238"/>
      <c r="AM36" s="238"/>
    </row>
    <row r="37" spans="1:62" ht="14.25" customHeight="1">
      <c r="A37" s="45" t="s">
        <v>324</v>
      </c>
      <c r="B37" s="54">
        <f t="shared" si="3"/>
        <v>0</v>
      </c>
      <c r="C37" s="47"/>
      <c r="D37" s="47"/>
      <c r="E37" s="47"/>
      <c r="F37" s="47"/>
      <c r="G37" s="47"/>
      <c r="H37" s="47"/>
      <c r="I37" s="47"/>
      <c r="J37" s="47"/>
      <c r="K37" s="47"/>
      <c r="L37" s="47"/>
      <c r="M37" s="47"/>
      <c r="N37" s="47"/>
      <c r="O37" s="47"/>
      <c r="P37" s="47"/>
      <c r="Q37" s="47"/>
      <c r="R37" s="51"/>
      <c r="S37" s="51"/>
      <c r="T37" s="47"/>
      <c r="U37" s="47"/>
      <c r="V37" s="47"/>
      <c r="W37" s="47"/>
      <c r="X37" s="47"/>
      <c r="Y37" s="47"/>
      <c r="Z37" s="48"/>
    </row>
    <row r="38" spans="1:62" ht="14.25" customHeight="1">
      <c r="A38" s="45" t="s">
        <v>91</v>
      </c>
      <c r="B38" s="76">
        <f t="shared" si="3"/>
        <v>2</v>
      </c>
      <c r="C38" s="47">
        <v>1</v>
      </c>
      <c r="D38" s="47"/>
      <c r="E38" s="47"/>
      <c r="F38" s="47"/>
      <c r="G38" s="47"/>
      <c r="H38" s="47"/>
      <c r="I38" s="47">
        <v>1</v>
      </c>
      <c r="J38" s="47"/>
      <c r="K38" s="47"/>
      <c r="L38" s="47"/>
      <c r="M38" s="47"/>
      <c r="N38" s="47"/>
      <c r="O38" s="47"/>
      <c r="P38" s="47"/>
      <c r="Q38" s="47"/>
      <c r="R38" s="47"/>
      <c r="S38" s="47"/>
      <c r="T38" s="47"/>
      <c r="U38" s="47"/>
      <c r="V38" s="47"/>
      <c r="W38" s="47"/>
      <c r="X38" s="47"/>
      <c r="Y38" s="47"/>
      <c r="Z38" s="48"/>
      <c r="AA38" s="77"/>
      <c r="AB38" s="238"/>
      <c r="AC38" s="238"/>
      <c r="AD38" s="238"/>
      <c r="AE38" s="238"/>
      <c r="AF38" s="238"/>
      <c r="AG38" s="238"/>
      <c r="AH38" s="238"/>
      <c r="AI38" s="238"/>
      <c r="AJ38" s="238"/>
      <c r="AK38" s="238"/>
      <c r="AL38" s="238"/>
      <c r="AM38" s="238"/>
    </row>
    <row r="39" spans="1:62" ht="14.25" customHeight="1">
      <c r="A39" s="45" t="s">
        <v>92</v>
      </c>
      <c r="B39" s="76">
        <f t="shared" si="3"/>
        <v>0</v>
      </c>
      <c r="C39" s="63"/>
      <c r="D39" s="63"/>
      <c r="E39" s="63"/>
      <c r="F39" s="63"/>
      <c r="G39" s="63"/>
      <c r="H39" s="63"/>
      <c r="I39" s="63"/>
      <c r="J39" s="63"/>
      <c r="K39" s="63"/>
      <c r="L39" s="63"/>
      <c r="M39" s="63"/>
      <c r="N39" s="63"/>
      <c r="O39" s="63"/>
      <c r="P39" s="63"/>
      <c r="Q39" s="63"/>
      <c r="R39" s="63"/>
      <c r="S39" s="63"/>
      <c r="T39" s="63"/>
      <c r="U39" s="63"/>
      <c r="V39" s="63"/>
      <c r="W39" s="63"/>
      <c r="X39" s="63"/>
      <c r="Y39" s="63"/>
      <c r="Z39" s="64"/>
    </row>
    <row r="40" spans="1:62" ht="14.25" customHeight="1">
      <c r="A40" s="45" t="s">
        <v>93</v>
      </c>
      <c r="B40" s="76">
        <f t="shared" si="3"/>
        <v>0</v>
      </c>
      <c r="C40" s="47"/>
      <c r="D40" s="47"/>
      <c r="E40" s="47"/>
      <c r="F40" s="47"/>
      <c r="G40" s="47"/>
      <c r="H40" s="47"/>
      <c r="I40" s="47"/>
      <c r="J40" s="47"/>
      <c r="K40" s="47"/>
      <c r="L40" s="47"/>
      <c r="M40" s="47"/>
      <c r="N40" s="47"/>
      <c r="O40" s="47"/>
      <c r="P40" s="55"/>
      <c r="Q40" s="55"/>
      <c r="R40" s="55"/>
      <c r="S40" s="55"/>
      <c r="T40" s="55"/>
      <c r="U40" s="47"/>
      <c r="V40" s="47"/>
      <c r="W40" s="47"/>
      <c r="X40" s="47"/>
      <c r="Y40" s="47"/>
      <c r="Z40" s="48"/>
    </row>
    <row r="41" spans="1:62" ht="14.25" customHeight="1">
      <c r="A41" s="45" t="s">
        <v>94</v>
      </c>
      <c r="B41" s="76">
        <f t="shared" si="3"/>
        <v>8</v>
      </c>
      <c r="C41" s="47"/>
      <c r="D41" s="47"/>
      <c r="E41" s="47"/>
      <c r="F41" s="47"/>
      <c r="G41" s="47"/>
      <c r="H41" s="47"/>
      <c r="I41" s="47"/>
      <c r="J41" s="47"/>
      <c r="K41" s="47">
        <v>8</v>
      </c>
      <c r="L41" s="47"/>
      <c r="M41" s="47"/>
      <c r="N41" s="47"/>
      <c r="O41" s="47"/>
      <c r="P41" s="55"/>
      <c r="Q41" s="55"/>
      <c r="R41" s="55"/>
      <c r="S41" s="55"/>
      <c r="T41" s="55"/>
      <c r="U41" s="47"/>
      <c r="V41" s="47"/>
      <c r="W41" s="47"/>
      <c r="X41" s="47"/>
      <c r="Y41" s="47"/>
      <c r="Z41" s="48"/>
    </row>
    <row r="42" spans="1:62" ht="14.25" customHeight="1">
      <c r="A42" s="45" t="s">
        <v>95</v>
      </c>
      <c r="B42" s="46">
        <f t="shared" si="3"/>
        <v>0</v>
      </c>
      <c r="C42" s="47"/>
      <c r="D42" s="47"/>
      <c r="E42" s="47"/>
      <c r="F42" s="47"/>
      <c r="G42" s="47"/>
      <c r="H42" s="47"/>
      <c r="I42" s="47" t="s">
        <v>224</v>
      </c>
      <c r="J42" s="47"/>
      <c r="K42" s="47"/>
      <c r="L42" s="47"/>
      <c r="M42" s="47"/>
      <c r="N42" s="47"/>
      <c r="O42" s="47"/>
      <c r="P42" s="47"/>
      <c r="Q42" s="47"/>
      <c r="R42" s="47"/>
      <c r="S42" s="47"/>
      <c r="T42" s="47"/>
      <c r="U42" s="47"/>
      <c r="V42" s="47"/>
      <c r="W42" s="47"/>
      <c r="X42" s="47"/>
      <c r="Y42" s="47"/>
      <c r="Z42" s="48"/>
    </row>
    <row r="43" spans="1:62" ht="14.25" customHeight="1">
      <c r="A43" s="78" t="s">
        <v>96</v>
      </c>
      <c r="B43" s="46">
        <f t="shared" si="3"/>
        <v>0</v>
      </c>
      <c r="C43" s="47"/>
      <c r="D43" s="47"/>
      <c r="E43" s="47"/>
      <c r="F43" s="47"/>
      <c r="G43" s="47"/>
      <c r="H43" s="47"/>
      <c r="I43" s="47"/>
      <c r="J43" s="47"/>
      <c r="K43" s="47"/>
      <c r="L43" s="47"/>
      <c r="M43" s="47"/>
      <c r="N43" s="47"/>
      <c r="O43" s="47"/>
      <c r="P43" s="47"/>
      <c r="Q43" s="47"/>
      <c r="R43" s="47"/>
      <c r="S43" s="47"/>
      <c r="T43" s="47"/>
      <c r="U43" s="47"/>
      <c r="V43" s="47"/>
      <c r="W43" s="47"/>
      <c r="X43" s="47"/>
      <c r="Y43" s="47"/>
      <c r="Z43" s="48"/>
    </row>
    <row r="44" spans="1:62" ht="14.25" customHeight="1" thickBot="1">
      <c r="A44" s="204" t="s">
        <v>329</v>
      </c>
      <c r="B44" s="79">
        <f t="shared" si="3"/>
        <v>0</v>
      </c>
      <c r="C44" s="80"/>
      <c r="D44" s="80"/>
      <c r="E44" s="80"/>
      <c r="F44" s="80"/>
      <c r="G44" s="80"/>
      <c r="H44" s="80"/>
      <c r="I44" s="80"/>
      <c r="J44" s="80"/>
      <c r="K44" s="80"/>
      <c r="L44" s="80"/>
      <c r="M44" s="80"/>
      <c r="N44" s="80"/>
      <c r="O44" s="80"/>
      <c r="P44" s="80"/>
      <c r="Q44" s="80"/>
      <c r="R44" s="80"/>
      <c r="S44" s="80"/>
      <c r="T44" s="80"/>
      <c r="U44" s="80"/>
      <c r="V44" s="80"/>
      <c r="W44" s="80"/>
      <c r="X44" s="80"/>
      <c r="Y44" s="80"/>
      <c r="Z44" s="81"/>
    </row>
    <row r="45" spans="1:62" s="82" customFormat="1" ht="9">
      <c r="B45" s="82" t="s">
        <v>97</v>
      </c>
      <c r="D45" s="82" t="s">
        <v>98</v>
      </c>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row>
    <row r="46" spans="1:62" s="83" customFormat="1" ht="9.75" customHeight="1">
      <c r="A46" s="83" t="s">
        <v>99</v>
      </c>
      <c r="B46" s="84"/>
      <c r="C46" s="84"/>
      <c r="D46" s="84"/>
      <c r="L46" s="83" t="s">
        <v>100</v>
      </c>
      <c r="P46" s="85" t="s">
        <v>101</v>
      </c>
      <c r="T46" s="83" t="s">
        <v>102</v>
      </c>
      <c r="W46" s="83" t="s">
        <v>103</v>
      </c>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row>
    <row r="47" spans="1:62" s="83" customFormat="1" ht="9.75" customHeight="1">
      <c r="A47" s="83" t="s">
        <v>104</v>
      </c>
      <c r="B47" s="83" t="s">
        <v>217</v>
      </c>
      <c r="E47" s="83" t="s">
        <v>105</v>
      </c>
      <c r="I47" s="83" t="s">
        <v>106</v>
      </c>
      <c r="L47" s="83" t="s">
        <v>107</v>
      </c>
      <c r="P47" s="83" t="s">
        <v>108</v>
      </c>
      <c r="T47" s="83" t="s">
        <v>109</v>
      </c>
      <c r="X47" s="83" t="s">
        <v>110</v>
      </c>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row>
    <row r="48" spans="1:62" s="83" customFormat="1" ht="9.75" customHeight="1">
      <c r="A48" s="83" t="s">
        <v>111</v>
      </c>
      <c r="B48" s="83" t="s">
        <v>112</v>
      </c>
      <c r="E48" s="83" t="s">
        <v>113</v>
      </c>
      <c r="I48" s="83" t="s">
        <v>114</v>
      </c>
      <c r="L48" s="83" t="s">
        <v>115</v>
      </c>
      <c r="P48" s="83" t="s">
        <v>116</v>
      </c>
      <c r="T48" s="83" t="s">
        <v>117</v>
      </c>
      <c r="X48" s="83" t="s">
        <v>118</v>
      </c>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row>
    <row r="49" spans="1:62" s="83" customFormat="1" ht="9.75" customHeight="1">
      <c r="A49" s="83" t="s">
        <v>119</v>
      </c>
      <c r="B49" s="83" t="s">
        <v>120</v>
      </c>
      <c r="E49" s="83" t="s">
        <v>121</v>
      </c>
      <c r="I49" s="83" t="s">
        <v>122</v>
      </c>
      <c r="L49" s="86" t="s">
        <v>123</v>
      </c>
      <c r="P49" s="87" t="s">
        <v>124</v>
      </c>
      <c r="T49" s="83" t="s">
        <v>125</v>
      </c>
      <c r="X49" s="83" t="s">
        <v>227</v>
      </c>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row>
    <row r="50" spans="1:62" s="83" customFormat="1" ht="9.75" customHeight="1">
      <c r="A50" s="83" t="s">
        <v>126</v>
      </c>
      <c r="B50" s="83" t="s">
        <v>127</v>
      </c>
      <c r="E50" s="83" t="s">
        <v>128</v>
      </c>
      <c r="I50" s="83" t="s">
        <v>129</v>
      </c>
      <c r="L50" s="83" t="s">
        <v>130</v>
      </c>
      <c r="P50" s="88" t="s">
        <v>131</v>
      </c>
      <c r="T50" s="87" t="s">
        <v>132</v>
      </c>
      <c r="X50" s="85" t="s">
        <v>133</v>
      </c>
      <c r="Y50" s="89"/>
      <c r="Z50" s="89"/>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row>
    <row r="51" spans="1:62" s="83" customFormat="1" ht="9.75" customHeight="1">
      <c r="A51" s="83" t="s">
        <v>199</v>
      </c>
      <c r="B51" s="83" t="s">
        <v>134</v>
      </c>
      <c r="E51" s="83" t="s">
        <v>135</v>
      </c>
      <c r="I51" s="83" t="s">
        <v>136</v>
      </c>
      <c r="L51" s="83" t="s">
        <v>137</v>
      </c>
      <c r="P51" s="88" t="s">
        <v>138</v>
      </c>
      <c r="T51" s="85" t="s">
        <v>139</v>
      </c>
      <c r="X51" s="89" t="s">
        <v>140</v>
      </c>
      <c r="Y51" s="89"/>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row>
    <row r="52" spans="1:62" s="83" customFormat="1" ht="9.75" customHeight="1">
      <c r="A52" s="83" t="s">
        <v>141</v>
      </c>
      <c r="B52" s="83" t="s">
        <v>142</v>
      </c>
      <c r="E52" s="83" t="s">
        <v>143</v>
      </c>
      <c r="I52" s="83" t="s">
        <v>144</v>
      </c>
      <c r="L52" s="83" t="s">
        <v>145</v>
      </c>
      <c r="P52" s="83" t="s">
        <v>146</v>
      </c>
      <c r="T52" s="83" t="s">
        <v>147</v>
      </c>
      <c r="W52" s="83" t="s">
        <v>148</v>
      </c>
      <c r="Y52" s="90"/>
      <c r="Z52" s="89"/>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row>
    <row r="53" spans="1:62" s="83" customFormat="1" ht="9.75" customHeight="1">
      <c r="A53" s="83" t="s">
        <v>149</v>
      </c>
      <c r="B53" s="83" t="s">
        <v>150</v>
      </c>
      <c r="E53" s="83" t="s">
        <v>151</v>
      </c>
      <c r="I53" s="83" t="s">
        <v>152</v>
      </c>
      <c r="L53" s="83" t="s">
        <v>153</v>
      </c>
      <c r="P53" s="87" t="s">
        <v>154</v>
      </c>
      <c r="T53" s="83" t="s">
        <v>155</v>
      </c>
      <c r="W53" s="83" t="s">
        <v>156</v>
      </c>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row>
    <row r="54" spans="1:62" s="83" customFormat="1" ht="9.75" customHeight="1">
      <c r="A54" s="83" t="s">
        <v>157</v>
      </c>
      <c r="B54" s="83" t="s">
        <v>158</v>
      </c>
      <c r="E54" s="83" t="s">
        <v>159</v>
      </c>
      <c r="I54" s="83" t="s">
        <v>160</v>
      </c>
      <c r="L54" s="83" t="s">
        <v>161</v>
      </c>
      <c r="P54" s="91" t="s">
        <v>162</v>
      </c>
      <c r="T54" s="83" t="s">
        <v>218</v>
      </c>
      <c r="X54" s="89" t="s">
        <v>163</v>
      </c>
      <c r="Y54" s="89"/>
      <c r="Z54" s="89"/>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row>
    <row r="55" spans="1:62" s="83" customFormat="1" ht="9.75" customHeight="1">
      <c r="A55" s="83" t="s">
        <v>164</v>
      </c>
      <c r="B55" s="83" t="s">
        <v>165</v>
      </c>
      <c r="E55" s="83" t="s">
        <v>166</v>
      </c>
      <c r="I55" s="83" t="s">
        <v>167</v>
      </c>
      <c r="L55" s="83" t="s">
        <v>168</v>
      </c>
      <c r="O55" s="83" t="s">
        <v>169</v>
      </c>
      <c r="X55" s="83" t="s">
        <v>170</v>
      </c>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row>
    <row r="56" spans="1:62" s="83" customFormat="1" ht="20.25" customHeight="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row>
    <row r="57" spans="1:62">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row>
    <row r="58" spans="1:62">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row>
  </sheetData>
  <pageMargins left="0.2" right="0.2" top="0.3" bottom="0.27" header="0.17" footer="0.16"/>
  <pageSetup scale="73" orientation="landscape" r:id="rId1"/>
  <headerFooter>
    <oddHeader>&amp;C&amp;"-,Bold"DEPARTAMENTO DE CORRECCION Y REHABILITACION</oddHeader>
    <oddFooter xml:space="preserve">&amp;L&amp;8Fuente: Informe de Recuento Diario,
Oficina de Control de Población&amp;R&amp;8Oficina de Desarrollo Prográmaticos
</oddFooter>
  </headerFooter>
</worksheet>
</file>

<file path=xl/worksheets/sheet8.xml><?xml version="1.0" encoding="utf-8"?>
<worksheet xmlns="http://schemas.openxmlformats.org/spreadsheetml/2006/main" xmlns:r="http://schemas.openxmlformats.org/officeDocument/2006/relationships">
  <dimension ref="A1:BJ58"/>
  <sheetViews>
    <sheetView workbookViewId="0">
      <selection activeCell="E9" sqref="E9"/>
    </sheetView>
  </sheetViews>
  <sheetFormatPr defaultRowHeight="15"/>
  <cols>
    <col min="1" max="1" width="33.140625" customWidth="1"/>
    <col min="2" max="2" width="7.28515625" customWidth="1"/>
    <col min="3" max="3" width="6" customWidth="1"/>
    <col min="4" max="4" width="4.28515625" customWidth="1"/>
    <col min="5" max="5" width="6.42578125" customWidth="1"/>
    <col min="6" max="8" width="5.7109375" customWidth="1"/>
    <col min="9" max="9" width="6.7109375" customWidth="1"/>
    <col min="10" max="10" width="4.7109375" customWidth="1"/>
    <col min="11" max="11" width="6.42578125" customWidth="1"/>
    <col min="12" max="14" width="5.7109375" customWidth="1"/>
    <col min="15" max="16" width="6.7109375" customWidth="1"/>
    <col min="17" max="17" width="5.85546875" customWidth="1"/>
    <col min="18" max="18" width="6.42578125" customWidth="1"/>
    <col min="19" max="19" width="6.5703125" bestFit="1" customWidth="1"/>
    <col min="20" max="20" width="6" customWidth="1"/>
    <col min="21" max="21" width="5.7109375" customWidth="1"/>
    <col min="22" max="22" width="6.85546875" customWidth="1"/>
    <col min="23" max="23" width="6.28515625" customWidth="1"/>
    <col min="24" max="24" width="5.28515625" customWidth="1"/>
    <col min="25" max="25" width="6.28515625" customWidth="1"/>
    <col min="26" max="26" width="5.42578125" customWidth="1"/>
    <col min="28" max="62" width="9.140625" style="22"/>
  </cols>
  <sheetData>
    <row r="1" spans="1:40" ht="14.25" customHeight="1">
      <c r="A1" s="20" t="s">
        <v>333</v>
      </c>
      <c r="B1" s="20"/>
      <c r="C1" s="20"/>
      <c r="D1" s="20"/>
      <c r="E1" s="20"/>
      <c r="F1" s="20"/>
      <c r="G1" s="20"/>
      <c r="H1" s="20"/>
      <c r="I1" s="20"/>
      <c r="J1" s="20"/>
      <c r="K1" s="20"/>
      <c r="L1" s="20"/>
      <c r="M1" s="20"/>
      <c r="N1" s="20"/>
      <c r="O1" s="20"/>
      <c r="P1" s="20"/>
      <c r="Q1" s="20"/>
      <c r="R1" s="20"/>
      <c r="S1" s="20"/>
      <c r="T1" s="20"/>
      <c r="U1" s="20"/>
      <c r="V1" s="20"/>
      <c r="W1" s="20"/>
      <c r="X1" s="20"/>
      <c r="Y1" s="20"/>
      <c r="Z1" s="20"/>
      <c r="AA1" s="21" t="s">
        <v>47</v>
      </c>
    </row>
    <row r="2" spans="1:40" ht="12.75" customHeight="1">
      <c r="A2" s="20" t="s">
        <v>321</v>
      </c>
      <c r="B2" s="20"/>
      <c r="C2" s="20"/>
      <c r="D2" s="20"/>
      <c r="E2" s="20"/>
      <c r="F2" s="20"/>
      <c r="G2" s="20"/>
      <c r="H2" s="20"/>
      <c r="I2" s="20"/>
      <c r="J2" s="20"/>
      <c r="K2" s="20"/>
      <c r="L2" s="20"/>
      <c r="M2" s="20"/>
      <c r="N2" s="20"/>
      <c r="O2" s="20"/>
      <c r="P2" s="20"/>
      <c r="Q2" s="20"/>
      <c r="R2" s="20"/>
      <c r="S2" s="20"/>
      <c r="T2" s="20"/>
      <c r="U2" s="20"/>
      <c r="V2" s="20"/>
      <c r="W2" s="20"/>
      <c r="X2" s="20"/>
      <c r="Y2" s="20"/>
      <c r="Z2" s="20"/>
      <c r="AA2" s="21" t="s">
        <v>48</v>
      </c>
    </row>
    <row r="3" spans="1:40" ht="9" customHeight="1" thickBot="1">
      <c r="A3" s="23"/>
      <c r="B3" s="23"/>
      <c r="C3" s="24"/>
      <c r="D3" s="25"/>
      <c r="E3" s="25"/>
      <c r="F3" s="25"/>
      <c r="G3" s="25"/>
      <c r="H3" s="25"/>
      <c r="I3" s="25"/>
      <c r="J3" s="25"/>
      <c r="K3" s="25"/>
      <c r="L3" s="25"/>
      <c r="M3" s="25"/>
      <c r="N3" s="25"/>
      <c r="O3" s="25"/>
      <c r="P3" s="25"/>
      <c r="Q3" s="25"/>
      <c r="R3" s="25"/>
      <c r="S3" s="25"/>
      <c r="T3" s="26"/>
      <c r="U3" s="25"/>
      <c r="V3" s="25"/>
      <c r="W3" s="25"/>
      <c r="X3" s="25"/>
      <c r="Y3" s="25"/>
      <c r="Z3" s="25"/>
    </row>
    <row r="4" spans="1:40" ht="25.5" customHeight="1">
      <c r="A4" s="27" t="s">
        <v>49</v>
      </c>
      <c r="B4" s="28" t="s">
        <v>11</v>
      </c>
      <c r="C4" s="29" t="s">
        <v>50</v>
      </c>
      <c r="D4" s="29"/>
      <c r="E4" s="29" t="s">
        <v>51</v>
      </c>
      <c r="F4" s="29"/>
      <c r="G4" s="29" t="s">
        <v>52</v>
      </c>
      <c r="H4" s="29"/>
      <c r="I4" s="29" t="s">
        <v>53</v>
      </c>
      <c r="J4" s="29"/>
      <c r="K4" s="29" t="s">
        <v>54</v>
      </c>
      <c r="L4" s="29"/>
      <c r="M4" s="29" t="s">
        <v>55</v>
      </c>
      <c r="N4" s="29"/>
      <c r="O4" s="29" t="s">
        <v>56</v>
      </c>
      <c r="P4" s="29"/>
      <c r="Q4" s="29" t="s">
        <v>57</v>
      </c>
      <c r="R4" s="29"/>
      <c r="S4" s="29" t="s">
        <v>58</v>
      </c>
      <c r="T4" s="29"/>
      <c r="U4" s="29" t="s">
        <v>59</v>
      </c>
      <c r="V4" s="29"/>
      <c r="W4" s="29" t="s">
        <v>60</v>
      </c>
      <c r="X4" s="29"/>
      <c r="Y4" s="29" t="s">
        <v>61</v>
      </c>
      <c r="Z4" s="30"/>
      <c r="AB4" s="232"/>
      <c r="AC4" s="232"/>
      <c r="AD4" s="233"/>
      <c r="AE4" s="233"/>
      <c r="AF4" s="233"/>
      <c r="AG4" s="233"/>
      <c r="AH4" s="233"/>
      <c r="AI4" s="232"/>
      <c r="AJ4" s="232"/>
      <c r="AK4" s="232"/>
      <c r="AL4" s="232"/>
      <c r="AM4" s="233"/>
    </row>
    <row r="5" spans="1:40" ht="21.75" customHeight="1" thickBot="1">
      <c r="A5" s="31"/>
      <c r="B5" s="32"/>
      <c r="C5" s="33" t="s">
        <v>62</v>
      </c>
      <c r="D5" s="33" t="s">
        <v>63</v>
      </c>
      <c r="E5" s="33" t="s">
        <v>62</v>
      </c>
      <c r="F5" s="33" t="s">
        <v>63</v>
      </c>
      <c r="G5" s="33" t="s">
        <v>62</v>
      </c>
      <c r="H5" s="33" t="s">
        <v>63</v>
      </c>
      <c r="I5" s="33" t="s">
        <v>62</v>
      </c>
      <c r="J5" s="33" t="s">
        <v>63</v>
      </c>
      <c r="K5" s="33" t="s">
        <v>62</v>
      </c>
      <c r="L5" s="33" t="s">
        <v>63</v>
      </c>
      <c r="M5" s="33" t="s">
        <v>62</v>
      </c>
      <c r="N5" s="33" t="s">
        <v>63</v>
      </c>
      <c r="O5" s="33" t="s">
        <v>62</v>
      </c>
      <c r="P5" s="33" t="s">
        <v>63</v>
      </c>
      <c r="Q5" s="33" t="s">
        <v>62</v>
      </c>
      <c r="R5" s="33" t="s">
        <v>63</v>
      </c>
      <c r="S5" s="33" t="s">
        <v>62</v>
      </c>
      <c r="T5" s="33" t="s">
        <v>63</v>
      </c>
      <c r="U5" s="33" t="s">
        <v>62</v>
      </c>
      <c r="V5" s="33" t="s">
        <v>63</v>
      </c>
      <c r="W5" s="33" t="s">
        <v>62</v>
      </c>
      <c r="X5" s="33" t="s">
        <v>63</v>
      </c>
      <c r="Y5" s="34" t="s">
        <v>62</v>
      </c>
      <c r="Z5" s="35" t="s">
        <v>63</v>
      </c>
      <c r="AA5" s="36"/>
      <c r="AB5" s="234"/>
      <c r="AC5" s="232"/>
      <c r="AD5" s="233"/>
      <c r="AE5" s="233"/>
      <c r="AF5" s="233"/>
      <c r="AG5" s="233"/>
      <c r="AH5" s="233"/>
      <c r="AI5" s="232"/>
      <c r="AJ5" s="232"/>
      <c r="AK5" s="232"/>
      <c r="AL5" s="232"/>
      <c r="AM5" s="233"/>
    </row>
    <row r="6" spans="1:40" ht="36.75" customHeight="1" thickBot="1">
      <c r="A6" s="37" t="s">
        <v>64</v>
      </c>
      <c r="B6" s="38">
        <f>SUM(B7,B13)</f>
        <v>0</v>
      </c>
      <c r="C6" s="38">
        <f>SUM(C7,C13)</f>
        <v>0</v>
      </c>
      <c r="D6" s="38"/>
      <c r="E6" s="38">
        <f>SUM(E7,E13)</f>
        <v>0</v>
      </c>
      <c r="F6" s="38"/>
      <c r="G6" s="38">
        <f>SUM(G7,G13)</f>
        <v>0</v>
      </c>
      <c r="H6" s="38"/>
      <c r="I6" s="38">
        <f>SUM(I7,I13)</f>
        <v>0</v>
      </c>
      <c r="J6" s="38"/>
      <c r="K6" s="38">
        <f>SUM(K7,K13)</f>
        <v>0</v>
      </c>
      <c r="L6" s="38"/>
      <c r="M6" s="38">
        <f>SUM(M7,M13)</f>
        <v>0</v>
      </c>
      <c r="N6" s="38"/>
      <c r="O6" s="38">
        <f>SUM(O7,O13)</f>
        <v>0</v>
      </c>
      <c r="P6" s="38"/>
      <c r="Q6" s="38">
        <f>SUM(Q7,Q13)</f>
        <v>0</v>
      </c>
      <c r="R6" s="38"/>
      <c r="S6" s="38">
        <f>SUM(S7,S13)</f>
        <v>0</v>
      </c>
      <c r="T6" s="38"/>
      <c r="U6" s="38">
        <f>SUM(U7,U13)</f>
        <v>0</v>
      </c>
      <c r="V6" s="38"/>
      <c r="W6" s="38">
        <f>SUM(W7,W13)</f>
        <v>0</v>
      </c>
      <c r="X6" s="38"/>
      <c r="Y6" s="38">
        <f>SUM(Y7,Y13)</f>
        <v>0</v>
      </c>
      <c r="Z6" s="39"/>
      <c r="AA6" s="40">
        <f>SUM(C6:Z6)</f>
        <v>0</v>
      </c>
      <c r="AB6" s="235"/>
      <c r="AC6" s="235"/>
      <c r="AD6" s="235"/>
      <c r="AE6" s="236"/>
      <c r="AF6" s="236"/>
      <c r="AG6" s="236"/>
      <c r="AH6" s="236"/>
      <c r="AI6" s="236"/>
      <c r="AJ6" s="236"/>
      <c r="AK6" s="236"/>
      <c r="AL6" s="236"/>
      <c r="AM6" s="236"/>
      <c r="AN6" s="236"/>
    </row>
    <row r="7" spans="1:40" ht="36.75" customHeight="1" thickBot="1">
      <c r="A7" s="41" t="s">
        <v>65</v>
      </c>
      <c r="B7" s="42">
        <f>SUM(B8:B13)</f>
        <v>0</v>
      </c>
      <c r="C7" s="42">
        <f>SUM(C8:C10)</f>
        <v>0</v>
      </c>
      <c r="D7" s="42"/>
      <c r="E7" s="42">
        <f>SUM(E8:E13)</f>
        <v>0</v>
      </c>
      <c r="F7" s="42"/>
      <c r="G7" s="42">
        <f>SUM(G8:G13)</f>
        <v>0</v>
      </c>
      <c r="H7" s="42"/>
      <c r="I7" s="42">
        <f>SUM(I8:I13)</f>
        <v>0</v>
      </c>
      <c r="J7" s="42"/>
      <c r="K7" s="42">
        <f>SUM(K8:K13)</f>
        <v>0</v>
      </c>
      <c r="L7" s="42"/>
      <c r="M7" s="42">
        <f>SUM(M8:M13)</f>
        <v>0</v>
      </c>
      <c r="N7" s="42"/>
      <c r="O7" s="42">
        <f>SUM(O8:O13)</f>
        <v>0</v>
      </c>
      <c r="P7" s="42"/>
      <c r="Q7" s="42">
        <f>SUM(Q8:Q13)</f>
        <v>0</v>
      </c>
      <c r="R7" s="42"/>
      <c r="S7" s="42">
        <f>SUM(S8:S13)</f>
        <v>0</v>
      </c>
      <c r="T7" s="42"/>
      <c r="U7" s="42">
        <f>SUM(U8:U13)</f>
        <v>0</v>
      </c>
      <c r="V7" s="42"/>
      <c r="W7" s="42">
        <f>SUM(W8:W13)</f>
        <v>0</v>
      </c>
      <c r="X7" s="42"/>
      <c r="Y7" s="42">
        <f>SUM(Y8:Y13)</f>
        <v>0</v>
      </c>
      <c r="Z7" s="43"/>
      <c r="AA7" s="44">
        <f>SUM(C7:Z7)</f>
        <v>0</v>
      </c>
      <c r="AB7" s="237"/>
      <c r="AC7" s="237"/>
      <c r="AD7" s="237"/>
    </row>
    <row r="8" spans="1:40" ht="36.75" customHeight="1">
      <c r="A8" s="126" t="s">
        <v>175</v>
      </c>
      <c r="B8" s="46">
        <f t="shared" ref="B8:B11" si="0">SUM(C8:Z8)</f>
        <v>0</v>
      </c>
      <c r="C8" s="47"/>
      <c r="D8" s="47"/>
      <c r="E8" s="47"/>
      <c r="F8" s="47"/>
      <c r="G8" s="47"/>
      <c r="H8" s="47"/>
      <c r="I8" s="47"/>
      <c r="J8" s="47"/>
      <c r="K8" s="47"/>
      <c r="L8" s="47"/>
      <c r="M8" s="47"/>
      <c r="N8" s="47"/>
      <c r="O8" s="47"/>
      <c r="P8" s="47"/>
      <c r="Q8" s="47"/>
      <c r="R8" s="47"/>
      <c r="S8" s="47"/>
      <c r="T8" s="47"/>
      <c r="U8" s="47"/>
      <c r="V8" s="47"/>
      <c r="W8" s="47"/>
      <c r="X8" s="47"/>
      <c r="Y8" s="47"/>
      <c r="Z8" s="48"/>
      <c r="AA8" s="49"/>
      <c r="AB8" s="237"/>
      <c r="AC8" s="237"/>
      <c r="AD8" s="237"/>
    </row>
    <row r="9" spans="1:40" ht="36.75" customHeight="1">
      <c r="A9" s="145" t="s">
        <v>181</v>
      </c>
      <c r="B9" s="46">
        <f t="shared" si="0"/>
        <v>0</v>
      </c>
      <c r="C9" s="47"/>
      <c r="D9" s="47"/>
      <c r="E9" s="47"/>
      <c r="F9" s="47"/>
      <c r="G9" s="47"/>
      <c r="H9" s="47"/>
      <c r="I9" s="47"/>
      <c r="J9" s="47"/>
      <c r="K9" s="47"/>
      <c r="L9" s="47"/>
      <c r="M9" s="47"/>
      <c r="N9" s="47"/>
      <c r="O9" s="47"/>
      <c r="P9" s="47"/>
      <c r="Q9" s="47"/>
      <c r="R9" s="47"/>
      <c r="S9" s="47"/>
      <c r="T9" s="47"/>
      <c r="U9" s="47"/>
      <c r="V9" s="47"/>
      <c r="W9" s="47"/>
      <c r="X9" s="47"/>
      <c r="Y9" s="47"/>
      <c r="Z9" s="48"/>
      <c r="AA9" s="49"/>
      <c r="AB9" s="237"/>
      <c r="AC9" s="237"/>
      <c r="AD9" s="237"/>
    </row>
    <row r="10" spans="1:40" ht="36.75" customHeight="1" thickBot="1">
      <c r="A10" s="131" t="s">
        <v>331</v>
      </c>
      <c r="B10" s="325">
        <f t="shared" si="0"/>
        <v>0</v>
      </c>
      <c r="C10" s="52"/>
      <c r="D10" s="52"/>
      <c r="E10" s="52"/>
      <c r="F10" s="52"/>
      <c r="G10" s="52"/>
      <c r="H10" s="52"/>
      <c r="I10" s="52"/>
      <c r="J10" s="52"/>
      <c r="K10" s="52"/>
      <c r="L10" s="52"/>
      <c r="M10" s="52"/>
      <c r="N10" s="52"/>
      <c r="O10" s="52"/>
      <c r="P10" s="52"/>
      <c r="Q10" s="52"/>
      <c r="R10" s="52"/>
      <c r="S10" s="52"/>
      <c r="T10" s="52"/>
      <c r="U10" s="52"/>
      <c r="V10" s="52"/>
      <c r="W10" s="52"/>
      <c r="X10" s="52"/>
      <c r="Y10" s="52"/>
      <c r="Z10" s="324"/>
    </row>
    <row r="11" spans="1:40" ht="36.75" customHeight="1" thickBot="1">
      <c r="A11" s="165" t="s">
        <v>45</v>
      </c>
      <c r="B11" s="221">
        <f t="shared" si="0"/>
        <v>0</v>
      </c>
      <c r="C11" s="68"/>
      <c r="D11" s="68"/>
      <c r="E11" s="68"/>
      <c r="F11" s="68"/>
      <c r="G11" s="68"/>
      <c r="H11" s="68"/>
      <c r="I11" s="68"/>
      <c r="J11" s="68"/>
      <c r="K11" s="68"/>
      <c r="L11" s="68"/>
      <c r="M11" s="68"/>
      <c r="N11" s="68"/>
      <c r="O11" s="68"/>
      <c r="P11" s="68"/>
      <c r="Q11" s="68"/>
      <c r="R11" s="68"/>
      <c r="S11" s="68"/>
      <c r="T11" s="68"/>
      <c r="U11" s="68"/>
      <c r="V11" s="68"/>
      <c r="W11" s="68"/>
      <c r="X11" s="68"/>
      <c r="Y11" s="68"/>
      <c r="Z11" s="355"/>
    </row>
    <row r="12" spans="1:40" ht="15.75" customHeight="1">
      <c r="A12" s="353" t="s">
        <v>332</v>
      </c>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49"/>
      <c r="AB12" s="237"/>
      <c r="AC12" s="237"/>
      <c r="AD12" s="237"/>
    </row>
    <row r="13" spans="1:40" ht="15.75" customHeight="1">
      <c r="A13" s="354"/>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row>
    <row r="14" spans="1:40" ht="15.75" customHeight="1">
      <c r="A14" s="352"/>
      <c r="B14" s="350"/>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57"/>
    </row>
    <row r="15" spans="1:40" ht="15.75" customHeight="1">
      <c r="A15" s="82"/>
      <c r="B15" s="82" t="s">
        <v>97</v>
      </c>
      <c r="C15" s="82"/>
      <c r="D15" s="82" t="s">
        <v>98</v>
      </c>
      <c r="E15" s="82"/>
      <c r="F15" s="82"/>
      <c r="G15" s="82"/>
      <c r="H15" s="82"/>
      <c r="I15" s="82"/>
      <c r="J15" s="82"/>
      <c r="K15" s="82"/>
      <c r="L15" s="82"/>
      <c r="M15" s="82"/>
      <c r="N15" s="82"/>
      <c r="O15" s="82"/>
      <c r="P15" s="82"/>
      <c r="Q15" s="82"/>
      <c r="R15" s="82"/>
      <c r="S15" s="82"/>
      <c r="T15" s="82"/>
      <c r="U15" s="82"/>
      <c r="V15" s="82"/>
      <c r="W15" s="82"/>
      <c r="X15" s="82"/>
      <c r="Y15" s="82"/>
      <c r="Z15" s="82"/>
    </row>
    <row r="16" spans="1:40" ht="15.75" customHeight="1">
      <c r="A16" s="83" t="s">
        <v>99</v>
      </c>
      <c r="B16" s="84"/>
      <c r="C16" s="84"/>
      <c r="D16" s="84"/>
      <c r="E16" s="83"/>
      <c r="F16" s="83"/>
      <c r="G16" s="83"/>
      <c r="H16" s="83"/>
      <c r="I16" s="83"/>
      <c r="J16" s="83"/>
      <c r="K16" s="83"/>
      <c r="L16" s="83" t="s">
        <v>100</v>
      </c>
      <c r="M16" s="83"/>
      <c r="N16" s="83"/>
      <c r="O16" s="83"/>
      <c r="P16" s="85" t="s">
        <v>101</v>
      </c>
      <c r="Q16" s="83"/>
      <c r="R16" s="83"/>
      <c r="S16" s="83"/>
      <c r="T16" s="83" t="s">
        <v>102</v>
      </c>
      <c r="U16" s="83"/>
      <c r="V16" s="83"/>
      <c r="W16" s="83" t="s">
        <v>103</v>
      </c>
      <c r="X16" s="83"/>
      <c r="Y16" s="83"/>
      <c r="Z16" s="83"/>
      <c r="AA16" s="57"/>
    </row>
    <row r="17" spans="1:27" ht="15.75" customHeight="1">
      <c r="A17" s="83" t="s">
        <v>104</v>
      </c>
      <c r="B17" s="83" t="s">
        <v>217</v>
      </c>
      <c r="C17" s="83"/>
      <c r="D17" s="83"/>
      <c r="E17" s="83" t="s">
        <v>105</v>
      </c>
      <c r="F17" s="83"/>
      <c r="G17" s="83"/>
      <c r="H17" s="83"/>
      <c r="I17" s="83" t="s">
        <v>106</v>
      </c>
      <c r="J17" s="83"/>
      <c r="K17" s="83"/>
      <c r="L17" s="83" t="s">
        <v>107</v>
      </c>
      <c r="M17" s="83"/>
      <c r="N17" s="83"/>
      <c r="O17" s="83"/>
      <c r="P17" s="83" t="s">
        <v>108</v>
      </c>
      <c r="Q17" s="83"/>
      <c r="R17" s="83"/>
      <c r="S17" s="83"/>
      <c r="T17" s="83" t="s">
        <v>109</v>
      </c>
      <c r="U17" s="83"/>
      <c r="V17" s="83"/>
      <c r="W17" s="83"/>
      <c r="X17" s="83" t="s">
        <v>110</v>
      </c>
      <c r="Y17" s="83"/>
      <c r="Z17" s="83"/>
    </row>
    <row r="18" spans="1:27" ht="15.75" customHeight="1">
      <c r="A18" s="83" t="s">
        <v>111</v>
      </c>
      <c r="B18" s="83" t="s">
        <v>112</v>
      </c>
      <c r="C18" s="83"/>
      <c r="D18" s="83"/>
      <c r="E18" s="83" t="s">
        <v>113</v>
      </c>
      <c r="F18" s="83"/>
      <c r="G18" s="83"/>
      <c r="H18" s="83"/>
      <c r="I18" s="83" t="s">
        <v>114</v>
      </c>
      <c r="J18" s="83"/>
      <c r="K18" s="83"/>
      <c r="L18" s="83" t="s">
        <v>115</v>
      </c>
      <c r="M18" s="83"/>
      <c r="N18" s="83"/>
      <c r="O18" s="83"/>
      <c r="P18" s="83" t="s">
        <v>116</v>
      </c>
      <c r="Q18" s="83"/>
      <c r="R18" s="83"/>
      <c r="S18" s="83"/>
      <c r="T18" s="83" t="s">
        <v>117</v>
      </c>
      <c r="U18" s="83"/>
      <c r="V18" s="83"/>
      <c r="W18" s="83"/>
      <c r="X18" s="83" t="s">
        <v>118</v>
      </c>
      <c r="Y18" s="83"/>
      <c r="Z18" s="83"/>
    </row>
    <row r="19" spans="1:27" ht="15.75" customHeight="1">
      <c r="A19" s="83" t="s">
        <v>119</v>
      </c>
      <c r="B19" s="83" t="s">
        <v>120</v>
      </c>
      <c r="C19" s="83"/>
      <c r="D19" s="83"/>
      <c r="E19" s="83" t="s">
        <v>121</v>
      </c>
      <c r="F19" s="83"/>
      <c r="G19" s="83"/>
      <c r="H19" s="83"/>
      <c r="I19" s="83" t="s">
        <v>122</v>
      </c>
      <c r="J19" s="83"/>
      <c r="K19" s="83"/>
      <c r="L19" s="86" t="s">
        <v>123</v>
      </c>
      <c r="M19" s="83"/>
      <c r="N19" s="83"/>
      <c r="O19" s="83"/>
      <c r="P19" s="87" t="s">
        <v>124</v>
      </c>
      <c r="Q19" s="83"/>
      <c r="R19" s="83"/>
      <c r="S19" s="83"/>
      <c r="T19" s="83" t="s">
        <v>125</v>
      </c>
      <c r="U19" s="83"/>
      <c r="V19" s="83"/>
      <c r="W19" s="83"/>
      <c r="X19" s="83" t="s">
        <v>227</v>
      </c>
      <c r="Y19" s="83"/>
      <c r="Z19" s="83"/>
    </row>
    <row r="20" spans="1:27" ht="15.75" customHeight="1">
      <c r="A20" s="83" t="s">
        <v>126</v>
      </c>
      <c r="B20" s="83" t="s">
        <v>127</v>
      </c>
      <c r="C20" s="83"/>
      <c r="D20" s="83"/>
      <c r="E20" s="83" t="s">
        <v>128</v>
      </c>
      <c r="F20" s="83"/>
      <c r="G20" s="83"/>
      <c r="H20" s="83"/>
      <c r="I20" s="83" t="s">
        <v>129</v>
      </c>
      <c r="J20" s="83"/>
      <c r="K20" s="83"/>
      <c r="L20" s="83" t="s">
        <v>130</v>
      </c>
      <c r="M20" s="83"/>
      <c r="N20" s="83"/>
      <c r="O20" s="83"/>
      <c r="P20" s="88" t="s">
        <v>131</v>
      </c>
      <c r="Q20" s="83"/>
      <c r="R20" s="83"/>
      <c r="S20" s="83"/>
      <c r="T20" s="87" t="s">
        <v>132</v>
      </c>
      <c r="U20" s="83"/>
      <c r="V20" s="83"/>
      <c r="W20" s="83"/>
      <c r="X20" s="85" t="s">
        <v>133</v>
      </c>
      <c r="Y20" s="89"/>
      <c r="Z20" s="89"/>
    </row>
    <row r="21" spans="1:27" ht="15.75" customHeight="1">
      <c r="A21" s="83" t="s">
        <v>199</v>
      </c>
      <c r="B21" s="83" t="s">
        <v>134</v>
      </c>
      <c r="C21" s="83"/>
      <c r="D21" s="83"/>
      <c r="E21" s="83" t="s">
        <v>135</v>
      </c>
      <c r="F21" s="83"/>
      <c r="G21" s="83"/>
      <c r="H21" s="83"/>
      <c r="I21" s="83" t="s">
        <v>136</v>
      </c>
      <c r="J21" s="83"/>
      <c r="K21" s="83"/>
      <c r="L21" s="83" t="s">
        <v>137</v>
      </c>
      <c r="M21" s="83"/>
      <c r="N21" s="83"/>
      <c r="O21" s="83"/>
      <c r="P21" s="88" t="s">
        <v>138</v>
      </c>
      <c r="Q21" s="83"/>
      <c r="R21" s="83"/>
      <c r="S21" s="83"/>
      <c r="T21" s="85" t="s">
        <v>139</v>
      </c>
      <c r="U21" s="83"/>
      <c r="V21" s="83"/>
      <c r="W21" s="83"/>
      <c r="X21" s="89" t="s">
        <v>140</v>
      </c>
      <c r="Y21" s="89"/>
      <c r="Z21" s="83"/>
    </row>
    <row r="22" spans="1:27" ht="15.75" customHeight="1">
      <c r="A22" s="83" t="s">
        <v>141</v>
      </c>
      <c r="B22" s="83" t="s">
        <v>142</v>
      </c>
      <c r="C22" s="83"/>
      <c r="D22" s="83"/>
      <c r="E22" s="83" t="s">
        <v>143</v>
      </c>
      <c r="F22" s="83"/>
      <c r="G22" s="83"/>
      <c r="H22" s="83"/>
      <c r="I22" s="83" t="s">
        <v>144</v>
      </c>
      <c r="J22" s="83"/>
      <c r="K22" s="83"/>
      <c r="L22" s="83" t="s">
        <v>145</v>
      </c>
      <c r="M22" s="83"/>
      <c r="N22" s="83"/>
      <c r="O22" s="83"/>
      <c r="P22" s="83" t="s">
        <v>146</v>
      </c>
      <c r="Q22" s="83"/>
      <c r="R22" s="83"/>
      <c r="S22" s="83"/>
      <c r="T22" s="83" t="s">
        <v>147</v>
      </c>
      <c r="U22" s="83"/>
      <c r="V22" s="83"/>
      <c r="W22" s="83" t="s">
        <v>148</v>
      </c>
      <c r="X22" s="83"/>
      <c r="Y22" s="90"/>
      <c r="Z22" s="89"/>
    </row>
    <row r="23" spans="1:27" ht="15.75" customHeight="1">
      <c r="A23" s="83" t="s">
        <v>149</v>
      </c>
      <c r="B23" s="83" t="s">
        <v>150</v>
      </c>
      <c r="C23" s="83"/>
      <c r="D23" s="83"/>
      <c r="E23" s="83" t="s">
        <v>151</v>
      </c>
      <c r="F23" s="83"/>
      <c r="G23" s="83"/>
      <c r="H23" s="83"/>
      <c r="I23" s="83" t="s">
        <v>152</v>
      </c>
      <c r="J23" s="83"/>
      <c r="K23" s="83"/>
      <c r="L23" s="83" t="s">
        <v>153</v>
      </c>
      <c r="M23" s="83"/>
      <c r="N23" s="83"/>
      <c r="O23" s="83"/>
      <c r="P23" s="87" t="s">
        <v>154</v>
      </c>
      <c r="Q23" s="83"/>
      <c r="R23" s="83"/>
      <c r="S23" s="83"/>
      <c r="T23" s="83" t="s">
        <v>155</v>
      </c>
      <c r="U23" s="83"/>
      <c r="V23" s="83"/>
      <c r="W23" s="83" t="s">
        <v>156</v>
      </c>
      <c r="X23" s="83"/>
      <c r="Y23" s="83"/>
      <c r="Z23" s="83"/>
    </row>
    <row r="24" spans="1:27" s="22" customFormat="1" ht="15" customHeight="1">
      <c r="A24" s="83" t="s">
        <v>157</v>
      </c>
      <c r="B24" s="83" t="s">
        <v>158</v>
      </c>
      <c r="C24" s="83"/>
      <c r="D24" s="83"/>
      <c r="E24" s="83" t="s">
        <v>159</v>
      </c>
      <c r="F24" s="83"/>
      <c r="G24" s="83"/>
      <c r="H24" s="83"/>
      <c r="I24" s="83" t="s">
        <v>160</v>
      </c>
      <c r="J24" s="83"/>
      <c r="K24" s="83"/>
      <c r="L24" s="83" t="s">
        <v>161</v>
      </c>
      <c r="M24" s="83"/>
      <c r="N24" s="83"/>
      <c r="O24" s="83"/>
      <c r="P24" s="91" t="s">
        <v>162</v>
      </c>
      <c r="Q24" s="83"/>
      <c r="R24" s="83"/>
      <c r="S24" s="83"/>
      <c r="T24" s="83" t="s">
        <v>218</v>
      </c>
      <c r="U24" s="83"/>
      <c r="V24" s="83"/>
      <c r="W24" s="83"/>
      <c r="X24" s="89" t="s">
        <v>163</v>
      </c>
      <c r="Y24" s="89"/>
      <c r="Z24" s="89"/>
      <c r="AA24"/>
    </row>
    <row r="25" spans="1:27" s="22" customFormat="1" ht="15.75" customHeight="1">
      <c r="A25" s="83" t="s">
        <v>164</v>
      </c>
      <c r="B25" s="83" t="s">
        <v>165</v>
      </c>
      <c r="C25" s="83"/>
      <c r="D25" s="83"/>
      <c r="E25" s="83" t="s">
        <v>166</v>
      </c>
      <c r="F25" s="83"/>
      <c r="G25" s="83"/>
      <c r="H25" s="83"/>
      <c r="I25" s="83" t="s">
        <v>167</v>
      </c>
      <c r="J25" s="83"/>
      <c r="K25" s="83"/>
      <c r="L25" s="83" t="s">
        <v>168</v>
      </c>
      <c r="M25" s="83"/>
      <c r="N25" s="83"/>
      <c r="O25" s="83" t="s">
        <v>169</v>
      </c>
      <c r="P25" s="83"/>
      <c r="Q25" s="83"/>
      <c r="R25" s="83"/>
      <c r="S25" s="83"/>
      <c r="T25" s="83"/>
      <c r="U25" s="83"/>
      <c r="V25" s="83"/>
      <c r="W25" s="83"/>
      <c r="X25" s="83" t="s">
        <v>170</v>
      </c>
      <c r="Y25" s="83"/>
      <c r="Z25" s="83"/>
      <c r="AA25" s="326">
        <f>SUM(C13:Z13)</f>
        <v>0</v>
      </c>
    </row>
    <row r="26" spans="1:27" s="22" customFormat="1" ht="14.25" customHeight="1">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57"/>
    </row>
    <row r="27" spans="1:27" ht="14.25" customHeight="1">
      <c r="AA27" s="57"/>
    </row>
    <row r="28" spans="1:27" ht="14.25" customHeight="1"/>
    <row r="29" spans="1:27" ht="14.25" customHeight="1">
      <c r="A29" s="342"/>
      <c r="B29" s="343"/>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row>
    <row r="30" spans="1:27" ht="14.25" customHeight="1">
      <c r="A30" s="342"/>
      <c r="B30" s="343"/>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row>
    <row r="31" spans="1:27" ht="14.25" customHeight="1">
      <c r="A31" s="342"/>
      <c r="B31" s="343"/>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row>
    <row r="32" spans="1:27" ht="14.25" customHeight="1">
      <c r="A32" s="342"/>
      <c r="B32" s="343"/>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row>
    <row r="33" spans="1:62" ht="14.25" customHeight="1">
      <c r="A33" s="342"/>
      <c r="B33" s="343"/>
      <c r="C33" s="345"/>
      <c r="D33" s="345"/>
      <c r="E33" s="344"/>
      <c r="F33" s="344"/>
      <c r="G33" s="344"/>
      <c r="H33" s="344"/>
      <c r="I33" s="344"/>
      <c r="J33" s="344"/>
      <c r="K33" s="344"/>
      <c r="L33" s="344"/>
      <c r="M33" s="344"/>
      <c r="N33" s="344"/>
      <c r="O33" s="344"/>
      <c r="P33" s="344"/>
      <c r="Q33" s="344"/>
      <c r="R33" s="344"/>
      <c r="S33" s="344"/>
      <c r="T33" s="344"/>
      <c r="U33" s="345"/>
      <c r="V33" s="345"/>
      <c r="W33" s="345"/>
      <c r="X33" s="345"/>
      <c r="Y33" s="345"/>
      <c r="Z33" s="345"/>
    </row>
    <row r="34" spans="1:62" ht="14.25" customHeight="1">
      <c r="A34" s="346"/>
      <c r="B34" s="343"/>
      <c r="C34" s="347"/>
      <c r="D34" s="347"/>
      <c r="E34" s="347"/>
      <c r="F34" s="347"/>
      <c r="G34" s="347"/>
      <c r="H34" s="347"/>
      <c r="I34" s="347"/>
      <c r="J34" s="347"/>
      <c r="K34" s="347"/>
      <c r="L34" s="347"/>
      <c r="M34" s="347"/>
      <c r="N34" s="347"/>
      <c r="O34" s="347"/>
      <c r="P34" s="347"/>
      <c r="Q34" s="348"/>
      <c r="R34" s="347"/>
      <c r="S34" s="347"/>
      <c r="T34" s="347"/>
      <c r="U34" s="347"/>
      <c r="V34" s="347"/>
      <c r="W34" s="347"/>
      <c r="X34" s="347"/>
      <c r="Y34" s="347"/>
      <c r="Z34" s="347"/>
    </row>
    <row r="35" spans="1:62" ht="14.25" customHeight="1">
      <c r="A35" s="346"/>
      <c r="B35" s="343"/>
      <c r="C35" s="347"/>
      <c r="D35" s="347"/>
      <c r="E35" s="347"/>
      <c r="F35" s="347"/>
      <c r="G35" s="347"/>
      <c r="H35" s="347"/>
      <c r="I35" s="347"/>
      <c r="J35" s="347"/>
      <c r="K35" s="347"/>
      <c r="L35" s="347"/>
      <c r="M35" s="347"/>
      <c r="N35" s="347"/>
      <c r="O35" s="347"/>
      <c r="P35" s="347"/>
      <c r="Q35" s="347"/>
      <c r="R35" s="347"/>
      <c r="S35" s="347"/>
      <c r="T35" s="347"/>
      <c r="U35" s="347"/>
      <c r="V35" s="347"/>
      <c r="W35" s="347"/>
      <c r="X35" s="347"/>
      <c r="Y35" s="347"/>
      <c r="Z35" s="347"/>
    </row>
    <row r="36" spans="1:62" ht="14.25" customHeight="1">
      <c r="A36" s="342"/>
      <c r="B36" s="343"/>
      <c r="C36" s="344"/>
      <c r="D36" s="344"/>
      <c r="E36" s="344"/>
      <c r="F36" s="344"/>
      <c r="G36" s="344"/>
      <c r="H36" s="344"/>
      <c r="I36" s="344"/>
      <c r="J36" s="344"/>
      <c r="K36" s="344"/>
      <c r="L36" s="344"/>
      <c r="M36" s="344"/>
      <c r="N36" s="344"/>
      <c r="O36" s="344"/>
      <c r="P36" s="344"/>
      <c r="Q36" s="344"/>
      <c r="R36" s="349"/>
      <c r="S36" s="349"/>
      <c r="T36" s="344"/>
      <c r="U36" s="344"/>
      <c r="V36" s="344"/>
      <c r="W36" s="344"/>
      <c r="X36" s="344"/>
      <c r="Y36" s="344"/>
      <c r="Z36" s="344"/>
      <c r="AA36" s="75"/>
      <c r="AC36" s="238"/>
      <c r="AD36" s="238"/>
      <c r="AE36" s="239"/>
      <c r="AF36" s="238"/>
      <c r="AG36" s="238"/>
      <c r="AH36" s="238"/>
      <c r="AI36" s="238"/>
      <c r="AJ36" s="238"/>
      <c r="AK36" s="238"/>
      <c r="AL36" s="238"/>
      <c r="AM36" s="238"/>
    </row>
    <row r="37" spans="1:62" ht="14.25" customHeight="1">
      <c r="A37" s="342"/>
      <c r="B37" s="343"/>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row>
    <row r="38" spans="1:62" ht="14.25" customHeight="1">
      <c r="A38" s="342"/>
      <c r="B38" s="350"/>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77"/>
      <c r="AB38" s="238"/>
      <c r="AC38" s="238"/>
      <c r="AD38" s="238"/>
      <c r="AE38" s="238"/>
      <c r="AF38" s="238"/>
      <c r="AG38" s="238"/>
      <c r="AH38" s="238"/>
      <c r="AI38" s="238"/>
      <c r="AJ38" s="238"/>
      <c r="AK38" s="238"/>
      <c r="AL38" s="238"/>
      <c r="AM38" s="238"/>
    </row>
    <row r="39" spans="1:62" ht="14.25" customHeight="1">
      <c r="A39" s="342"/>
      <c r="B39" s="350"/>
      <c r="C39" s="347"/>
      <c r="D39" s="347"/>
      <c r="E39" s="347"/>
      <c r="F39" s="347"/>
      <c r="G39" s="347"/>
      <c r="H39" s="347"/>
      <c r="I39" s="347"/>
      <c r="J39" s="347"/>
      <c r="K39" s="347"/>
      <c r="L39" s="347"/>
      <c r="M39" s="347"/>
      <c r="N39" s="347"/>
      <c r="O39" s="347"/>
      <c r="P39" s="347"/>
      <c r="Q39" s="347"/>
      <c r="R39" s="347"/>
      <c r="S39" s="347"/>
      <c r="T39" s="347"/>
      <c r="U39" s="347"/>
      <c r="V39" s="347"/>
      <c r="W39" s="347"/>
      <c r="X39" s="347"/>
      <c r="Y39" s="347"/>
      <c r="Z39" s="347"/>
    </row>
    <row r="40" spans="1:62" ht="14.25" customHeight="1">
      <c r="A40" s="342"/>
      <c r="B40" s="350"/>
      <c r="C40" s="344"/>
      <c r="D40" s="344"/>
      <c r="E40" s="344"/>
      <c r="F40" s="344"/>
      <c r="G40" s="344"/>
      <c r="H40" s="344"/>
      <c r="I40" s="344"/>
      <c r="J40" s="344"/>
      <c r="K40" s="344"/>
      <c r="L40" s="344"/>
      <c r="M40" s="344"/>
      <c r="N40" s="344"/>
      <c r="O40" s="344"/>
      <c r="P40" s="344"/>
      <c r="Q40" s="344"/>
      <c r="R40" s="344"/>
      <c r="S40" s="344"/>
      <c r="T40" s="344"/>
      <c r="U40" s="344"/>
      <c r="V40" s="344"/>
      <c r="W40" s="344"/>
      <c r="X40" s="344"/>
      <c r="Y40" s="344"/>
      <c r="Z40" s="344"/>
    </row>
    <row r="41" spans="1:62" ht="14.25" customHeight="1">
      <c r="A41" s="342"/>
      <c r="B41" s="350"/>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344"/>
    </row>
    <row r="42" spans="1:62" ht="14.25" customHeight="1">
      <c r="A42" s="342"/>
      <c r="B42" s="343"/>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row>
    <row r="43" spans="1:62" ht="14.25" customHeight="1">
      <c r="A43" s="351"/>
      <c r="B43" s="343"/>
      <c r="C43" s="344"/>
      <c r="D43" s="344"/>
      <c r="E43" s="344"/>
      <c r="F43" s="344"/>
      <c r="G43" s="344"/>
      <c r="H43" s="344"/>
      <c r="I43" s="344"/>
      <c r="J43" s="344"/>
      <c r="K43" s="344"/>
      <c r="L43" s="344"/>
      <c r="M43" s="344"/>
      <c r="N43" s="344"/>
      <c r="O43" s="344"/>
      <c r="P43" s="344"/>
      <c r="Q43" s="344"/>
      <c r="R43" s="344"/>
      <c r="S43" s="344"/>
      <c r="T43" s="344"/>
      <c r="U43" s="344"/>
      <c r="V43" s="344"/>
      <c r="W43" s="344"/>
      <c r="X43" s="344"/>
      <c r="Y43" s="344"/>
      <c r="Z43" s="344"/>
    </row>
    <row r="44" spans="1:62" ht="14.25" customHeight="1"/>
    <row r="45" spans="1:62" s="82" customFormat="1" ht="9">
      <c r="AB45" s="240"/>
      <c r="AC45" s="240"/>
      <c r="AD45" s="240"/>
      <c r="AE45" s="240"/>
      <c r="AF45" s="240"/>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row>
    <row r="46" spans="1:62" s="83" customFormat="1" ht="9.75" customHeight="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row>
    <row r="47" spans="1:62" s="83" customFormat="1" ht="9.75" customHeight="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row>
    <row r="48" spans="1:62" s="83" customFormat="1" ht="9.75" customHeight="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row>
    <row r="49" spans="28:62" s="83" customFormat="1" ht="9.75" customHeight="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row>
    <row r="50" spans="28:62" s="83" customFormat="1" ht="9.75" customHeight="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row>
    <row r="51" spans="28:62" s="83" customFormat="1" ht="9.75" customHeight="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row>
    <row r="52" spans="28:62" s="83" customFormat="1" ht="9.75" customHeight="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row>
    <row r="53" spans="28:62" s="83" customFormat="1" ht="9.75" customHeight="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row>
    <row r="54" spans="28:62" s="83" customFormat="1" ht="9.75" customHeight="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row>
    <row r="55" spans="28:62" s="83" customFormat="1" ht="9.75" customHeight="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row>
    <row r="56" spans="28:62" s="83" customFormat="1" ht="20.25" customHeight="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row>
    <row r="57" spans="28:62">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row>
    <row r="58" spans="28:62">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row>
  </sheetData>
  <pageMargins left="0.2" right="0.2" top="0.3" bottom="0.27" header="0.17" footer="0.16"/>
  <pageSetup scale="73" orientation="landscape" r:id="rId1"/>
  <headerFooter>
    <oddHeader>&amp;C&amp;"-,Bold"DEPARTAMENTO DE CORRECCION Y REHABILITACION</oddHeader>
    <oddFooter xml:space="preserve">&amp;L&amp;8Fuente: Informe de Recuento Diario,
Oficina de Control de Población&amp;R&amp;8Oficina de Desarrollo Prográmaticos
</oddFooter>
  </headerFooter>
</worksheet>
</file>

<file path=xl/worksheets/sheet9.xml><?xml version="1.0" encoding="utf-8"?>
<worksheet xmlns="http://schemas.openxmlformats.org/spreadsheetml/2006/main" xmlns:r="http://schemas.openxmlformats.org/officeDocument/2006/relationships">
  <dimension ref="A2:V55"/>
  <sheetViews>
    <sheetView workbookViewId="0">
      <selection sqref="A1:XFD1048576"/>
    </sheetView>
  </sheetViews>
  <sheetFormatPr defaultRowHeight="15"/>
  <cols>
    <col min="1" max="1" width="35.42578125" customWidth="1"/>
    <col min="2" max="2" width="6.5703125" bestFit="1" customWidth="1"/>
    <col min="3" max="3" width="6.28515625" customWidth="1"/>
    <col min="4" max="4" width="6.5703125" bestFit="1" customWidth="1"/>
    <col min="5" max="5" width="5.7109375" bestFit="1" customWidth="1"/>
    <col min="6" max="6" width="6.42578125" bestFit="1" customWidth="1"/>
    <col min="7" max="7" width="5.5703125" bestFit="1" customWidth="1"/>
    <col min="8" max="8" width="7" bestFit="1" customWidth="1"/>
    <col min="9" max="9" width="5.5703125" bestFit="1" customWidth="1"/>
    <col min="10" max="10" width="7" bestFit="1" customWidth="1"/>
    <col min="11" max="11" width="5.5703125" bestFit="1" customWidth="1"/>
    <col min="12" max="12" width="7" bestFit="1" customWidth="1"/>
    <col min="13" max="13" width="4.5703125" customWidth="1"/>
    <col min="14" max="14" width="7.28515625" customWidth="1"/>
    <col min="15" max="15" width="4.85546875" customWidth="1"/>
    <col min="16" max="16" width="5.5703125" bestFit="1" customWidth="1"/>
    <col min="17" max="17" width="4.5703125" customWidth="1"/>
    <col min="18" max="18" width="5.28515625" customWidth="1"/>
    <col min="19" max="19" width="5" customWidth="1"/>
    <col min="20" max="20" width="6.5703125" customWidth="1"/>
  </cols>
  <sheetData>
    <row r="2" spans="1:22">
      <c r="A2" s="1" t="s">
        <v>0</v>
      </c>
      <c r="B2" s="1"/>
      <c r="C2" s="1"/>
      <c r="D2" s="1"/>
      <c r="E2" s="1"/>
      <c r="F2" s="2"/>
      <c r="G2" s="2"/>
      <c r="H2" s="2"/>
      <c r="I2" s="2"/>
      <c r="J2" s="2"/>
      <c r="K2" s="2"/>
      <c r="L2" s="2"/>
      <c r="M2" s="2"/>
      <c r="N2" s="2"/>
      <c r="O2" s="2"/>
      <c r="P2" s="2"/>
      <c r="Q2" s="2"/>
      <c r="R2" s="2"/>
      <c r="S2" s="2"/>
      <c r="T2" s="2"/>
    </row>
    <row r="3" spans="1:22">
      <c r="A3" s="1" t="s">
        <v>1</v>
      </c>
      <c r="B3" s="2"/>
      <c r="C3" s="2"/>
      <c r="D3" s="2"/>
      <c r="E3" s="2"/>
      <c r="F3" s="2"/>
      <c r="G3" s="2"/>
      <c r="H3" s="2"/>
      <c r="I3" s="2"/>
      <c r="J3" s="2"/>
      <c r="K3" s="2"/>
      <c r="L3" s="2"/>
      <c r="M3" s="2"/>
      <c r="N3" s="2"/>
      <c r="O3" s="2"/>
      <c r="P3" s="2"/>
      <c r="Q3" s="2"/>
      <c r="R3" s="2"/>
      <c r="S3" s="2"/>
      <c r="T3" s="2"/>
    </row>
    <row r="4" spans="1:22" ht="15.75" thickBot="1">
      <c r="A4" s="9" t="s">
        <v>334</v>
      </c>
      <c r="B4" s="3"/>
      <c r="C4" s="3"/>
      <c r="D4" s="3"/>
      <c r="E4" s="3"/>
      <c r="F4" s="10"/>
      <c r="G4" s="3"/>
      <c r="H4" s="3"/>
      <c r="I4" s="3"/>
      <c r="J4" s="3"/>
      <c r="K4" s="3"/>
      <c r="L4" s="3"/>
      <c r="M4" s="3"/>
      <c r="N4" s="3"/>
      <c r="O4" s="3"/>
      <c r="P4" s="3"/>
      <c r="Q4" s="3"/>
      <c r="R4" s="3"/>
      <c r="S4" s="3"/>
      <c r="T4" s="3"/>
    </row>
    <row r="5" spans="1:22" ht="13.5" customHeight="1" thickBot="1">
      <c r="A5" s="4"/>
      <c r="B5" s="5"/>
      <c r="C5" s="5"/>
      <c r="D5" s="5"/>
      <c r="E5" s="5"/>
      <c r="F5" s="205"/>
      <c r="G5" s="5"/>
      <c r="H5" s="5"/>
      <c r="I5" s="5"/>
      <c r="J5" s="205"/>
      <c r="K5" s="5"/>
      <c r="L5" s="5"/>
      <c r="M5" s="382" t="s">
        <v>30</v>
      </c>
      <c r="N5" s="383"/>
      <c r="O5" s="383"/>
      <c r="P5" s="383"/>
      <c r="Q5" s="383"/>
      <c r="R5" s="384"/>
      <c r="S5" s="5"/>
      <c r="T5" s="5"/>
    </row>
    <row r="6" spans="1:22">
      <c r="A6" s="385" t="s">
        <v>2</v>
      </c>
      <c r="B6" s="291"/>
      <c r="C6" s="375" t="s">
        <v>4</v>
      </c>
      <c r="D6" s="291"/>
      <c r="E6" s="291"/>
      <c r="F6" s="291"/>
      <c r="G6" s="291"/>
      <c r="H6" s="292"/>
      <c r="I6" s="292"/>
      <c r="J6" s="292"/>
      <c r="K6" s="292"/>
      <c r="L6" s="292"/>
      <c r="M6" s="379" t="s">
        <v>31</v>
      </c>
      <c r="N6" s="292"/>
      <c r="O6" s="379" t="s">
        <v>32</v>
      </c>
      <c r="P6" s="340"/>
      <c r="Q6" s="379" t="s">
        <v>33</v>
      </c>
      <c r="R6" s="340"/>
      <c r="S6" s="379" t="s">
        <v>34</v>
      </c>
      <c r="T6" s="293"/>
    </row>
    <row r="7" spans="1:22" ht="15" customHeight="1">
      <c r="A7" s="386"/>
      <c r="B7" s="294" t="s">
        <v>3</v>
      </c>
      <c r="C7" s="376"/>
      <c r="D7" s="294" t="s">
        <v>5</v>
      </c>
      <c r="E7" s="294" t="s">
        <v>6</v>
      </c>
      <c r="F7" s="294" t="s">
        <v>7</v>
      </c>
      <c r="G7" s="295" t="s">
        <v>35</v>
      </c>
      <c r="H7" s="295" t="s">
        <v>36</v>
      </c>
      <c r="I7" s="295" t="s">
        <v>37</v>
      </c>
      <c r="J7" s="295" t="s">
        <v>36</v>
      </c>
      <c r="K7" s="295" t="s">
        <v>38</v>
      </c>
      <c r="L7" s="295" t="s">
        <v>36</v>
      </c>
      <c r="M7" s="380"/>
      <c r="N7" s="295" t="s">
        <v>36</v>
      </c>
      <c r="O7" s="380"/>
      <c r="P7" s="295" t="s">
        <v>36</v>
      </c>
      <c r="Q7" s="380"/>
      <c r="R7" s="295" t="s">
        <v>36</v>
      </c>
      <c r="S7" s="380"/>
      <c r="T7" s="296" t="s">
        <v>36</v>
      </c>
    </row>
    <row r="8" spans="1:22" ht="27" customHeight="1" thickBot="1">
      <c r="A8" s="387"/>
      <c r="B8" s="297"/>
      <c r="C8" s="377"/>
      <c r="D8" s="297"/>
      <c r="E8" s="297"/>
      <c r="F8" s="297"/>
      <c r="G8" s="297"/>
      <c r="H8" s="298"/>
      <c r="I8" s="298"/>
      <c r="J8" s="298"/>
      <c r="K8" s="298"/>
      <c r="L8" s="298"/>
      <c r="M8" s="381"/>
      <c r="N8" s="298"/>
      <c r="O8" s="381"/>
      <c r="P8" s="341"/>
      <c r="Q8" s="381"/>
      <c r="R8" s="341"/>
      <c r="S8" s="381"/>
      <c r="T8" s="299"/>
    </row>
    <row r="9" spans="1:22" s="7" customFormat="1" ht="19.5" customHeight="1">
      <c r="A9" s="300" t="s">
        <v>11</v>
      </c>
      <c r="B9" s="301">
        <f t="shared" ref="B9:G9" si="0">SUM(B10,B29)</f>
        <v>13640</v>
      </c>
      <c r="C9" s="301">
        <f t="shared" si="0"/>
        <v>397</v>
      </c>
      <c r="D9" s="301">
        <f t="shared" si="0"/>
        <v>11744.944444444443</v>
      </c>
      <c r="E9" s="301">
        <f t="shared" si="0"/>
        <v>2028.4444444444443</v>
      </c>
      <c r="F9" s="301">
        <f t="shared" si="0"/>
        <v>9716.5</v>
      </c>
      <c r="G9" s="301">
        <f t="shared" si="0"/>
        <v>3475.666666666667</v>
      </c>
      <c r="H9" s="302">
        <f>G9/F9*100</f>
        <v>35.770767937700477</v>
      </c>
      <c r="I9" s="303">
        <f>SUM(I10,I29)</f>
        <v>3579.0000000000005</v>
      </c>
      <c r="J9" s="302">
        <f>I9/F9*100</f>
        <v>36.834251016312464</v>
      </c>
      <c r="K9" s="301">
        <f>SUM(K10,K29)</f>
        <v>1952</v>
      </c>
      <c r="L9" s="302">
        <f>K9/F9*100</f>
        <v>20.089538414037978</v>
      </c>
      <c r="M9" s="301">
        <f>SUM(M10,M29)</f>
        <v>3.3333333333333335</v>
      </c>
      <c r="N9" s="302">
        <f>M9/F9*100</f>
        <v>3.4305905761676872E-2</v>
      </c>
      <c r="O9" s="301">
        <f>SUM(O10,O29)</f>
        <v>158.7777777777778</v>
      </c>
      <c r="P9" s="302">
        <f>O9/F9*100</f>
        <v>1.6341046444478753</v>
      </c>
      <c r="Q9" s="301">
        <f>SUM(Q10,Q29)</f>
        <v>279.61111111111109</v>
      </c>
      <c r="R9" s="302">
        <f>Q9/F9*100</f>
        <v>2.8776937283086617</v>
      </c>
      <c r="S9" s="301">
        <f>SUM(S10,S29)</f>
        <v>268.11111111111114</v>
      </c>
      <c r="T9" s="304">
        <f>S9/F9*100</f>
        <v>2.7593383534308766</v>
      </c>
    </row>
    <row r="10" spans="1:22" s="7" customFormat="1" ht="19.5" customHeight="1" thickBot="1">
      <c r="A10" s="330" t="s">
        <v>12</v>
      </c>
      <c r="B10" s="331">
        <f>SUM(B11:B28)</f>
        <v>6628</v>
      </c>
      <c r="C10" s="331">
        <f t="shared" ref="C10:S10" si="1">SUM(C11:C28)</f>
        <v>77</v>
      </c>
      <c r="D10" s="331">
        <f t="shared" si="1"/>
        <v>5816.4444444444443</v>
      </c>
      <c r="E10" s="331">
        <f t="shared" si="1"/>
        <v>882.38888888888891</v>
      </c>
      <c r="F10" s="331">
        <f t="shared" si="1"/>
        <v>4934.0555555555557</v>
      </c>
      <c r="G10" s="331">
        <f t="shared" si="1"/>
        <v>1964.1666666666667</v>
      </c>
      <c r="H10" s="332">
        <f>G10/F10*100</f>
        <v>39.808361388535459</v>
      </c>
      <c r="I10" s="331">
        <f t="shared" si="1"/>
        <v>1559.8333333333333</v>
      </c>
      <c r="J10" s="332">
        <f>I10/F10*100</f>
        <v>31.613615123912037</v>
      </c>
      <c r="K10" s="331">
        <f t="shared" si="1"/>
        <v>1144.0555555555557</v>
      </c>
      <c r="L10" s="332">
        <f>K10/F10*100</f>
        <v>23.186920833661738</v>
      </c>
      <c r="M10" s="331">
        <f t="shared" si="1"/>
        <v>0</v>
      </c>
      <c r="N10" s="332">
        <f>M10/F10*100</f>
        <v>0</v>
      </c>
      <c r="O10" s="331">
        <f t="shared" si="1"/>
        <v>26.833333333333336</v>
      </c>
      <c r="P10" s="332">
        <f>O10/F10*100</f>
        <v>0.54383930280476955</v>
      </c>
      <c r="Q10" s="331">
        <f t="shared" si="1"/>
        <v>76.555555555555543</v>
      </c>
      <c r="R10" s="332">
        <f>Q10/F10*100</f>
        <v>1.5515746568632967</v>
      </c>
      <c r="S10" s="331">
        <f t="shared" si="1"/>
        <v>162.61111111111111</v>
      </c>
      <c r="T10" s="333">
        <f>S10/F10*100</f>
        <v>3.2956886942226928</v>
      </c>
      <c r="V10" s="230">
        <f>SUM(T10:U10,G10,I10,K10,M10,O10,Q10,S10)</f>
        <v>4937.3512442497786</v>
      </c>
    </row>
    <row r="11" spans="1:22" ht="19.5" customHeight="1">
      <c r="A11" s="209" t="s">
        <v>13</v>
      </c>
      <c r="B11" s="214">
        <f>SUM([3]PROMEDIO!B11)</f>
        <v>500</v>
      </c>
      <c r="C11" s="214">
        <f>SUM([3]PROMEDIO!C11)</f>
        <v>0</v>
      </c>
      <c r="D11" s="214">
        <f>SUM(E11:F11)</f>
        <v>468.66666666666669</v>
      </c>
      <c r="E11" s="214">
        <f>[3]RESUMEN!F10/[3]RESUMEN!$AO$49</f>
        <v>0</v>
      </c>
      <c r="F11" s="214">
        <f>[3]RESUMEN!I10/[3]RESUMEN!$AO$49</f>
        <v>468.66666666666669</v>
      </c>
      <c r="G11" s="214">
        <f>[3]RESUMEN!J10/[3]RESUMEN!$AO$49</f>
        <v>468.66666666666669</v>
      </c>
      <c r="H11" s="215">
        <f>G11/F11*100</f>
        <v>100</v>
      </c>
      <c r="I11" s="214">
        <f>[3]RESUMEN!L10/[3]RESUMEN!$AO$49</f>
        <v>0</v>
      </c>
      <c r="J11" s="215">
        <f>I11/F11*100</f>
        <v>0</v>
      </c>
      <c r="K11" s="214">
        <f>[3]RESUMEN!M10/[3]RESUMEN!$AO$49</f>
        <v>0</v>
      </c>
      <c r="L11" s="215">
        <f>K11/F11*100</f>
        <v>0</v>
      </c>
      <c r="M11" s="214">
        <f>[3]RESUMEN!O10/[3]RESUMEN!$AO$49</f>
        <v>0</v>
      </c>
      <c r="N11" s="215">
        <f>M11/F11*100</f>
        <v>0</v>
      </c>
      <c r="O11" s="214">
        <f>[3]RESUMEN!P10/[3]RESUMEN!$AO$49</f>
        <v>0</v>
      </c>
      <c r="P11" s="215">
        <f>O11/F11*100</f>
        <v>0</v>
      </c>
      <c r="Q11" s="214">
        <f>[3]RESUMEN!S10/[3]RESUMEN!$AO$49</f>
        <v>0</v>
      </c>
      <c r="R11" s="215">
        <f>Q11/F11*100</f>
        <v>0</v>
      </c>
      <c r="S11" s="214">
        <f>[3]RESUMEN!T10/[3]RESUMEN!$AO$49</f>
        <v>0</v>
      </c>
      <c r="T11" s="216">
        <f>S11/F11*100</f>
        <v>0</v>
      </c>
    </row>
    <row r="12" spans="1:22" ht="19.5" customHeight="1">
      <c r="A12" s="210" t="s">
        <v>200</v>
      </c>
      <c r="B12" s="214">
        <f>SUM([3]PROMEDIO!B12)</f>
        <v>450</v>
      </c>
      <c r="C12" s="214">
        <f>SUM([3]PROMEDIO!C12)</f>
        <v>0</v>
      </c>
      <c r="D12" s="214">
        <f t="shared" ref="D12:D14" si="2">SUM(E12:F12)</f>
        <v>435.44444444444446</v>
      </c>
      <c r="E12" s="214">
        <f>[3]RESUMEN!F11/[3]RESUMEN!$AO$49</f>
        <v>0</v>
      </c>
      <c r="F12" s="214">
        <f>[3]RESUMEN!I11/[3]RESUMEN!$AO$49</f>
        <v>435.44444444444446</v>
      </c>
      <c r="G12" s="214">
        <f>[3]RESUMEN!J11/[3]RESUMEN!$AO$49</f>
        <v>116.66666666666667</v>
      </c>
      <c r="H12" s="215">
        <f t="shared" ref="H12:H28" si="3">G12/F12*100</f>
        <v>26.792549119673385</v>
      </c>
      <c r="I12" s="214">
        <f>[3]RESUMEN!L11/[3]RESUMEN!$AO$49</f>
        <v>315.94444444444446</v>
      </c>
      <c r="J12" s="215">
        <f t="shared" ref="J12:J28" si="4">I12/F12*100</f>
        <v>72.556774687420258</v>
      </c>
      <c r="K12" s="214">
        <f>[3]RESUMEN!M11/[3]RESUMEN!$AO$49</f>
        <v>0</v>
      </c>
      <c r="L12" s="215">
        <f t="shared" ref="L12:L28" si="5">K12/F12*100</f>
        <v>0</v>
      </c>
      <c r="M12" s="214">
        <f>[3]RESUMEN!O11/[3]RESUMEN!$AO$49</f>
        <v>0</v>
      </c>
      <c r="N12" s="215">
        <f t="shared" ref="N12:N28" si="6">M12/F12*100</f>
        <v>0</v>
      </c>
      <c r="O12" s="214">
        <f>[3]RESUMEN!P11/[3]RESUMEN!$AO$49</f>
        <v>0</v>
      </c>
      <c r="P12" s="215">
        <f t="shared" ref="P12:P28" si="7">O12/F12*100</f>
        <v>0</v>
      </c>
      <c r="Q12" s="214">
        <f>[3]RESUMEN!S11/[3]RESUMEN!$AO$49</f>
        <v>0</v>
      </c>
      <c r="R12" s="215">
        <f t="shared" ref="R12:R28" si="8">Q12/F12*100</f>
        <v>0</v>
      </c>
      <c r="S12" s="214">
        <f>[3]RESUMEN!T11/[3]RESUMEN!$AO$49</f>
        <v>2.8333333333333335</v>
      </c>
      <c r="T12" s="216">
        <f t="shared" ref="T12:T28" si="9">S12/F12*100</f>
        <v>0.6506761929063537</v>
      </c>
    </row>
    <row r="13" spans="1:22" ht="19.5" customHeight="1">
      <c r="A13" s="210" t="s">
        <v>201</v>
      </c>
      <c r="B13" s="214">
        <f>SUM([3]PROMEDIO!B13)</f>
        <v>36</v>
      </c>
      <c r="C13" s="214">
        <f>SUM([3]PROMEDIO!C13)</f>
        <v>0</v>
      </c>
      <c r="D13" s="214">
        <f t="shared" si="2"/>
        <v>34.833333333333336</v>
      </c>
      <c r="E13" s="214">
        <f>[3]RESUMEN!F12/[3]RESUMEN!$AO$49</f>
        <v>0</v>
      </c>
      <c r="F13" s="214">
        <f>[3]RESUMEN!I12/[3]RESUMEN!$AO$49</f>
        <v>34.833333333333336</v>
      </c>
      <c r="G13" s="214">
        <f>[3]RESUMEN!J12/[3]RESUMEN!$AO$49</f>
        <v>0</v>
      </c>
      <c r="H13" s="215">
        <f t="shared" si="3"/>
        <v>0</v>
      </c>
      <c r="I13" s="214">
        <f>[3]RESUMEN!L12/[3]RESUMEN!$AO$49</f>
        <v>0</v>
      </c>
      <c r="J13" s="215">
        <f t="shared" si="4"/>
        <v>0</v>
      </c>
      <c r="K13" s="214">
        <f>[3]RESUMEN!M12/[3]RESUMEN!$AO$49</f>
        <v>0</v>
      </c>
      <c r="L13" s="215">
        <f t="shared" si="5"/>
        <v>0</v>
      </c>
      <c r="M13" s="214">
        <f>[3]RESUMEN!O12/[3]RESUMEN!$AO$49</f>
        <v>0</v>
      </c>
      <c r="N13" s="215">
        <f t="shared" si="6"/>
        <v>0</v>
      </c>
      <c r="O13" s="214">
        <f>[3]RESUMEN!P12/[3]RESUMEN!$AO$49</f>
        <v>0</v>
      </c>
      <c r="P13" s="215">
        <f t="shared" si="7"/>
        <v>0</v>
      </c>
      <c r="Q13" s="214">
        <f>[3]RESUMEN!S12/[3]RESUMEN!$AO$49</f>
        <v>0</v>
      </c>
      <c r="R13" s="215">
        <f t="shared" si="8"/>
        <v>0</v>
      </c>
      <c r="S13" s="214">
        <f>[3]RESUMEN!T12/[3]RESUMEN!$AO$49</f>
        <v>34.833333333333336</v>
      </c>
      <c r="T13" s="216">
        <f t="shared" si="9"/>
        <v>100</v>
      </c>
    </row>
    <row r="14" spans="1:22" ht="19.5" customHeight="1">
      <c r="A14" s="210" t="s">
        <v>202</v>
      </c>
      <c r="B14" s="214">
        <f>SUM([3]PROMEDIO!B14)</f>
        <v>40</v>
      </c>
      <c r="C14" s="214">
        <f>SUM([3]PROMEDIO!C14)</f>
        <v>0</v>
      </c>
      <c r="D14" s="214">
        <f t="shared" si="2"/>
        <v>31.888888888888889</v>
      </c>
      <c r="E14" s="214">
        <f>[3]RESUMEN!F13/[3]RESUMEN!$AO$49</f>
        <v>0</v>
      </c>
      <c r="F14" s="214">
        <f>[3]RESUMEN!I13/[3]RESUMEN!$AO$49</f>
        <v>31.888888888888889</v>
      </c>
      <c r="G14" s="214">
        <f>[3]RESUMEN!J13/[3]RESUMEN!$AO$49</f>
        <v>31.888888888888889</v>
      </c>
      <c r="H14" s="215">
        <f t="shared" si="3"/>
        <v>100</v>
      </c>
      <c r="I14" s="214">
        <f>[3]RESUMEN!L13/[3]RESUMEN!$AO$49</f>
        <v>0</v>
      </c>
      <c r="J14" s="215">
        <f t="shared" si="4"/>
        <v>0</v>
      </c>
      <c r="K14" s="214">
        <f>[3]RESUMEN!M13/[3]RESUMEN!$AO$49</f>
        <v>0</v>
      </c>
      <c r="L14" s="215">
        <f t="shared" si="5"/>
        <v>0</v>
      </c>
      <c r="M14" s="214">
        <f>[3]RESUMEN!O13/[3]RESUMEN!$AO$49</f>
        <v>0</v>
      </c>
      <c r="N14" s="215">
        <f t="shared" si="6"/>
        <v>0</v>
      </c>
      <c r="O14" s="214">
        <f>[3]RESUMEN!P13/[3]RESUMEN!$AO$49</f>
        <v>0</v>
      </c>
      <c r="P14" s="215">
        <f t="shared" si="7"/>
        <v>0</v>
      </c>
      <c r="Q14" s="214">
        <f>[3]RESUMEN!S13/[3]RESUMEN!$AO$49</f>
        <v>0</v>
      </c>
      <c r="R14" s="215">
        <f t="shared" si="8"/>
        <v>0</v>
      </c>
      <c r="S14" s="214">
        <f>[3]RESUMEN!T13/[3]RESUMEN!$AO$49</f>
        <v>0</v>
      </c>
      <c r="T14" s="216">
        <f t="shared" si="9"/>
        <v>0</v>
      </c>
    </row>
    <row r="15" spans="1:22" ht="28.5" customHeight="1">
      <c r="A15" s="327" t="s">
        <v>327</v>
      </c>
      <c r="B15" s="214">
        <f>SUM([3]PROMEDIO!B15)</f>
        <v>108</v>
      </c>
      <c r="C15" s="214">
        <f>SUM([3]PROMEDIO!C15)</f>
        <v>0</v>
      </c>
      <c r="D15" s="214">
        <f t="shared" ref="D15:D28" si="10">SUM(E15:F15)</f>
        <v>35.333333333333336</v>
      </c>
      <c r="E15" s="214">
        <f>[3]RESUMEN!F14/[3]RESUMEN!$AO$49</f>
        <v>0</v>
      </c>
      <c r="F15" s="214">
        <f>[3]RESUMEN!I14/[3]RESUMEN!$AO$49</f>
        <v>35.333333333333336</v>
      </c>
      <c r="G15" s="214">
        <f>[3]RESUMEN!J14/[3]RESUMEN!$AO$49</f>
        <v>22.555555555555557</v>
      </c>
      <c r="H15" s="215">
        <f t="shared" si="3"/>
        <v>63.836477987421382</v>
      </c>
      <c r="I15" s="214">
        <f>[3]RESUMEN!L14/[3]RESUMEN!$AO$49</f>
        <v>12.777777777777779</v>
      </c>
      <c r="J15" s="215">
        <f t="shared" si="4"/>
        <v>36.163522012578611</v>
      </c>
      <c r="K15" s="214">
        <f>[3]RESUMEN!M14/[3]RESUMEN!$AO$49</f>
        <v>0</v>
      </c>
      <c r="L15" s="215">
        <f t="shared" si="5"/>
        <v>0</v>
      </c>
      <c r="M15" s="214">
        <f>[3]RESUMEN!O14/[3]RESUMEN!$AO$49</f>
        <v>0</v>
      </c>
      <c r="N15" s="215">
        <f t="shared" si="6"/>
        <v>0</v>
      </c>
      <c r="O15" s="214">
        <f>[3]RESUMEN!P14/[3]RESUMEN!$AO$49</f>
        <v>0</v>
      </c>
      <c r="P15" s="215">
        <f t="shared" si="7"/>
        <v>0</v>
      </c>
      <c r="Q15" s="214">
        <f>[3]RESUMEN!S14/[3]RESUMEN!$AO$49</f>
        <v>0</v>
      </c>
      <c r="R15" s="215">
        <f t="shared" si="8"/>
        <v>0</v>
      </c>
      <c r="S15" s="214">
        <f>[3]RESUMEN!T14/[3]RESUMEN!$AO$49</f>
        <v>0</v>
      </c>
      <c r="T15" s="216">
        <f t="shared" si="9"/>
        <v>0</v>
      </c>
    </row>
    <row r="16" spans="1:22" ht="19.5" customHeight="1">
      <c r="A16" s="210" t="s">
        <v>203</v>
      </c>
      <c r="B16" s="214">
        <f>SUM([3]PROMEDIO!B16)</f>
        <v>68</v>
      </c>
      <c r="C16" s="214">
        <f>SUM([3]PROMEDIO!C16)</f>
        <v>0</v>
      </c>
      <c r="D16" s="214">
        <f t="shared" si="10"/>
        <v>34.666666666666664</v>
      </c>
      <c r="E16" s="214">
        <f>[3]RESUMEN!F15/[3]RESUMEN!$AO$49</f>
        <v>0</v>
      </c>
      <c r="F16" s="214">
        <f>[3]RESUMEN!I15/[3]RESUMEN!$AO$49</f>
        <v>34.666666666666664</v>
      </c>
      <c r="G16" s="214">
        <f>[3]RESUMEN!J15/[3]RESUMEN!$AO$49</f>
        <v>34.666666666666664</v>
      </c>
      <c r="H16" s="215">
        <f t="shared" si="3"/>
        <v>100</v>
      </c>
      <c r="I16" s="214">
        <f>[3]RESUMEN!L15/[3]RESUMEN!$AO$49</f>
        <v>0</v>
      </c>
      <c r="J16" s="215">
        <f t="shared" si="4"/>
        <v>0</v>
      </c>
      <c r="K16" s="214">
        <f>[3]RESUMEN!M15/[3]RESUMEN!$AO$49</f>
        <v>0</v>
      </c>
      <c r="L16" s="215">
        <f t="shared" si="5"/>
        <v>0</v>
      </c>
      <c r="M16" s="214">
        <f>[3]RESUMEN!O15/[3]RESUMEN!$AO$49</f>
        <v>0</v>
      </c>
      <c r="N16" s="215">
        <f t="shared" si="6"/>
        <v>0</v>
      </c>
      <c r="O16" s="214">
        <f>[3]RESUMEN!P15/[3]RESUMEN!$AO$49</f>
        <v>0</v>
      </c>
      <c r="P16" s="215">
        <f t="shared" si="7"/>
        <v>0</v>
      </c>
      <c r="Q16" s="214">
        <f>[3]RESUMEN!S15/[3]RESUMEN!$AO$49</f>
        <v>0</v>
      </c>
      <c r="R16" s="215">
        <f t="shared" si="8"/>
        <v>0</v>
      </c>
      <c r="S16" s="214">
        <f>[3]RESUMEN!T15/[3]RESUMEN!$AO$49</f>
        <v>0</v>
      </c>
      <c r="T16" s="216">
        <f t="shared" si="9"/>
        <v>0</v>
      </c>
    </row>
    <row r="17" spans="1:22" ht="19.5" customHeight="1">
      <c r="A17" s="210" t="s">
        <v>204</v>
      </c>
      <c r="B17" s="214">
        <f>SUM([3]PROMEDIO!B17)</f>
        <v>108</v>
      </c>
      <c r="C17" s="214">
        <f>SUM([3]PROMEDIO!C17)</f>
        <v>0</v>
      </c>
      <c r="D17" s="214">
        <f t="shared" si="10"/>
        <v>49.55555555555555</v>
      </c>
      <c r="E17" s="214">
        <f>[3]RESUMEN!F16/[3]RESUMEN!$AO$49</f>
        <v>38.888888888888886</v>
      </c>
      <c r="F17" s="214">
        <f>[3]RESUMEN!I16/[3]RESUMEN!$AO$49</f>
        <v>10.666666666666666</v>
      </c>
      <c r="G17" s="214">
        <f>[3]RESUMEN!J16/[3]RESUMEN!$AO$49</f>
        <v>2.5</v>
      </c>
      <c r="H17" s="215">
        <f t="shared" si="3"/>
        <v>23.4375</v>
      </c>
      <c r="I17" s="214">
        <f>[3]RESUMEN!L16/[3]RESUMEN!$AO$49</f>
        <v>5</v>
      </c>
      <c r="J17" s="215">
        <f t="shared" si="4"/>
        <v>46.875</v>
      </c>
      <c r="K17" s="214">
        <f>[3]RESUMEN!M16/[3]RESUMEN!$AO$49</f>
        <v>2</v>
      </c>
      <c r="L17" s="215">
        <f t="shared" si="5"/>
        <v>18.75</v>
      </c>
      <c r="M17" s="214">
        <f>[3]RESUMEN!O16/[3]RESUMEN!$AO$49</f>
        <v>0</v>
      </c>
      <c r="N17" s="215">
        <f t="shared" si="6"/>
        <v>0</v>
      </c>
      <c r="O17" s="214">
        <f>[3]RESUMEN!P16/[3]RESUMEN!$AO$49</f>
        <v>0</v>
      </c>
      <c r="P17" s="215">
        <f t="shared" si="7"/>
        <v>0</v>
      </c>
      <c r="Q17" s="214">
        <f>[3]RESUMEN!S16/[3]RESUMEN!$AO$49</f>
        <v>0.88888888888888884</v>
      </c>
      <c r="R17" s="215">
        <f t="shared" si="8"/>
        <v>8.3333333333333321</v>
      </c>
      <c r="S17" s="214">
        <f>[3]RESUMEN!T16/[3]RESUMEN!$AO$49</f>
        <v>0.27777777777777779</v>
      </c>
      <c r="T17" s="216">
        <f t="shared" si="9"/>
        <v>2.604166666666667</v>
      </c>
    </row>
    <row r="18" spans="1:22" ht="24.75" customHeight="1">
      <c r="A18" s="210" t="s">
        <v>219</v>
      </c>
      <c r="B18" s="214">
        <f>SUM([3]PROMEDIO!B18)</f>
        <v>705</v>
      </c>
      <c r="C18" s="214">
        <f>SUM([3]PROMEDIO!C18)</f>
        <v>6</v>
      </c>
      <c r="D18" s="214">
        <f t="shared" si="10"/>
        <v>666.55555555555554</v>
      </c>
      <c r="E18" s="214">
        <f>[3]RESUMEN!F17/[3]RESUMEN!$AO$49</f>
        <v>461.38888888888891</v>
      </c>
      <c r="F18" s="214">
        <f>[3]RESUMEN!I17/[3]RESUMEN!$AO$49</f>
        <v>205.16666666666666</v>
      </c>
      <c r="G18" s="214">
        <f>[3]RESUMEN!J17/[3]RESUMEN!$AO$49</f>
        <v>38.777777777777779</v>
      </c>
      <c r="H18" s="215">
        <f t="shared" si="3"/>
        <v>18.900622799891689</v>
      </c>
      <c r="I18" s="214">
        <f>[3]RESUMEN!L17/[3]RESUMEN!$AO$49</f>
        <v>28.833333333333332</v>
      </c>
      <c r="J18" s="215">
        <f t="shared" si="4"/>
        <v>14.053614947197401</v>
      </c>
      <c r="K18" s="214">
        <f>[3]RESUMEN!M17/[3]RESUMEN!$AO$49</f>
        <v>15.888888888888889</v>
      </c>
      <c r="L18" s="215">
        <f t="shared" si="5"/>
        <v>7.7443812618467378</v>
      </c>
      <c r="M18" s="214">
        <f>[3]RESUMEN!O17/[3]RESUMEN!$AO$49</f>
        <v>0</v>
      </c>
      <c r="N18" s="215">
        <f t="shared" si="6"/>
        <v>0</v>
      </c>
      <c r="O18" s="214">
        <f>[3]RESUMEN!P17/[3]RESUMEN!$AO$49</f>
        <v>26.666666666666668</v>
      </c>
      <c r="P18" s="215">
        <f t="shared" si="7"/>
        <v>12.997562956945574</v>
      </c>
      <c r="Q18" s="214">
        <f>[3]RESUMEN!S17/[3]RESUMEN!$AO$49</f>
        <v>54</v>
      </c>
      <c r="R18" s="215">
        <f t="shared" si="8"/>
        <v>26.320064987814785</v>
      </c>
      <c r="S18" s="214">
        <f>[3]RESUMEN!T17/[3]RESUMEN!$AO$49</f>
        <v>41</v>
      </c>
      <c r="T18" s="216">
        <f t="shared" si="9"/>
        <v>19.983753046303818</v>
      </c>
    </row>
    <row r="19" spans="1:22" ht="19.5" customHeight="1">
      <c r="A19" s="210" t="s">
        <v>312</v>
      </c>
      <c r="B19" s="214">
        <f>SUM([3]PROMEDIO!B19)</f>
        <v>404</v>
      </c>
      <c r="C19" s="214">
        <f>SUM([3]PROMEDIO!C19)</f>
        <v>2</v>
      </c>
      <c r="D19" s="214">
        <f t="shared" si="10"/>
        <v>291.44444444444446</v>
      </c>
      <c r="E19" s="214">
        <f>[3]RESUMEN!F18/[3]RESUMEN!$AO$49</f>
        <v>5.2777777777777777</v>
      </c>
      <c r="F19" s="214">
        <f>[3]RESUMEN!I18/[3]RESUMEN!$AO$49</f>
        <v>286.16666666666669</v>
      </c>
      <c r="G19" s="214">
        <f>[3]RESUMEN!J18/[3]RESUMEN!$AO$49</f>
        <v>188</v>
      </c>
      <c r="H19" s="215">
        <f t="shared" si="3"/>
        <v>65.695981362842161</v>
      </c>
      <c r="I19" s="214">
        <f>[3]RESUMEN!L18/[3]RESUMEN!$AO$49</f>
        <v>87.277777777777771</v>
      </c>
      <c r="J19" s="215">
        <f t="shared" si="4"/>
        <v>30.49893224616579</v>
      </c>
      <c r="K19" s="214">
        <f>[3]RESUMEN!M18/[3]RESUMEN!$AO$49</f>
        <v>8.7222222222222214</v>
      </c>
      <c r="L19" s="215">
        <f t="shared" si="5"/>
        <v>3.0479518540089297</v>
      </c>
      <c r="M19" s="214">
        <f>[3]RESUMEN!O18/[3]RESUMEN!$AO$49</f>
        <v>0</v>
      </c>
      <c r="N19" s="215">
        <f t="shared" si="6"/>
        <v>0</v>
      </c>
      <c r="O19" s="214">
        <f>[3]RESUMEN!P18/[3]RESUMEN!$AO$49</f>
        <v>0</v>
      </c>
      <c r="P19" s="215">
        <f t="shared" si="7"/>
        <v>0</v>
      </c>
      <c r="Q19" s="214">
        <f>[3]RESUMEN!S18/[3]RESUMEN!$AO$49</f>
        <v>2.1666666666666665</v>
      </c>
      <c r="R19" s="215">
        <f t="shared" si="8"/>
        <v>0.75713453698310995</v>
      </c>
      <c r="S19" s="214">
        <f>[3]RESUMEN!T18/[3]RESUMEN!$AO$49</f>
        <v>0</v>
      </c>
      <c r="T19" s="216">
        <f t="shared" si="9"/>
        <v>0</v>
      </c>
    </row>
    <row r="20" spans="1:22" ht="19.5" customHeight="1">
      <c r="A20" s="210" t="s">
        <v>220</v>
      </c>
      <c r="B20" s="214">
        <f>SUM([3]PROMEDIO!B20)</f>
        <v>292</v>
      </c>
      <c r="C20" s="214">
        <f>SUM([3]PROMEDIO!C20)</f>
        <v>3</v>
      </c>
      <c r="D20" s="214">
        <f t="shared" si="10"/>
        <v>285.88888888888891</v>
      </c>
      <c r="E20" s="214">
        <f>[3]RESUMEN!F19/[3]RESUMEN!$AO$49</f>
        <v>0</v>
      </c>
      <c r="F20" s="214">
        <f>[3]RESUMEN!I19/[3]RESUMEN!$AO$49</f>
        <v>285.88888888888891</v>
      </c>
      <c r="G20" s="214">
        <f>[3]RESUMEN!J19/[3]RESUMEN!$AO$49</f>
        <v>0</v>
      </c>
      <c r="H20" s="215">
        <f t="shared" si="3"/>
        <v>0</v>
      </c>
      <c r="I20" s="214">
        <f>[3]RESUMEN!L19/[3]RESUMEN!$AO$49</f>
        <v>2.1666666666666665</v>
      </c>
      <c r="J20" s="215">
        <f t="shared" si="4"/>
        <v>0.75787019043917592</v>
      </c>
      <c r="K20" s="214">
        <f>[3]RESUMEN!M19/[3]RESUMEN!$AO$49</f>
        <v>283.72222222222223</v>
      </c>
      <c r="L20" s="215">
        <f t="shared" si="5"/>
        <v>99.242129809560822</v>
      </c>
      <c r="M20" s="214">
        <f>[3]RESUMEN!O19/[3]RESUMEN!$AO$49</f>
        <v>0</v>
      </c>
      <c r="N20" s="215">
        <f t="shared" si="6"/>
        <v>0</v>
      </c>
      <c r="O20" s="214">
        <f>[3]RESUMEN!P19/[3]RESUMEN!$AO$49</f>
        <v>0</v>
      </c>
      <c r="P20" s="215">
        <f t="shared" si="7"/>
        <v>0</v>
      </c>
      <c r="Q20" s="214">
        <f>[3]RESUMEN!S19/[3]RESUMEN!$AO$49</f>
        <v>0</v>
      </c>
      <c r="R20" s="215">
        <f t="shared" si="8"/>
        <v>0</v>
      </c>
      <c r="S20" s="214">
        <f>[3]RESUMEN!T19/[3]RESUMEN!$AO$49</f>
        <v>0</v>
      </c>
      <c r="T20" s="216">
        <f t="shared" si="9"/>
        <v>0</v>
      </c>
    </row>
    <row r="21" spans="1:22" ht="19.5" customHeight="1">
      <c r="A21" s="210" t="s">
        <v>205</v>
      </c>
      <c r="B21" s="214">
        <f>SUM([3]PROMEDIO!B21)</f>
        <v>1414</v>
      </c>
      <c r="C21" s="214">
        <f>SUM([3]PROMEDIO!C21)</f>
        <v>0</v>
      </c>
      <c r="D21" s="214">
        <f t="shared" si="10"/>
        <v>1303.1666666666665</v>
      </c>
      <c r="E21" s="214">
        <f>[3]RESUMEN!F20/[3]RESUMEN!$AO$49</f>
        <v>274.55555555555554</v>
      </c>
      <c r="F21" s="214">
        <f>[3]RESUMEN!I20/[3]RESUMEN!$AO$49</f>
        <v>1028.6111111111111</v>
      </c>
      <c r="G21" s="214">
        <f>[3]RESUMEN!J20/[3]RESUMEN!$AO$49</f>
        <v>386.72222222222223</v>
      </c>
      <c r="H21" s="215">
        <f t="shared" si="3"/>
        <v>37.596543343235219</v>
      </c>
      <c r="I21" s="214">
        <f>[3]RESUMEN!L20/[3]RESUMEN!$AO$49</f>
        <v>548.5</v>
      </c>
      <c r="J21" s="215">
        <f t="shared" si="4"/>
        <v>53.324331623008369</v>
      </c>
      <c r="K21" s="214">
        <f>[3]RESUMEN!M20/[3]RESUMEN!$AO$49</f>
        <v>3</v>
      </c>
      <c r="L21" s="215">
        <f t="shared" si="5"/>
        <v>0.29165541452876048</v>
      </c>
      <c r="M21" s="214">
        <f>[3]RESUMEN!O20/[3]RESUMEN!$AO$49</f>
        <v>0</v>
      </c>
      <c r="N21" s="215">
        <f t="shared" si="6"/>
        <v>0</v>
      </c>
      <c r="O21" s="214">
        <f>[3]RESUMEN!P20/[3]RESUMEN!$AO$49</f>
        <v>0</v>
      </c>
      <c r="P21" s="215">
        <f t="shared" si="7"/>
        <v>0</v>
      </c>
      <c r="Q21" s="214">
        <f>[3]RESUMEN!S20/[3]RESUMEN!$AO$49</f>
        <v>7.2777777777777777</v>
      </c>
      <c r="R21" s="215">
        <f t="shared" si="8"/>
        <v>0.70753443154199291</v>
      </c>
      <c r="S21" s="214">
        <f>[3]RESUMEN!T20/[3]RESUMEN!$AO$49</f>
        <v>83.111111111111114</v>
      </c>
      <c r="T21" s="216">
        <f t="shared" si="9"/>
        <v>8.0799351876856598</v>
      </c>
    </row>
    <row r="22" spans="1:22" ht="19.5" customHeight="1">
      <c r="A22" s="211" t="s">
        <v>14</v>
      </c>
      <c r="B22" s="214">
        <f>SUM([3]PROMEDIO!B22)</f>
        <v>516</v>
      </c>
      <c r="C22" s="214">
        <f>SUM([3]PROMEDIO!C22)</f>
        <v>4</v>
      </c>
      <c r="D22" s="214">
        <f t="shared" si="10"/>
        <v>463.83333333333331</v>
      </c>
      <c r="E22" s="214">
        <f>[3]RESUMEN!F21/[3]RESUMEN!$AO$49</f>
        <v>0</v>
      </c>
      <c r="F22" s="214">
        <f>[3]RESUMEN!I21/[3]RESUMEN!$AO$49</f>
        <v>463.83333333333331</v>
      </c>
      <c r="G22" s="214">
        <f>[3]RESUMEN!J21/[3]RESUMEN!$AO$49</f>
        <v>243.38888888888889</v>
      </c>
      <c r="H22" s="215">
        <f t="shared" si="3"/>
        <v>52.473350101808606</v>
      </c>
      <c r="I22" s="214">
        <f>[3]RESUMEN!L21/[3]RESUMEN!$AO$49</f>
        <v>187</v>
      </c>
      <c r="J22" s="215">
        <f t="shared" si="4"/>
        <v>40.316205533596836</v>
      </c>
      <c r="K22" s="214">
        <f>[3]RESUMEN!M21/[3]RESUMEN!$AO$49</f>
        <v>33.444444444444443</v>
      </c>
      <c r="L22" s="215">
        <f t="shared" si="5"/>
        <v>7.2104443645945624</v>
      </c>
      <c r="M22" s="214">
        <f>[3]RESUMEN!O21/[3]RESUMEN!$AO$49</f>
        <v>0</v>
      </c>
      <c r="N22" s="215">
        <f t="shared" si="6"/>
        <v>0</v>
      </c>
      <c r="O22" s="214">
        <f>[3]RESUMEN!P21/[3]RESUMEN!$AO$49</f>
        <v>0</v>
      </c>
      <c r="P22" s="215">
        <f t="shared" si="7"/>
        <v>0</v>
      </c>
      <c r="Q22" s="214">
        <f>[3]RESUMEN!S21/[3]RESUMEN!$AO$49</f>
        <v>0</v>
      </c>
      <c r="R22" s="215">
        <f t="shared" si="8"/>
        <v>0</v>
      </c>
      <c r="S22" s="214">
        <f>[3]RESUMEN!T21/[3]RESUMEN!$AO$49</f>
        <v>0</v>
      </c>
      <c r="T22" s="216">
        <f t="shared" si="9"/>
        <v>0</v>
      </c>
    </row>
    <row r="23" spans="1:22" ht="19.5" customHeight="1">
      <c r="A23" s="211" t="s">
        <v>15</v>
      </c>
      <c r="B23" s="214">
        <f>SUM([3]PROMEDIO!B23)</f>
        <v>36</v>
      </c>
      <c r="C23" s="214">
        <f>SUM([3]PROMEDIO!C23)</f>
        <v>0</v>
      </c>
      <c r="D23" s="214">
        <f t="shared" si="10"/>
        <v>75.277777777777771</v>
      </c>
      <c r="E23" s="214">
        <f>[3]RESUMEN!F22/[3]RESUMEN!$AO$49</f>
        <v>0</v>
      </c>
      <c r="F23" s="214">
        <f>[3]RESUMEN!I22/[3]RESUMEN!$AO$49</f>
        <v>75.277777777777771</v>
      </c>
      <c r="G23" s="214">
        <f>[3]RESUMEN!J22/[3]RESUMEN!$AO$49</f>
        <v>71.666666666666671</v>
      </c>
      <c r="H23" s="215">
        <f t="shared" si="3"/>
        <v>95.202952029520304</v>
      </c>
      <c r="I23" s="214">
        <f>[3]RESUMEN!L22/[3]RESUMEN!$AO$49</f>
        <v>0.5</v>
      </c>
      <c r="J23" s="215">
        <f t="shared" si="4"/>
        <v>0.66420664206642066</v>
      </c>
      <c r="K23" s="214">
        <f>[3]RESUMEN!M22/[3]RESUMEN!$AO$49</f>
        <v>3.1111111111111112</v>
      </c>
      <c r="L23" s="215">
        <f t="shared" si="5"/>
        <v>4.1328413284132841</v>
      </c>
      <c r="M23" s="214">
        <f>[3]RESUMEN!O22/[3]RESUMEN!$AO$49</f>
        <v>0</v>
      </c>
      <c r="N23" s="215">
        <f t="shared" si="6"/>
        <v>0</v>
      </c>
      <c r="O23" s="214">
        <f>[3]RESUMEN!P22/[3]RESUMEN!$AO$49</f>
        <v>0</v>
      </c>
      <c r="P23" s="215">
        <f t="shared" si="7"/>
        <v>0</v>
      </c>
      <c r="Q23" s="214">
        <f>[3]RESUMEN!S22/[3]RESUMEN!$AO$49</f>
        <v>0</v>
      </c>
      <c r="R23" s="215">
        <f t="shared" si="8"/>
        <v>0</v>
      </c>
      <c r="S23" s="214">
        <f>[3]RESUMEN!T22/[3]RESUMEN!$AO$49</f>
        <v>0</v>
      </c>
      <c r="T23" s="216">
        <f t="shared" si="9"/>
        <v>0</v>
      </c>
    </row>
    <row r="24" spans="1:22" ht="19.5" customHeight="1">
      <c r="A24" s="211" t="s">
        <v>16</v>
      </c>
      <c r="B24" s="214">
        <f>SUM([3]PROMEDIO!B24)</f>
        <v>404</v>
      </c>
      <c r="C24" s="214">
        <f>SUM([3]PROMEDIO!C24)</f>
        <v>5</v>
      </c>
      <c r="D24" s="214">
        <f t="shared" si="10"/>
        <v>295.66666666666669</v>
      </c>
      <c r="E24" s="214">
        <f>[3]RESUMEN!F23/[3]RESUMEN!$AO$49</f>
        <v>0</v>
      </c>
      <c r="F24" s="214">
        <f>[3]RESUMEN!I23/[3]RESUMEN!$AO$49</f>
        <v>295.66666666666669</v>
      </c>
      <c r="G24" s="214">
        <f>[3]RESUMEN!J23/[3]RESUMEN!$AO$49</f>
        <v>10</v>
      </c>
      <c r="H24" s="215">
        <f t="shared" si="3"/>
        <v>3.3821871476888385</v>
      </c>
      <c r="I24" s="214">
        <f>[3]RESUMEN!L23/[3]RESUMEN!$AO$49</f>
        <v>4.5555555555555554</v>
      </c>
      <c r="J24" s="215">
        <f t="shared" si="4"/>
        <v>1.5407741450582486</v>
      </c>
      <c r="K24" s="214">
        <f>[3]RESUMEN!M23/[3]RESUMEN!$AO$49</f>
        <v>281.11111111111109</v>
      </c>
      <c r="L24" s="215">
        <f t="shared" si="5"/>
        <v>95.07703870725291</v>
      </c>
      <c r="M24" s="214">
        <f>[3]RESUMEN!O23/[3]RESUMEN!$AO$49</f>
        <v>0</v>
      </c>
      <c r="N24" s="215">
        <f t="shared" si="6"/>
        <v>0</v>
      </c>
      <c r="O24" s="214">
        <f>[3]RESUMEN!P23/[3]RESUMEN!$AO$49</f>
        <v>0</v>
      </c>
      <c r="P24" s="215">
        <f t="shared" si="7"/>
        <v>0</v>
      </c>
      <c r="Q24" s="214">
        <f>[3]RESUMEN!S23/[3]RESUMEN!$AO$49</f>
        <v>0</v>
      </c>
      <c r="R24" s="215">
        <f t="shared" si="8"/>
        <v>0</v>
      </c>
      <c r="S24" s="214">
        <f>[3]RESUMEN!T23/[3]RESUMEN!$AO$49</f>
        <v>0</v>
      </c>
      <c r="T24" s="216">
        <f t="shared" si="9"/>
        <v>0</v>
      </c>
    </row>
    <row r="25" spans="1:22" ht="19.5" customHeight="1">
      <c r="A25" s="212" t="s">
        <v>17</v>
      </c>
      <c r="B25" s="214">
        <f>SUM([3]PROMEDIO!B25)</f>
        <v>516</v>
      </c>
      <c r="C25" s="214">
        <f>SUM([3]PROMEDIO!C25)</f>
        <v>5</v>
      </c>
      <c r="D25" s="214">
        <f t="shared" si="10"/>
        <v>489.27777777777777</v>
      </c>
      <c r="E25" s="214">
        <f>[3]RESUMEN!F24/[3]RESUMEN!$AO$49</f>
        <v>0</v>
      </c>
      <c r="F25" s="214">
        <f>[3]RESUMEN!I24/[3]RESUMEN!$AO$49</f>
        <v>489.27777777777777</v>
      </c>
      <c r="G25" s="214">
        <f>[3]RESUMEN!J24/[3]RESUMEN!$AO$49</f>
        <v>241.22222222222223</v>
      </c>
      <c r="H25" s="215">
        <f t="shared" si="3"/>
        <v>49.301691836039517</v>
      </c>
      <c r="I25" s="214">
        <f>[3]RESUMEN!L24/[3]RESUMEN!$AO$49</f>
        <v>247.44444444444446</v>
      </c>
      <c r="J25" s="215">
        <f t="shared" si="4"/>
        <v>50.573407516748048</v>
      </c>
      <c r="K25" s="214">
        <f>[3]RESUMEN!M24/[3]RESUMEN!$AO$49</f>
        <v>0.61111111111111116</v>
      </c>
      <c r="L25" s="215">
        <f t="shared" si="5"/>
        <v>0.12490064721244465</v>
      </c>
      <c r="M25" s="214">
        <f>[3]RESUMEN!O24/[3]RESUMEN!$AO$49</f>
        <v>0</v>
      </c>
      <c r="N25" s="215">
        <f t="shared" si="6"/>
        <v>0</v>
      </c>
      <c r="O25" s="214">
        <f>[3]RESUMEN!P24/[3]RESUMEN!$AO$49</f>
        <v>0</v>
      </c>
      <c r="P25" s="215">
        <f t="shared" si="7"/>
        <v>0</v>
      </c>
      <c r="Q25" s="214">
        <f>[3]RESUMEN!S24/[3]RESUMEN!$AO$49</f>
        <v>0</v>
      </c>
      <c r="R25" s="215">
        <f t="shared" si="8"/>
        <v>0</v>
      </c>
      <c r="S25" s="214">
        <f>[3]RESUMEN!T24/[3]RESUMEN!$AO$49</f>
        <v>0</v>
      </c>
      <c r="T25" s="216">
        <f t="shared" si="9"/>
        <v>0</v>
      </c>
    </row>
    <row r="26" spans="1:22" ht="19.5" customHeight="1">
      <c r="A26" s="276" t="s">
        <v>315</v>
      </c>
      <c r="B26" s="214">
        <f>SUM([3]PROMEDIO!B26)</f>
        <v>529</v>
      </c>
      <c r="C26" s="214">
        <f>SUM([3]PROMEDIO!C26)</f>
        <v>24</v>
      </c>
      <c r="D26" s="214">
        <f t="shared" si="10"/>
        <v>475.83333333333331</v>
      </c>
      <c r="E26" s="214">
        <f>[3]RESUMEN!F25/[3]RESUMEN!$AO$49</f>
        <v>0</v>
      </c>
      <c r="F26" s="214">
        <f>[3]RESUMEN!I25/[3]RESUMEN!$AO$49</f>
        <v>475.83333333333331</v>
      </c>
      <c r="G26" s="214">
        <f>[3]RESUMEN!J25/[3]RESUMEN!$AO$49</f>
        <v>2.9444444444444446</v>
      </c>
      <c r="H26" s="215">
        <f t="shared" si="3"/>
        <v>0.61879743140688859</v>
      </c>
      <c r="I26" s="214">
        <f>[3]RESUMEN!L25/[3]RESUMEN!$AO$49</f>
        <v>26</v>
      </c>
      <c r="J26" s="215">
        <f t="shared" si="4"/>
        <v>5.4640980735551663</v>
      </c>
      <c r="K26" s="214">
        <f>[3]RESUMEN!M25/[3]RESUMEN!$AO$49</f>
        <v>446.88888888888891</v>
      </c>
      <c r="L26" s="215">
        <f t="shared" si="5"/>
        <v>93.917104495037947</v>
      </c>
      <c r="M26" s="214">
        <f>[3]RESUMEN!O25/[3]RESUMEN!$AO$49</f>
        <v>0</v>
      </c>
      <c r="N26" s="215">
        <f t="shared" si="6"/>
        <v>0</v>
      </c>
      <c r="O26" s="214">
        <f>[3]RESUMEN!P25/[3]RESUMEN!$AO$49</f>
        <v>0</v>
      </c>
      <c r="P26" s="215">
        <f t="shared" si="7"/>
        <v>0</v>
      </c>
      <c r="Q26" s="214">
        <f>[3]RESUMEN!S25/[3]RESUMEN!$AO$49</f>
        <v>0</v>
      </c>
      <c r="R26" s="215">
        <f t="shared" si="8"/>
        <v>0</v>
      </c>
      <c r="S26" s="214">
        <f>[3]RESUMEN!T25/[3]RESUMEN!$AO$49</f>
        <v>0</v>
      </c>
      <c r="T26" s="216">
        <f t="shared" si="9"/>
        <v>0</v>
      </c>
    </row>
    <row r="27" spans="1:22" ht="19.5" customHeight="1">
      <c r="A27" s="277" t="s">
        <v>206</v>
      </c>
      <c r="B27" s="214">
        <f>SUM([3]PROMEDIO!B27)</f>
        <v>476</v>
      </c>
      <c r="C27" s="214">
        <f>SUM([3]PROMEDIO!C27)</f>
        <v>28</v>
      </c>
      <c r="D27" s="214">
        <f t="shared" si="10"/>
        <v>370.11111111111109</v>
      </c>
      <c r="E27" s="214">
        <f>[3]RESUMEN!F26/[3]RESUMEN!$AO$49</f>
        <v>102.27777777777777</v>
      </c>
      <c r="F27" s="214">
        <f>[3]RESUMEN!I26/[3]RESUMEN!$AO$49</f>
        <v>267.83333333333331</v>
      </c>
      <c r="G27" s="214">
        <f>[3]RESUMEN!J26/[3]RESUMEN!$AO$49</f>
        <v>95.5</v>
      </c>
      <c r="H27" s="215">
        <f t="shared" si="3"/>
        <v>35.656502800248916</v>
      </c>
      <c r="I27" s="214">
        <f>[3]RESUMEN!L26/[3]RESUMEN!$AO$49</f>
        <v>93.833333333333329</v>
      </c>
      <c r="J27" s="215">
        <f t="shared" si="4"/>
        <v>35.034225264467956</v>
      </c>
      <c r="K27" s="214">
        <f>[3]RESUMEN!M26/[3]RESUMEN!$AO$49</f>
        <v>65.555555555555557</v>
      </c>
      <c r="L27" s="215">
        <f t="shared" si="5"/>
        <v>24.476249740717694</v>
      </c>
      <c r="M27" s="214">
        <f>[3]RESUMEN!O26/[3]RESUMEN!$AO$49</f>
        <v>0</v>
      </c>
      <c r="N27" s="215">
        <f t="shared" si="6"/>
        <v>0</v>
      </c>
      <c r="O27" s="214">
        <f>[3]RESUMEN!P26/[3]RESUMEN!$AO$49</f>
        <v>0.16666666666666666</v>
      </c>
      <c r="P27" s="215">
        <f t="shared" si="7"/>
        <v>6.2227753578095832E-2</v>
      </c>
      <c r="Q27" s="214">
        <f>[3]RESUMEN!S26/[3]RESUMEN!$AO$49</f>
        <v>12.222222222222221</v>
      </c>
      <c r="R27" s="215">
        <f t="shared" si="8"/>
        <v>4.5633685957270274</v>
      </c>
      <c r="S27" s="214">
        <f>[3]RESUMEN!T26/[3]RESUMEN!$AO$49</f>
        <v>0.55555555555555558</v>
      </c>
      <c r="T27" s="216">
        <f t="shared" si="9"/>
        <v>0.20742584526031949</v>
      </c>
    </row>
    <row r="28" spans="1:22" ht="19.5" customHeight="1" thickBot="1">
      <c r="A28" s="334" t="s">
        <v>313</v>
      </c>
      <c r="B28" s="217">
        <f>SUM([3]PROMEDIO!B28)</f>
        <v>26</v>
      </c>
      <c r="C28" s="217">
        <f>SUM([3]PROMEDIO!C28)</f>
        <v>0</v>
      </c>
      <c r="D28" s="217">
        <f t="shared" si="10"/>
        <v>9</v>
      </c>
      <c r="E28" s="217">
        <f>[3]RESUMEN!F27/[3]RESUMEN!$AO$49</f>
        <v>0</v>
      </c>
      <c r="F28" s="217">
        <f>[3]RESUMEN!I27/[3]RESUMEN!$AO$49</f>
        <v>9</v>
      </c>
      <c r="G28" s="217">
        <f>[3]RESUMEN!J27/[3]RESUMEN!$AO$49</f>
        <v>9</v>
      </c>
      <c r="H28" s="218">
        <f t="shared" si="3"/>
        <v>100</v>
      </c>
      <c r="I28" s="217">
        <f>[3]RESUMEN!L27/[3]RESUMEN!$AO$49</f>
        <v>0</v>
      </c>
      <c r="J28" s="218">
        <f t="shared" si="4"/>
        <v>0</v>
      </c>
      <c r="K28" s="217">
        <f>[3]RESUMEN!M27/[3]RESUMEN!$AO$49</f>
        <v>0</v>
      </c>
      <c r="L28" s="218">
        <f t="shared" si="5"/>
        <v>0</v>
      </c>
      <c r="M28" s="217">
        <f>[3]RESUMEN!O27/[3]RESUMEN!$AO$49</f>
        <v>0</v>
      </c>
      <c r="N28" s="218">
        <f t="shared" si="6"/>
        <v>0</v>
      </c>
      <c r="O28" s="217">
        <f>[3]RESUMEN!P27/[3]RESUMEN!$AO$49</f>
        <v>0</v>
      </c>
      <c r="P28" s="218">
        <f t="shared" si="7"/>
        <v>0</v>
      </c>
      <c r="Q28" s="217">
        <f>[3]RESUMEN!S27/[3]RESUMEN!$AO$49</f>
        <v>0</v>
      </c>
      <c r="R28" s="218">
        <f t="shared" si="8"/>
        <v>0</v>
      </c>
      <c r="S28" s="217">
        <f>[3]RESUMEN!T27/[3]RESUMEN!$AO$49</f>
        <v>0</v>
      </c>
      <c r="T28" s="219">
        <f t="shared" si="9"/>
        <v>0</v>
      </c>
    </row>
    <row r="29" spans="1:22" s="7" customFormat="1" ht="19.5" customHeight="1" thickBot="1">
      <c r="A29" s="335" t="s">
        <v>18</v>
      </c>
      <c r="B29" s="336">
        <f>SUM(B30:B49)</f>
        <v>7012</v>
      </c>
      <c r="C29" s="336">
        <f t="shared" ref="C29:S29" si="11">SUM(C30:C49)</f>
        <v>320</v>
      </c>
      <c r="D29" s="336">
        <f t="shared" si="11"/>
        <v>5928.4999999999991</v>
      </c>
      <c r="E29" s="336">
        <f t="shared" si="11"/>
        <v>1146.0555555555554</v>
      </c>
      <c r="F29" s="336">
        <f>SUM(F30:F49)</f>
        <v>4782.4444444444443</v>
      </c>
      <c r="G29" s="336">
        <f t="shared" si="11"/>
        <v>1511.5</v>
      </c>
      <c r="H29" s="337">
        <f>G29/F29*100</f>
        <v>31.605176339389434</v>
      </c>
      <c r="I29" s="336">
        <f t="shared" si="11"/>
        <v>2019.1666666666672</v>
      </c>
      <c r="J29" s="337">
        <f>I29/F29*100</f>
        <v>42.220389387110274</v>
      </c>
      <c r="K29" s="336">
        <f t="shared" si="11"/>
        <v>807.94444444444446</v>
      </c>
      <c r="L29" s="337">
        <f>K29/F29*100</f>
        <v>16.89396403512848</v>
      </c>
      <c r="M29" s="336">
        <f t="shared" si="11"/>
        <v>3.3333333333333335</v>
      </c>
      <c r="N29" s="337">
        <f>M29/F29*100</f>
        <v>6.9699363412480841E-2</v>
      </c>
      <c r="O29" s="336">
        <f t="shared" si="11"/>
        <v>131.94444444444446</v>
      </c>
      <c r="P29" s="337">
        <f>O29/F29*100</f>
        <v>2.7589331350773665</v>
      </c>
      <c r="Q29" s="336">
        <f t="shared" si="11"/>
        <v>203.05555555555554</v>
      </c>
      <c r="R29" s="337">
        <f>Q29/F29*100</f>
        <v>4.245852887876957</v>
      </c>
      <c r="S29" s="336">
        <f t="shared" si="11"/>
        <v>105.50000000000001</v>
      </c>
      <c r="T29" s="338">
        <f>S29/F29*100</f>
        <v>2.2059848520050185</v>
      </c>
      <c r="V29" s="230"/>
    </row>
    <row r="30" spans="1:22" ht="18.75" customHeight="1">
      <c r="A30" s="209" t="s">
        <v>19</v>
      </c>
      <c r="B30" s="214">
        <f>SUM([3]PROMEDIO!B30)</f>
        <v>534</v>
      </c>
      <c r="C30" s="214">
        <f>SUM([3]PROMEDIO!C30)</f>
        <v>17</v>
      </c>
      <c r="D30" s="214">
        <f t="shared" ref="D30:D49" si="12">SUM(E30:F30)</f>
        <v>463</v>
      </c>
      <c r="E30" s="214">
        <f>[3]RESUMEN!F29/[3]RESUMEN!$AO$49</f>
        <v>0</v>
      </c>
      <c r="F30" s="214">
        <f>[3]RESUMEN!I29/[3]RESUMEN!$AO$49</f>
        <v>463</v>
      </c>
      <c r="G30" s="214">
        <f>[3]RESUMEN!J29/[3]RESUMEN!$AO$49</f>
        <v>66.611111111111114</v>
      </c>
      <c r="H30" s="215">
        <f t="shared" ref="H30:H49" si="13">G30/F30*100</f>
        <v>14.386849052075835</v>
      </c>
      <c r="I30" s="214">
        <f>[3]RESUMEN!L29/[3]RESUMEN!$AO$49</f>
        <v>395.88888888888891</v>
      </c>
      <c r="J30" s="215">
        <f t="shared" ref="J30:J49" si="14">I30/F30*100</f>
        <v>85.505159587233024</v>
      </c>
      <c r="K30" s="214">
        <f>[3]RESUMEN!M29/[3]RESUMEN!$AO$49</f>
        <v>0.5</v>
      </c>
      <c r="L30" s="215">
        <f t="shared" ref="L30:L49" si="15">K30/F30*100</f>
        <v>0.10799136069114472</v>
      </c>
      <c r="M30" s="214">
        <f>[3]RESUMEN!O29/[3]RESUMEN!$AO$49</f>
        <v>0</v>
      </c>
      <c r="N30" s="215">
        <f t="shared" ref="N30:N49" si="16">M30/F30*100</f>
        <v>0</v>
      </c>
      <c r="O30" s="214">
        <f>[3]RESUMEN!P29/[3]RESUMEN!$AO$49</f>
        <v>0</v>
      </c>
      <c r="P30" s="215">
        <f t="shared" ref="P30:P49" si="17">O30/F30*100</f>
        <v>0</v>
      </c>
      <c r="Q30" s="214">
        <f>[3]RESUMEN!S29/[3]RESUMEN!$AO$49</f>
        <v>0</v>
      </c>
      <c r="R30" s="215">
        <f t="shared" ref="R30:R49" si="18">Q30/F30*100</f>
        <v>0</v>
      </c>
      <c r="S30" s="214">
        <f>[3]RESUMEN!T29/[3]RESUMEN!$AO$49</f>
        <v>0</v>
      </c>
      <c r="T30" s="216">
        <f t="shared" ref="T30:T49" si="19">S30/F30*100</f>
        <v>0</v>
      </c>
    </row>
    <row r="31" spans="1:22" ht="18.75" customHeight="1">
      <c r="A31" s="211" t="s">
        <v>20</v>
      </c>
      <c r="B31" s="214">
        <f>SUM([3]PROMEDIO!B31)</f>
        <v>676</v>
      </c>
      <c r="C31" s="214">
        <f>SUM([3]PROMEDIO!C31)</f>
        <v>6</v>
      </c>
      <c r="D31" s="214">
        <f t="shared" si="12"/>
        <v>622.33333333333326</v>
      </c>
      <c r="E31" s="214">
        <f>[3]RESUMEN!F30/[3]RESUMEN!$AO$49</f>
        <v>417.55555555555554</v>
      </c>
      <c r="F31" s="214">
        <f>[3]RESUMEN!I30/[3]RESUMEN!$AO$49</f>
        <v>204.77777777777777</v>
      </c>
      <c r="G31" s="214">
        <f>[3]RESUMEN!J30/[3]RESUMEN!$AO$49</f>
        <v>24</v>
      </c>
      <c r="H31" s="215">
        <f t="shared" si="13"/>
        <v>11.720021703743896</v>
      </c>
      <c r="I31" s="214">
        <f>[3]RESUMEN!L30/[3]RESUMEN!$AO$49</f>
        <v>46.444444444444443</v>
      </c>
      <c r="J31" s="215">
        <f t="shared" si="14"/>
        <v>22.680412371134022</v>
      </c>
      <c r="K31" s="214">
        <f>[3]RESUMEN!M30/[3]RESUMEN!$AO$49</f>
        <v>29.111111111111111</v>
      </c>
      <c r="L31" s="215">
        <f t="shared" si="15"/>
        <v>14.215952251763431</v>
      </c>
      <c r="M31" s="214">
        <f>[3]RESUMEN!O30/[3]RESUMEN!$AO$49</f>
        <v>0</v>
      </c>
      <c r="N31" s="215">
        <f t="shared" si="16"/>
        <v>0</v>
      </c>
      <c r="O31" s="214">
        <f>[3]RESUMEN!P30/[3]RESUMEN!$AO$49</f>
        <v>38.555555555555557</v>
      </c>
      <c r="P31" s="215">
        <f t="shared" si="17"/>
        <v>18.827997829625613</v>
      </c>
      <c r="Q31" s="214">
        <f>[3]RESUMEN!S30/[3]RESUMEN!$AO$49</f>
        <v>49.5</v>
      </c>
      <c r="R31" s="215">
        <f t="shared" si="18"/>
        <v>24.172544763971786</v>
      </c>
      <c r="S31" s="214">
        <f>[3]RESUMEN!T30/[3]RESUMEN!$AO$49</f>
        <v>17.166666666666668</v>
      </c>
      <c r="T31" s="216">
        <f t="shared" si="19"/>
        <v>8.3830710797612582</v>
      </c>
    </row>
    <row r="32" spans="1:22" ht="18.75" customHeight="1">
      <c r="A32" s="211" t="s">
        <v>21</v>
      </c>
      <c r="B32" s="214">
        <f>SUM([3]PROMEDIO!B32)</f>
        <v>280</v>
      </c>
      <c r="C32" s="214">
        <f>SUM([3]PROMEDIO!C32)</f>
        <v>1</v>
      </c>
      <c r="D32" s="214">
        <f t="shared" si="12"/>
        <v>272.22222222222223</v>
      </c>
      <c r="E32" s="214">
        <f>[3]RESUMEN!F31/[3]RESUMEN!$AO$49</f>
        <v>0</v>
      </c>
      <c r="F32" s="214">
        <f>[3]RESUMEN!I31/[3]RESUMEN!$AO$49</f>
        <v>272.22222222222223</v>
      </c>
      <c r="G32" s="214">
        <f>[3]RESUMEN!J31/[3]RESUMEN!$AO$49</f>
        <v>177.38888888888889</v>
      </c>
      <c r="H32" s="215">
        <f t="shared" si="13"/>
        <v>65.16326530612244</v>
      </c>
      <c r="I32" s="214">
        <f>[3]RESUMEN!L31/[3]RESUMEN!$AO$49</f>
        <v>94.833333333333329</v>
      </c>
      <c r="J32" s="215">
        <f t="shared" si="14"/>
        <v>34.836734693877546</v>
      </c>
      <c r="K32" s="214">
        <f>[3]RESUMEN!M31/[3]RESUMEN!$AO$49</f>
        <v>0</v>
      </c>
      <c r="L32" s="215">
        <f t="shared" si="15"/>
        <v>0</v>
      </c>
      <c r="M32" s="214">
        <f>[3]RESUMEN!O31/[3]RESUMEN!$AO$49</f>
        <v>0</v>
      </c>
      <c r="N32" s="215">
        <f t="shared" si="16"/>
        <v>0</v>
      </c>
      <c r="O32" s="214">
        <f>[3]RESUMEN!P31/[3]RESUMEN!$AO$49</f>
        <v>0</v>
      </c>
      <c r="P32" s="215">
        <f t="shared" si="17"/>
        <v>0</v>
      </c>
      <c r="Q32" s="214">
        <f>[3]RESUMEN!S31/[3]RESUMEN!$AO$49</f>
        <v>0</v>
      </c>
      <c r="R32" s="215">
        <f t="shared" si="18"/>
        <v>0</v>
      </c>
      <c r="S32" s="214">
        <f>[3]RESUMEN!T31/[3]RESUMEN!$AO$49</f>
        <v>0</v>
      </c>
      <c r="T32" s="216">
        <f t="shared" si="19"/>
        <v>0</v>
      </c>
    </row>
    <row r="33" spans="1:20" ht="18.75" customHeight="1">
      <c r="A33" s="211" t="s">
        <v>22</v>
      </c>
      <c r="B33" s="214">
        <f>SUM([3]PROMEDIO!B33)</f>
        <v>224</v>
      </c>
      <c r="C33" s="214">
        <f>SUM([3]PROMEDIO!C33)</f>
        <v>2</v>
      </c>
      <c r="D33" s="214">
        <f t="shared" si="12"/>
        <v>184.16666666666666</v>
      </c>
      <c r="E33" s="214">
        <f>[3]RESUMEN!F32/[3]RESUMEN!$AO$49</f>
        <v>0</v>
      </c>
      <c r="F33" s="214">
        <f>[3]RESUMEN!I32/[3]RESUMEN!$AO$49</f>
        <v>184.16666666666666</v>
      </c>
      <c r="G33" s="214">
        <f>[3]RESUMEN!J32/[3]RESUMEN!$AO$49</f>
        <v>184.16666666666666</v>
      </c>
      <c r="H33" s="215">
        <f t="shared" si="13"/>
        <v>100</v>
      </c>
      <c r="I33" s="214">
        <f>[3]RESUMEN!L32/[3]RESUMEN!$AO$49</f>
        <v>0</v>
      </c>
      <c r="J33" s="215">
        <f t="shared" si="14"/>
        <v>0</v>
      </c>
      <c r="K33" s="214">
        <f>[3]RESUMEN!M32/[3]RESUMEN!$AO$49</f>
        <v>0</v>
      </c>
      <c r="L33" s="215">
        <f t="shared" si="15"/>
        <v>0</v>
      </c>
      <c r="M33" s="214">
        <f>[3]RESUMEN!O32/[3]RESUMEN!$AO$49</f>
        <v>0</v>
      </c>
      <c r="N33" s="215">
        <f t="shared" si="16"/>
        <v>0</v>
      </c>
      <c r="O33" s="214">
        <f>[3]RESUMEN!P32/[3]RESUMEN!$AO$49</f>
        <v>0</v>
      </c>
      <c r="P33" s="215">
        <f t="shared" si="17"/>
        <v>0</v>
      </c>
      <c r="Q33" s="214">
        <f>[3]RESUMEN!S32/[3]RESUMEN!$AO$49</f>
        <v>0</v>
      </c>
      <c r="R33" s="215">
        <f t="shared" si="18"/>
        <v>0</v>
      </c>
      <c r="S33" s="214">
        <f>[3]RESUMEN!T32/[3]RESUMEN!$AO$49</f>
        <v>0</v>
      </c>
      <c r="T33" s="216">
        <f t="shared" si="19"/>
        <v>0</v>
      </c>
    </row>
    <row r="34" spans="1:20" ht="18.75" customHeight="1">
      <c r="A34" s="210" t="s">
        <v>207</v>
      </c>
      <c r="B34" s="214">
        <f>SUM([3]PROMEDIO!B34)</f>
        <v>192</v>
      </c>
      <c r="C34" s="214">
        <f>SUM([3]PROMEDIO!C34)</f>
        <v>0</v>
      </c>
      <c r="D34" s="214">
        <f t="shared" si="12"/>
        <v>162.77777777777777</v>
      </c>
      <c r="E34" s="214">
        <f>[3]RESUMEN!F33/[3]RESUMEN!$AO$49</f>
        <v>0</v>
      </c>
      <c r="F34" s="214">
        <f>[3]RESUMEN!I33/[3]RESUMEN!$AO$49</f>
        <v>162.77777777777777</v>
      </c>
      <c r="G34" s="214">
        <f>[3]RESUMEN!J33/[3]RESUMEN!$AO$49</f>
        <v>162.77777777777777</v>
      </c>
      <c r="H34" s="215">
        <f t="shared" si="13"/>
        <v>100</v>
      </c>
      <c r="I34" s="214">
        <f>[3]RESUMEN!L33/[3]RESUMEN!$AO$49</f>
        <v>0</v>
      </c>
      <c r="J34" s="215">
        <f t="shared" si="14"/>
        <v>0</v>
      </c>
      <c r="K34" s="214">
        <f>[3]RESUMEN!M33/[3]RESUMEN!$AO$49</f>
        <v>0</v>
      </c>
      <c r="L34" s="215">
        <f t="shared" si="15"/>
        <v>0</v>
      </c>
      <c r="M34" s="214">
        <f>[3]RESUMEN!O33/[3]RESUMEN!$AO$49</f>
        <v>0</v>
      </c>
      <c r="N34" s="215">
        <f t="shared" si="16"/>
        <v>0</v>
      </c>
      <c r="O34" s="214">
        <f>[3]RESUMEN!P33/[3]RESUMEN!$AO$49</f>
        <v>0</v>
      </c>
      <c r="P34" s="215">
        <f t="shared" si="17"/>
        <v>0</v>
      </c>
      <c r="Q34" s="214">
        <f>[3]RESUMEN!S33/[3]RESUMEN!$AO$49</f>
        <v>0</v>
      </c>
      <c r="R34" s="215">
        <f t="shared" si="18"/>
        <v>0</v>
      </c>
      <c r="S34" s="214">
        <f>[3]RESUMEN!T33/[3]RESUMEN!$AO$49</f>
        <v>0</v>
      </c>
      <c r="T34" s="216">
        <f t="shared" si="19"/>
        <v>0</v>
      </c>
    </row>
    <row r="35" spans="1:20" ht="18.75" customHeight="1">
      <c r="A35" s="210" t="s">
        <v>318</v>
      </c>
      <c r="B35" s="214">
        <f>SUM([3]PROMEDIO!B35)</f>
        <v>528</v>
      </c>
      <c r="C35" s="214">
        <f>SUM([3]PROMEDIO!C35)</f>
        <v>20</v>
      </c>
      <c r="D35" s="214">
        <f t="shared" si="12"/>
        <v>472.11111111111109</v>
      </c>
      <c r="E35" s="214">
        <f>[3]RESUMEN!F34/[3]RESUMEN!$AO$49</f>
        <v>82.111111111111114</v>
      </c>
      <c r="F35" s="214">
        <f>[3]RESUMEN!I34/[3]RESUMEN!$AO$49</f>
        <v>390</v>
      </c>
      <c r="G35" s="214">
        <f>[3]RESUMEN!J34/[3]RESUMEN!$AO$49</f>
        <v>80.111111111111114</v>
      </c>
      <c r="H35" s="215">
        <f t="shared" si="13"/>
        <v>20.541310541310544</v>
      </c>
      <c r="I35" s="214">
        <f>[3]RESUMEN!L34/[3]RESUMEN!$AO$49</f>
        <v>214.77777777777777</v>
      </c>
      <c r="J35" s="215">
        <f t="shared" si="14"/>
        <v>55.071225071225072</v>
      </c>
      <c r="K35" s="214">
        <f>[3]RESUMEN!M34/[3]RESUMEN!$AO$49</f>
        <v>88.277777777777771</v>
      </c>
      <c r="L35" s="215">
        <f t="shared" si="15"/>
        <v>22.635327635327634</v>
      </c>
      <c r="M35" s="214">
        <f>[3]RESUMEN!O34/[3]RESUMEN!$AO$49</f>
        <v>0</v>
      </c>
      <c r="N35" s="215">
        <f t="shared" si="16"/>
        <v>0</v>
      </c>
      <c r="O35" s="214">
        <f>[3]RESUMEN!P34/[3]RESUMEN!$AO$49</f>
        <v>0</v>
      </c>
      <c r="P35" s="215">
        <f t="shared" si="17"/>
        <v>0</v>
      </c>
      <c r="Q35" s="214">
        <f>[3]RESUMEN!S34/[3]RESUMEN!$AO$49</f>
        <v>6.833333333333333</v>
      </c>
      <c r="R35" s="215">
        <f t="shared" si="18"/>
        <v>1.7521367521367521</v>
      </c>
      <c r="S35" s="214">
        <f>[3]RESUMEN!T34/[3]RESUMEN!$AO$49</f>
        <v>0</v>
      </c>
      <c r="T35" s="216">
        <f t="shared" si="19"/>
        <v>0</v>
      </c>
    </row>
    <row r="36" spans="1:20" ht="18.75" customHeight="1">
      <c r="A36" s="211" t="s">
        <v>23</v>
      </c>
      <c r="B36" s="214">
        <f>SUM([3]PROMEDIO!B36)</f>
        <v>246</v>
      </c>
      <c r="C36" s="214">
        <f>SUM([3]PROMEDIO!C36)</f>
        <v>7</v>
      </c>
      <c r="D36" s="214">
        <f t="shared" si="12"/>
        <v>234.66666666666669</v>
      </c>
      <c r="E36" s="214">
        <f>[3]RESUMEN!F35/[3]RESUMEN!$AO$49</f>
        <v>198.11111111111111</v>
      </c>
      <c r="F36" s="214">
        <f>[3]RESUMEN!I35/[3]RESUMEN!$AO$49</f>
        <v>36.555555555555557</v>
      </c>
      <c r="G36" s="214">
        <f>[3]RESUMEN!J35/[3]RESUMEN!$AO$49</f>
        <v>4.1111111111111107</v>
      </c>
      <c r="H36" s="215">
        <f t="shared" si="13"/>
        <v>11.246200607902734</v>
      </c>
      <c r="I36" s="214">
        <f>[3]RESUMEN!L35/[3]RESUMEN!$AO$49</f>
        <v>6.9444444444444446</v>
      </c>
      <c r="J36" s="215">
        <f t="shared" si="14"/>
        <v>18.996960486322187</v>
      </c>
      <c r="K36" s="214">
        <f>[3]RESUMEN!M35/[3]RESUMEN!$AO$49</f>
        <v>1.5555555555555556</v>
      </c>
      <c r="L36" s="215">
        <f t="shared" si="15"/>
        <v>4.2553191489361701</v>
      </c>
      <c r="M36" s="214">
        <f>[3]RESUMEN!O35/[3]RESUMEN!$AO$49</f>
        <v>0</v>
      </c>
      <c r="N36" s="215">
        <f t="shared" si="16"/>
        <v>0</v>
      </c>
      <c r="O36" s="214">
        <f>[3]RESUMEN!P35/[3]RESUMEN!$AO$49</f>
        <v>7.333333333333333</v>
      </c>
      <c r="P36" s="215">
        <f t="shared" si="17"/>
        <v>20.060790273556229</v>
      </c>
      <c r="Q36" s="214">
        <f>[3]RESUMEN!S35/[3]RESUMEN!$AO$49</f>
        <v>16.611111111111111</v>
      </c>
      <c r="R36" s="215">
        <f t="shared" si="18"/>
        <v>45.440729483282674</v>
      </c>
      <c r="S36" s="214">
        <f>[3]RESUMEN!T35/[3]RESUMEN!$AO$49</f>
        <v>0</v>
      </c>
      <c r="T36" s="216">
        <f t="shared" si="19"/>
        <v>0</v>
      </c>
    </row>
    <row r="37" spans="1:20" ht="18.75" customHeight="1">
      <c r="A37" s="213" t="s">
        <v>24</v>
      </c>
      <c r="B37" s="214">
        <f>SUM([3]PROMEDIO!B37)</f>
        <v>56</v>
      </c>
      <c r="C37" s="214">
        <f>SUM([3]PROMEDIO!C37)</f>
        <v>0</v>
      </c>
      <c r="D37" s="214">
        <f t="shared" si="12"/>
        <v>48.5</v>
      </c>
      <c r="E37" s="214">
        <f>[3]RESUMEN!F36/[3]RESUMEN!$AO$49</f>
        <v>0</v>
      </c>
      <c r="F37" s="214">
        <f>[3]RESUMEN!I36/[3]RESUMEN!$AO$49</f>
        <v>48.5</v>
      </c>
      <c r="G37" s="214">
        <f>[3]RESUMEN!J36/[3]RESUMEN!$AO$49</f>
        <v>15.888888888888889</v>
      </c>
      <c r="H37" s="215">
        <f t="shared" si="13"/>
        <v>32.760595647193583</v>
      </c>
      <c r="I37" s="214">
        <f>[3]RESUMEN!L36/[3]RESUMEN!$AO$49</f>
        <v>0</v>
      </c>
      <c r="J37" s="215">
        <f t="shared" si="14"/>
        <v>0</v>
      </c>
      <c r="K37" s="214">
        <f>[3]RESUMEN!M36/[3]RESUMEN!$AO$49</f>
        <v>0</v>
      </c>
      <c r="L37" s="215">
        <f t="shared" si="15"/>
        <v>0</v>
      </c>
      <c r="M37" s="214">
        <f>[3]RESUMEN!O36/[3]RESUMEN!$AO$49</f>
        <v>0</v>
      </c>
      <c r="N37" s="215">
        <f t="shared" si="16"/>
        <v>0</v>
      </c>
      <c r="O37" s="214">
        <f>[3]RESUMEN!P36/[3]RESUMEN!$AO$49</f>
        <v>0</v>
      </c>
      <c r="P37" s="215">
        <f t="shared" si="17"/>
        <v>0</v>
      </c>
      <c r="Q37" s="214">
        <f>[3]RESUMEN!S36/[3]RESUMEN!$AO$49</f>
        <v>0</v>
      </c>
      <c r="R37" s="215">
        <f t="shared" si="18"/>
        <v>0</v>
      </c>
      <c r="S37" s="214">
        <f>[3]RESUMEN!T36/[3]RESUMEN!$AO$49</f>
        <v>32.611111111111114</v>
      </c>
      <c r="T37" s="216">
        <f t="shared" si="19"/>
        <v>67.239404352806417</v>
      </c>
    </row>
    <row r="38" spans="1:20" ht="18.75" customHeight="1">
      <c r="A38" s="210" t="s">
        <v>208</v>
      </c>
      <c r="B38" s="214">
        <f>SUM([3]PROMEDIO!B38)</f>
        <v>420</v>
      </c>
      <c r="C38" s="214">
        <f>SUM([3]PROMEDIO!C38)</f>
        <v>5</v>
      </c>
      <c r="D38" s="214">
        <f t="shared" si="12"/>
        <v>371.66666666666669</v>
      </c>
      <c r="E38" s="214">
        <f>[3]RESUMEN!F37/[3]RESUMEN!$AO$49</f>
        <v>2</v>
      </c>
      <c r="F38" s="214">
        <f>[3]RESUMEN!I37/[3]RESUMEN!$AO$49</f>
        <v>369.66666666666669</v>
      </c>
      <c r="G38" s="214">
        <f>[3]RESUMEN!J37/[3]RESUMEN!$AO$49</f>
        <v>0</v>
      </c>
      <c r="H38" s="215">
        <f t="shared" si="13"/>
        <v>0</v>
      </c>
      <c r="I38" s="214">
        <f>[3]RESUMEN!L37/[3]RESUMEN!$AO$49</f>
        <v>1.5</v>
      </c>
      <c r="J38" s="215">
        <f t="shared" si="14"/>
        <v>0.40577096483318303</v>
      </c>
      <c r="K38" s="214">
        <f>[3]RESUMEN!M37/[3]RESUMEN!$AO$49</f>
        <v>368.16666666666669</v>
      </c>
      <c r="L38" s="215">
        <f t="shared" si="15"/>
        <v>99.594229035166819</v>
      </c>
      <c r="M38" s="214">
        <f>[3]RESUMEN!O37/[3]RESUMEN!$AO$49</f>
        <v>0</v>
      </c>
      <c r="N38" s="215">
        <f t="shared" si="16"/>
        <v>0</v>
      </c>
      <c r="O38" s="214">
        <f>[3]RESUMEN!P37/[3]RESUMEN!$AO$49</f>
        <v>0</v>
      </c>
      <c r="P38" s="215">
        <f t="shared" si="17"/>
        <v>0</v>
      </c>
      <c r="Q38" s="214">
        <f>[3]RESUMEN!S37/[3]RESUMEN!$AO$49</f>
        <v>0</v>
      </c>
      <c r="R38" s="215">
        <f t="shared" si="18"/>
        <v>0</v>
      </c>
      <c r="S38" s="214">
        <f>[3]RESUMEN!T37/[3]RESUMEN!$AO$49</f>
        <v>0</v>
      </c>
      <c r="T38" s="216">
        <f t="shared" si="19"/>
        <v>0</v>
      </c>
    </row>
    <row r="39" spans="1:20" ht="18.75" customHeight="1">
      <c r="A39" s="210" t="s">
        <v>209</v>
      </c>
      <c r="B39" s="214">
        <f>SUM([3]PROMEDIO!B39)</f>
        <v>831</v>
      </c>
      <c r="C39" s="214">
        <f>SUM([3]PROMEDIO!C39)</f>
        <v>254</v>
      </c>
      <c r="D39" s="214">
        <f t="shared" si="12"/>
        <v>550.5</v>
      </c>
      <c r="E39" s="214">
        <f>[3]RESUMEN!F38/[3]RESUMEN!$AO$49</f>
        <v>0</v>
      </c>
      <c r="F39" s="214">
        <f>[3]RESUMEN!I38/[3]RESUMEN!$AO$49</f>
        <v>550.5</v>
      </c>
      <c r="G39" s="214">
        <f>[3]RESUMEN!J38/[3]RESUMEN!$AO$49</f>
        <v>3.2777777777777777</v>
      </c>
      <c r="H39" s="215">
        <f t="shared" si="13"/>
        <v>0.59541830658996864</v>
      </c>
      <c r="I39" s="214">
        <f>[3]RESUMEN!L38/[3]RESUMEN!$AO$49</f>
        <v>357.33333333333331</v>
      </c>
      <c r="J39" s="215">
        <f t="shared" si="14"/>
        <v>64.910687254011506</v>
      </c>
      <c r="K39" s="214">
        <f>[3]RESUMEN!M38/[3]RESUMEN!$AO$49</f>
        <v>189.88888888888889</v>
      </c>
      <c r="L39" s="215">
        <f t="shared" si="15"/>
        <v>34.493894439398524</v>
      </c>
      <c r="M39" s="214">
        <f>[3]RESUMEN!O38/[3]RESUMEN!$AO$49</f>
        <v>0</v>
      </c>
      <c r="N39" s="215">
        <f t="shared" si="16"/>
        <v>0</v>
      </c>
      <c r="O39" s="214">
        <f>[3]RESUMEN!P38/[3]RESUMEN!$AO$49</f>
        <v>0</v>
      </c>
      <c r="P39" s="215">
        <f t="shared" si="17"/>
        <v>0</v>
      </c>
      <c r="Q39" s="214">
        <f>[3]RESUMEN!S38/[3]RESUMEN!$AO$49</f>
        <v>0</v>
      </c>
      <c r="R39" s="215">
        <f t="shared" si="18"/>
        <v>0</v>
      </c>
      <c r="S39" s="214">
        <f>[3]RESUMEN!T38/[3]RESUMEN!$AO$49</f>
        <v>0</v>
      </c>
      <c r="T39" s="216">
        <f t="shared" si="19"/>
        <v>0</v>
      </c>
    </row>
    <row r="40" spans="1:20" ht="18.75" customHeight="1">
      <c r="A40" s="210" t="s">
        <v>325</v>
      </c>
      <c r="B40" s="214">
        <f>SUM([3]PROMEDIO!B40)</f>
        <v>486</v>
      </c>
      <c r="C40" s="214">
        <f>SUM([3]PROMEDIO!C40)</f>
        <v>6</v>
      </c>
      <c r="D40" s="214">
        <f t="shared" si="12"/>
        <v>384.16666666666669</v>
      </c>
      <c r="E40" s="214">
        <f>[3]RESUMEN!F39/[3]RESUMEN!$AO$49</f>
        <v>17.388888888888889</v>
      </c>
      <c r="F40" s="214">
        <f>[3]RESUMEN!I39/[3]RESUMEN!$AO$49</f>
        <v>366.77777777777777</v>
      </c>
      <c r="G40" s="214">
        <f>[3]RESUMEN!J39/[3]RESUMEN!$AO$49</f>
        <v>76.666666666666671</v>
      </c>
      <c r="H40" s="215">
        <f t="shared" si="13"/>
        <v>20.902756740381705</v>
      </c>
      <c r="I40" s="214">
        <f>[3]RESUMEN!L39/[3]RESUMEN!$AO$49</f>
        <v>258.94444444444446</v>
      </c>
      <c r="J40" s="215">
        <f t="shared" si="14"/>
        <v>70.599818236897917</v>
      </c>
      <c r="K40" s="214">
        <f>[3]RESUMEN!M39/[3]RESUMEN!$AO$49</f>
        <v>14.777777777777779</v>
      </c>
      <c r="L40" s="215">
        <f t="shared" si="15"/>
        <v>4.0290820963344443</v>
      </c>
      <c r="M40" s="214">
        <f>[3]RESUMEN!O39/[3]RESUMEN!$AO$49</f>
        <v>0</v>
      </c>
      <c r="N40" s="215">
        <f t="shared" si="16"/>
        <v>0</v>
      </c>
      <c r="O40" s="214">
        <f>[3]RESUMEN!P39/[3]RESUMEN!$AO$49</f>
        <v>0</v>
      </c>
      <c r="P40" s="215">
        <f t="shared" si="17"/>
        <v>0</v>
      </c>
      <c r="Q40" s="214">
        <f>[3]RESUMEN!S39/[3]RESUMEN!$AO$49</f>
        <v>16.111111111111111</v>
      </c>
      <c r="R40" s="215">
        <f t="shared" si="18"/>
        <v>4.3926083005149952</v>
      </c>
      <c r="S40" s="214">
        <f>[3]RESUMEN!T39/[3]RESUMEN!$AO$49</f>
        <v>0.27777777777777779</v>
      </c>
      <c r="T40" s="216">
        <f t="shared" si="19"/>
        <v>7.5734625870948202E-2</v>
      </c>
    </row>
    <row r="41" spans="1:20" ht="18.75" customHeight="1">
      <c r="A41" s="211" t="s">
        <v>25</v>
      </c>
      <c r="B41" s="214">
        <f>SUM([3]PROMEDIO!B41)</f>
        <v>50</v>
      </c>
      <c r="C41" s="214">
        <f>SUM([3]PROMEDIO!C41)</f>
        <v>0</v>
      </c>
      <c r="D41" s="214">
        <f t="shared" si="12"/>
        <v>24.166666666666668</v>
      </c>
      <c r="E41" s="214">
        <f>[3]RESUMEN!F40/[3]RESUMEN!$AO$49</f>
        <v>0</v>
      </c>
      <c r="F41" s="214">
        <f>[3]RESUMEN!I40/[3]RESUMEN!$AO$49</f>
        <v>24.166666666666668</v>
      </c>
      <c r="G41" s="214">
        <f>[3]RESUMEN!J40/[3]RESUMEN!$AO$49</f>
        <v>24.166666666666668</v>
      </c>
      <c r="H41" s="215">
        <f t="shared" si="13"/>
        <v>100</v>
      </c>
      <c r="I41" s="214">
        <f>[3]RESUMEN!L40/[3]RESUMEN!$AO$49</f>
        <v>0</v>
      </c>
      <c r="J41" s="215">
        <f t="shared" si="14"/>
        <v>0</v>
      </c>
      <c r="K41" s="214">
        <f>[3]RESUMEN!M40/[3]RESUMEN!$AO$49</f>
        <v>0</v>
      </c>
      <c r="L41" s="215">
        <f t="shared" si="15"/>
        <v>0</v>
      </c>
      <c r="M41" s="214">
        <f>[3]RESUMEN!O40/[3]RESUMEN!$AO$49</f>
        <v>0</v>
      </c>
      <c r="N41" s="215">
        <f t="shared" si="16"/>
        <v>0</v>
      </c>
      <c r="O41" s="214">
        <f>[3]RESUMEN!P40/[3]RESUMEN!$AO$49</f>
        <v>0</v>
      </c>
      <c r="P41" s="215">
        <f t="shared" si="17"/>
        <v>0</v>
      </c>
      <c r="Q41" s="214">
        <f>[3]RESUMEN!S40/[3]RESUMEN!$AO$49</f>
        <v>0</v>
      </c>
      <c r="R41" s="215">
        <f t="shared" si="18"/>
        <v>0</v>
      </c>
      <c r="S41" s="214">
        <f>[3]RESUMEN!T40/[3]RESUMEN!$AO$49</f>
        <v>0</v>
      </c>
      <c r="T41" s="216">
        <f t="shared" si="19"/>
        <v>0</v>
      </c>
    </row>
    <row r="42" spans="1:20" ht="18.75" customHeight="1">
      <c r="A42" s="210" t="s">
        <v>211</v>
      </c>
      <c r="B42" s="214">
        <f>SUM([3]PROMEDIO!B42)</f>
        <v>546</v>
      </c>
      <c r="C42" s="214">
        <f>SUM([3]PROMEDIO!C42)</f>
        <v>2</v>
      </c>
      <c r="D42" s="214">
        <f t="shared" si="12"/>
        <v>530.94444444444446</v>
      </c>
      <c r="E42" s="214">
        <f>[3]RESUMEN!F41/[3]RESUMEN!$AO$49</f>
        <v>0</v>
      </c>
      <c r="F42" s="214">
        <f>[3]RESUMEN!I41/[3]RESUMEN!$AO$49</f>
        <v>530.94444444444446</v>
      </c>
      <c r="G42" s="214">
        <f>[3]RESUMEN!J41/[3]RESUMEN!$AO$49</f>
        <v>1.2222222222222223</v>
      </c>
      <c r="H42" s="215">
        <f t="shared" si="13"/>
        <v>0.23019776080359947</v>
      </c>
      <c r="I42" s="214">
        <f>[3]RESUMEN!L41/[3]RESUMEN!$AO$49</f>
        <v>475.55555555555554</v>
      </c>
      <c r="J42" s="215">
        <f t="shared" si="14"/>
        <v>89.567856021764143</v>
      </c>
      <c r="K42" s="214">
        <f>[3]RESUMEN!M41/[3]RESUMEN!$AO$49</f>
        <v>54.166666666666664</v>
      </c>
      <c r="L42" s="215">
        <f t="shared" si="15"/>
        <v>10.201946217432248</v>
      </c>
      <c r="M42" s="214">
        <f>[3]RESUMEN!O41/[3]RESUMEN!$AO$49</f>
        <v>0</v>
      </c>
      <c r="N42" s="215">
        <f t="shared" si="16"/>
        <v>0</v>
      </c>
      <c r="O42" s="214">
        <f>[3]RESUMEN!P41/[3]RESUMEN!$AO$49</f>
        <v>0</v>
      </c>
      <c r="P42" s="215">
        <f t="shared" si="17"/>
        <v>0</v>
      </c>
      <c r="Q42" s="214">
        <f>[3]RESUMEN!S41/[3]RESUMEN!$AO$49</f>
        <v>0</v>
      </c>
      <c r="R42" s="215">
        <f t="shared" si="18"/>
        <v>0</v>
      </c>
      <c r="S42" s="214">
        <f>[3]RESUMEN!T41/[3]RESUMEN!$AO$49</f>
        <v>0</v>
      </c>
      <c r="T42" s="216">
        <f t="shared" si="19"/>
        <v>0</v>
      </c>
    </row>
    <row r="43" spans="1:20" ht="18.75" customHeight="1">
      <c r="A43" s="211" t="s">
        <v>26</v>
      </c>
      <c r="B43" s="214">
        <f>SUM([3]PROMEDIO!B43)</f>
        <v>152</v>
      </c>
      <c r="C43" s="214">
        <f>SUM([3]PROMEDIO!C43)</f>
        <v>0</v>
      </c>
      <c r="D43" s="214">
        <f t="shared" si="12"/>
        <v>92.444444444444443</v>
      </c>
      <c r="E43" s="214">
        <f>[3]RESUMEN!F42/[3]RESUMEN!$AO$49</f>
        <v>0</v>
      </c>
      <c r="F43" s="214">
        <f>[3]RESUMEN!I42/[3]RESUMEN!$AO$49</f>
        <v>92.444444444444443</v>
      </c>
      <c r="G43" s="214">
        <f>[3]RESUMEN!J42/[3]RESUMEN!$AO$49</f>
        <v>92.444444444444443</v>
      </c>
      <c r="H43" s="215">
        <f t="shared" si="13"/>
        <v>100</v>
      </c>
      <c r="I43" s="214">
        <f>[3]RESUMEN!L42/[3]RESUMEN!$AO$49</f>
        <v>0</v>
      </c>
      <c r="J43" s="215">
        <f t="shared" si="14"/>
        <v>0</v>
      </c>
      <c r="K43" s="214">
        <f>[3]RESUMEN!M42/[3]RESUMEN!$AO$49</f>
        <v>0</v>
      </c>
      <c r="L43" s="215">
        <f t="shared" si="15"/>
        <v>0</v>
      </c>
      <c r="M43" s="214">
        <f>[3]RESUMEN!O42/[3]RESUMEN!$AO$49</f>
        <v>0</v>
      </c>
      <c r="N43" s="215">
        <f t="shared" si="16"/>
        <v>0</v>
      </c>
      <c r="O43" s="214">
        <f>[3]RESUMEN!P42/[3]RESUMEN!$AO$49</f>
        <v>0</v>
      </c>
      <c r="P43" s="215">
        <f t="shared" si="17"/>
        <v>0</v>
      </c>
      <c r="Q43" s="214">
        <f>[3]RESUMEN!S42/[3]RESUMEN!$AO$49</f>
        <v>0</v>
      </c>
      <c r="R43" s="215">
        <f t="shared" si="18"/>
        <v>0</v>
      </c>
      <c r="S43" s="214">
        <f>[3]RESUMEN!T42/[3]RESUMEN!$AO$49</f>
        <v>0</v>
      </c>
      <c r="T43" s="216">
        <f t="shared" si="19"/>
        <v>0</v>
      </c>
    </row>
    <row r="44" spans="1:20" ht="18.75" customHeight="1">
      <c r="A44" s="210" t="s">
        <v>212</v>
      </c>
      <c r="B44" s="214">
        <f>SUM([3]PROMEDIO!B44)</f>
        <v>908</v>
      </c>
      <c r="C44" s="214">
        <f>SUM([3]PROMEDIO!C44)</f>
        <v>0</v>
      </c>
      <c r="D44" s="214">
        <f t="shared" si="12"/>
        <v>769.94444444444446</v>
      </c>
      <c r="E44" s="214">
        <f>[3]RESUMEN!F43/[3]RESUMEN!$AO$49</f>
        <v>204.55555555555554</v>
      </c>
      <c r="F44" s="214">
        <f>[3]RESUMEN!I43/[3]RESUMEN!$AO$49</f>
        <v>565.38888888888891</v>
      </c>
      <c r="G44" s="214">
        <f>[3]RESUMEN!J43/[3]RESUMEN!$AO$49</f>
        <v>197.61111111111111</v>
      </c>
      <c r="H44" s="215">
        <f t="shared" si="13"/>
        <v>34.951360911860071</v>
      </c>
      <c r="I44" s="214">
        <f>[3]RESUMEN!L43/[3]RESUMEN!$AO$49</f>
        <v>163.77777777777777</v>
      </c>
      <c r="J44" s="215">
        <f t="shared" si="14"/>
        <v>28.967279158887688</v>
      </c>
      <c r="K44" s="214">
        <f>[3]RESUMEN!M43/[3]RESUMEN!$AO$49</f>
        <v>61.5</v>
      </c>
      <c r="L44" s="215">
        <f t="shared" si="15"/>
        <v>10.877468802201042</v>
      </c>
      <c r="M44" s="214">
        <f>[3]RESUMEN!O43/[3]RESUMEN!$AO$49</f>
        <v>0</v>
      </c>
      <c r="N44" s="215">
        <f t="shared" si="16"/>
        <v>0</v>
      </c>
      <c r="O44" s="214">
        <f>[3]RESUMEN!P43/[3]RESUMEN!$AO$49</f>
        <v>17.222222222222221</v>
      </c>
      <c r="P44" s="215">
        <f t="shared" si="17"/>
        <v>3.0460843077527757</v>
      </c>
      <c r="Q44" s="214">
        <f>[3]RESUMEN!S43/[3]RESUMEN!$AO$49</f>
        <v>92.5</v>
      </c>
      <c r="R44" s="215">
        <f t="shared" si="18"/>
        <v>16.36042055615604</v>
      </c>
      <c r="S44" s="214">
        <f>[3]RESUMEN!T43/[3]RESUMEN!$AO$49</f>
        <v>32.777777777777779</v>
      </c>
      <c r="T44" s="216">
        <f t="shared" si="19"/>
        <v>5.7973862631423794</v>
      </c>
    </row>
    <row r="45" spans="1:20" ht="18.75" customHeight="1">
      <c r="A45" s="210" t="s">
        <v>213</v>
      </c>
      <c r="B45" s="214">
        <f>SUM([3]PROMEDIO!B45)</f>
        <v>75</v>
      </c>
      <c r="C45" s="214">
        <f>SUM([3]PROMEDIO!C45)</f>
        <v>0</v>
      </c>
      <c r="D45" s="214">
        <f t="shared" si="12"/>
        <v>54.333333333333336</v>
      </c>
      <c r="E45" s="214">
        <f>[3]RESUMEN!F44/[3]RESUMEN!$AO$49</f>
        <v>0</v>
      </c>
      <c r="F45" s="214">
        <f>[3]RESUMEN!I44/[3]RESUMEN!$AO$49</f>
        <v>54.333333333333336</v>
      </c>
      <c r="G45" s="214">
        <f>[3]RESUMEN!J44/[3]RESUMEN!$AO$49</f>
        <v>54.333333333333336</v>
      </c>
      <c r="H45" s="215">
        <f t="shared" si="13"/>
        <v>100</v>
      </c>
      <c r="I45" s="214">
        <f>[3]RESUMEN!L44/[3]RESUMEN!$AO$49</f>
        <v>0</v>
      </c>
      <c r="J45" s="215">
        <f t="shared" si="14"/>
        <v>0</v>
      </c>
      <c r="K45" s="214">
        <f>[3]RESUMEN!M44/[3]RESUMEN!$AO$49</f>
        <v>0</v>
      </c>
      <c r="L45" s="215">
        <f t="shared" si="15"/>
        <v>0</v>
      </c>
      <c r="M45" s="214">
        <f>[3]RESUMEN!O44/[3]RESUMEN!$AO$49</f>
        <v>0</v>
      </c>
      <c r="N45" s="215">
        <f t="shared" si="16"/>
        <v>0</v>
      </c>
      <c r="O45" s="214">
        <f>[3]RESUMEN!P44/[3]RESUMEN!$AO$49</f>
        <v>0</v>
      </c>
      <c r="P45" s="215">
        <f t="shared" si="17"/>
        <v>0</v>
      </c>
      <c r="Q45" s="214">
        <f>[3]RESUMEN!S44/[3]RESUMEN!$AO$49</f>
        <v>0</v>
      </c>
      <c r="R45" s="215">
        <f t="shared" si="18"/>
        <v>0</v>
      </c>
      <c r="S45" s="214">
        <f>[3]RESUMEN!T44/[3]RESUMEN!$AO$49</f>
        <v>0</v>
      </c>
      <c r="T45" s="216">
        <f t="shared" si="19"/>
        <v>0</v>
      </c>
    </row>
    <row r="46" spans="1:20" ht="18.75" customHeight="1">
      <c r="A46" s="210" t="s">
        <v>222</v>
      </c>
      <c r="B46" s="214">
        <f>SUM([3]PROMEDIO!B46)</f>
        <v>0</v>
      </c>
      <c r="C46" s="214">
        <f>SUM([3]PROMEDIO!C46)</f>
        <v>0</v>
      </c>
      <c r="D46" s="214">
        <f t="shared" si="12"/>
        <v>0</v>
      </c>
      <c r="E46" s="214">
        <f>[3]RESUMEN!F45/[3]RESUMEN!$AO$49</f>
        <v>0</v>
      </c>
      <c r="F46" s="214">
        <f>[3]RESUMEN!I45/[3]RESUMEN!$AO$49</f>
        <v>0</v>
      </c>
      <c r="G46" s="214">
        <f>[3]RESUMEN!J45/[3]RESUMEN!$AO$49</f>
        <v>0</v>
      </c>
      <c r="H46" s="215">
        <v>0</v>
      </c>
      <c r="I46" s="214">
        <f>[3]RESUMEN!L45/[3]RESUMEN!$AO$49</f>
        <v>0</v>
      </c>
      <c r="J46" s="215">
        <v>0</v>
      </c>
      <c r="K46" s="214">
        <f>[3]RESUMEN!M45/[3]RESUMEN!$AO$49</f>
        <v>0</v>
      </c>
      <c r="L46" s="215">
        <v>0</v>
      </c>
      <c r="M46" s="214">
        <f>[3]RESUMEN!O45/[3]RESUMEN!$AO$49</f>
        <v>0</v>
      </c>
      <c r="N46" s="215">
        <v>0</v>
      </c>
      <c r="O46" s="214">
        <f>[3]RESUMEN!P45/[3]RESUMEN!$AO$49</f>
        <v>0</v>
      </c>
      <c r="P46" s="215">
        <v>0</v>
      </c>
      <c r="Q46" s="214">
        <f>[3]RESUMEN!S45/[3]RESUMEN!$AO$49</f>
        <v>0</v>
      </c>
      <c r="R46" s="215">
        <v>0</v>
      </c>
      <c r="S46" s="214">
        <f>[3]RESUMEN!T45/[3]RESUMEN!$AO$49</f>
        <v>0</v>
      </c>
      <c r="T46" s="216">
        <v>0</v>
      </c>
    </row>
    <row r="47" spans="1:20" ht="18.75" customHeight="1">
      <c r="A47" s="211" t="s">
        <v>27</v>
      </c>
      <c r="B47" s="214">
        <f>SUM([3]PROMEDIO!B47)</f>
        <v>400</v>
      </c>
      <c r="C47" s="214">
        <f>SUM([3]PROMEDIO!C47)</f>
        <v>0</v>
      </c>
      <c r="D47" s="214">
        <f t="shared" si="12"/>
        <v>344.44444444444446</v>
      </c>
      <c r="E47" s="214">
        <f>[3]RESUMEN!F46/[3]RESUMEN!$AO$49</f>
        <v>0</v>
      </c>
      <c r="F47" s="214">
        <f>[3]RESUMEN!I46/[3]RESUMEN!$AO$49</f>
        <v>344.44444444444446</v>
      </c>
      <c r="G47" s="214">
        <f>[3]RESUMEN!J46/[3]RESUMEN!$AO$49</f>
        <v>344.44444444444446</v>
      </c>
      <c r="H47" s="215">
        <f t="shared" si="13"/>
        <v>100</v>
      </c>
      <c r="I47" s="214">
        <f>[3]RESUMEN!L46/[3]RESUMEN!$AO$49</f>
        <v>0</v>
      </c>
      <c r="J47" s="215">
        <f t="shared" si="14"/>
        <v>0</v>
      </c>
      <c r="K47" s="214">
        <f>[3]RESUMEN!M46/[3]RESUMEN!$AO$49</f>
        <v>0</v>
      </c>
      <c r="L47" s="215">
        <f t="shared" si="15"/>
        <v>0</v>
      </c>
      <c r="M47" s="214">
        <f>[3]RESUMEN!O46/[3]RESUMEN!$AO$49</f>
        <v>0</v>
      </c>
      <c r="N47" s="215">
        <f t="shared" si="16"/>
        <v>0</v>
      </c>
      <c r="O47" s="214">
        <f>[3]RESUMEN!P46/[3]RESUMEN!$AO$49</f>
        <v>0</v>
      </c>
      <c r="P47" s="215">
        <f t="shared" si="17"/>
        <v>0</v>
      </c>
      <c r="Q47" s="214">
        <f>[3]RESUMEN!S46/[3]RESUMEN!$AO$49</f>
        <v>0</v>
      </c>
      <c r="R47" s="215">
        <f t="shared" si="18"/>
        <v>0</v>
      </c>
      <c r="S47" s="214">
        <f>[3]RESUMEN!T46/[3]RESUMEN!$AO$49</f>
        <v>0</v>
      </c>
      <c r="T47" s="216">
        <f t="shared" si="19"/>
        <v>0</v>
      </c>
    </row>
    <row r="48" spans="1:20" ht="18.75" customHeight="1">
      <c r="A48" s="211" t="s">
        <v>28</v>
      </c>
      <c r="B48" s="214">
        <f>SUM([3]PROMEDIO!B48)</f>
        <v>384</v>
      </c>
      <c r="C48" s="214">
        <f>SUM([3]PROMEDIO!C48)</f>
        <v>0</v>
      </c>
      <c r="D48" s="214">
        <f t="shared" si="12"/>
        <v>323.44444444444446</v>
      </c>
      <c r="E48" s="214">
        <f>[3]RESUMEN!F47/[3]RESUMEN!$AO$49</f>
        <v>224.33333333333334</v>
      </c>
      <c r="F48" s="214">
        <f>[3]RESUMEN!I47/[3]RESUMEN!$AO$49</f>
        <v>99.111111111111114</v>
      </c>
      <c r="G48" s="214">
        <f>[3]RESUMEN!J47/[3]RESUMEN!$AO$49</f>
        <v>2.2777777777777777</v>
      </c>
      <c r="H48" s="215">
        <f t="shared" si="13"/>
        <v>2.2982062780269055</v>
      </c>
      <c r="I48" s="214">
        <f>[3]RESUMEN!L47/[3]RESUMEN!$AO$49</f>
        <v>3.1666666666666665</v>
      </c>
      <c r="J48" s="215">
        <f t="shared" si="14"/>
        <v>3.1950672645739906</v>
      </c>
      <c r="K48" s="214">
        <f>[3]RESUMEN!M47/[3]RESUMEN!$AO$49</f>
        <v>0</v>
      </c>
      <c r="L48" s="215">
        <f t="shared" si="15"/>
        <v>0</v>
      </c>
      <c r="M48" s="214">
        <f>[3]RESUMEN!O47/[3]RESUMEN!$AO$49</f>
        <v>3.3333333333333335</v>
      </c>
      <c r="N48" s="215">
        <f t="shared" si="16"/>
        <v>3.3632286995515694</v>
      </c>
      <c r="O48" s="214">
        <f>[3]RESUMEN!P47/[3]RESUMEN!$AO$49</f>
        <v>68.833333333333329</v>
      </c>
      <c r="P48" s="215">
        <f t="shared" si="17"/>
        <v>69.450672645739914</v>
      </c>
      <c r="Q48" s="214">
        <f>[3]RESUMEN!S47/[3]RESUMEN!$AO$49</f>
        <v>21.5</v>
      </c>
      <c r="R48" s="215">
        <f t="shared" si="18"/>
        <v>21.692825112107624</v>
      </c>
      <c r="S48" s="214">
        <f>[3]RESUMEN!T47/[3]RESUMEN!$AO$49</f>
        <v>0</v>
      </c>
      <c r="T48" s="216">
        <f t="shared" si="19"/>
        <v>0</v>
      </c>
    </row>
    <row r="49" spans="1:20" ht="18.75" customHeight="1" thickBot="1">
      <c r="A49" s="278" t="s">
        <v>214</v>
      </c>
      <c r="B49" s="279">
        <f>SUM([3]PROMEDIO!B49)</f>
        <v>24</v>
      </c>
      <c r="C49" s="279">
        <f>SUM([3]PROMEDIO!C49)</f>
        <v>0</v>
      </c>
      <c r="D49" s="279">
        <f t="shared" si="12"/>
        <v>22.666666666666668</v>
      </c>
      <c r="E49" s="279">
        <f>[3]RESUMEN!F48/[3]RESUMEN!$AO$49</f>
        <v>0</v>
      </c>
      <c r="F49" s="279">
        <f>[3]RESUMEN!I48/[3]RESUMEN!$AO$49</f>
        <v>22.666666666666668</v>
      </c>
      <c r="G49" s="279">
        <f>[3]RESUMEN!J48/[3]RESUMEN!$AO$49</f>
        <v>0</v>
      </c>
      <c r="H49" s="281">
        <f t="shared" si="13"/>
        <v>0</v>
      </c>
      <c r="I49" s="279">
        <f>[3]RESUMEN!L48/[3]RESUMEN!$AO$49</f>
        <v>0</v>
      </c>
      <c r="J49" s="281">
        <f t="shared" si="14"/>
        <v>0</v>
      </c>
      <c r="K49" s="279">
        <f>[3]RESUMEN!M48/[3]RESUMEN!$AO$49</f>
        <v>0</v>
      </c>
      <c r="L49" s="281">
        <f t="shared" si="15"/>
        <v>0</v>
      </c>
      <c r="M49" s="279">
        <f>[3]RESUMEN!O48/[3]RESUMEN!$AO$49</f>
        <v>0</v>
      </c>
      <c r="N49" s="281">
        <f t="shared" si="16"/>
        <v>0</v>
      </c>
      <c r="O49" s="279">
        <f>[3]RESUMEN!P48/[3]RESUMEN!$AO$49</f>
        <v>0</v>
      </c>
      <c r="P49" s="281">
        <f t="shared" si="17"/>
        <v>0</v>
      </c>
      <c r="Q49" s="279">
        <f>[3]RESUMEN!S48/[3]RESUMEN!$AO$49</f>
        <v>0</v>
      </c>
      <c r="R49" s="281">
        <f t="shared" si="18"/>
        <v>0</v>
      </c>
      <c r="S49" s="279">
        <f>[3]RESUMEN!T48/[3]RESUMEN!$AO$49</f>
        <v>22.666666666666668</v>
      </c>
      <c r="T49" s="282">
        <f t="shared" si="19"/>
        <v>100</v>
      </c>
    </row>
    <row r="50" spans="1:20" ht="15.75" customHeight="1">
      <c r="A50" s="11" t="s">
        <v>215</v>
      </c>
      <c r="C50" s="12" t="s">
        <v>39</v>
      </c>
      <c r="D50" s="8"/>
      <c r="E50" s="8"/>
      <c r="F50" s="8"/>
    </row>
    <row r="51" spans="1:20" ht="15.75" customHeight="1">
      <c r="A51" s="11" t="s">
        <v>29</v>
      </c>
      <c r="C51" s="13" t="s">
        <v>40</v>
      </c>
      <c r="D51" s="288"/>
      <c r="E51" s="288"/>
      <c r="F51" s="288"/>
      <c r="G51" s="287"/>
      <c r="H51" s="287"/>
      <c r="I51" s="287"/>
      <c r="J51" s="287"/>
      <c r="K51" s="287"/>
      <c r="L51" s="287"/>
      <c r="M51" s="287"/>
      <c r="N51" s="287"/>
      <c r="O51" s="287"/>
      <c r="P51" s="287"/>
      <c r="Q51" s="287"/>
      <c r="R51" s="287"/>
      <c r="S51" s="287"/>
      <c r="T51" s="287"/>
    </row>
    <row r="52" spans="1:20" ht="15.75" customHeight="1">
      <c r="A52" s="14" t="s">
        <v>216</v>
      </c>
      <c r="C52" s="13" t="s">
        <v>41</v>
      </c>
      <c r="D52" s="8"/>
      <c r="E52" s="8"/>
      <c r="F52" s="8"/>
    </row>
    <row r="53" spans="1:20">
      <c r="B53" s="6"/>
    </row>
    <row r="54" spans="1:20">
      <c r="A54" s="231"/>
    </row>
    <row r="55" spans="1:20">
      <c r="A55" s="231"/>
    </row>
  </sheetData>
  <mergeCells count="7">
    <mergeCell ref="S6:S8"/>
    <mergeCell ref="M5:R5"/>
    <mergeCell ref="A6:A8"/>
    <mergeCell ref="C6:C8"/>
    <mergeCell ref="M6:M8"/>
    <mergeCell ref="O6:O8"/>
    <mergeCell ref="Q6:Q8"/>
  </mergeCells>
  <printOptions horizontalCentered="1"/>
  <pageMargins left="0.25" right="0.25" top="0.35" bottom="0.25" header="0.19" footer="0.17"/>
  <pageSetup scale="70" orientation="portrait" r:id="rId1"/>
  <headerFooter>
    <oddHeader>&amp;C&amp;"-,Bold"DEPARTAMENTO DE CORRECCION Y REHABILITACION</oddHeader>
    <oddFooter>&amp;L&amp;8Fuente: Informe de Recuento Diario,
Oficina de Control de Población&amp;R&amp;8OFICINA DE DESARROLLO PROGRAMATICO</oddFooter>
  </headerFooter>
</worksheet>
</file>

<file path=xl/worksheets/sheet10.xml><?xml version="1.0" encoding="utf-8"?>
<worksheet xmlns="http://schemas.openxmlformats.org/spreadsheetml/2006/main" xmlns:r="http://schemas.openxmlformats.org/officeDocument/2006/relationships">
  <dimension ref="A2:P43"/>
  <sheetViews>
    <sheetView workbookViewId="0">
      <selection sqref="A1:XFD1048576"/>
    </sheetView>
  </sheetViews>
  <sheetFormatPr defaultRowHeight="15"/>
  <cols>
    <col min="14" max="14" width="24.28515625" customWidth="1"/>
  </cols>
  <sheetData>
    <row r="2" spans="1:16">
      <c r="A2" s="388" t="s">
        <v>42</v>
      </c>
      <c r="B2" s="388"/>
      <c r="C2" s="388"/>
      <c r="D2" s="388"/>
      <c r="E2" s="388"/>
      <c r="F2" s="388"/>
      <c r="G2" s="388"/>
      <c r="H2" s="388"/>
      <c r="I2" s="388"/>
      <c r="J2" s="388"/>
      <c r="K2" s="388"/>
    </row>
    <row r="3" spans="1:16">
      <c r="A3" s="388" t="s">
        <v>43</v>
      </c>
      <c r="B3" s="388"/>
      <c r="C3" s="388"/>
      <c r="D3" s="388"/>
      <c r="E3" s="388"/>
      <c r="F3" s="388"/>
      <c r="G3" s="388"/>
      <c r="H3" s="388"/>
      <c r="I3" s="388"/>
      <c r="J3" s="388"/>
      <c r="K3" s="388"/>
    </row>
    <row r="4" spans="1:16">
      <c r="A4" s="388" t="s">
        <v>44</v>
      </c>
      <c r="B4" s="388"/>
      <c r="C4" s="388"/>
      <c r="D4" s="388"/>
      <c r="E4" s="388"/>
      <c r="F4" s="388"/>
      <c r="G4" s="388"/>
      <c r="H4" s="388"/>
      <c r="I4" s="388"/>
      <c r="J4" s="388"/>
      <c r="K4" s="388"/>
      <c r="N4" t="s">
        <v>239</v>
      </c>
    </row>
    <row r="5" spans="1:16">
      <c r="A5" s="15" t="s">
        <v>334</v>
      </c>
      <c r="B5" s="16"/>
      <c r="C5" s="16"/>
      <c r="D5" s="16"/>
      <c r="E5" s="16"/>
      <c r="F5" s="16"/>
      <c r="G5" s="16"/>
      <c r="H5" s="16"/>
      <c r="I5" s="16"/>
      <c r="J5" s="16"/>
      <c r="K5" s="16"/>
      <c r="N5" t="s">
        <v>240</v>
      </c>
      <c r="O5" s="17">
        <f>'[3]NIVELES DE CUSTODIA'!O9</f>
        <v>158.7777777777778</v>
      </c>
      <c r="P5" s="18">
        <f t="shared" ref="P5:P11" si="0">SUM(O5/O$12)*100</f>
        <v>1.6341046444478753</v>
      </c>
    </row>
    <row r="6" spans="1:16">
      <c r="N6" t="s">
        <v>241</v>
      </c>
      <c r="O6" s="17">
        <f>'[3]NIVELES DE CUSTODIA'!Q9</f>
        <v>279.61111111111109</v>
      </c>
      <c r="P6" s="18">
        <f t="shared" si="0"/>
        <v>2.8776937283086617</v>
      </c>
    </row>
    <row r="7" spans="1:16" ht="16.5" customHeight="1">
      <c r="N7" t="s">
        <v>242</v>
      </c>
      <c r="O7" s="17">
        <f>'[3]NIVELES DE CUSTODIA'!M9</f>
        <v>3.3333333333333335</v>
      </c>
      <c r="P7" s="18">
        <f t="shared" si="0"/>
        <v>3.4305905761676872E-2</v>
      </c>
    </row>
    <row r="8" spans="1:16" ht="16.5" customHeight="1">
      <c r="N8" t="s">
        <v>243</v>
      </c>
      <c r="O8" s="17">
        <f>'[3]NIVELES DE CUSTODIA'!S9</f>
        <v>268.11111111111114</v>
      </c>
      <c r="P8" s="18">
        <f t="shared" si="0"/>
        <v>2.7593383534308766</v>
      </c>
    </row>
    <row r="9" spans="1:16" ht="16.5" customHeight="1">
      <c r="N9" t="s">
        <v>244</v>
      </c>
      <c r="O9" s="17">
        <f>'[3]NIVELES DE CUSTODIA'!K9</f>
        <v>1952</v>
      </c>
      <c r="P9" s="18">
        <f t="shared" si="0"/>
        <v>20.089538414037978</v>
      </c>
    </row>
    <row r="10" spans="1:16" ht="16.5" customHeight="1">
      <c r="N10" t="s">
        <v>245</v>
      </c>
      <c r="O10" s="17">
        <f>'[3]NIVELES DE CUSTODIA'!G9</f>
        <v>3475.666666666667</v>
      </c>
      <c r="P10" s="18">
        <f t="shared" si="0"/>
        <v>35.770767937700477</v>
      </c>
    </row>
    <row r="11" spans="1:16" ht="16.5" customHeight="1">
      <c r="N11" t="s">
        <v>246</v>
      </c>
      <c r="O11" s="17">
        <f>'[3]NIVELES DE CUSTODIA'!I9</f>
        <v>3579.0000000000005</v>
      </c>
      <c r="P11" s="18">
        <f t="shared" si="0"/>
        <v>36.834251016312464</v>
      </c>
    </row>
    <row r="12" spans="1:16" ht="16.5" customHeight="1">
      <c r="N12" t="s">
        <v>247</v>
      </c>
      <c r="O12" s="17">
        <f>SUM(O5:O11)</f>
        <v>9716.5</v>
      </c>
    </row>
    <row r="13" spans="1:16" ht="16.5" customHeight="1"/>
    <row r="14" spans="1:16" ht="16.5" customHeight="1">
      <c r="N14" t="s">
        <v>248</v>
      </c>
    </row>
    <row r="15" spans="1:16" ht="16.5" customHeight="1">
      <c r="N15" t="s">
        <v>240</v>
      </c>
      <c r="O15" s="17">
        <f>'[3]NIVELES DE CUSTODIA'!O10</f>
        <v>26.833333333333336</v>
      </c>
      <c r="P15" s="18">
        <f>SUM(O15/O$22)*100</f>
        <v>0.54383930280476955</v>
      </c>
    </row>
    <row r="16" spans="1:16" ht="16.5" customHeight="1">
      <c r="N16" t="s">
        <v>241</v>
      </c>
      <c r="O16" s="17">
        <f>'[3]NIVELES DE CUSTODIA'!Q10</f>
        <v>76.555555555555543</v>
      </c>
      <c r="P16" s="18">
        <f t="shared" ref="P16:P21" si="1">SUM(O16/O$22)*100</f>
        <v>1.5515746568632967</v>
      </c>
    </row>
    <row r="17" spans="14:16" ht="16.5" customHeight="1">
      <c r="N17" t="s">
        <v>242</v>
      </c>
      <c r="O17" s="17">
        <f>'[3]NIVELES DE CUSTODIA'!M10</f>
        <v>0</v>
      </c>
      <c r="P17" s="18">
        <f t="shared" si="1"/>
        <v>0</v>
      </c>
    </row>
    <row r="18" spans="14:16" ht="16.5" customHeight="1">
      <c r="N18" t="s">
        <v>243</v>
      </c>
      <c r="O18" s="17">
        <f>'[3]NIVELES DE CUSTODIA'!S10</f>
        <v>162.61111111111111</v>
      </c>
      <c r="P18" s="18">
        <f t="shared" si="1"/>
        <v>3.2956886942226928</v>
      </c>
    </row>
    <row r="19" spans="14:16" ht="16.5" customHeight="1">
      <c r="N19" t="s">
        <v>244</v>
      </c>
      <c r="O19" s="17">
        <f>'[3]NIVELES DE CUSTODIA'!K10</f>
        <v>1144.0555555555557</v>
      </c>
      <c r="P19" s="18">
        <f t="shared" si="1"/>
        <v>23.186920833661738</v>
      </c>
    </row>
    <row r="20" spans="14:16" ht="16.5" customHeight="1">
      <c r="N20" t="s">
        <v>245</v>
      </c>
      <c r="O20" s="17">
        <f>'[3]NIVELES DE CUSTODIA'!G10</f>
        <v>1964.1666666666667</v>
      </c>
      <c r="P20" s="18">
        <f t="shared" si="1"/>
        <v>39.808361388535459</v>
      </c>
    </row>
    <row r="21" spans="14:16" ht="16.5" customHeight="1">
      <c r="N21" t="s">
        <v>246</v>
      </c>
      <c r="O21" s="17">
        <f>'[3]NIVELES DE CUSTODIA'!I10</f>
        <v>1559.8333333333333</v>
      </c>
      <c r="P21" s="18">
        <f t="shared" si="1"/>
        <v>31.613615123912037</v>
      </c>
    </row>
    <row r="22" spans="14:16" ht="16.5" customHeight="1">
      <c r="N22" t="s">
        <v>249</v>
      </c>
      <c r="O22" s="17">
        <f>SUM(O15:O21)</f>
        <v>4934.0555555555557</v>
      </c>
      <c r="P22" s="18"/>
    </row>
    <row r="23" spans="14:16" ht="16.5" customHeight="1"/>
    <row r="24" spans="14:16" ht="16.5" customHeight="1">
      <c r="N24" t="s">
        <v>45</v>
      </c>
    </row>
    <row r="25" spans="14:16">
      <c r="N25" t="s">
        <v>240</v>
      </c>
      <c r="O25" s="17">
        <f>'[3]NIVELES DE CUSTODIA'!O29</f>
        <v>131.94444444444446</v>
      </c>
      <c r="P25" s="18">
        <f>SUM(O25/O$32)*100</f>
        <v>2.758933135077366</v>
      </c>
    </row>
    <row r="26" spans="14:16">
      <c r="N26" t="s">
        <v>241</v>
      </c>
      <c r="O26" s="17">
        <f>'[3]NIVELES DE CUSTODIA'!Q29</f>
        <v>203.05555555555554</v>
      </c>
      <c r="P26" s="18">
        <f t="shared" ref="P26:P31" si="2">SUM(O26/O$32)*100</f>
        <v>4.245852887876957</v>
      </c>
    </row>
    <row r="27" spans="14:16">
      <c r="N27" t="s">
        <v>242</v>
      </c>
      <c r="O27" s="17">
        <f>'[3]NIVELES DE CUSTODIA'!M29</f>
        <v>3.3333333333333335</v>
      </c>
      <c r="P27" s="18">
        <f t="shared" si="2"/>
        <v>6.9699363412480828E-2</v>
      </c>
    </row>
    <row r="28" spans="14:16">
      <c r="N28" t="s">
        <v>243</v>
      </c>
      <c r="O28" s="17">
        <f>'[3]NIVELES DE CUSTODIA'!S29</f>
        <v>105.50000000000001</v>
      </c>
      <c r="P28" s="18">
        <f t="shared" si="2"/>
        <v>2.2059848520050185</v>
      </c>
    </row>
    <row r="29" spans="14:16" ht="19.5" customHeight="1">
      <c r="N29" t="s">
        <v>244</v>
      </c>
      <c r="O29" s="17">
        <f>'[3]NIVELES DE CUSTODIA'!K29</f>
        <v>807.94444444444446</v>
      </c>
      <c r="P29" s="18">
        <f t="shared" si="2"/>
        <v>16.893964035128477</v>
      </c>
    </row>
    <row r="30" spans="14:16" ht="19.5" customHeight="1">
      <c r="N30" t="s">
        <v>245</v>
      </c>
      <c r="O30" s="17">
        <f>'[3]NIVELES DE CUSTODIA'!G29</f>
        <v>1511.5</v>
      </c>
      <c r="P30" s="18">
        <f t="shared" si="2"/>
        <v>31.60517633938943</v>
      </c>
    </row>
    <row r="31" spans="14:16" ht="19.5" customHeight="1">
      <c r="N31" t="s">
        <v>246</v>
      </c>
      <c r="O31" s="17">
        <f>'[3]NIVELES DE CUSTODIA'!I29</f>
        <v>2019.1666666666672</v>
      </c>
      <c r="P31" s="18">
        <f t="shared" si="2"/>
        <v>42.220389387110266</v>
      </c>
    </row>
    <row r="32" spans="14:16" ht="19.5" customHeight="1">
      <c r="N32" t="s">
        <v>249</v>
      </c>
      <c r="O32" s="17">
        <f>SUM(O25:O31)</f>
        <v>4782.4444444444453</v>
      </c>
    </row>
    <row r="33" spans="13:15" ht="19.5" customHeight="1"/>
    <row r="34" spans="13:15" ht="19.5" customHeight="1">
      <c r="O34" s="17">
        <f>SUM(O22,O32)</f>
        <v>9716.5</v>
      </c>
    </row>
    <row r="35" spans="13:15" ht="19.5" customHeight="1"/>
    <row r="36" spans="13:15" ht="19.5" customHeight="1"/>
    <row r="37" spans="13:15" ht="19.5" customHeight="1"/>
    <row r="38" spans="13:15" ht="19.5" customHeight="1"/>
    <row r="39" spans="13:15" ht="19.5" customHeight="1"/>
    <row r="40" spans="13:15" ht="19.5" customHeight="1"/>
    <row r="41" spans="13:15" ht="19.5" customHeight="1"/>
    <row r="42" spans="13:15" ht="19.5" customHeight="1">
      <c r="M42" s="223" t="s">
        <v>197</v>
      </c>
    </row>
    <row r="43" spans="13:15" ht="19.5" customHeight="1"/>
  </sheetData>
  <mergeCells count="3">
    <mergeCell ref="A2:K2"/>
    <mergeCell ref="A3:K3"/>
    <mergeCell ref="A4:K4"/>
  </mergeCells>
  <printOptions horizontalCentered="1"/>
  <pageMargins left="0.25" right="0.25" top="0.56000000000000005" bottom="0.75" header="0.3" footer="0.3"/>
  <pageSetup scale="95" orientation="portrait" r:id="rId1"/>
  <headerFooter>
    <oddHeader>&amp;C&amp;"-,Bold"DEPARTAMENTO DE CORRECCION Y REHABILITACION</oddHeader>
    <oddFooter>&amp;R&amp;8OFICINA DE DESARROLLO PROGRAMATICO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DEFINICION</vt:lpstr>
      <vt:lpstr>CONTACTO</vt:lpstr>
      <vt:lpstr>PROMEDIO</vt:lpstr>
      <vt:lpstr>TABLA PROMEDIO</vt:lpstr>
      <vt:lpstr>FUGAS</vt:lpstr>
      <vt:lpstr>FUGAS FEMENINA</vt:lpstr>
      <vt:lpstr>MUERTES</vt:lpstr>
      <vt:lpstr>MUERTES FEMENINA</vt:lpstr>
      <vt:lpstr>NIVELES DE CUSTODIA</vt:lpstr>
      <vt:lpstr>TABLA DE NIVELES DE CST.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zgonzalez</dc:creator>
  <cp:lastModifiedBy>zgonzalez</cp:lastModifiedBy>
  <cp:lastPrinted>2012-03-02T17:03:32Z</cp:lastPrinted>
  <dcterms:created xsi:type="dcterms:W3CDTF">2009-09-11T17:26:49Z</dcterms:created>
  <dcterms:modified xsi:type="dcterms:W3CDTF">2012-04-03T17:05:16Z</dcterms:modified>
</cp:coreProperties>
</file>