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9996" windowHeight="7740" tabRatio="718" activeTab="0"/>
  </bookViews>
  <sheets>
    <sheet name="13 REGIONES" sheetId="1" r:id="rId1"/>
    <sheet name="REGIONES Y PRECINTOS" sheetId="2" r:id="rId2"/>
    <sheet name="DELITOS Y MESES" sheetId="3" r:id="rId3"/>
    <sheet name="MUNICIPIOS" sheetId="4" r:id="rId4"/>
    <sheet name="MOTIVO Y SEXO" sheetId="5" r:id="rId5"/>
    <sheet name="EDAD &amp; SEXO" sheetId="6" r:id="rId6"/>
    <sheet name="TRIMESTRE" sheetId="7" r:id="rId7"/>
    <sheet name="CONTACTO" sheetId="8" r:id="rId8"/>
    <sheet name="DEFINICIÓN DELITOS TIPO I " sheetId="9" r:id="rId9"/>
  </sheets>
  <definedNames>
    <definedName name="_xlnm.Print_Area" localSheetId="0">'13 REGIONES'!#REF!</definedName>
    <definedName name="_xlnm.Print_Area" localSheetId="8">'DEFINICIÓN DELITOS TIPO I '!$A$1:$J$50</definedName>
    <definedName name="_xlnm.Print_Area" localSheetId="4">'MOTIVO Y SEXO'!$A$1:$R$19</definedName>
  </definedNames>
  <calcPr fullCalcOnLoad="1"/>
</workbook>
</file>

<file path=xl/sharedStrings.xml><?xml version="1.0" encoding="utf-8"?>
<sst xmlns="http://schemas.openxmlformats.org/spreadsheetml/2006/main" count="2447" uniqueCount="353">
  <si>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</si>
  <si>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</si>
  <si>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</si>
  <si>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</si>
  <si>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</si>
  <si>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</si>
  <si>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</si>
  <si>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</si>
  <si>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</si>
  <si>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</si>
  <si>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</si>
  <si>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</si>
  <si>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</si>
  <si>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</si>
  <si>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</si>
  <si>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</si>
  <si>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</si>
  <si>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</si>
  <si>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</si>
  <si>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</si>
  <si>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</si>
  <si>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</si>
  <si>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</si>
  <si>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</si>
  <si>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</si>
  <si>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</si>
  <si>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</si>
  <si>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</si>
  <si>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</si>
  <si>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</si>
  <si>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</si>
  <si>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</si>
  <si>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</si>
  <si>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</si>
  <si>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</si>
  <si>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</si>
  <si>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</si>
  <si>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</si>
  <si>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</si>
  <si>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</si>
  <si>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</si>
  <si>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</si>
  <si>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</si>
  <si>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</si>
  <si>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</si>
  <si>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</si>
  <si>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</si>
  <si>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</si>
  <si>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</si>
  <si>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</si>
  <si>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</si>
  <si>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</si>
  <si>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</si>
  <si>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</si>
  <si>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</si>
  <si>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</si>
  <si>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</si>
  <si>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</si>
  <si>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</si>
  <si>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</si>
  <si>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</si>
  <si>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</si>
  <si>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</si>
  <si>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</si>
  <si>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</si>
  <si>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</si>
  <si>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</si>
  <si>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</si>
  <si>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</si>
  <si>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</si>
  <si>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</si>
  <si>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</si>
  <si>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</si>
  <si>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</si>
  <si>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</si>
  <si>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</si>
  <si>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</si>
  <si>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</si>
  <si>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</si>
  <si>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</si>
  <si>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</si>
  <si>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</si>
  <si>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</si>
  <si>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</si>
  <si>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</si>
  <si>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</si>
  <si>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</si>
  <si>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</si>
  <si>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</si>
  <si>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</si>
  <si>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</si>
  <si>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</si>
  <si>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</si>
  <si>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</si>
  <si>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</si>
  <si>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</si>
  <si>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</si>
  <si>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</si>
  <si>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</si>
  <si>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</si>
  <si>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</si>
  <si>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</si>
  <si>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</si>
  <si>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</si>
  <si>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</si>
  <si>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</si>
  <si>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</si>
  <si>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</si>
  <si>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</si>
  <si>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</si>
  <si>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</si>
  <si>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</si>
  <si>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</si>
  <si>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</si>
  <si>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</si>
  <si>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</si>
  <si>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</si>
  <si>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</si>
  <si>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</si>
  <si>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</si>
  <si>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</si>
  <si>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</si>
  <si>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</si>
  <si>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</si>
  <si>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</si>
  <si>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</si>
  <si>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</si>
  <si>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</si>
  <si>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</si>
  <si>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</si>
  <si>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</si>
  <si>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</si>
  <si>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</si>
  <si>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</si>
  <si>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</si>
  <si>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</si>
  <si>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</si>
  <si>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</si>
  <si>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</si>
  <si>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</si>
  <si>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</si>
  <si>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</si>
  <si>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</si>
  <si>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</si>
  <si>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</si>
  <si>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</si>
  <si>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</si>
  <si>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</si>
  <si>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</si>
  <si>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</si>
  <si>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</si>
  <si>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</si>
  <si>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</si>
  <si>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</si>
  <si>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</si>
  <si>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</si>
  <si>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</si>
  <si>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</si>
  <si>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</si>
  <si>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</si>
  <si>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</si>
  <si>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Dirección postal:</t>
  </si>
  <si>
    <t>P.O Box 70166 San Juan PR 00936</t>
  </si>
  <si>
    <t>Dirección física:</t>
  </si>
  <si>
    <t>Ave F.D. Roosevelt 601  Cuartel General,  San Juan PR 00936-8166</t>
  </si>
  <si>
    <t>Teléfono (o tel. directo):</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</si>
  <si>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</si>
  <si>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</si>
  <si>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</si>
  <si>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</si>
  <si>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</si>
  <si>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</si>
  <si>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</si>
  <si>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</si>
  <si>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</si>
  <si>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</si>
  <si>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</si>
  <si>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</si>
  <si>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</si>
  <si>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</si>
  <si>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</si>
  <si>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</si>
  <si>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</si>
  <si>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</si>
  <si>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</si>
  <si>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</si>
  <si>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</si>
  <si>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 xml:space="preserve">Este informe tiene como base el artículo 5(q) de la Ley Núm. 53 de 10 de junio de 1996, según enmendada.  Este  artículo establece que se aseurará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</si>
  <si>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</si>
  <si>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</si>
  <si>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</si>
  <si>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</si>
  <si>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t xml:space="preserve"> fuerza o contra la voluntad de la persona cuando la víctima es incapaz de dar su consentimiento</t>
  </si>
  <si>
    <t xml:space="preserve"> debido a su incapacidad mental o física temporal o permanente (o debido a su juventud.)</t>
  </si>
  <si>
    <t>que se encuentra bajo el control, custodia o cuidado de otra  persona mediante la fuerza o amenaza</t>
  </si>
  <si>
    <t>de fuerza o violencia y/o poner a la víctima  en temor de daño inmediato.</t>
  </si>
  <si>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</si>
  <si>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</si>
  <si>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</si>
  <si>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</si>
  <si>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</si>
  <si>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</si>
  <si>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</si>
  <si>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</si>
  <si>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</si>
  <si>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2.  Violación a la Fuerza</t>
  </si>
  <si>
    <t xml:space="preserve">1.  Asesinato y Homicidio Voluntario </t>
  </si>
  <si>
    <t>RELACION DE DELITOS TIPO I INFORMADOS EN LA REGION DE SAN JUAN</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</si>
  <si>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</si>
  <si>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</si>
  <si>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</si>
  <si>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</si>
  <si>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</si>
  <si>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</si>
  <si>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</si>
  <si>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</si>
  <si>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</si>
  <si>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</si>
  <si>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</si>
  <si>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</si>
  <si>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</si>
  <si>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 xml:space="preserve">Total </t>
  </si>
  <si>
    <t>Pelea</t>
  </si>
  <si>
    <t>Pasional</t>
  </si>
  <si>
    <t>Violencia 
Doméstica</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</si>
  <si>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</si>
  <si>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</si>
  <si>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</si>
  <si>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</si>
  <si>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</si>
  <si>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</si>
  <si>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</si>
  <si>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</si>
  <si>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</si>
  <si>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</si>
  <si>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</si>
  <si>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</si>
  <si>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</si>
  <si>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</si>
  <si>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</si>
  <si>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</si>
  <si>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</si>
  <si>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</si>
  <si>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</si>
  <si>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</si>
  <si>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</si>
  <si>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</si>
  <si>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</si>
  <si>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</si>
  <si>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</si>
  <si>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</si>
  <si>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</si>
  <si>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</si>
  <si>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</si>
  <si>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t>
  </si>
  <si>
    <t>TRIMESTRES</t>
  </si>
  <si>
    <t>Puerto Rico</t>
  </si>
  <si>
    <t>AÑO</t>
  </si>
  <si>
    <t>ENE-MAR</t>
  </si>
  <si>
    <t>ABR-JUN</t>
  </si>
  <si>
    <t>JUL-SEP</t>
  </si>
  <si>
    <t>OCT-DIC</t>
  </si>
  <si>
    <t>TOTAL DELITOS TIPO I</t>
  </si>
  <si>
    <t>CAMBIO</t>
  </si>
  <si>
    <t>ASESINATOS, HOMICIDIOS VOLUNTARIOS</t>
  </si>
  <si>
    <t>VIOLACION POR LA FUERZA</t>
  </si>
  <si>
    <t>ROBOS</t>
  </si>
  <si>
    <t>AGRESION AGRAVADA</t>
  </si>
  <si>
    <t>ESCALAMIENTO</t>
  </si>
  <si>
    <t>APROPIACION ILEGAL</t>
  </si>
  <si>
    <t>HURTO DE AUTO</t>
  </si>
  <si>
    <t>Asesinato,</t>
  </si>
  <si>
    <t>Homicidio</t>
  </si>
  <si>
    <t>Violación por</t>
  </si>
  <si>
    <t>la Fuerza</t>
  </si>
  <si>
    <t>Agresión</t>
  </si>
  <si>
    <t>Agravada</t>
  </si>
  <si>
    <t>Escalamiento</t>
  </si>
  <si>
    <t>Apropiación</t>
  </si>
  <si>
    <t>Ilegal</t>
  </si>
  <si>
    <t>Hurto de</t>
  </si>
  <si>
    <t>Auto</t>
  </si>
  <si>
    <t>REGION DE SAN JUAN</t>
  </si>
  <si>
    <t>REGION DE ARECIBO</t>
  </si>
  <si>
    <t>REGION DE PONCE</t>
  </si>
  <si>
    <t>REGION DE HUMACAO</t>
  </si>
  <si>
    <t>REGION DE MAYAGUEZ</t>
  </si>
  <si>
    <t>REGION DE CAGUAS</t>
  </si>
  <si>
    <t xml:space="preserve">                                                                                                                                                                                                                                                                                                                                                                                                                                                                                                                                                                                                                                                                                                                                                                                                                                                                                                                                                                                                                                                                                                                                                                                                                                                                                                                    </t>
  </si>
  <si>
    <t>REGION DE BAYAMON</t>
  </si>
  <si>
    <t>REGION DE CAROLINA</t>
  </si>
  <si>
    <t>REGION DE GUAYAMA</t>
  </si>
  <si>
    <t>REGION DE AGUADILLA</t>
  </si>
  <si>
    <t>REGION DE UTUADO</t>
  </si>
  <si>
    <t>REGION DE FAJARDO</t>
  </si>
  <si>
    <t xml:space="preserve">                                                                                                                                                                                                                                                                                                                                                                                                                  </t>
  </si>
  <si>
    <t>REGION DE AIBONITO</t>
  </si>
  <si>
    <t>ENE</t>
  </si>
  <si>
    <t>FEB</t>
  </si>
  <si>
    <t>MAR</t>
  </si>
  <si>
    <t>ABR</t>
  </si>
  <si>
    <t>MAY</t>
  </si>
  <si>
    <t>JUN</t>
  </si>
  <si>
    <t>JUL</t>
  </si>
  <si>
    <t>AGO</t>
  </si>
  <si>
    <t>SEP</t>
  </si>
  <si>
    <t>OCT</t>
  </si>
  <si>
    <t>NOV</t>
  </si>
  <si>
    <t>DIC</t>
  </si>
  <si>
    <t>TIPO I</t>
  </si>
  <si>
    <t>ASE</t>
  </si>
  <si>
    <t>HOM</t>
  </si>
  <si>
    <t>VIOL. POR</t>
  </si>
  <si>
    <t>FUERZA</t>
  </si>
  <si>
    <t>ROBO</t>
  </si>
  <si>
    <t>AGR.</t>
  </si>
  <si>
    <t>GRAVE</t>
  </si>
  <si>
    <t>ESC.</t>
  </si>
  <si>
    <t>APR.</t>
  </si>
  <si>
    <t>ILEGAL</t>
  </si>
  <si>
    <t>HURTO</t>
  </si>
  <si>
    <t>AUTO</t>
  </si>
  <si>
    <t>REGION  DE HUMACAO</t>
  </si>
  <si>
    <t>(787) 793-1234 xt. 3115</t>
  </si>
  <si>
    <t>Hato Rey E
Este</t>
  </si>
  <si>
    <t>Hato Rey O
Oeste</t>
  </si>
  <si>
    <t>Acumulado al 30 de septiembre</t>
  </si>
  <si>
    <t>Año 2014-2015</t>
  </si>
  <si>
    <t xml:space="preserve">   Mes del 1 al 30 de septiembre </t>
  </si>
  <si>
    <t>Trata Humana</t>
  </si>
  <si>
    <t>Trata Hum.</t>
  </si>
  <si>
    <t>TRATA</t>
  </si>
  <si>
    <t>HUMANA</t>
  </si>
  <si>
    <t>Trata</t>
  </si>
  <si>
    <t>Humana</t>
  </si>
  <si>
    <t xml:space="preserve">Trata </t>
  </si>
  <si>
    <t>8 de octubre de 2015</t>
  </si>
  <si>
    <t>cancelaran sellos. La primera  pagina $1.50 y paginas adiccionales .25</t>
  </si>
  <si>
    <r>
      <t xml:space="preserve">Definición-  </t>
    </r>
    <r>
      <rPr>
        <sz val="13"/>
        <color indexed="8"/>
        <rFont val="Times New Roman"/>
        <family val="1"/>
      </rPr>
      <t>La cópula con una persona, a la fuerza y/o contra la voluntad de esa persona; o no a la</t>
    </r>
  </si>
  <si>
    <t>3.  Trata Humana</t>
  </si>
  <si>
    <r>
      <t>Definición-</t>
    </r>
    <r>
      <rPr>
        <sz val="13"/>
        <color indexed="8"/>
        <rFont val="Times New Roman"/>
        <family val="1"/>
      </rPr>
      <t xml:space="preserve"> La captación, el traslado, el transporte, la acogida o la recepción de una persona</t>
    </r>
  </si>
  <si>
    <t>utilizando la violencia, la amenaza, el rapto, el abuso de poder u otros elementos de coacción</t>
  </si>
  <si>
    <t>con el fin de someterla a la explotación sexual comercial o a la servidumbre involuntaria.</t>
  </si>
  <si>
    <t>Con el propósito del lucro propio.</t>
  </si>
  <si>
    <t>4.  Robo</t>
  </si>
  <si>
    <r>
      <t>Definición-</t>
    </r>
    <r>
      <rPr>
        <sz val="13"/>
        <color indexed="8"/>
        <rFont val="Times New Roman"/>
        <family val="1"/>
      </rPr>
      <t xml:space="preserve"> Llevarse o intentar llevarse cualquier cosa de valor, en circunstancias deconfrontación, </t>
    </r>
  </si>
  <si>
    <t>5.  Agresión Grave</t>
  </si>
  <si>
    <r>
      <t xml:space="preserve">Definición – </t>
    </r>
    <r>
      <rPr>
        <sz val="13"/>
        <color indexed="8"/>
        <rFont val="Times New Roman"/>
        <family val="1"/>
      </rPr>
      <t>Un ataque ilícito de una persona contra otra en la cual el agresor utiliza un arma o la</t>
    </r>
  </si>
  <si>
    <t>6.  Escalamiento/Allanamiento de Morada</t>
  </si>
  <si>
    <t>7.  Apropiación Ilegal</t>
  </si>
  <si>
    <t>8.  Hurto de Auto</t>
  </si>
  <si>
    <t>Estadistico II</t>
  </si>
  <si>
    <t>TRATA HUMANA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</si>
</sst>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62">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b/>
      <i/>
      <sz val="12"/>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sz val="13"/>
      <color theme="1"/>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color indexed="63"/>
      </top>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style="medium"/>
      <top style="medium"/>
      <bottom style="dashed"/>
    </border>
    <border>
      <left style="medium"/>
      <right style="medium"/>
      <top style="dashed"/>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right/>
      <top style="medium"/>
      <bottom/>
    </border>
    <border>
      <left style="medium"/>
      <right style="medium"/>
      <top style="dashed"/>
      <bottom style="medium"/>
    </border>
    <border>
      <left style="medium"/>
      <right style="medium"/>
      <top>
        <color indexed="63"/>
      </top>
      <bottom style="dashed"/>
    </border>
    <border>
      <left style="thin"/>
      <right style="thin"/>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style="thick"/>
      <bottom style="thick"/>
    </border>
    <border>
      <left style="thick"/>
      <right>
        <color indexed="63"/>
      </right>
      <top>
        <color indexed="63"/>
      </top>
      <bottom>
        <color indexed="63"/>
      </bottom>
    </border>
    <border>
      <left style="thick"/>
      <right>
        <color indexed="63"/>
      </right>
      <top style="thick"/>
      <bottom style="thick"/>
    </border>
    <border>
      <left style="medium"/>
      <right style="thick"/>
      <top style="medium"/>
      <bottom style="medium"/>
    </border>
    <border>
      <left>
        <color indexed="63"/>
      </left>
      <right style="thick"/>
      <top style="medium"/>
      <bottom style="medium"/>
    </border>
    <border>
      <left style="medium"/>
      <right style="thin"/>
      <top/>
      <bottom style="thin"/>
    </border>
    <border>
      <left/>
      <right style="thin"/>
      <top/>
      <bottom style="thin"/>
    </border>
    <border>
      <left style="thin"/>
      <right style="thick"/>
      <top/>
      <bottom style="thin"/>
    </border>
    <border>
      <left style="medium"/>
      <right style="thin"/>
      <top style="thin"/>
      <bottom style="thin"/>
    </border>
    <border>
      <left/>
      <right style="thin"/>
      <top style="thin"/>
      <bottom style="thin"/>
    </border>
    <border>
      <left style="thin"/>
      <right style="thick"/>
      <top style="thin"/>
      <bottom style="thin"/>
    </border>
    <border>
      <left style="medium"/>
      <right style="thin"/>
      <top style="thin"/>
      <bottom style="medium"/>
    </border>
    <border>
      <left/>
      <right style="thin"/>
      <top style="thin"/>
      <bottom style="medium"/>
    </border>
    <border>
      <left style="thin"/>
      <right style="thick"/>
      <top style="thin"/>
      <bottom style="medium"/>
    </border>
    <border>
      <left style="medium"/>
      <right/>
      <top style="medium"/>
      <bottom style="thin"/>
    </border>
    <border>
      <left style="medium"/>
      <right style="medium"/>
      <top style="medium"/>
      <bottom style="thin"/>
    </border>
    <border>
      <left style="thin"/>
      <right style="medium"/>
      <top style="medium"/>
      <bottom style="thin"/>
    </border>
    <border>
      <left style="medium"/>
      <right/>
      <top/>
      <bottom style="thin"/>
    </border>
    <border>
      <left style="thin"/>
      <right style="medium"/>
      <top style="thin"/>
      <bottom style="thin"/>
    </border>
    <border>
      <left style="medium"/>
      <right style="thin"/>
      <top style="thin"/>
      <bottom/>
    </border>
    <border>
      <left style="thin"/>
      <right style="medium"/>
      <top style="thin"/>
      <bottom/>
    </border>
    <border>
      <left style="thin"/>
      <right style="thick"/>
      <top style="medium"/>
      <bottom style="thin"/>
    </border>
    <border>
      <left style="thin"/>
      <right style="thick"/>
      <top style="thin"/>
      <bottom/>
    </border>
    <border>
      <left style="medium"/>
      <right style="medium"/>
      <top style="thin"/>
      <bottom style="thick"/>
    </border>
    <border>
      <left style="medium"/>
      <right/>
      <top style="thin"/>
      <bottom style="thick"/>
    </border>
    <border>
      <left style="medium"/>
      <right style="thin"/>
      <top style="thin"/>
      <bottom style="thick"/>
    </border>
    <border>
      <left style="thin"/>
      <right style="medium"/>
      <top style="thin"/>
      <bottom style="thick"/>
    </border>
    <border>
      <left style="thin"/>
      <right style="thick"/>
      <top style="thin"/>
      <bottom style="thick"/>
    </border>
    <border>
      <left style="thick"/>
      <right style="medium"/>
      <top style="medium"/>
      <bottom style="thin"/>
    </border>
    <border>
      <left style="thick"/>
      <right style="medium"/>
      <top style="thin"/>
      <bottom style="thin"/>
    </border>
    <border>
      <left style="thick"/>
      <right style="medium"/>
      <top style="thin"/>
      <bottom/>
    </border>
    <border>
      <left style="thick"/>
      <right style="medium"/>
      <top style="thin"/>
      <bottom style="thick"/>
    </border>
    <border>
      <left style="medium"/>
      <right style="thick"/>
      <top style="thick"/>
      <bottom style="thick"/>
    </border>
    <border>
      <left style="thick"/>
      <right style="thick"/>
      <top style="thick">
        <color theme="0" tint="-0.04997999966144562"/>
      </top>
      <bottom>
        <color indexed="63"/>
      </bottom>
    </border>
    <border>
      <left style="medium"/>
      <right style="medium"/>
      <top style="medium"/>
      <bottom style="dotted"/>
    </border>
    <border>
      <left>
        <color indexed="63"/>
      </left>
      <right style="medium"/>
      <top>
        <color indexed="63"/>
      </top>
      <bottom>
        <color indexed="63"/>
      </bottom>
    </border>
    <border>
      <left style="medium"/>
      <right style="medium"/>
      <top style="medium"/>
      <bottom style="hair"/>
    </border>
    <border>
      <left>
        <color indexed="63"/>
      </left>
      <right style="medium"/>
      <top style="medium"/>
      <bottom style="hair"/>
    </border>
    <border>
      <left>
        <color indexed="63"/>
      </left>
      <right>
        <color indexed="63"/>
      </right>
      <top style="medium"/>
      <bottom style="hair"/>
    </border>
    <border>
      <left>
        <color indexed="63"/>
      </left>
      <right style="medium"/>
      <top style="hair"/>
      <bottom style="hair"/>
    </border>
    <border>
      <left>
        <color indexed="63"/>
      </left>
      <right>
        <color indexed="63"/>
      </right>
      <top style="hair"/>
      <bottom style="hair"/>
    </border>
    <border>
      <left>
        <color indexed="63"/>
      </left>
      <right style="medium"/>
      <top style="hair"/>
      <bottom style="medium"/>
    </border>
    <border>
      <left>
        <color indexed="63"/>
      </left>
      <right>
        <color indexed="63"/>
      </right>
      <top style="hair"/>
      <bottom style="medium"/>
    </border>
    <border>
      <left style="thin"/>
      <right style="thin"/>
      <top style="thin"/>
      <bottom style="medium"/>
    </border>
    <border>
      <left style="medium"/>
      <right style="medium"/>
      <top style="thin"/>
      <bottom style="medium"/>
    </border>
    <border>
      <left/>
      <right style="medium"/>
      <top style="medium"/>
      <bottom>
        <color indexed="63"/>
      </bottom>
    </border>
    <border>
      <left style="medium"/>
      <right style="thin"/>
      <top style="medium"/>
      <bottom style="medium"/>
    </border>
    <border>
      <left style="thin"/>
      <right style="thick"/>
      <top style="medium"/>
      <bottom style="medium"/>
    </border>
    <border>
      <left style="medium"/>
      <right>
        <color indexed="63"/>
      </right>
      <top style="medium"/>
      <bottom>
        <color indexed="63"/>
      </bottom>
    </border>
    <border>
      <left/>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1"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54">
    <xf numFmtId="0" fontId="0" fillId="0" borderId="0" xfId="0"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xf>
    <xf numFmtId="182" fontId="0" fillId="0" borderId="0" xfId="0" applyNumberFormat="1" applyBorder="1" applyAlignment="1">
      <alignment/>
    </xf>
    <xf numFmtId="0" fontId="11" fillId="0" borderId="10" xfId="0" applyFont="1" applyBorder="1" applyAlignment="1">
      <alignment horizontal="center" vertical="center"/>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12" fillId="0" borderId="11" xfId="0" applyFont="1"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locked="0"/>
    </xf>
    <xf numFmtId="0" fontId="0" fillId="0" borderId="13" xfId="0" applyBorder="1" applyAlignment="1" applyProtection="1">
      <alignment/>
      <protection locked="0"/>
    </xf>
    <xf numFmtId="180" fontId="0" fillId="0" borderId="15" xfId="0" applyNumberFormat="1" applyBorder="1" applyAlignment="1" applyProtection="1">
      <alignment/>
      <protection/>
    </xf>
    <xf numFmtId="180" fontId="0" fillId="0" borderId="16" xfId="0" applyNumberFormat="1" applyBorder="1" applyAlignment="1" applyProtection="1">
      <alignment/>
      <protection locked="0"/>
    </xf>
    <xf numFmtId="180" fontId="0" fillId="0" borderId="15" xfId="0" applyNumberFormat="1" applyBorder="1" applyAlignment="1" applyProtection="1">
      <alignment/>
      <protection locked="0"/>
    </xf>
    <xf numFmtId="1" fontId="0" fillId="0" borderId="13" xfId="0" applyNumberFormat="1" applyBorder="1" applyAlignment="1" applyProtection="1">
      <alignment/>
      <protection/>
    </xf>
    <xf numFmtId="0" fontId="0" fillId="0" borderId="0" xfId="0" applyAlignment="1" applyProtection="1">
      <alignment/>
      <protection locked="0"/>
    </xf>
    <xf numFmtId="0" fontId="0" fillId="0" borderId="17" xfId="0" applyBorder="1" applyAlignment="1" applyProtection="1">
      <alignment/>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2"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protection locked="0"/>
    </xf>
    <xf numFmtId="0" fontId="12" fillId="0" borderId="11"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0" fillId="0" borderId="19" xfId="0" applyBorder="1" applyAlignment="1" applyProtection="1">
      <alignment/>
      <protection locked="0"/>
    </xf>
    <xf numFmtId="180" fontId="0" fillId="0" borderId="20" xfId="0" applyNumberFormat="1" applyBorder="1" applyAlignment="1" applyProtection="1">
      <alignment/>
      <protection locked="0"/>
    </xf>
    <xf numFmtId="180" fontId="0" fillId="0" borderId="21" xfId="0" applyNumberFormat="1" applyBorder="1" applyAlignment="1" applyProtection="1">
      <alignment/>
      <protection locked="0"/>
    </xf>
    <xf numFmtId="180" fontId="0" fillId="0" borderId="22" xfId="0" applyNumberFormat="1" applyBorder="1" applyAlignment="1" applyProtection="1">
      <alignment/>
      <protection locked="0"/>
    </xf>
    <xf numFmtId="0" fontId="0" fillId="0" borderId="23" xfId="0" applyBorder="1" applyAlignment="1" applyProtection="1">
      <alignment/>
      <protection locked="0"/>
    </xf>
    <xf numFmtId="0" fontId="0" fillId="0" borderId="17" xfId="0" applyFont="1" applyBorder="1" applyAlignment="1" applyProtection="1">
      <alignment/>
      <protection locked="0"/>
    </xf>
    <xf numFmtId="0" fontId="0" fillId="0" borderId="20" xfId="0" applyBorder="1" applyAlignment="1" applyProtection="1">
      <alignment/>
      <protection locked="0"/>
    </xf>
    <xf numFmtId="0" fontId="12" fillId="0" borderId="11" xfId="0" applyFont="1" applyBorder="1" applyAlignment="1" applyProtection="1" quotePrefix="1">
      <alignment horizontal="center" vertical="center"/>
      <protection locked="0"/>
    </xf>
    <xf numFmtId="0" fontId="12" fillId="0" borderId="18" xfId="0" applyFont="1" applyBorder="1" applyAlignment="1" applyProtection="1">
      <alignment horizontal="center"/>
      <protection locked="0"/>
    </xf>
    <xf numFmtId="0" fontId="12" fillId="0" borderId="24" xfId="0" applyFont="1" applyBorder="1" applyAlignment="1" applyProtection="1">
      <alignment horizontal="center" vertical="center"/>
      <protection locked="0"/>
    </xf>
    <xf numFmtId="0" fontId="0" fillId="33" borderId="13" xfId="0" applyFill="1" applyBorder="1" applyAlignment="1" applyProtection="1">
      <alignment/>
      <protection locked="0"/>
    </xf>
    <xf numFmtId="0" fontId="0" fillId="33" borderId="17" xfId="0" applyFill="1" applyBorder="1" applyAlignment="1" applyProtection="1">
      <alignment/>
      <protection locked="0"/>
    </xf>
    <xf numFmtId="0" fontId="0" fillId="33" borderId="14" xfId="0" applyFill="1" applyBorder="1" applyAlignment="1" applyProtection="1">
      <alignment/>
      <protection locked="0"/>
    </xf>
    <xf numFmtId="0" fontId="0" fillId="33" borderId="19" xfId="0" applyFill="1" applyBorder="1" applyAlignment="1" applyProtection="1">
      <alignment/>
      <protection locked="0"/>
    </xf>
    <xf numFmtId="180" fontId="0" fillId="0" borderId="15" xfId="0" applyNumberFormat="1" applyFont="1" applyBorder="1" applyAlignment="1" applyProtection="1">
      <alignment/>
      <protection locked="0"/>
    </xf>
    <xf numFmtId="0" fontId="12" fillId="0" borderId="20" xfId="0" applyFont="1" applyBorder="1" applyAlignment="1" applyProtection="1">
      <alignment horizontal="center"/>
      <protection locked="0"/>
    </xf>
    <xf numFmtId="0" fontId="12" fillId="0" borderId="11" xfId="0" applyFont="1" applyBorder="1" applyAlignment="1" applyProtection="1">
      <alignment horizontal="center" vertical="distributed"/>
      <protection locked="0"/>
    </xf>
    <xf numFmtId="180" fontId="13" fillId="0" borderId="15" xfId="0" applyNumberFormat="1" applyFont="1" applyBorder="1" applyAlignment="1" applyProtection="1">
      <alignment/>
      <protection locked="0"/>
    </xf>
    <xf numFmtId="0" fontId="0" fillId="0" borderId="13" xfId="0" applyFont="1" applyBorder="1" applyAlignment="1" applyProtection="1">
      <alignment/>
      <protection locked="0"/>
    </xf>
    <xf numFmtId="0" fontId="12" fillId="0" borderId="11" xfId="0" applyFont="1" applyBorder="1" applyAlignment="1" applyProtection="1" quotePrefix="1">
      <alignment horizontal="center"/>
      <protection locked="0"/>
    </xf>
    <xf numFmtId="0" fontId="0" fillId="0" borderId="13" xfId="0" applyBorder="1" applyAlignment="1" applyProtection="1" quotePrefix="1">
      <alignment horizontal="right"/>
      <protection locked="0"/>
    </xf>
    <xf numFmtId="0" fontId="1" fillId="0" borderId="11" xfId="0" applyFont="1" applyBorder="1" applyAlignment="1">
      <alignment horizontal="center"/>
    </xf>
    <xf numFmtId="0" fontId="0" fillId="0" borderId="11" xfId="0" applyBorder="1" applyAlignment="1">
      <alignment horizontal="center"/>
    </xf>
    <xf numFmtId="0" fontId="0" fillId="0" borderId="25" xfId="0" applyFont="1" applyBorder="1" applyAlignment="1">
      <alignment/>
    </xf>
    <xf numFmtId="0" fontId="0" fillId="0" borderId="26" xfId="0" applyBorder="1" applyAlignment="1">
      <alignment/>
    </xf>
    <xf numFmtId="0" fontId="0" fillId="0" borderId="25" xfId="0" applyBorder="1" applyAlignment="1">
      <alignment/>
    </xf>
    <xf numFmtId="0" fontId="0" fillId="0" borderId="26" xfId="0" applyFont="1" applyBorder="1" applyAlignment="1">
      <alignment/>
    </xf>
    <xf numFmtId="0" fontId="0" fillId="0" borderId="27" xfId="0" applyBorder="1" applyAlignment="1">
      <alignment/>
    </xf>
    <xf numFmtId="0" fontId="4" fillId="0" borderId="11" xfId="0" applyFont="1" applyBorder="1" applyAlignment="1">
      <alignment horizontal="center"/>
    </xf>
    <xf numFmtId="0" fontId="1" fillId="0" borderId="11"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28" xfId="0" applyFont="1" applyBorder="1" applyAlignment="1">
      <alignment horizontal="left" vertical="top" wrapText="1"/>
    </xf>
    <xf numFmtId="0" fontId="13" fillId="0" borderId="29" xfId="0" applyFont="1" applyBorder="1" applyAlignment="1">
      <alignment vertical="top" wrapText="1"/>
    </xf>
    <xf numFmtId="0" fontId="13" fillId="0" borderId="28" xfId="0" applyFont="1" applyBorder="1" applyAlignment="1">
      <alignment horizontal="left" vertical="top" wrapText="1"/>
    </xf>
    <xf numFmtId="0" fontId="13" fillId="0" borderId="30" xfId="0" applyFont="1" applyBorder="1" applyAlignment="1">
      <alignment vertical="top" wrapText="1"/>
    </xf>
    <xf numFmtId="0" fontId="10" fillId="0" borderId="31" xfId="0" applyFont="1" applyBorder="1" applyAlignment="1">
      <alignment horizontal="left" vertical="top" wrapText="1"/>
    </xf>
    <xf numFmtId="0" fontId="13" fillId="0" borderId="0" xfId="0" applyFont="1" applyBorder="1" applyAlignment="1">
      <alignment vertical="top" wrapText="1"/>
    </xf>
    <xf numFmtId="0" fontId="13" fillId="0" borderId="32" xfId="0" applyFont="1" applyBorder="1" applyAlignment="1">
      <alignment vertical="top" wrapText="1"/>
    </xf>
    <xf numFmtId="0" fontId="10" fillId="0" borderId="33" xfId="0" applyFont="1" applyBorder="1" applyAlignment="1">
      <alignment vertical="top" wrapText="1"/>
    </xf>
    <xf numFmtId="0" fontId="13" fillId="0" borderId="32" xfId="0" applyFont="1" applyBorder="1" applyAlignment="1">
      <alignment/>
    </xf>
    <xf numFmtId="0" fontId="13" fillId="0" borderId="34" xfId="0" applyFont="1" applyBorder="1" applyAlignment="1">
      <alignment horizontal="center" vertical="top" wrapText="1"/>
    </xf>
    <xf numFmtId="0" fontId="58"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32" xfId="0" applyFont="1" applyBorder="1" applyAlignment="1">
      <alignment horizontal="left"/>
    </xf>
    <xf numFmtId="0" fontId="13" fillId="0" borderId="0" xfId="0" applyFont="1" applyFill="1" applyBorder="1" applyAlignment="1">
      <alignment horizontal="left" wrapText="1"/>
    </xf>
    <xf numFmtId="0" fontId="13" fillId="0" borderId="32" xfId="0" applyFont="1" applyFill="1" applyBorder="1" applyAlignment="1">
      <alignment horizontal="left" wrapText="1"/>
    </xf>
    <xf numFmtId="0" fontId="13" fillId="0" borderId="31" xfId="0" applyFont="1" applyBorder="1" applyAlignment="1">
      <alignment horizontal="left" vertical="top" wrapText="1"/>
    </xf>
    <xf numFmtId="0" fontId="13" fillId="0" borderId="35" xfId="0" applyFont="1" applyBorder="1" applyAlignment="1">
      <alignment horizontal="left" vertical="top" wrapText="1"/>
    </xf>
    <xf numFmtId="0" fontId="11" fillId="0" borderId="36" xfId="0" applyFont="1" applyBorder="1" applyAlignment="1">
      <alignment/>
    </xf>
    <xf numFmtId="0" fontId="11" fillId="0" borderId="10" xfId="0" applyFont="1" applyBorder="1" applyAlignment="1">
      <alignment/>
    </xf>
    <xf numFmtId="0" fontId="11" fillId="0" borderId="37" xfId="0" applyFont="1" applyBorder="1" applyAlignment="1">
      <alignment/>
    </xf>
    <xf numFmtId="0" fontId="11" fillId="0" borderId="38" xfId="0" applyFont="1" applyBorder="1" applyAlignment="1">
      <alignment/>
    </xf>
    <xf numFmtId="0" fontId="59" fillId="0" borderId="0" xfId="57" applyFont="1" applyBorder="1">
      <alignment/>
      <protection/>
    </xf>
    <xf numFmtId="0" fontId="15" fillId="0" borderId="0" xfId="0" applyFont="1" applyBorder="1" applyAlignment="1">
      <alignment/>
    </xf>
    <xf numFmtId="0" fontId="60" fillId="0" borderId="0" xfId="57" applyFont="1" applyBorder="1" applyAlignment="1">
      <alignment horizontal="justify"/>
      <protection/>
    </xf>
    <xf numFmtId="0" fontId="60" fillId="0" borderId="0" xfId="57" applyFont="1" applyBorder="1" applyAlignment="1">
      <alignment/>
      <protection/>
    </xf>
    <xf numFmtId="0" fontId="0" fillId="0" borderId="12" xfId="0" applyBorder="1" applyAlignment="1" applyProtection="1">
      <alignment/>
      <protection/>
    </xf>
    <xf numFmtId="0" fontId="0" fillId="0" borderId="17" xfId="0" applyBorder="1" applyAlignment="1" applyProtection="1">
      <alignment/>
      <protection/>
    </xf>
    <xf numFmtId="0" fontId="0" fillId="0" borderId="17" xfId="0" applyBorder="1" applyAlignment="1" applyProtection="1">
      <alignment horizontal="right"/>
      <protection/>
    </xf>
    <xf numFmtId="0" fontId="0" fillId="0" borderId="20" xfId="0" applyBorder="1" applyAlignment="1" applyProtection="1">
      <alignment horizontal="right"/>
      <protection/>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19" fillId="0" borderId="0" xfId="0" applyFont="1" applyAlignment="1">
      <alignment/>
    </xf>
    <xf numFmtId="0" fontId="20" fillId="0" borderId="0" xfId="0" applyFont="1" applyAlignment="1">
      <alignment/>
    </xf>
    <xf numFmtId="0" fontId="0" fillId="0" borderId="39" xfId="0" applyFill="1" applyBorder="1" applyAlignment="1">
      <alignment horizontal="center"/>
    </xf>
    <xf numFmtId="0" fontId="0" fillId="0" borderId="39" xfId="0" applyBorder="1" applyAlignment="1">
      <alignment/>
    </xf>
    <xf numFmtId="0" fontId="0" fillId="0" borderId="40" xfId="0" applyBorder="1" applyAlignment="1">
      <alignment/>
    </xf>
    <xf numFmtId="0" fontId="1" fillId="0" borderId="15" xfId="0" applyFont="1" applyBorder="1" applyAlignment="1">
      <alignment horizontal="center"/>
    </xf>
    <xf numFmtId="0" fontId="0" fillId="0" borderId="15" xfId="0" applyBorder="1" applyAlignment="1">
      <alignment horizontal="center"/>
    </xf>
    <xf numFmtId="0" fontId="0" fillId="0" borderId="41" xfId="0" applyBorder="1" applyAlignment="1">
      <alignment/>
    </xf>
    <xf numFmtId="0" fontId="4" fillId="0" borderId="24" xfId="0" applyFont="1" applyBorder="1" applyAlignment="1">
      <alignment horizontal="center"/>
    </xf>
    <xf numFmtId="0" fontId="4" fillId="0" borderId="42" xfId="0" applyFont="1" applyBorder="1" applyAlignment="1">
      <alignment horizontal="center"/>
    </xf>
    <xf numFmtId="0" fontId="4" fillId="0" borderId="18" xfId="0" applyFont="1" applyBorder="1" applyAlignment="1">
      <alignment horizontal="center"/>
    </xf>
    <xf numFmtId="0" fontId="11" fillId="0" borderId="35" xfId="0" applyFont="1" applyBorder="1" applyAlignment="1">
      <alignment horizontal="center"/>
    </xf>
    <xf numFmtId="0" fontId="11" fillId="0" borderId="33" xfId="0" applyFont="1" applyBorder="1" applyAlignment="1">
      <alignment horizontal="center"/>
    </xf>
    <xf numFmtId="0" fontId="21" fillId="0" borderId="0" xfId="0" applyFont="1" applyAlignment="1">
      <alignment/>
    </xf>
    <xf numFmtId="0" fontId="21" fillId="0" borderId="43" xfId="0" applyFont="1" applyBorder="1" applyAlignment="1">
      <alignment horizontal="center" vertical="center" wrapText="1"/>
    </xf>
    <xf numFmtId="0" fontId="22" fillId="0" borderId="11" xfId="0" applyFont="1" applyBorder="1" applyAlignment="1">
      <alignment horizontal="center"/>
    </xf>
    <xf numFmtId="0" fontId="3" fillId="0" borderId="11" xfId="0" applyFont="1" applyBorder="1" applyAlignment="1">
      <alignment horizontal="center"/>
    </xf>
    <xf numFmtId="0" fontId="22" fillId="0" borderId="25" xfId="0" applyFont="1" applyBorder="1" applyAlignment="1">
      <alignment/>
    </xf>
    <xf numFmtId="0" fontId="0" fillId="0" borderId="43" xfId="0" applyBorder="1" applyAlignment="1">
      <alignment/>
    </xf>
    <xf numFmtId="0" fontId="22" fillId="0" borderId="26" xfId="0" applyFont="1" applyBorder="1" applyAlignment="1">
      <alignment/>
    </xf>
    <xf numFmtId="0" fontId="22" fillId="0" borderId="44" xfId="0" applyFont="1" applyBorder="1" applyAlignment="1">
      <alignment horizontal="right"/>
    </xf>
    <xf numFmtId="0" fontId="0" fillId="0" borderId="44" xfId="0" applyBorder="1" applyAlignment="1">
      <alignment/>
    </xf>
    <xf numFmtId="0" fontId="22" fillId="0" borderId="40" xfId="0" applyFont="1" applyBorder="1" applyAlignment="1">
      <alignment horizontal="right"/>
    </xf>
    <xf numFmtId="180" fontId="0" fillId="0" borderId="40" xfId="0" applyNumberFormat="1" applyBorder="1" applyAlignment="1">
      <alignment/>
    </xf>
    <xf numFmtId="0" fontId="22" fillId="0" borderId="26" xfId="0" applyFont="1" applyBorder="1" applyAlignment="1">
      <alignment horizontal="right"/>
    </xf>
    <xf numFmtId="0" fontId="21" fillId="0" borderId="15" xfId="0" applyFont="1" applyBorder="1" applyAlignment="1">
      <alignment horizontal="center" vertical="center" wrapText="1"/>
    </xf>
    <xf numFmtId="0" fontId="0" fillId="0" borderId="43" xfId="0" applyBorder="1" applyAlignment="1" applyProtection="1">
      <alignment/>
      <protection/>
    </xf>
    <xf numFmtId="0" fontId="0" fillId="0" borderId="44" xfId="0" applyBorder="1" applyAlignment="1" applyProtection="1">
      <alignment/>
      <protection/>
    </xf>
    <xf numFmtId="0" fontId="1" fillId="0" borderId="44" xfId="0" applyFont="1" applyBorder="1" applyAlignment="1" applyProtection="1" quotePrefix="1">
      <alignment horizontal="center"/>
      <protection/>
    </xf>
    <xf numFmtId="0" fontId="0" fillId="0" borderId="15" xfId="0" applyBorder="1" applyAlignment="1" applyProtection="1">
      <alignment/>
      <protection/>
    </xf>
    <xf numFmtId="0" fontId="12" fillId="0" borderId="44" xfId="0" applyFont="1" applyBorder="1" applyAlignment="1" applyProtection="1" quotePrefix="1">
      <alignment horizontal="center"/>
      <protection/>
    </xf>
    <xf numFmtId="0" fontId="12" fillId="0" borderId="44" xfId="0" applyFont="1" applyBorder="1" applyAlignment="1" applyProtection="1">
      <alignment horizontal="center"/>
      <protection/>
    </xf>
    <xf numFmtId="0" fontId="0" fillId="0" borderId="15" xfId="0" applyBorder="1" applyAlignment="1" applyProtection="1">
      <alignment horizontal="center"/>
      <protection/>
    </xf>
    <xf numFmtId="0" fontId="0" fillId="0" borderId="44" xfId="0" applyBorder="1" applyAlignment="1" applyProtection="1">
      <alignment horizontal="center"/>
      <protection/>
    </xf>
    <xf numFmtId="0" fontId="1" fillId="0" borderId="0" xfId="0" applyFont="1" applyAlignment="1" applyProtection="1">
      <alignment/>
      <protection locked="0"/>
    </xf>
    <xf numFmtId="0" fontId="0" fillId="0" borderId="43" xfId="0" applyBorder="1" applyAlignment="1" applyProtection="1">
      <alignment/>
      <protection locked="0"/>
    </xf>
    <xf numFmtId="0" fontId="0" fillId="0" borderId="44" xfId="0" applyBorder="1" applyAlignment="1" applyProtection="1">
      <alignment/>
      <protection locked="0"/>
    </xf>
    <xf numFmtId="0" fontId="1" fillId="0" borderId="44" xfId="0" applyFont="1" applyBorder="1" applyAlignment="1" applyProtection="1" quotePrefix="1">
      <alignment horizontal="center"/>
      <protection locked="0"/>
    </xf>
    <xf numFmtId="0" fontId="0" fillId="0" borderId="15" xfId="0" applyBorder="1" applyAlignment="1" applyProtection="1">
      <alignment/>
      <protection locked="0"/>
    </xf>
    <xf numFmtId="0" fontId="12" fillId="0" borderId="44" xfId="0"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44" xfId="0" applyBorder="1" applyAlignment="1" applyProtection="1">
      <alignment horizontal="center"/>
      <protection locked="0"/>
    </xf>
    <xf numFmtId="0" fontId="12" fillId="0" borderId="44" xfId="0" applyFont="1" applyBorder="1" applyAlignment="1" applyProtection="1" quotePrefix="1">
      <alignment horizontal="center"/>
      <protection locked="0"/>
    </xf>
    <xf numFmtId="0" fontId="1" fillId="0" borderId="0" xfId="0" applyFont="1" applyAlignment="1" applyProtection="1" quotePrefix="1">
      <alignment horizontal="left"/>
      <protection locked="0"/>
    </xf>
    <xf numFmtId="0" fontId="1" fillId="0" borderId="44" xfId="0" applyFont="1" applyBorder="1" applyAlignment="1" applyProtection="1">
      <alignment horizontal="center"/>
      <protection locked="0"/>
    </xf>
    <xf numFmtId="0" fontId="0" fillId="0" borderId="44" xfId="0" applyBorder="1" applyAlignment="1" applyProtection="1">
      <alignment horizontal="right"/>
      <protection locked="0"/>
    </xf>
    <xf numFmtId="0" fontId="1" fillId="0" borderId="44" xfId="0" applyFont="1" applyBorder="1" applyAlignment="1">
      <alignment horizontal="center"/>
    </xf>
    <xf numFmtId="0" fontId="2" fillId="0" borderId="11" xfId="0" applyFont="1" applyBorder="1" applyAlignment="1">
      <alignment horizontal="center"/>
    </xf>
    <xf numFmtId="0" fontId="0" fillId="0" borderId="0" xfId="0" applyAlignment="1">
      <alignment/>
    </xf>
    <xf numFmtId="0" fontId="0" fillId="0" borderId="0" xfId="0" applyAlignment="1">
      <alignment vertical="center"/>
    </xf>
    <xf numFmtId="0" fontId="0" fillId="0" borderId="45" xfId="0" applyBorder="1" applyAlignment="1">
      <alignment vertical="center"/>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4" fillId="0" borderId="49" xfId="0" applyFont="1" applyBorder="1" applyAlignment="1">
      <alignment horizontal="centerContinuous"/>
    </xf>
    <xf numFmtId="0" fontId="0" fillId="0" borderId="50" xfId="0" applyBorder="1" applyAlignment="1">
      <alignment/>
    </xf>
    <xf numFmtId="0" fontId="1" fillId="0" borderId="51" xfId="0" applyFont="1" applyBorder="1" applyAlignment="1">
      <alignment horizontal="center" vertical="center"/>
    </xf>
    <xf numFmtId="0" fontId="5" fillId="0" borderId="52" xfId="0" applyFont="1" applyBorder="1" applyAlignment="1">
      <alignment horizontal="center" vertical="center"/>
    </xf>
    <xf numFmtId="0" fontId="5" fillId="0" borderId="10" xfId="0" applyFont="1" applyBorder="1" applyAlignment="1">
      <alignment horizontal="center" vertical="center"/>
    </xf>
    <xf numFmtId="0" fontId="0" fillId="0" borderId="0" xfId="0" applyAlignment="1">
      <alignment horizontal="right"/>
    </xf>
    <xf numFmtId="0" fontId="1" fillId="0" borderId="49" xfId="0" applyFont="1" applyBorder="1" applyAlignment="1">
      <alignment/>
    </xf>
    <xf numFmtId="0" fontId="0" fillId="0" borderId="48" xfId="0" applyBorder="1" applyAlignment="1" quotePrefix="1">
      <alignment horizontal="fill"/>
    </xf>
    <xf numFmtId="0" fontId="6" fillId="0" borderId="53" xfId="0" applyFont="1" applyBorder="1" applyAlignment="1">
      <alignment horizontal="center" vertical="center"/>
    </xf>
    <xf numFmtId="0" fontId="4" fillId="0" borderId="49" xfId="0" applyFont="1" applyBorder="1" applyAlignment="1">
      <alignment horizontal="centerContinuous" vertical="center"/>
    </xf>
    <xf numFmtId="0" fontId="6" fillId="0" borderId="10" xfId="0" applyFont="1" applyBorder="1" applyAlignment="1">
      <alignment horizontal="center" vertical="center"/>
    </xf>
    <xf numFmtId="0" fontId="5" fillId="0" borderId="0" xfId="0" applyFont="1" applyAlignment="1">
      <alignment/>
    </xf>
    <xf numFmtId="0" fontId="1" fillId="0" borderId="54" xfId="0" applyFont="1" applyBorder="1" applyAlignment="1" quotePrefix="1">
      <alignment horizontal="left" vertical="center"/>
    </xf>
    <xf numFmtId="0" fontId="1" fillId="0" borderId="45" xfId="0" applyFont="1" applyBorder="1" applyAlignment="1">
      <alignment vertical="center"/>
    </xf>
    <xf numFmtId="0" fontId="5" fillId="0" borderId="49" xfId="0" applyFont="1" applyFill="1" applyBorder="1" applyAlignment="1">
      <alignment/>
    </xf>
    <xf numFmtId="180" fontId="5" fillId="0" borderId="49" xfId="0" applyNumberFormat="1" applyFont="1" applyFill="1" applyBorder="1" applyAlignment="1">
      <alignment/>
    </xf>
    <xf numFmtId="0" fontId="11" fillId="0" borderId="0" xfId="0" applyFont="1" applyAlignment="1">
      <alignment/>
    </xf>
    <xf numFmtId="0" fontId="11" fillId="0" borderId="52" xfId="0" applyFont="1" applyBorder="1" applyAlignment="1">
      <alignment/>
    </xf>
    <xf numFmtId="0" fontId="11" fillId="0" borderId="47" xfId="0" applyFont="1" applyBorder="1" applyAlignment="1">
      <alignment/>
    </xf>
    <xf numFmtId="0" fontId="11" fillId="0" borderId="54" xfId="0" applyFont="1" applyBorder="1" applyAlignment="1">
      <alignment/>
    </xf>
    <xf numFmtId="0" fontId="11" fillId="0" borderId="53" xfId="0" applyFont="1" applyBorder="1" applyAlignment="1">
      <alignment/>
    </xf>
    <xf numFmtId="0" fontId="11" fillId="0" borderId="45" xfId="0" applyFont="1" applyBorder="1" applyAlignment="1">
      <alignment/>
    </xf>
    <xf numFmtId="0" fontId="11" fillId="0" borderId="46" xfId="0" applyFont="1" applyBorder="1" applyAlignment="1">
      <alignment/>
    </xf>
    <xf numFmtId="0" fontId="4" fillId="0" borderId="54" xfId="0" applyFont="1" applyBorder="1" applyAlignment="1">
      <alignment horizontal="center"/>
    </xf>
    <xf numFmtId="0" fontId="4" fillId="0" borderId="52" xfId="0" applyFont="1" applyBorder="1" applyAlignment="1">
      <alignment horizontal="center"/>
    </xf>
    <xf numFmtId="0" fontId="4" fillId="0" borderId="0" xfId="0" applyFont="1" applyAlignment="1">
      <alignment horizontal="center"/>
    </xf>
    <xf numFmtId="0" fontId="4" fillId="0" borderId="36" xfId="0" applyFont="1" applyBorder="1" applyAlignment="1">
      <alignment horizontal="center" vertical="top"/>
    </xf>
    <xf numFmtId="0" fontId="4" fillId="0" borderId="10" xfId="0" applyFont="1" applyBorder="1" applyAlignment="1">
      <alignment horizontal="center" vertical="top"/>
    </xf>
    <xf numFmtId="0" fontId="4" fillId="0" borderId="45" xfId="0" applyFont="1" applyBorder="1" applyAlignment="1">
      <alignment horizontal="center" vertical="center"/>
    </xf>
    <xf numFmtId="0" fontId="4" fillId="0" borderId="55" xfId="0" applyFont="1" applyBorder="1" applyAlignment="1">
      <alignment horizontal="center" vertical="center"/>
    </xf>
    <xf numFmtId="0" fontId="4" fillId="0" borderId="10" xfId="0" applyFont="1" applyBorder="1" applyAlignment="1">
      <alignment horizontal="center" vertical="center"/>
    </xf>
    <xf numFmtId="0" fontId="4" fillId="0" borderId="55" xfId="0" applyFont="1" applyBorder="1" applyAlignment="1">
      <alignment horizontal="left" vertical="center"/>
    </xf>
    <xf numFmtId="0" fontId="4" fillId="0" borderId="45" xfId="0" applyFont="1" applyBorder="1" applyAlignment="1">
      <alignment horizontal="left" vertical="center"/>
    </xf>
    <xf numFmtId="0" fontId="4" fillId="0" borderId="0" xfId="0" applyFont="1" applyAlignment="1" quotePrefix="1">
      <alignment horizontal="left" vertical="center"/>
    </xf>
    <xf numFmtId="0" fontId="4" fillId="0" borderId="0" xfId="0" applyFont="1" applyAlignment="1">
      <alignment vertical="center"/>
    </xf>
    <xf numFmtId="0" fontId="4" fillId="0" borderId="47" xfId="0" applyFont="1" applyBorder="1" applyAlignment="1">
      <alignment/>
    </xf>
    <xf numFmtId="0" fontId="4" fillId="0" borderId="46" xfId="0" applyFont="1" applyBorder="1" applyAlignment="1">
      <alignment horizontal="center" vertical="center"/>
    </xf>
    <xf numFmtId="180" fontId="11" fillId="0" borderId="54" xfId="61" applyNumberFormat="1" applyFont="1" applyBorder="1" applyAlignment="1" quotePrefix="1">
      <alignment horizontal="right"/>
    </xf>
    <xf numFmtId="0" fontId="4" fillId="0" borderId="53" xfId="0" applyFont="1" applyBorder="1" applyAlignment="1" quotePrefix="1">
      <alignment horizontal="center" vertical="center"/>
    </xf>
    <xf numFmtId="0" fontId="11" fillId="0" borderId="52" xfId="0" applyFont="1" applyBorder="1" applyAlignment="1">
      <alignment horizontal="center" vertical="center"/>
    </xf>
    <xf numFmtId="0" fontId="11" fillId="0" borderId="55" xfId="0" applyFont="1" applyBorder="1" applyAlignment="1">
      <alignment/>
    </xf>
    <xf numFmtId="0" fontId="11" fillId="0" borderId="51" xfId="0" applyFont="1" applyBorder="1" applyAlignment="1">
      <alignment/>
    </xf>
    <xf numFmtId="0" fontId="4" fillId="0" borderId="53" xfId="0" applyFont="1" applyBorder="1" applyAlignment="1">
      <alignment horizontal="center" vertical="center"/>
    </xf>
    <xf numFmtId="0" fontId="11" fillId="0" borderId="52" xfId="0" applyFont="1" applyBorder="1" applyAlignment="1" quotePrefix="1">
      <alignment horizontal="right"/>
    </xf>
    <xf numFmtId="0" fontId="11" fillId="0" borderId="49" xfId="0" applyFont="1" applyFill="1" applyBorder="1" applyAlignment="1">
      <alignment/>
    </xf>
    <xf numFmtId="0" fontId="0" fillId="0" borderId="44" xfId="0" applyBorder="1" applyAlignment="1">
      <alignment horizontal="right"/>
    </xf>
    <xf numFmtId="0" fontId="0" fillId="0" borderId="15" xfId="0" applyBorder="1" applyAlignment="1">
      <alignment/>
    </xf>
    <xf numFmtId="0" fontId="0" fillId="0" borderId="40" xfId="0" applyBorder="1" applyAlignment="1">
      <alignment horizontal="right"/>
    </xf>
    <xf numFmtId="0" fontId="0" fillId="0" borderId="26" xfId="0" applyBorder="1" applyAlignment="1">
      <alignment horizontal="right"/>
    </xf>
    <xf numFmtId="0" fontId="10" fillId="0" borderId="44" xfId="0" applyFont="1" applyBorder="1" applyAlignment="1">
      <alignment horizontal="center"/>
    </xf>
    <xf numFmtId="0" fontId="6" fillId="0" borderId="0" xfId="0" applyFont="1" applyAlignment="1">
      <alignment/>
    </xf>
    <xf numFmtId="0" fontId="1" fillId="0" borderId="0" xfId="0" applyFont="1" applyAlignment="1">
      <alignment/>
    </xf>
    <xf numFmtId="180" fontId="11" fillId="0" borderId="55" xfId="61" applyNumberFormat="1" applyFont="1" applyBorder="1" applyAlignment="1" quotePrefix="1">
      <alignment horizontal="right"/>
    </xf>
    <xf numFmtId="180" fontId="11" fillId="0" borderId="53" xfId="61" applyNumberFormat="1" applyFont="1" applyBorder="1" applyAlignment="1" quotePrefix="1">
      <alignment horizontal="right"/>
    </xf>
    <xf numFmtId="180" fontId="11" fillId="0" borderId="10" xfId="61" applyNumberFormat="1" applyFont="1" applyBorder="1" applyAlignment="1" quotePrefix="1">
      <alignment horizontal="right"/>
    </xf>
    <xf numFmtId="0" fontId="4" fillId="0" borderId="10" xfId="0" applyFont="1" applyBorder="1" applyAlignment="1" quotePrefix="1">
      <alignment horizontal="center" vertical="center"/>
    </xf>
    <xf numFmtId="180" fontId="11" fillId="0" borderId="52" xfId="61" applyNumberFormat="1" applyFont="1" applyBorder="1" applyAlignment="1" quotePrefix="1">
      <alignment horizontal="right"/>
    </xf>
    <xf numFmtId="180" fontId="11" fillId="0" borderId="36" xfId="61" applyNumberFormat="1" applyFont="1" applyBorder="1" applyAlignment="1" quotePrefix="1">
      <alignment horizontal="right"/>
    </xf>
    <xf numFmtId="0" fontId="4" fillId="0" borderId="56" xfId="0" applyFont="1" applyBorder="1" applyAlignment="1">
      <alignment horizontal="center"/>
    </xf>
    <xf numFmtId="0" fontId="4" fillId="0" borderId="57" xfId="0" applyFont="1" applyBorder="1" applyAlignment="1">
      <alignment horizontal="center"/>
    </xf>
    <xf numFmtId="0" fontId="0" fillId="0" borderId="58" xfId="0" applyFont="1" applyBorder="1" applyAlignment="1">
      <alignment horizontal="center"/>
    </xf>
    <xf numFmtId="0" fontId="11" fillId="0" borderId="59" xfId="0" applyFont="1" applyBorder="1" applyAlignment="1">
      <alignment horizontal="center"/>
    </xf>
    <xf numFmtId="0" fontId="11" fillId="0" borderId="60" xfId="0" applyFont="1" applyBorder="1" applyAlignment="1">
      <alignment horizontal="center"/>
    </xf>
    <xf numFmtId="0" fontId="0" fillId="0" borderId="61" xfId="0" applyFont="1" applyBorder="1" applyAlignment="1">
      <alignment horizontal="center"/>
    </xf>
    <xf numFmtId="0" fontId="11" fillId="0" borderId="62" xfId="0" applyFont="1" applyBorder="1" applyAlignment="1">
      <alignment horizontal="center"/>
    </xf>
    <xf numFmtId="0" fontId="11" fillId="0" borderId="63" xfId="0" applyFont="1" applyBorder="1" applyAlignment="1">
      <alignment horizontal="center"/>
    </xf>
    <xf numFmtId="0" fontId="0" fillId="0" borderId="64" xfId="0" applyFont="1" applyBorder="1" applyAlignment="1">
      <alignment horizontal="center"/>
    </xf>
    <xf numFmtId="0" fontId="11" fillId="0" borderId="65" xfId="0" applyFont="1" applyBorder="1" applyAlignment="1">
      <alignment horizontal="center"/>
    </xf>
    <xf numFmtId="0" fontId="11" fillId="0" borderId="66" xfId="0" applyFont="1" applyBorder="1" applyAlignment="1">
      <alignment horizontal="center"/>
    </xf>
    <xf numFmtId="0" fontId="1" fillId="0" borderId="67" xfId="0" applyFont="1" applyBorder="1" applyAlignment="1">
      <alignment horizontal="center"/>
    </xf>
    <xf numFmtId="0" fontId="1" fillId="0" borderId="11" xfId="0" applyFont="1" applyBorder="1" applyAlignment="1">
      <alignment vertical="center" textRotation="90"/>
    </xf>
    <xf numFmtId="0" fontId="0" fillId="0" borderId="11" xfId="0" applyFont="1" applyBorder="1" applyAlignment="1">
      <alignment vertical="center" textRotation="90"/>
    </xf>
    <xf numFmtId="0" fontId="1" fillId="0" borderId="68" xfId="0" applyFont="1" applyBorder="1" applyAlignment="1">
      <alignment horizontal="center"/>
    </xf>
    <xf numFmtId="0" fontId="1" fillId="0" borderId="69" xfId="0" applyFont="1" applyBorder="1" applyAlignment="1">
      <alignment horizontal="center"/>
    </xf>
    <xf numFmtId="0" fontId="1" fillId="0" borderId="70" xfId="0" applyFont="1" applyBorder="1" applyAlignment="1">
      <alignment horizontal="center"/>
    </xf>
    <xf numFmtId="0" fontId="6" fillId="0" borderId="61" xfId="0" applyFont="1" applyBorder="1" applyAlignment="1">
      <alignment horizontal="center"/>
    </xf>
    <xf numFmtId="0" fontId="6" fillId="0" borderId="71" xfId="0" applyFont="1" applyBorder="1" applyAlignment="1">
      <alignment horizontal="center"/>
    </xf>
    <xf numFmtId="0" fontId="6" fillId="33" borderId="61" xfId="0" applyFont="1" applyFill="1" applyBorder="1" applyAlignment="1">
      <alignment horizontal="center"/>
    </xf>
    <xf numFmtId="0" fontId="6" fillId="0" borderId="72" xfId="0" applyFont="1" applyBorder="1" applyAlignment="1">
      <alignment horizontal="center"/>
    </xf>
    <xf numFmtId="0" fontId="6" fillId="0" borderId="73" xfId="0" applyFont="1" applyBorder="1" applyAlignment="1">
      <alignment horizontal="center"/>
    </xf>
    <xf numFmtId="0" fontId="0" fillId="0" borderId="56" xfId="0" applyFont="1" applyBorder="1" applyAlignment="1">
      <alignment vertical="center" textRotation="90"/>
    </xf>
    <xf numFmtId="0" fontId="1" fillId="0" borderId="74" xfId="0" applyFont="1" applyBorder="1" applyAlignment="1">
      <alignment horizontal="center"/>
    </xf>
    <xf numFmtId="0" fontId="6" fillId="0" borderId="63" xfId="0" applyFont="1" applyBorder="1" applyAlignment="1">
      <alignment horizontal="center"/>
    </xf>
    <xf numFmtId="0" fontId="6" fillId="0" borderId="75" xfId="0" applyFont="1" applyBorder="1" applyAlignment="1">
      <alignment horizontal="center"/>
    </xf>
    <xf numFmtId="0" fontId="1" fillId="0" borderId="76" xfId="0" applyFont="1" applyBorder="1" applyAlignment="1">
      <alignment horizontal="center"/>
    </xf>
    <xf numFmtId="0" fontId="1" fillId="0" borderId="77" xfId="0" applyFont="1" applyBorder="1" applyAlignment="1">
      <alignment horizontal="center"/>
    </xf>
    <xf numFmtId="0" fontId="6" fillId="0" borderId="78" xfId="0" applyFont="1" applyBorder="1" applyAlignment="1">
      <alignment horizontal="center"/>
    </xf>
    <xf numFmtId="0" fontId="6" fillId="0" borderId="79" xfId="0" applyFont="1" applyBorder="1" applyAlignment="1">
      <alignment horizontal="center"/>
    </xf>
    <xf numFmtId="0" fontId="6" fillId="0" borderId="80" xfId="0" applyFont="1" applyBorder="1" applyAlignment="1">
      <alignment horizontal="center"/>
    </xf>
    <xf numFmtId="0" fontId="4" fillId="0" borderId="81" xfId="0" applyFont="1" applyBorder="1" applyAlignment="1">
      <alignment horizontal="center"/>
    </xf>
    <xf numFmtId="0" fontId="11" fillId="0" borderId="82" xfId="0" applyFont="1" applyBorder="1" applyAlignment="1">
      <alignment horizontal="center"/>
    </xf>
    <xf numFmtId="0" fontId="11" fillId="0" borderId="83" xfId="0" applyFont="1" applyBorder="1" applyAlignment="1">
      <alignment horizontal="center"/>
    </xf>
    <xf numFmtId="0" fontId="11" fillId="0" borderId="84" xfId="0" applyFont="1" applyBorder="1" applyAlignment="1">
      <alignment horizontal="center"/>
    </xf>
    <xf numFmtId="0" fontId="0" fillId="0" borderId="12" xfId="0" applyFont="1" applyBorder="1" applyAlignment="1">
      <alignment vertical="center" textRotation="90"/>
    </xf>
    <xf numFmtId="180" fontId="11" fillId="0" borderId="51" xfId="0" applyNumberFormat="1" applyFont="1" applyBorder="1" applyAlignment="1">
      <alignment/>
    </xf>
    <xf numFmtId="180" fontId="11" fillId="0" borderId="52" xfId="0" applyNumberFormat="1" applyFont="1" applyBorder="1" applyAlignment="1">
      <alignment/>
    </xf>
    <xf numFmtId="180" fontId="11" fillId="0" borderId="38" xfId="0" applyNumberFormat="1" applyFont="1" applyBorder="1" applyAlignment="1">
      <alignment/>
    </xf>
    <xf numFmtId="180" fontId="11" fillId="0" borderId="49" xfId="61" applyNumberFormat="1" applyFont="1" applyFill="1" applyBorder="1" applyAlignment="1">
      <alignment horizontal="right"/>
    </xf>
    <xf numFmtId="0" fontId="1" fillId="0" borderId="37" xfId="0" applyFont="1" applyBorder="1" applyAlignment="1" quotePrefix="1">
      <alignment horizontal="left" vertical="center"/>
    </xf>
    <xf numFmtId="0" fontId="11" fillId="0" borderId="52" xfId="0" applyFont="1" applyFill="1" applyBorder="1" applyAlignment="1">
      <alignment/>
    </xf>
    <xf numFmtId="180" fontId="11" fillId="0" borderId="10" xfId="0" applyNumberFormat="1" applyFont="1" applyBorder="1" applyAlignment="1">
      <alignment/>
    </xf>
    <xf numFmtId="0" fontId="11" fillId="0" borderId="85" xfId="0" applyFont="1" applyBorder="1" applyAlignment="1">
      <alignment/>
    </xf>
    <xf numFmtId="180" fontId="11" fillId="0" borderId="86" xfId="0" applyNumberFormat="1" applyFont="1" applyBorder="1" applyAlignment="1">
      <alignment/>
    </xf>
    <xf numFmtId="180" fontId="11" fillId="0" borderId="36" xfId="0" applyNumberFormat="1" applyFont="1" applyBorder="1" applyAlignment="1">
      <alignment/>
    </xf>
    <xf numFmtId="180" fontId="11" fillId="0" borderId="54" xfId="0" applyNumberFormat="1" applyFont="1" applyBorder="1" applyAlignment="1">
      <alignment/>
    </xf>
    <xf numFmtId="180" fontId="11" fillId="0" borderId="47" xfId="0" applyNumberFormat="1" applyFont="1" applyBorder="1" applyAlignment="1">
      <alignment/>
    </xf>
    <xf numFmtId="180" fontId="11" fillId="0" borderId="55" xfId="0" applyNumberFormat="1" applyFont="1" applyBorder="1" applyAlignment="1">
      <alignment/>
    </xf>
    <xf numFmtId="180" fontId="11" fillId="0" borderId="46" xfId="0" applyNumberFormat="1" applyFont="1" applyBorder="1" applyAlignment="1">
      <alignment/>
    </xf>
    <xf numFmtId="0" fontId="0" fillId="0" borderId="11" xfId="0" applyFont="1" applyBorder="1" applyAlignment="1">
      <alignment horizontal="center"/>
    </xf>
    <xf numFmtId="0" fontId="0" fillId="0" borderId="43" xfId="0" applyNumberFormat="1" applyBorder="1" applyAlignment="1">
      <alignment/>
    </xf>
    <xf numFmtId="0" fontId="0" fillId="0" borderId="44" xfId="0" applyNumberFormat="1" applyBorder="1" applyAlignment="1">
      <alignment/>
    </xf>
    <xf numFmtId="0" fontId="13" fillId="0" borderId="15" xfId="0" applyFont="1" applyBorder="1" applyAlignment="1">
      <alignment/>
    </xf>
    <xf numFmtId="0" fontId="0" fillId="0" borderId="87" xfId="0" applyBorder="1" applyAlignment="1">
      <alignment/>
    </xf>
    <xf numFmtId="0" fontId="2" fillId="0" borderId="11" xfId="0" applyFon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180" fontId="0" fillId="0" borderId="40" xfId="0" applyNumberFormat="1" applyFill="1" applyBorder="1" applyAlignment="1">
      <alignment/>
    </xf>
    <xf numFmtId="0" fontId="0" fillId="0" borderId="41" xfId="0" applyFill="1" applyBorder="1" applyAlignment="1">
      <alignment/>
    </xf>
    <xf numFmtId="0" fontId="0" fillId="0" borderId="25" xfId="0" applyNumberFormat="1" applyBorder="1" applyAlignment="1">
      <alignment/>
    </xf>
    <xf numFmtId="0" fontId="13" fillId="0" borderId="44" xfId="0" applyFont="1" applyBorder="1" applyAlignment="1">
      <alignment/>
    </xf>
    <xf numFmtId="0" fontId="0" fillId="0" borderId="27" xfId="0" applyNumberFormat="1" applyBorder="1" applyAlignment="1">
      <alignment/>
    </xf>
    <xf numFmtId="180" fontId="0" fillId="0" borderId="27" xfId="0" applyNumberFormat="1" applyBorder="1" applyAlignment="1">
      <alignment/>
    </xf>
    <xf numFmtId="0" fontId="60" fillId="0" borderId="0" xfId="57" applyFont="1" applyBorder="1" applyAlignment="1">
      <alignment horizontal="left"/>
      <protection/>
    </xf>
    <xf numFmtId="0" fontId="61" fillId="0" borderId="0" xfId="57" applyFont="1" applyBorder="1" applyAlignment="1">
      <alignment/>
      <protection/>
    </xf>
    <xf numFmtId="0" fontId="61" fillId="0" borderId="0" xfId="57" applyFont="1" applyBorder="1" applyAlignment="1">
      <alignment horizontal="left"/>
      <protection/>
    </xf>
    <xf numFmtId="0" fontId="17" fillId="0" borderId="0" xfId="0" applyFont="1" applyBorder="1" applyAlignment="1">
      <alignment/>
    </xf>
    <xf numFmtId="0" fontId="1" fillId="0" borderId="44" xfId="0"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horizontal="right"/>
      <protection/>
    </xf>
    <xf numFmtId="180" fontId="0" fillId="0" borderId="0" xfId="0" applyNumberFormat="1" applyBorder="1" applyAlignment="1" applyProtection="1">
      <alignment/>
      <protection/>
    </xf>
    <xf numFmtId="180" fontId="0" fillId="0" borderId="0" xfId="0" applyNumberFormat="1" applyBorder="1" applyAlignment="1" applyProtection="1">
      <alignment/>
      <protection locked="0"/>
    </xf>
    <xf numFmtId="180" fontId="0" fillId="0" borderId="88" xfId="0" applyNumberFormat="1" applyBorder="1" applyAlignment="1" applyProtection="1">
      <alignment/>
      <protection locked="0"/>
    </xf>
    <xf numFmtId="180" fontId="0" fillId="0" borderId="44" xfId="0" applyNumberFormat="1" applyBorder="1" applyAlignment="1" applyProtection="1">
      <alignment/>
      <protection locked="0"/>
    </xf>
    <xf numFmtId="0" fontId="1" fillId="0" borderId="44"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89" xfId="0" applyBorder="1" applyAlignment="1" applyProtection="1">
      <alignment horizontal="center"/>
      <protection locked="0"/>
    </xf>
    <xf numFmtId="180" fontId="0" fillId="0" borderId="89" xfId="0" applyNumberFormat="1" applyBorder="1" applyAlignment="1" applyProtection="1">
      <alignment/>
      <protection locked="0"/>
    </xf>
    <xf numFmtId="180" fontId="0" fillId="0" borderId="90" xfId="0" applyNumberFormat="1" applyBorder="1" applyAlignment="1" applyProtection="1">
      <alignment/>
      <protection locked="0"/>
    </xf>
    <xf numFmtId="180" fontId="0" fillId="0" borderId="91" xfId="0" applyNumberFormat="1" applyBorder="1" applyAlignment="1" applyProtection="1">
      <alignment/>
      <protection locked="0"/>
    </xf>
    <xf numFmtId="0" fontId="1" fillId="0" borderId="23" xfId="0" applyFont="1" applyBorder="1" applyAlignment="1" applyProtection="1">
      <alignment horizontal="center"/>
      <protection locked="0"/>
    </xf>
    <xf numFmtId="180" fontId="0" fillId="0" borderId="23" xfId="0" applyNumberFormat="1" applyBorder="1" applyAlignment="1" applyProtection="1">
      <alignment/>
      <protection locked="0"/>
    </xf>
    <xf numFmtId="180" fontId="0" fillId="0" borderId="92" xfId="0" applyNumberFormat="1" applyBorder="1" applyAlignment="1" applyProtection="1">
      <alignment/>
      <protection locked="0"/>
    </xf>
    <xf numFmtId="180" fontId="0" fillId="0" borderId="93" xfId="0" applyNumberFormat="1" applyBorder="1" applyAlignment="1" applyProtection="1">
      <alignment/>
      <protection locked="0"/>
    </xf>
    <xf numFmtId="0" fontId="0" fillId="0" borderId="22" xfId="0" applyBorder="1" applyAlignment="1" applyProtection="1">
      <alignment horizontal="center"/>
      <protection locked="0"/>
    </xf>
    <xf numFmtId="180" fontId="0" fillId="0" borderId="94" xfId="0" applyNumberFormat="1" applyBorder="1" applyAlignment="1" applyProtection="1">
      <alignment/>
      <protection locked="0"/>
    </xf>
    <xf numFmtId="180" fontId="0" fillId="0" borderId="95" xfId="0" applyNumberFormat="1" applyBorder="1" applyAlignment="1" applyProtection="1">
      <alignment/>
      <protection locked="0"/>
    </xf>
    <xf numFmtId="0" fontId="0" fillId="0" borderId="91" xfId="0" applyBorder="1" applyAlignment="1" applyProtection="1">
      <alignment/>
      <protection/>
    </xf>
    <xf numFmtId="0" fontId="0" fillId="0" borderId="89" xfId="0" applyBorder="1" applyAlignment="1" applyProtection="1">
      <alignment/>
      <protection locked="0"/>
    </xf>
    <xf numFmtId="0" fontId="0" fillId="0" borderId="91" xfId="0" applyBorder="1" applyAlignment="1" applyProtection="1">
      <alignment/>
      <protection locked="0"/>
    </xf>
    <xf numFmtId="0" fontId="0" fillId="0" borderId="93" xfId="0" applyBorder="1" applyAlignment="1" applyProtection="1">
      <alignment/>
      <protection/>
    </xf>
    <xf numFmtId="0" fontId="0" fillId="0" borderId="93" xfId="0" applyBorder="1" applyAlignment="1" applyProtection="1">
      <alignment/>
      <protection locked="0"/>
    </xf>
    <xf numFmtId="0" fontId="0" fillId="0" borderId="93" xfId="0" applyBorder="1" applyAlignment="1" applyProtection="1">
      <alignment horizontal="right"/>
      <protection/>
    </xf>
    <xf numFmtId="0" fontId="0" fillId="0" borderId="95" xfId="0" applyBorder="1" applyAlignment="1" applyProtection="1">
      <alignment horizontal="right"/>
      <protection/>
    </xf>
    <xf numFmtId="0" fontId="12" fillId="0" borderId="20" xfId="0" applyFont="1" applyBorder="1" applyAlignment="1" applyProtection="1">
      <alignment horizontal="center" vertical="center"/>
      <protection locked="0"/>
    </xf>
    <xf numFmtId="0" fontId="0" fillId="0" borderId="0" xfId="0" applyFill="1" applyBorder="1" applyAlignment="1">
      <alignment horizontal="center"/>
    </xf>
    <xf numFmtId="0" fontId="11" fillId="0" borderId="96" xfId="0" applyFont="1" applyBorder="1" applyAlignment="1">
      <alignment horizontal="center"/>
    </xf>
    <xf numFmtId="180" fontId="0" fillId="0" borderId="44" xfId="0" applyNumberFormat="1" applyBorder="1" applyAlignment="1">
      <alignment/>
    </xf>
    <xf numFmtId="180" fontId="0" fillId="0" borderId="26" xfId="0" applyNumberFormat="1" applyBorder="1" applyAlignment="1">
      <alignment/>
    </xf>
    <xf numFmtId="0" fontId="22" fillId="0" borderId="41" xfId="0" applyFont="1" applyBorder="1" applyAlignment="1">
      <alignment/>
    </xf>
    <xf numFmtId="0" fontId="22" fillId="0" borderId="43" xfId="0" applyFont="1" applyBorder="1" applyAlignment="1">
      <alignment/>
    </xf>
    <xf numFmtId="0" fontId="1" fillId="0" borderId="24" xfId="0" applyFont="1" applyBorder="1" applyAlignment="1">
      <alignment horizontal="center"/>
    </xf>
    <xf numFmtId="0" fontId="1" fillId="0" borderId="18" xfId="0" applyFont="1" applyBorder="1" applyAlignment="1">
      <alignment horizontal="center"/>
    </xf>
    <xf numFmtId="0" fontId="12" fillId="0" borderId="24" xfId="0" applyFont="1" applyBorder="1" applyAlignment="1">
      <alignment horizontal="center" wrapText="1"/>
    </xf>
    <xf numFmtId="0" fontId="12" fillId="0" borderId="57" xfId="0" applyFont="1" applyBorder="1" applyAlignment="1">
      <alignment horizontal="center"/>
    </xf>
    <xf numFmtId="0" fontId="1" fillId="0" borderId="12" xfId="0" applyFont="1" applyBorder="1" applyAlignment="1">
      <alignment horizontal="center"/>
    </xf>
    <xf numFmtId="0" fontId="1" fillId="0" borderId="24" xfId="0" applyFont="1" applyBorder="1" applyAlignment="1">
      <alignment horizontal="center" wrapText="1"/>
    </xf>
    <xf numFmtId="0" fontId="4" fillId="0" borderId="68" xfId="0" applyFont="1" applyBorder="1" applyAlignment="1">
      <alignment horizontal="center"/>
    </xf>
    <xf numFmtId="0" fontId="4" fillId="0" borderId="97" xfId="0" applyFont="1" applyBorder="1" applyAlignment="1">
      <alignment horizontal="center"/>
    </xf>
    <xf numFmtId="0" fontId="4" fillId="0" borderId="98" xfId="0" applyFont="1" applyBorder="1" applyAlignment="1">
      <alignment horizontal="center"/>
    </xf>
    <xf numFmtId="0" fontId="0" fillId="0" borderId="21" xfId="0"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21" fillId="0" borderId="43" xfId="0" applyFont="1" applyBorder="1" applyAlignment="1">
      <alignment horizontal="center" vertical="center" wrapText="1"/>
    </xf>
    <xf numFmtId="0" fontId="0" fillId="0" borderId="44" xfId="0" applyBorder="1" applyAlignment="1">
      <alignment horizontal="center" vertical="center" wrapText="1"/>
    </xf>
    <xf numFmtId="0" fontId="0" fillId="0" borderId="15" xfId="0" applyBorder="1" applyAlignment="1">
      <alignment horizontal="center" vertical="center" wrapText="1"/>
    </xf>
    <xf numFmtId="0" fontId="21" fillId="0" borderId="4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4" xfId="0" applyFont="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21" fillId="0" borderId="43" xfId="0" applyFont="1" applyBorder="1" applyAlignment="1">
      <alignment horizontal="center" vertical="center" wrapText="1" readingOrder="2"/>
    </xf>
    <xf numFmtId="0" fontId="21" fillId="0" borderId="44" xfId="0" applyFont="1" applyBorder="1" applyAlignment="1">
      <alignment horizontal="center" vertical="center" wrapText="1" readingOrder="2"/>
    </xf>
    <xf numFmtId="0" fontId="21" fillId="0" borderId="15" xfId="0" applyFont="1" applyBorder="1" applyAlignment="1">
      <alignment horizontal="center" vertical="center" wrapText="1" readingOrder="2"/>
    </xf>
    <xf numFmtId="0" fontId="21" fillId="0" borderId="101" xfId="0" applyFont="1" applyBorder="1" applyAlignment="1">
      <alignment horizontal="center" vertical="center" wrapText="1"/>
    </xf>
    <xf numFmtId="0" fontId="13" fillId="0" borderId="0" xfId="0" applyFont="1" applyBorder="1" applyAlignment="1">
      <alignment horizontal="left" vertical="top" wrapText="1"/>
    </xf>
    <xf numFmtId="0" fontId="13" fillId="0" borderId="32" xfId="0" applyFont="1" applyBorder="1" applyAlignment="1">
      <alignment horizontal="left" vertical="top" wrapText="1"/>
    </xf>
    <xf numFmtId="0" fontId="13" fillId="0" borderId="102" xfId="0" applyFont="1" applyBorder="1" applyAlignment="1">
      <alignment horizontal="left" vertical="top" wrapText="1"/>
    </xf>
    <xf numFmtId="0" fontId="13" fillId="0" borderId="59" xfId="0" applyFont="1" applyBorder="1" applyAlignment="1">
      <alignment horizontal="left" vertical="top" wrapText="1"/>
    </xf>
    <xf numFmtId="0" fontId="13" fillId="0" borderId="0" xfId="0" applyFont="1" applyBorder="1" applyAlignment="1">
      <alignment vertical="top" wrapText="1"/>
    </xf>
    <xf numFmtId="0" fontId="13" fillId="0" borderId="32" xfId="0" applyFont="1" applyBorder="1" applyAlignment="1">
      <alignment vertical="top" wrapText="1"/>
    </xf>
    <xf numFmtId="0" fontId="13" fillId="0" borderId="34" xfId="0" applyFont="1" applyBorder="1" applyAlignment="1">
      <alignment horizontal="left" vertical="top" wrapText="1"/>
    </xf>
    <xf numFmtId="0" fontId="13" fillId="0" borderId="34" xfId="0" applyFont="1" applyFill="1" applyBorder="1" applyAlignment="1">
      <alignment horizontal="left" wrapText="1"/>
    </xf>
    <xf numFmtId="0" fontId="13" fillId="0" borderId="0" xfId="0" applyFont="1" applyFill="1" applyBorder="1" applyAlignment="1">
      <alignment horizontal="left" wrapText="1"/>
    </xf>
    <xf numFmtId="0" fontId="13" fillId="0" borderId="32" xfId="0" applyFont="1" applyFill="1" applyBorder="1" applyAlignment="1">
      <alignment horizontal="left" wrapText="1"/>
    </xf>
    <xf numFmtId="0" fontId="60" fillId="0" borderId="0" xfId="57" applyFont="1" applyBorder="1" applyAlignment="1">
      <alignment horizontal="left"/>
      <protection/>
    </xf>
    <xf numFmtId="0" fontId="61" fillId="0" borderId="0" xfId="57" applyFont="1" applyBorder="1" applyAlignment="1">
      <alignment horizontal="left"/>
      <protection/>
    </xf>
    <xf numFmtId="0" fontId="17" fillId="0" borderId="0" xfId="0" applyFont="1" applyBorder="1" applyAlignment="1">
      <alignment horizontal="left"/>
    </xf>
    <xf numFmtId="0" fontId="16" fillId="0" borderId="0" xfId="57" applyFont="1" applyBorder="1" applyAlignment="1">
      <alignment/>
      <protection/>
    </xf>
    <xf numFmtId="0" fontId="61" fillId="0" borderId="0" xfId="57" applyFont="1" applyBorder="1" applyAlignment="1">
      <alignment/>
      <protection/>
    </xf>
    <xf numFmtId="0" fontId="60" fillId="0" borderId="0" xfId="57" applyFont="1" applyBorder="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534"/>
  <sheetViews>
    <sheetView tabSelected="1" zoomScale="75" zoomScaleNormal="75" zoomScalePageLayoutView="0" workbookViewId="0" topLeftCell="A1">
      <selection activeCell="A1" sqref="A1"/>
    </sheetView>
  </sheetViews>
  <sheetFormatPr defaultColWidth="9.140625" defaultRowHeight="12.75"/>
  <cols>
    <col min="1" max="1" width="10.8515625" style="0" customWidth="1"/>
    <col min="4" max="4" width="10.00390625" style="0" bestFit="1" customWidth="1"/>
    <col min="5" max="5" width="39.57421875" style="0" customWidth="1"/>
    <col min="6" max="6" width="10.28125" style="0" customWidth="1"/>
    <col min="7" max="7" width="10.7109375" style="0" customWidth="1"/>
    <col min="8" max="8" width="11.00390625" style="0" customWidth="1"/>
    <col min="9" max="9" width="11.57421875" style="0" customWidth="1"/>
    <col min="10" max="21" width="7.7109375" style="0" customWidth="1"/>
  </cols>
  <sheetData>
    <row r="1" spans="1:9" ht="25.5" customHeight="1" thickTop="1">
      <c r="A1" s="152"/>
      <c r="B1" s="153"/>
      <c r="C1" s="153"/>
      <c r="D1" s="153"/>
      <c r="E1" s="154" t="s">
        <v>207</v>
      </c>
      <c r="F1" s="153"/>
      <c r="G1" s="153"/>
      <c r="H1" s="153"/>
      <c r="I1" s="155"/>
    </row>
    <row r="2" spans="1:9" ht="25.5" customHeight="1" thickBot="1">
      <c r="A2" s="166" t="s">
        <v>327</v>
      </c>
      <c r="G2" s="146" t="s">
        <v>0</v>
      </c>
      <c r="H2" s="147" t="s">
        <v>1</v>
      </c>
      <c r="I2" s="151"/>
    </row>
    <row r="3" spans="1:9" ht="25.5" customHeight="1" thickBot="1" thickTop="1">
      <c r="A3" s="185" t="s">
        <v>328</v>
      </c>
      <c r="B3" s="167"/>
      <c r="C3" s="167"/>
      <c r="D3" s="148"/>
      <c r="E3" s="156" t="s">
        <v>0</v>
      </c>
      <c r="F3" s="186" t="s">
        <v>326</v>
      </c>
      <c r="G3" s="149"/>
      <c r="H3" s="149"/>
      <c r="I3" s="150"/>
    </row>
    <row r="4" spans="1:9" ht="25.5" customHeight="1" thickBot="1" thickTop="1">
      <c r="A4" s="177" t="s">
        <v>0</v>
      </c>
      <c r="B4" s="178" t="s">
        <v>0</v>
      </c>
      <c r="C4" s="187" t="s">
        <v>2</v>
      </c>
      <c r="D4" s="188"/>
      <c r="E4" s="178" t="s">
        <v>3</v>
      </c>
      <c r="F4" s="179" t="s">
        <v>0</v>
      </c>
      <c r="G4" s="178" t="s">
        <v>0</v>
      </c>
      <c r="H4" s="187" t="s">
        <v>2</v>
      </c>
      <c r="I4" s="189"/>
    </row>
    <row r="5" spans="1:9" ht="25.5" customHeight="1" thickBot="1" thickTop="1">
      <c r="A5" s="180">
        <v>2015</v>
      </c>
      <c r="B5" s="181">
        <v>2014</v>
      </c>
      <c r="C5" s="182" t="s">
        <v>4</v>
      </c>
      <c r="D5" s="183" t="s">
        <v>5</v>
      </c>
      <c r="E5" s="184"/>
      <c r="F5" s="180">
        <v>2015</v>
      </c>
      <c r="G5" s="181">
        <v>2014</v>
      </c>
      <c r="H5" s="196" t="s">
        <v>4</v>
      </c>
      <c r="I5" s="190" t="s">
        <v>5</v>
      </c>
    </row>
    <row r="6" spans="1:9" ht="25.5" customHeight="1" thickBot="1" thickTop="1">
      <c r="A6" s="83">
        <f>A7+A13</f>
        <v>626</v>
      </c>
      <c r="B6" s="83">
        <f>B7+B13</f>
        <v>767</v>
      </c>
      <c r="C6" s="170">
        <f>C7+C13</f>
        <v>-141</v>
      </c>
      <c r="D6" s="206">
        <f>C6/B6*1</f>
        <v>-0.18383311603650587</v>
      </c>
      <c r="E6" s="192" t="s">
        <v>6</v>
      </c>
      <c r="F6" s="83">
        <f>F7+F13</f>
        <v>6218</v>
      </c>
      <c r="G6" s="83">
        <f>G7+G13</f>
        <v>7293</v>
      </c>
      <c r="H6" s="195">
        <f>H7+H13</f>
        <v>-1075</v>
      </c>
      <c r="I6" s="207">
        <f aca="true" t="shared" si="0" ref="I6:I16">H6/G6*1</f>
        <v>-0.1474016179898533</v>
      </c>
    </row>
    <row r="7" spans="1:9" ht="25.5" customHeight="1" thickBot="1" thickTop="1">
      <c r="A7" s="83">
        <f>SUM(A8:A12)</f>
        <v>130</v>
      </c>
      <c r="B7" s="83">
        <f>SUM(B8:B12)</f>
        <v>173</v>
      </c>
      <c r="C7" s="175">
        <f>SUM(C8:C12)</f>
        <v>-43</v>
      </c>
      <c r="D7" s="208">
        <f>C7/B7*1</f>
        <v>-0.24855491329479767</v>
      </c>
      <c r="E7" s="209" t="s">
        <v>7</v>
      </c>
      <c r="F7" s="83">
        <f>SUM(F8:F12)</f>
        <v>1226</v>
      </c>
      <c r="G7" s="83">
        <f>SUM(G8:G12)</f>
        <v>1538</v>
      </c>
      <c r="H7" s="174">
        <f>SUM(H8:H12)</f>
        <v>-312</v>
      </c>
      <c r="I7" s="207">
        <f t="shared" si="0"/>
        <v>-0.20286085825747724</v>
      </c>
    </row>
    <row r="8" spans="1:9" ht="25.5" customHeight="1" thickTop="1">
      <c r="A8" s="173">
        <v>5</v>
      </c>
      <c r="B8" s="171">
        <v>5</v>
      </c>
      <c r="C8" s="170">
        <f>A8-B8</f>
        <v>0</v>
      </c>
      <c r="D8" s="191">
        <f>C8/B8*1</f>
        <v>0</v>
      </c>
      <c r="E8" s="193" t="s">
        <v>8</v>
      </c>
      <c r="F8" s="170">
        <v>64</v>
      </c>
      <c r="G8" s="171">
        <v>84</v>
      </c>
      <c r="H8" s="171">
        <f>F8-G8</f>
        <v>-20</v>
      </c>
      <c r="I8" s="210">
        <f t="shared" si="0"/>
        <v>-0.23809523809523808</v>
      </c>
    </row>
    <row r="9" spans="1:9" ht="25.5" customHeight="1">
      <c r="A9" s="173">
        <v>5</v>
      </c>
      <c r="B9" s="171">
        <v>0</v>
      </c>
      <c r="C9" s="170">
        <f>A9-B9</f>
        <v>5</v>
      </c>
      <c r="D9" s="191">
        <v>0</v>
      </c>
      <c r="E9" s="193" t="s">
        <v>9</v>
      </c>
      <c r="F9" s="170">
        <v>22</v>
      </c>
      <c r="G9" s="171">
        <v>1</v>
      </c>
      <c r="H9" s="171">
        <f>F9-G9</f>
        <v>21</v>
      </c>
      <c r="I9" s="210">
        <f t="shared" si="0"/>
        <v>21</v>
      </c>
    </row>
    <row r="10" spans="1:9" ht="25.5" customHeight="1">
      <c r="A10" s="173">
        <v>0</v>
      </c>
      <c r="B10" s="171">
        <v>0</v>
      </c>
      <c r="C10" s="170">
        <f>A10-B10</f>
        <v>0</v>
      </c>
      <c r="D10" s="191">
        <v>0</v>
      </c>
      <c r="E10" s="193" t="s">
        <v>329</v>
      </c>
      <c r="F10" s="170">
        <v>0</v>
      </c>
      <c r="G10" s="171">
        <v>0</v>
      </c>
      <c r="H10" s="171">
        <f>F10-G10</f>
        <v>0</v>
      </c>
      <c r="I10" s="210">
        <v>0</v>
      </c>
    </row>
    <row r="11" spans="1:9" ht="25.5" customHeight="1">
      <c r="A11" s="173">
        <v>85</v>
      </c>
      <c r="B11" s="171">
        <v>149</v>
      </c>
      <c r="C11" s="170">
        <f>A11-B11</f>
        <v>-64</v>
      </c>
      <c r="D11" s="191">
        <f aca="true" t="shared" si="1" ref="D11:D16">C11/B11*1</f>
        <v>-0.42953020134228187</v>
      </c>
      <c r="E11" s="193" t="s">
        <v>10</v>
      </c>
      <c r="F11" s="170">
        <v>791</v>
      </c>
      <c r="G11" s="171">
        <v>1167</v>
      </c>
      <c r="H11" s="171">
        <f>F11-G11</f>
        <v>-376</v>
      </c>
      <c r="I11" s="210">
        <f t="shared" si="0"/>
        <v>-0.3221936589545844</v>
      </c>
    </row>
    <row r="12" spans="1:9" ht="25.5" customHeight="1" thickBot="1">
      <c r="A12" s="173">
        <v>35</v>
      </c>
      <c r="B12" s="171">
        <v>19</v>
      </c>
      <c r="C12" s="170">
        <f>A12-B12</f>
        <v>16</v>
      </c>
      <c r="D12" s="208">
        <f t="shared" si="1"/>
        <v>0.8421052631578947</v>
      </c>
      <c r="E12" s="193" t="s">
        <v>11</v>
      </c>
      <c r="F12" s="170">
        <v>349</v>
      </c>
      <c r="G12" s="171">
        <v>286</v>
      </c>
      <c r="H12" s="83">
        <f>F12-G12</f>
        <v>63</v>
      </c>
      <c r="I12" s="210">
        <f t="shared" si="0"/>
        <v>0.2202797202797203</v>
      </c>
    </row>
    <row r="13" spans="1:9" ht="25.5" customHeight="1" thickBot="1" thickTop="1">
      <c r="A13" s="194">
        <f>SUM(A14:A16)</f>
        <v>496</v>
      </c>
      <c r="B13" s="174">
        <f>SUM(B14:B16)</f>
        <v>594</v>
      </c>
      <c r="C13" s="175">
        <f>SUM(C14:C17)</f>
        <v>-98</v>
      </c>
      <c r="D13" s="207">
        <f t="shared" si="1"/>
        <v>-0.16498316498316498</v>
      </c>
      <c r="E13" s="192" t="s">
        <v>12</v>
      </c>
      <c r="F13" s="176">
        <f>SUM(F14:F16)</f>
        <v>4992</v>
      </c>
      <c r="G13" s="174">
        <f>SUM(G14:G16)</f>
        <v>5755</v>
      </c>
      <c r="H13" s="174">
        <f>SUM(H14:H17)</f>
        <v>-763</v>
      </c>
      <c r="I13" s="207">
        <f t="shared" si="0"/>
        <v>-0.13258036490008687</v>
      </c>
    </row>
    <row r="14" spans="1:9" ht="25.5" customHeight="1" thickTop="1">
      <c r="A14" s="173">
        <v>89</v>
      </c>
      <c r="B14" s="195">
        <v>86</v>
      </c>
      <c r="C14" s="195">
        <f>A14-B14</f>
        <v>3</v>
      </c>
      <c r="D14" s="191">
        <f t="shared" si="1"/>
        <v>0.03488372093023256</v>
      </c>
      <c r="E14" s="193" t="s">
        <v>13</v>
      </c>
      <c r="F14" s="170">
        <v>917</v>
      </c>
      <c r="G14" s="171">
        <v>963</v>
      </c>
      <c r="H14" s="195">
        <f>F14-G14</f>
        <v>-46</v>
      </c>
      <c r="I14" s="210">
        <f t="shared" si="0"/>
        <v>-0.04776739356178609</v>
      </c>
    </row>
    <row r="15" spans="1:9" ht="25.5" customHeight="1">
      <c r="A15" s="173">
        <v>315</v>
      </c>
      <c r="B15" s="171">
        <v>412</v>
      </c>
      <c r="C15" s="171">
        <f>A15-B15</f>
        <v>-97</v>
      </c>
      <c r="D15" s="191">
        <f t="shared" si="1"/>
        <v>-0.2354368932038835</v>
      </c>
      <c r="E15" s="193" t="s">
        <v>14</v>
      </c>
      <c r="F15" s="170">
        <v>3315</v>
      </c>
      <c r="G15" s="171">
        <v>3951</v>
      </c>
      <c r="H15" s="171">
        <f>F15-G15</f>
        <v>-636</v>
      </c>
      <c r="I15" s="210">
        <f t="shared" si="0"/>
        <v>-0.1609719058466211</v>
      </c>
    </row>
    <row r="16" spans="1:9" ht="25.5" customHeight="1" thickBot="1">
      <c r="A16" s="82">
        <v>92</v>
      </c>
      <c r="B16" s="83">
        <v>96</v>
      </c>
      <c r="C16" s="82">
        <f>A16-B16</f>
        <v>-4</v>
      </c>
      <c r="D16" s="208">
        <f t="shared" si="1"/>
        <v>-0.041666666666666664</v>
      </c>
      <c r="E16" s="10" t="s">
        <v>15</v>
      </c>
      <c r="F16" s="84">
        <v>760</v>
      </c>
      <c r="G16" s="83">
        <v>841</v>
      </c>
      <c r="H16" s="83">
        <f>F16-G16</f>
        <v>-81</v>
      </c>
      <c r="I16" s="208">
        <f t="shared" si="0"/>
        <v>-0.09631391200951249</v>
      </c>
    </row>
    <row r="17" ht="13.5" thickTop="1">
      <c r="I17" s="159"/>
    </row>
    <row r="18" ht="12.75">
      <c r="I18" s="159"/>
    </row>
    <row r="19" ht="25.5" customHeight="1" thickBot="1"/>
    <row r="20" spans="1:9" ht="25.5" customHeight="1" thickTop="1">
      <c r="A20" s="152"/>
      <c r="B20" s="153"/>
      <c r="C20" s="160"/>
      <c r="D20" s="160"/>
      <c r="E20" s="154" t="s">
        <v>208</v>
      </c>
      <c r="F20" s="160"/>
      <c r="G20" s="160"/>
      <c r="H20" s="153"/>
      <c r="I20" s="155"/>
    </row>
    <row r="21" spans="1:9" ht="25.5" customHeight="1" thickBot="1">
      <c r="A21" s="166" t="s">
        <v>327</v>
      </c>
      <c r="G21" s="146" t="s">
        <v>0</v>
      </c>
      <c r="H21" s="147" t="s">
        <v>1</v>
      </c>
      <c r="I21" s="151"/>
    </row>
    <row r="22" spans="1:9" ht="25.5" customHeight="1" thickBot="1" thickTop="1">
      <c r="A22" s="185" t="s">
        <v>328</v>
      </c>
      <c r="B22" s="167"/>
      <c r="C22" s="167"/>
      <c r="D22" s="148"/>
      <c r="E22" s="156" t="s">
        <v>0</v>
      </c>
      <c r="F22" s="186" t="str">
        <f>F3</f>
        <v>Acumulado al 30 de septiembre</v>
      </c>
      <c r="G22" s="149"/>
      <c r="H22" s="149"/>
      <c r="I22" s="150"/>
    </row>
    <row r="23" spans="1:9" ht="25.5" customHeight="1" thickBot="1" thickTop="1">
      <c r="A23" s="177" t="s">
        <v>0</v>
      </c>
      <c r="B23" s="178" t="s">
        <v>0</v>
      </c>
      <c r="C23" s="187" t="s">
        <v>2</v>
      </c>
      <c r="D23" s="188"/>
      <c r="E23" s="178" t="s">
        <v>3</v>
      </c>
      <c r="F23" s="179" t="s">
        <v>0</v>
      </c>
      <c r="G23" s="178" t="s">
        <v>0</v>
      </c>
      <c r="H23" s="187" t="s">
        <v>2</v>
      </c>
      <c r="I23" s="189"/>
    </row>
    <row r="24" spans="1:9" ht="25.5" customHeight="1" thickBot="1" thickTop="1">
      <c r="A24" s="180">
        <v>2015</v>
      </c>
      <c r="B24" s="181">
        <v>2014</v>
      </c>
      <c r="C24" s="182" t="s">
        <v>4</v>
      </c>
      <c r="D24" s="183" t="s">
        <v>5</v>
      </c>
      <c r="E24" s="184"/>
      <c r="F24" s="180">
        <v>2015</v>
      </c>
      <c r="G24" s="181">
        <v>2014</v>
      </c>
      <c r="H24" s="190" t="s">
        <v>4</v>
      </c>
      <c r="I24" s="190" t="s">
        <v>5</v>
      </c>
    </row>
    <row r="25" spans="1:9" ht="25.5" customHeight="1" thickBot="1" thickTop="1">
      <c r="A25" s="83">
        <f>A26+A32</f>
        <v>279</v>
      </c>
      <c r="B25" s="83">
        <f>B26+B32</f>
        <v>349</v>
      </c>
      <c r="C25" s="170">
        <f>C26+C32</f>
        <v>-70</v>
      </c>
      <c r="D25" s="206">
        <f>C25/B25*1</f>
        <v>-0.20057306590257878</v>
      </c>
      <c r="E25" s="184" t="s">
        <v>6</v>
      </c>
      <c r="F25" s="83">
        <f>F26+F32</f>
        <v>2882</v>
      </c>
      <c r="G25" s="83">
        <f>G26+G32</f>
        <v>3779</v>
      </c>
      <c r="H25" s="170">
        <f>H26+H32</f>
        <v>-897</v>
      </c>
      <c r="I25" s="207">
        <f>H25/G25*1</f>
        <v>-0.23736438211166974</v>
      </c>
    </row>
    <row r="26" spans="1:9" ht="25.5" customHeight="1" thickBot="1" thickTop="1">
      <c r="A26" s="83">
        <f>SUM(A27:A31)</f>
        <v>29</v>
      </c>
      <c r="B26" s="83">
        <f>SUM(B27:B31)</f>
        <v>37</v>
      </c>
      <c r="C26" s="175">
        <f>SUM(C27:C31)</f>
        <v>-8</v>
      </c>
      <c r="D26" s="208">
        <f>C26/B26*1</f>
        <v>-0.21621621621621623</v>
      </c>
      <c r="E26" s="184" t="s">
        <v>7</v>
      </c>
      <c r="F26" s="83">
        <f>SUM(F27:F31)</f>
        <v>265</v>
      </c>
      <c r="G26" s="83">
        <f>SUM(G27:G31)</f>
        <v>396</v>
      </c>
      <c r="H26" s="174">
        <f>SUM(H27:H31)</f>
        <v>-131</v>
      </c>
      <c r="I26" s="207">
        <f>H26/G26*1</f>
        <v>-0.33080808080808083</v>
      </c>
    </row>
    <row r="27" spans="1:9" ht="25.5" customHeight="1" thickTop="1">
      <c r="A27" s="173">
        <v>2</v>
      </c>
      <c r="B27" s="171">
        <v>3</v>
      </c>
      <c r="C27" s="170">
        <f>A27-B27</f>
        <v>-1</v>
      </c>
      <c r="D27" s="191">
        <f aca="true" t="shared" si="2" ref="D27:D35">C27/B27*1</f>
        <v>-0.3333333333333333</v>
      </c>
      <c r="E27" s="193" t="s">
        <v>8</v>
      </c>
      <c r="F27" s="170">
        <v>16</v>
      </c>
      <c r="G27" s="171">
        <v>22</v>
      </c>
      <c r="H27" s="195">
        <f>F27-G27</f>
        <v>-6</v>
      </c>
      <c r="I27" s="248">
        <f>H27/G27</f>
        <v>-0.2727272727272727</v>
      </c>
    </row>
    <row r="28" spans="1:9" ht="25.5" customHeight="1">
      <c r="A28" s="173">
        <v>0</v>
      </c>
      <c r="B28" s="171">
        <v>0</v>
      </c>
      <c r="C28" s="170">
        <f>A28-B28</f>
        <v>0</v>
      </c>
      <c r="D28" s="191">
        <v>0</v>
      </c>
      <c r="E28" s="193" t="s">
        <v>9</v>
      </c>
      <c r="F28" s="172">
        <v>6</v>
      </c>
      <c r="G28" s="171">
        <v>5</v>
      </c>
      <c r="H28" s="171">
        <f>F28-G28</f>
        <v>1</v>
      </c>
      <c r="I28" s="210">
        <f>H28/G28*1</f>
        <v>0.2</v>
      </c>
    </row>
    <row r="29" spans="1:9" ht="25.5" customHeight="1">
      <c r="A29" s="173">
        <v>0</v>
      </c>
      <c r="B29" s="171">
        <v>0</v>
      </c>
      <c r="C29" s="170">
        <f>A29-B29</f>
        <v>0</v>
      </c>
      <c r="D29" s="191">
        <v>0</v>
      </c>
      <c r="E29" s="193" t="s">
        <v>329</v>
      </c>
      <c r="F29" s="170">
        <v>0</v>
      </c>
      <c r="G29" s="171">
        <v>0</v>
      </c>
      <c r="H29" s="171">
        <f>F29-G29</f>
        <v>0</v>
      </c>
      <c r="I29" s="210">
        <v>0</v>
      </c>
    </row>
    <row r="30" spans="1:9" ht="25.5" customHeight="1">
      <c r="A30" s="173">
        <v>15</v>
      </c>
      <c r="B30" s="171">
        <v>24</v>
      </c>
      <c r="C30" s="170">
        <f>A30-B30</f>
        <v>-9</v>
      </c>
      <c r="D30" s="191">
        <f t="shared" si="2"/>
        <v>-0.375</v>
      </c>
      <c r="E30" s="193" t="s">
        <v>10</v>
      </c>
      <c r="F30" s="172">
        <v>153</v>
      </c>
      <c r="G30" s="172">
        <v>202</v>
      </c>
      <c r="H30" s="171">
        <f>F30-G30</f>
        <v>-49</v>
      </c>
      <c r="I30" s="249">
        <f>H30/G30</f>
        <v>-0.24257425742574257</v>
      </c>
    </row>
    <row r="31" spans="1:9" ht="25.5" customHeight="1" thickBot="1">
      <c r="A31" s="173">
        <v>12</v>
      </c>
      <c r="B31" s="171">
        <v>10</v>
      </c>
      <c r="C31" s="170">
        <f>A31-B31</f>
        <v>2</v>
      </c>
      <c r="D31" s="208">
        <f t="shared" si="2"/>
        <v>0.2</v>
      </c>
      <c r="E31" s="193" t="s">
        <v>11</v>
      </c>
      <c r="F31" s="172">
        <v>90</v>
      </c>
      <c r="G31" s="172">
        <v>167</v>
      </c>
      <c r="H31" s="85">
        <f>F31-G31</f>
        <v>-77</v>
      </c>
      <c r="I31" s="250">
        <f>H31/G31</f>
        <v>-0.46107784431137727</v>
      </c>
    </row>
    <row r="32" spans="1:9" ht="25.5" customHeight="1" thickBot="1" thickTop="1">
      <c r="A32" s="194">
        <f>SUM(A33:A35)</f>
        <v>250</v>
      </c>
      <c r="B32" s="174">
        <f>SUM(B33:B35)</f>
        <v>312</v>
      </c>
      <c r="C32" s="175">
        <f>SUM(C33:C36)</f>
        <v>-62</v>
      </c>
      <c r="D32" s="208">
        <f t="shared" si="2"/>
        <v>-0.1987179487179487</v>
      </c>
      <c r="E32" s="196" t="s">
        <v>12</v>
      </c>
      <c r="F32" s="176">
        <f>SUM(F33:F35)</f>
        <v>2617</v>
      </c>
      <c r="G32" s="174">
        <f>SUM(G33:G35)</f>
        <v>3383</v>
      </c>
      <c r="H32" s="174">
        <f>SUM(H33:H36)</f>
        <v>-766</v>
      </c>
      <c r="I32" s="207">
        <f>H32/G32*1</f>
        <v>-0.2264262488915164</v>
      </c>
    </row>
    <row r="33" spans="1:9" ht="25.5" customHeight="1" thickTop="1">
      <c r="A33" s="173">
        <v>70</v>
      </c>
      <c r="B33" s="171">
        <v>81</v>
      </c>
      <c r="C33" s="170">
        <f>A33-B33</f>
        <v>-11</v>
      </c>
      <c r="D33" s="191">
        <f t="shared" si="2"/>
        <v>-0.13580246913580246</v>
      </c>
      <c r="E33" s="193" t="s">
        <v>13</v>
      </c>
      <c r="F33" s="172">
        <v>792</v>
      </c>
      <c r="G33" s="172">
        <v>1084</v>
      </c>
      <c r="H33" s="172">
        <f>F33-G33</f>
        <v>-292</v>
      </c>
      <c r="I33" s="248">
        <f>H33/G33</f>
        <v>-0.2693726937269373</v>
      </c>
    </row>
    <row r="34" spans="1:9" ht="26.25" customHeight="1">
      <c r="A34" s="173">
        <v>149</v>
      </c>
      <c r="B34" s="171">
        <v>204</v>
      </c>
      <c r="C34" s="170">
        <f>A34-B34</f>
        <v>-55</v>
      </c>
      <c r="D34" s="210">
        <f t="shared" si="2"/>
        <v>-0.2696078431372549</v>
      </c>
      <c r="E34" s="193" t="s">
        <v>14</v>
      </c>
      <c r="F34" s="172">
        <v>1575</v>
      </c>
      <c r="G34" s="171">
        <v>2048</v>
      </c>
      <c r="H34" s="172">
        <f>F34-G34</f>
        <v>-473</v>
      </c>
      <c r="I34" s="249">
        <f>H34/G34</f>
        <v>-0.23095703125</v>
      </c>
    </row>
    <row r="35" spans="1:9" ht="25.5" customHeight="1" thickBot="1">
      <c r="A35" s="82">
        <v>31</v>
      </c>
      <c r="B35" s="83">
        <v>27</v>
      </c>
      <c r="C35" s="83">
        <f>A35-B35</f>
        <v>4</v>
      </c>
      <c r="D35" s="208">
        <f t="shared" si="2"/>
        <v>0.14814814814814814</v>
      </c>
      <c r="E35" s="10" t="s">
        <v>15</v>
      </c>
      <c r="F35" s="85">
        <v>250</v>
      </c>
      <c r="G35" s="85">
        <v>251</v>
      </c>
      <c r="H35" s="85">
        <f>F35-G35</f>
        <v>-1</v>
      </c>
      <c r="I35" s="250">
        <f>H35/G35</f>
        <v>-0.00398406374501992</v>
      </c>
    </row>
    <row r="36" ht="13.5" thickTop="1"/>
    <row r="38" ht="25.5" customHeight="1"/>
    <row r="39" ht="25.5" customHeight="1" thickBot="1"/>
    <row r="40" spans="1:9" ht="25.5" customHeight="1" thickTop="1">
      <c r="A40" s="152"/>
      <c r="B40" s="153"/>
      <c r="C40" s="153"/>
      <c r="D40" s="153"/>
      <c r="E40" s="163" t="s">
        <v>209</v>
      </c>
      <c r="F40" s="153"/>
      <c r="G40" s="153"/>
      <c r="H40" s="153"/>
      <c r="I40" s="155"/>
    </row>
    <row r="41" spans="1:9" ht="25.5" customHeight="1" thickBot="1">
      <c r="A41" s="166" t="s">
        <v>327</v>
      </c>
      <c r="G41" s="146" t="s">
        <v>0</v>
      </c>
      <c r="H41" s="147" t="s">
        <v>1</v>
      </c>
      <c r="I41" s="151"/>
    </row>
    <row r="42" spans="1:9" ht="25.5" customHeight="1" thickBot="1" thickTop="1">
      <c r="A42" s="185" t="s">
        <v>328</v>
      </c>
      <c r="B42" s="167"/>
      <c r="C42" s="167"/>
      <c r="D42" s="148"/>
      <c r="E42" s="156" t="s">
        <v>0</v>
      </c>
      <c r="F42" s="186" t="str">
        <f>F3</f>
        <v>Acumulado al 30 de septiembre</v>
      </c>
      <c r="G42" s="149"/>
      <c r="H42" s="149"/>
      <c r="I42" s="150"/>
    </row>
    <row r="43" spans="1:9" ht="25.5" customHeight="1" thickBot="1" thickTop="1">
      <c r="A43" s="177" t="s">
        <v>0</v>
      </c>
      <c r="B43" s="178" t="s">
        <v>0</v>
      </c>
      <c r="C43" s="187" t="s">
        <v>2</v>
      </c>
      <c r="D43" s="188"/>
      <c r="E43" s="178" t="s">
        <v>3</v>
      </c>
      <c r="F43" s="179" t="s">
        <v>0</v>
      </c>
      <c r="G43" s="178" t="s">
        <v>0</v>
      </c>
      <c r="H43" s="187" t="s">
        <v>2</v>
      </c>
      <c r="I43" s="189"/>
    </row>
    <row r="44" spans="1:9" ht="25.5" customHeight="1" thickBot="1" thickTop="1">
      <c r="A44" s="180">
        <v>2015</v>
      </c>
      <c r="B44" s="181">
        <v>2014</v>
      </c>
      <c r="C44" s="182" t="s">
        <v>4</v>
      </c>
      <c r="D44" s="183" t="s">
        <v>5</v>
      </c>
      <c r="E44" s="184"/>
      <c r="F44" s="180">
        <v>2015</v>
      </c>
      <c r="G44" s="181">
        <v>2014</v>
      </c>
      <c r="H44" s="190" t="s">
        <v>4</v>
      </c>
      <c r="I44" s="190" t="s">
        <v>5</v>
      </c>
    </row>
    <row r="45" spans="1:9" ht="25.5" customHeight="1" thickBot="1" thickTop="1">
      <c r="A45" s="83">
        <f>A46+A52</f>
        <v>226</v>
      </c>
      <c r="B45" s="83">
        <f>B46+B52</f>
        <v>364</v>
      </c>
      <c r="C45" s="170">
        <f>C46+C52</f>
        <v>-138</v>
      </c>
      <c r="D45" s="206">
        <f>C45/B45*1</f>
        <v>-0.3791208791208791</v>
      </c>
      <c r="E45" s="184" t="s">
        <v>6</v>
      </c>
      <c r="F45" s="83">
        <f>F46+F52</f>
        <v>2758</v>
      </c>
      <c r="G45" s="83">
        <f>G46+G52</f>
        <v>3032</v>
      </c>
      <c r="H45" s="174">
        <f>H46+H52</f>
        <v>-274</v>
      </c>
      <c r="I45" s="207">
        <f>H45/G45*1</f>
        <v>-0.09036939313984169</v>
      </c>
    </row>
    <row r="46" spans="1:9" ht="25.5" customHeight="1" thickBot="1" thickTop="1">
      <c r="A46" s="83">
        <f>SUM(A47:A51)</f>
        <v>49</v>
      </c>
      <c r="B46" s="83">
        <f>SUM(B47:B51)</f>
        <v>56</v>
      </c>
      <c r="C46" s="175">
        <f>SUM(C47:C51)</f>
        <v>-7</v>
      </c>
      <c r="D46" s="208">
        <f>C46/B46*1</f>
        <v>-0.125</v>
      </c>
      <c r="E46" s="184" t="s">
        <v>7</v>
      </c>
      <c r="F46" s="83">
        <f>SUM(F47:F51)</f>
        <v>544</v>
      </c>
      <c r="G46" s="83">
        <f>SUM(G47:G51)</f>
        <v>611</v>
      </c>
      <c r="H46" s="174">
        <f>SUM(H47:H51)</f>
        <v>-67</v>
      </c>
      <c r="I46" s="207">
        <f>H46/G46*1</f>
        <v>-0.10965630114566285</v>
      </c>
    </row>
    <row r="47" spans="1:9" ht="25.5" customHeight="1" thickTop="1">
      <c r="A47" s="173">
        <v>10</v>
      </c>
      <c r="B47" s="171">
        <v>6</v>
      </c>
      <c r="C47" s="170">
        <f>A47-B47</f>
        <v>4</v>
      </c>
      <c r="D47" s="191">
        <f>C47/B47*1</f>
        <v>0.6666666666666666</v>
      </c>
      <c r="E47" s="193" t="s">
        <v>8</v>
      </c>
      <c r="F47" s="170">
        <v>45</v>
      </c>
      <c r="G47" s="171">
        <v>62</v>
      </c>
      <c r="H47" s="195">
        <f>F47-G47</f>
        <v>-17</v>
      </c>
      <c r="I47" s="248">
        <f>H47/G47</f>
        <v>-0.27419354838709675</v>
      </c>
    </row>
    <row r="48" spans="1:9" ht="25.5" customHeight="1">
      <c r="A48" s="173">
        <v>1</v>
      </c>
      <c r="B48" s="171">
        <v>0</v>
      </c>
      <c r="C48" s="170">
        <f>A48-B48</f>
        <v>1</v>
      </c>
      <c r="D48" s="191">
        <v>0</v>
      </c>
      <c r="E48" s="193" t="s">
        <v>9</v>
      </c>
      <c r="F48" s="170">
        <v>11</v>
      </c>
      <c r="G48" s="171">
        <v>11</v>
      </c>
      <c r="H48" s="171">
        <f>F48-G48</f>
        <v>0</v>
      </c>
      <c r="I48" s="249">
        <f>H48/G48</f>
        <v>0</v>
      </c>
    </row>
    <row r="49" spans="1:9" ht="25.5" customHeight="1">
      <c r="A49" s="173">
        <v>0</v>
      </c>
      <c r="B49" s="171">
        <v>0</v>
      </c>
      <c r="C49" s="170">
        <f>A49-B49</f>
        <v>0</v>
      </c>
      <c r="D49" s="249">
        <v>0</v>
      </c>
      <c r="E49" s="193" t="s">
        <v>329</v>
      </c>
      <c r="F49" s="170">
        <v>0</v>
      </c>
      <c r="G49" s="171">
        <v>0</v>
      </c>
      <c r="H49" s="171">
        <f>F49-G49</f>
        <v>0</v>
      </c>
      <c r="I49" s="249">
        <v>0</v>
      </c>
    </row>
    <row r="50" spans="1:9" ht="25.5" customHeight="1">
      <c r="A50" s="173">
        <v>12</v>
      </c>
      <c r="B50" s="171">
        <v>28</v>
      </c>
      <c r="C50" s="170">
        <f>A50-B50</f>
        <v>-16</v>
      </c>
      <c r="D50" s="191">
        <f aca="true" t="shared" si="3" ref="D50:D55">C50/B50*1</f>
        <v>-0.5714285714285714</v>
      </c>
      <c r="E50" s="193" t="s">
        <v>10</v>
      </c>
      <c r="F50" s="170">
        <v>170</v>
      </c>
      <c r="G50" s="171">
        <v>306</v>
      </c>
      <c r="H50" s="171">
        <f>F50-G50</f>
        <v>-136</v>
      </c>
      <c r="I50" s="249">
        <f>H50/G50</f>
        <v>-0.4444444444444444</v>
      </c>
    </row>
    <row r="51" spans="1:9" ht="25.5" customHeight="1" thickBot="1">
      <c r="A51" s="173">
        <v>26</v>
      </c>
      <c r="B51" s="171">
        <v>22</v>
      </c>
      <c r="C51" s="170">
        <f>A51-B51</f>
        <v>4</v>
      </c>
      <c r="D51" s="208">
        <f t="shared" si="3"/>
        <v>0.18181818181818182</v>
      </c>
      <c r="E51" s="193" t="s">
        <v>11</v>
      </c>
      <c r="F51" s="170">
        <v>318</v>
      </c>
      <c r="G51" s="171">
        <v>232</v>
      </c>
      <c r="H51" s="85">
        <f>F51-G51</f>
        <v>86</v>
      </c>
      <c r="I51" s="250">
        <f>H51/G51</f>
        <v>0.3706896551724138</v>
      </c>
    </row>
    <row r="52" spans="1:9" ht="25.5" customHeight="1" thickBot="1" thickTop="1">
      <c r="A52" s="174">
        <f>SUM(A53:A55)</f>
        <v>177</v>
      </c>
      <c r="B52" s="174">
        <f>SUM(B53:B55)</f>
        <v>308</v>
      </c>
      <c r="C52" s="175">
        <f>SUM(C53:C56)</f>
        <v>-131</v>
      </c>
      <c r="D52" s="208">
        <f t="shared" si="3"/>
        <v>-0.4253246753246753</v>
      </c>
      <c r="E52" s="196" t="s">
        <v>12</v>
      </c>
      <c r="F52" s="174">
        <f>SUM(F53:F55)</f>
        <v>2214</v>
      </c>
      <c r="G52" s="174">
        <f>SUM(G53:G55)</f>
        <v>2421</v>
      </c>
      <c r="H52" s="174">
        <f>SUM(H53:H56)</f>
        <v>-207</v>
      </c>
      <c r="I52" s="207">
        <f>H52/G52*1</f>
        <v>-0.08550185873605948</v>
      </c>
    </row>
    <row r="53" spans="1:9" ht="25.5" customHeight="1" thickTop="1">
      <c r="A53" s="173">
        <v>47</v>
      </c>
      <c r="B53" s="171">
        <v>81</v>
      </c>
      <c r="C53" s="170">
        <f>A53-B53</f>
        <v>-34</v>
      </c>
      <c r="D53" s="191">
        <f t="shared" si="3"/>
        <v>-0.41975308641975306</v>
      </c>
      <c r="E53" s="193" t="s">
        <v>13</v>
      </c>
      <c r="F53" s="170">
        <v>509</v>
      </c>
      <c r="G53" s="171">
        <v>618</v>
      </c>
      <c r="H53" s="195">
        <f>F53-G53</f>
        <v>-109</v>
      </c>
      <c r="I53" s="248">
        <f>H53/G53</f>
        <v>-0.17637540453074432</v>
      </c>
    </row>
    <row r="54" spans="1:9" ht="26.25" customHeight="1">
      <c r="A54" s="173">
        <v>124</v>
      </c>
      <c r="B54" s="171">
        <v>217</v>
      </c>
      <c r="C54" s="173">
        <f>A54-B54</f>
        <v>-93</v>
      </c>
      <c r="D54" s="210">
        <f t="shared" si="3"/>
        <v>-0.42857142857142855</v>
      </c>
      <c r="E54" s="193" t="s">
        <v>14</v>
      </c>
      <c r="F54" s="170">
        <v>1615</v>
      </c>
      <c r="G54" s="171">
        <v>1714</v>
      </c>
      <c r="H54" s="171">
        <f>F54-G54</f>
        <v>-99</v>
      </c>
      <c r="I54" s="249">
        <f>H54/G54</f>
        <v>-0.057759626604434074</v>
      </c>
    </row>
    <row r="55" spans="1:9" ht="25.5" customHeight="1" thickBot="1">
      <c r="A55" s="82">
        <v>6</v>
      </c>
      <c r="B55" s="83">
        <v>10</v>
      </c>
      <c r="C55" s="82">
        <f>A55-B55</f>
        <v>-4</v>
      </c>
      <c r="D55" s="208">
        <f t="shared" si="3"/>
        <v>-0.4</v>
      </c>
      <c r="E55" s="10" t="s">
        <v>15</v>
      </c>
      <c r="F55" s="84">
        <v>90</v>
      </c>
      <c r="G55" s="83">
        <v>89</v>
      </c>
      <c r="H55" s="85">
        <f>F55-G55</f>
        <v>1</v>
      </c>
      <c r="I55" s="250">
        <f>H55/G55</f>
        <v>0.011235955056179775</v>
      </c>
    </row>
    <row r="56" spans="1:4" ht="25.5" customHeight="1" thickTop="1">
      <c r="A56" s="198"/>
      <c r="B56" s="198"/>
      <c r="C56" s="198"/>
      <c r="D56" s="251"/>
    </row>
    <row r="57" ht="25.5" customHeight="1"/>
    <row r="58" ht="25.5" customHeight="1" thickBot="1"/>
    <row r="59" spans="1:9" ht="25.5" customHeight="1" thickTop="1">
      <c r="A59" s="161" t="s">
        <v>210</v>
      </c>
      <c r="B59" s="153"/>
      <c r="C59" s="153"/>
      <c r="D59" s="153"/>
      <c r="E59" s="163" t="s">
        <v>211</v>
      </c>
      <c r="F59" s="153"/>
      <c r="G59" s="153"/>
      <c r="H59" s="153"/>
      <c r="I59" s="155"/>
    </row>
    <row r="60" spans="1:9" ht="25.5" customHeight="1" thickBot="1">
      <c r="A60" s="166" t="s">
        <v>327</v>
      </c>
      <c r="G60" s="146" t="s">
        <v>0</v>
      </c>
      <c r="H60" s="147" t="s">
        <v>1</v>
      </c>
      <c r="I60" s="151"/>
    </row>
    <row r="61" spans="1:9" ht="25.5" customHeight="1" thickBot="1" thickTop="1">
      <c r="A61" s="185" t="str">
        <f>A3</f>
        <v>   Mes del 1 al 30 de septiembre </v>
      </c>
      <c r="B61" s="167"/>
      <c r="C61" s="167"/>
      <c r="D61" s="148"/>
      <c r="E61" s="156" t="s">
        <v>0</v>
      </c>
      <c r="F61" s="186" t="str">
        <f>F3</f>
        <v>Acumulado al 30 de septiembre</v>
      </c>
      <c r="G61" s="149"/>
      <c r="H61" s="149"/>
      <c r="I61" s="150"/>
    </row>
    <row r="62" spans="1:9" ht="25.5" customHeight="1" thickBot="1" thickTop="1">
      <c r="A62" s="177" t="s">
        <v>0</v>
      </c>
      <c r="B62" s="178" t="s">
        <v>0</v>
      </c>
      <c r="C62" s="187" t="s">
        <v>2</v>
      </c>
      <c r="D62" s="188"/>
      <c r="E62" s="178" t="s">
        <v>3</v>
      </c>
      <c r="F62" s="179" t="s">
        <v>0</v>
      </c>
      <c r="G62" s="178" t="s">
        <v>0</v>
      </c>
      <c r="H62" s="187" t="s">
        <v>2</v>
      </c>
      <c r="I62" s="189"/>
    </row>
    <row r="63" spans="1:9" ht="25.5" customHeight="1" thickBot="1" thickTop="1">
      <c r="A63" s="180">
        <v>2015</v>
      </c>
      <c r="B63" s="181">
        <v>2014</v>
      </c>
      <c r="C63" s="182" t="s">
        <v>4</v>
      </c>
      <c r="D63" s="183" t="s">
        <v>5</v>
      </c>
      <c r="E63" s="184"/>
      <c r="F63" s="180">
        <v>2015</v>
      </c>
      <c r="G63" s="181">
        <v>2014</v>
      </c>
      <c r="H63" s="190" t="s">
        <v>4</v>
      </c>
      <c r="I63" s="190" t="s">
        <v>5</v>
      </c>
    </row>
    <row r="64" spans="1:9" ht="25.5" customHeight="1" thickBot="1" thickTop="1">
      <c r="A64" s="83">
        <f>A65+A71</f>
        <v>123</v>
      </c>
      <c r="B64" s="83">
        <f>B65+B71</f>
        <v>146</v>
      </c>
      <c r="C64" s="170">
        <f>C65+C71</f>
        <v>-23</v>
      </c>
      <c r="D64" s="206">
        <f aca="true" t="shared" si="4" ref="D64:D74">C64/B64*1</f>
        <v>-0.15753424657534246</v>
      </c>
      <c r="E64" s="184" t="s">
        <v>6</v>
      </c>
      <c r="F64" s="83">
        <f>F65+F71</f>
        <v>1227</v>
      </c>
      <c r="G64" s="83">
        <f>G65+G71</f>
        <v>1371</v>
      </c>
      <c r="H64" s="170">
        <f>H65+H71</f>
        <v>-144</v>
      </c>
      <c r="I64" s="207">
        <f>H64/G64*1</f>
        <v>-0.1050328227571116</v>
      </c>
    </row>
    <row r="65" spans="1:9" ht="25.5" customHeight="1" thickBot="1" thickTop="1">
      <c r="A65" s="83">
        <f>SUM(A66:A70)</f>
        <v>25</v>
      </c>
      <c r="B65" s="83">
        <f>SUM(B66:B70)</f>
        <v>28</v>
      </c>
      <c r="C65" s="175">
        <f>SUM(C66:C70)</f>
        <v>-3</v>
      </c>
      <c r="D65" s="208">
        <f t="shared" si="4"/>
        <v>-0.10714285714285714</v>
      </c>
      <c r="E65" s="184" t="s">
        <v>7</v>
      </c>
      <c r="F65" s="83">
        <f>SUM(F66:F70)</f>
        <v>222</v>
      </c>
      <c r="G65" s="83">
        <f>SUM(G66:G70)</f>
        <v>248</v>
      </c>
      <c r="H65" s="174">
        <f>SUM(H66:H70)</f>
        <v>-26</v>
      </c>
      <c r="I65" s="207">
        <f>H65/G65*1</f>
        <v>-0.10483870967741936</v>
      </c>
    </row>
    <row r="66" spans="1:9" ht="25.5" customHeight="1" thickTop="1">
      <c r="A66" s="173">
        <v>3</v>
      </c>
      <c r="B66" s="171">
        <v>1</v>
      </c>
      <c r="C66" s="170">
        <f>A66-B66</f>
        <v>2</v>
      </c>
      <c r="D66" s="191">
        <f t="shared" si="4"/>
        <v>2</v>
      </c>
      <c r="E66" s="193" t="s">
        <v>8</v>
      </c>
      <c r="F66" s="170">
        <v>18</v>
      </c>
      <c r="G66" s="171">
        <v>26</v>
      </c>
      <c r="H66" s="195">
        <f>F66-G66</f>
        <v>-8</v>
      </c>
      <c r="I66" s="248">
        <f>H66/G66</f>
        <v>-0.3076923076923077</v>
      </c>
    </row>
    <row r="67" spans="1:9" ht="25.5" customHeight="1">
      <c r="A67" s="173">
        <v>0</v>
      </c>
      <c r="B67" s="171">
        <v>0</v>
      </c>
      <c r="C67" s="170">
        <f>A67-B67</f>
        <v>0</v>
      </c>
      <c r="D67" s="191">
        <v>0</v>
      </c>
      <c r="E67" s="193" t="s">
        <v>9</v>
      </c>
      <c r="F67" s="170">
        <v>6</v>
      </c>
      <c r="G67" s="171">
        <v>0</v>
      </c>
      <c r="H67" s="171">
        <f>F67-G67</f>
        <v>6</v>
      </c>
      <c r="I67" s="249">
        <v>0</v>
      </c>
    </row>
    <row r="68" spans="1:9" ht="25.5" customHeight="1">
      <c r="A68" s="173">
        <v>0</v>
      </c>
      <c r="B68" s="171">
        <v>0</v>
      </c>
      <c r="C68" s="170">
        <f>A68-B68</f>
        <v>0</v>
      </c>
      <c r="D68" s="249">
        <v>0</v>
      </c>
      <c r="E68" s="193" t="s">
        <v>329</v>
      </c>
      <c r="F68" s="170">
        <v>0</v>
      </c>
      <c r="G68" s="171">
        <v>0</v>
      </c>
      <c r="H68" s="171">
        <f>F68-G68</f>
        <v>0</v>
      </c>
      <c r="I68" s="249">
        <v>0</v>
      </c>
    </row>
    <row r="69" spans="1:9" ht="25.5" customHeight="1">
      <c r="A69" s="173">
        <v>18</v>
      </c>
      <c r="B69" s="171">
        <v>17</v>
      </c>
      <c r="C69" s="170">
        <f>A69-B69</f>
        <v>1</v>
      </c>
      <c r="D69" s="191">
        <f t="shared" si="4"/>
        <v>0.058823529411764705</v>
      </c>
      <c r="E69" s="193" t="s">
        <v>10</v>
      </c>
      <c r="F69" s="170">
        <v>124</v>
      </c>
      <c r="G69" s="171">
        <v>124</v>
      </c>
      <c r="H69" s="171">
        <f>F69-G69</f>
        <v>0</v>
      </c>
      <c r="I69" s="249">
        <f>H69/G69</f>
        <v>0</v>
      </c>
    </row>
    <row r="70" spans="1:9" ht="25.5" customHeight="1" thickBot="1">
      <c r="A70" s="173">
        <v>4</v>
      </c>
      <c r="B70" s="171">
        <v>10</v>
      </c>
      <c r="C70" s="170">
        <f>A70-B70</f>
        <v>-6</v>
      </c>
      <c r="D70" s="208">
        <f t="shared" si="4"/>
        <v>-0.6</v>
      </c>
      <c r="E70" s="193" t="s">
        <v>11</v>
      </c>
      <c r="F70" s="170">
        <v>74</v>
      </c>
      <c r="G70" s="171">
        <v>98</v>
      </c>
      <c r="H70" s="85">
        <f>F70-G70</f>
        <v>-24</v>
      </c>
      <c r="I70" s="250">
        <f>H70/G70</f>
        <v>-0.24489795918367346</v>
      </c>
    </row>
    <row r="71" spans="1:9" ht="26.25" customHeight="1" thickBot="1" thickTop="1">
      <c r="A71" s="174">
        <f>SUM(A72:A74)</f>
        <v>98</v>
      </c>
      <c r="B71" s="174">
        <f>SUM(B72:B74)</f>
        <v>118</v>
      </c>
      <c r="C71" s="175">
        <f>SUM(C72:C75)</f>
        <v>-20</v>
      </c>
      <c r="D71" s="208">
        <f t="shared" si="4"/>
        <v>-0.1694915254237288</v>
      </c>
      <c r="E71" s="196" t="s">
        <v>12</v>
      </c>
      <c r="F71" s="174">
        <f>SUM(F72:F74)</f>
        <v>1005</v>
      </c>
      <c r="G71" s="174">
        <f>SUM(G72:G74)</f>
        <v>1123</v>
      </c>
      <c r="H71" s="174">
        <f>SUM(H72:H75)</f>
        <v>-118</v>
      </c>
      <c r="I71" s="207">
        <f>H71/G71*1</f>
        <v>-0.10507569011576136</v>
      </c>
    </row>
    <row r="72" spans="1:9" ht="25.5" customHeight="1" thickTop="1">
      <c r="A72" s="173">
        <v>29</v>
      </c>
      <c r="B72" s="171">
        <v>46</v>
      </c>
      <c r="C72" s="170">
        <f>A72-B72</f>
        <v>-17</v>
      </c>
      <c r="D72" s="191">
        <f t="shared" si="4"/>
        <v>-0.3695652173913043</v>
      </c>
      <c r="E72" s="193" t="s">
        <v>13</v>
      </c>
      <c r="F72" s="170">
        <v>371</v>
      </c>
      <c r="G72" s="171">
        <v>474</v>
      </c>
      <c r="H72" s="195">
        <f>F72-G72</f>
        <v>-103</v>
      </c>
      <c r="I72" s="248">
        <f>H72/G72</f>
        <v>-0.21729957805907174</v>
      </c>
    </row>
    <row r="73" spans="1:9" ht="26.25" customHeight="1">
      <c r="A73" s="173">
        <v>66</v>
      </c>
      <c r="B73" s="171">
        <v>68</v>
      </c>
      <c r="C73" s="170">
        <f>A73-B73</f>
        <v>-2</v>
      </c>
      <c r="D73" s="191">
        <f t="shared" si="4"/>
        <v>-0.029411764705882353</v>
      </c>
      <c r="E73" s="193" t="s">
        <v>14</v>
      </c>
      <c r="F73" s="170">
        <v>579</v>
      </c>
      <c r="G73" s="171">
        <v>583</v>
      </c>
      <c r="H73" s="171">
        <f>F73-G73</f>
        <v>-4</v>
      </c>
      <c r="I73" s="249">
        <f>H73/G73</f>
        <v>-0.00686106346483705</v>
      </c>
    </row>
    <row r="74" spans="1:9" ht="25.5" customHeight="1" thickBot="1">
      <c r="A74" s="82">
        <v>3</v>
      </c>
      <c r="B74" s="83">
        <v>4</v>
      </c>
      <c r="C74" s="82">
        <f>A74-B74</f>
        <v>-1</v>
      </c>
      <c r="D74" s="208">
        <f t="shared" si="4"/>
        <v>-0.25</v>
      </c>
      <c r="E74" s="10" t="s">
        <v>15</v>
      </c>
      <c r="F74" s="84">
        <v>55</v>
      </c>
      <c r="G74" s="83">
        <v>66</v>
      </c>
      <c r="H74" s="85">
        <f>F74-G74</f>
        <v>-11</v>
      </c>
      <c r="I74" s="250">
        <f>H74/G74</f>
        <v>-0.16666666666666666</v>
      </c>
    </row>
    <row r="75" ht="25.5" customHeight="1" thickTop="1">
      <c r="E75" s="165"/>
    </row>
    <row r="76" ht="25.5" customHeight="1"/>
    <row r="77" ht="25.5" customHeight="1" thickBot="1"/>
    <row r="78" spans="1:9" ht="25.5" customHeight="1" thickTop="1">
      <c r="A78" s="161" t="s">
        <v>210</v>
      </c>
      <c r="B78" s="153"/>
      <c r="C78" s="153"/>
      <c r="D78" s="153"/>
      <c r="E78" s="163" t="s">
        <v>212</v>
      </c>
      <c r="F78" s="153"/>
      <c r="G78" s="153"/>
      <c r="H78" s="153"/>
      <c r="I78" s="155"/>
    </row>
    <row r="79" spans="1:9" ht="25.5" customHeight="1" thickBot="1">
      <c r="A79" s="166" t="s">
        <v>327</v>
      </c>
      <c r="C79" s="252"/>
      <c r="G79" s="146" t="s">
        <v>0</v>
      </c>
      <c r="H79" s="147" t="s">
        <v>1</v>
      </c>
      <c r="I79" s="151"/>
    </row>
    <row r="80" spans="1:9" ht="25.5" customHeight="1" thickBot="1" thickTop="1">
      <c r="A80" s="185" t="str">
        <f>A3</f>
        <v>   Mes del 1 al 30 de septiembre </v>
      </c>
      <c r="B80" s="167"/>
      <c r="C80" s="167"/>
      <c r="D80" s="148"/>
      <c r="E80" s="156" t="s">
        <v>0</v>
      </c>
      <c r="F80" s="186" t="str">
        <f>F3</f>
        <v>Acumulado al 30 de septiembre</v>
      </c>
      <c r="G80" s="149"/>
      <c r="H80" s="149"/>
      <c r="I80" s="150"/>
    </row>
    <row r="81" spans="1:9" ht="25.5" customHeight="1" thickBot="1" thickTop="1">
      <c r="A81" s="177" t="s">
        <v>0</v>
      </c>
      <c r="B81" s="178" t="s">
        <v>0</v>
      </c>
      <c r="C81" s="187" t="s">
        <v>2</v>
      </c>
      <c r="D81" s="188"/>
      <c r="E81" s="178" t="s">
        <v>3</v>
      </c>
      <c r="F81" s="179" t="s">
        <v>0</v>
      </c>
      <c r="G81" s="178" t="s">
        <v>0</v>
      </c>
      <c r="H81" s="187" t="s">
        <v>2</v>
      </c>
      <c r="I81" s="189"/>
    </row>
    <row r="82" spans="1:9" ht="25.5" customHeight="1" thickBot="1" thickTop="1">
      <c r="A82" s="180">
        <v>2015</v>
      </c>
      <c r="B82" s="181">
        <v>2014</v>
      </c>
      <c r="C82" s="182" t="s">
        <v>4</v>
      </c>
      <c r="D82" s="183" t="s">
        <v>5</v>
      </c>
      <c r="E82" s="184"/>
      <c r="F82" s="180">
        <v>2015</v>
      </c>
      <c r="G82" s="181">
        <v>2014</v>
      </c>
      <c r="H82" s="190" t="s">
        <v>4</v>
      </c>
      <c r="I82" s="190" t="s">
        <v>5</v>
      </c>
    </row>
    <row r="83" spans="1:9" ht="25.5" customHeight="1" thickBot="1" thickTop="1">
      <c r="A83" s="83">
        <f>A84+A90</f>
        <v>178</v>
      </c>
      <c r="B83" s="83">
        <f>B84+B90</f>
        <v>224</v>
      </c>
      <c r="C83" s="170">
        <f>C84+C90</f>
        <v>-46</v>
      </c>
      <c r="D83" s="206">
        <f>C83/B83*1</f>
        <v>-0.20535714285714285</v>
      </c>
      <c r="E83" s="164" t="s">
        <v>6</v>
      </c>
      <c r="F83" s="83">
        <f>F84+F90</f>
        <v>1769</v>
      </c>
      <c r="G83" s="83">
        <f>G84+G90</f>
        <v>2330</v>
      </c>
      <c r="H83" s="170">
        <f>H84+H90</f>
        <v>-561</v>
      </c>
      <c r="I83" s="207">
        <f>H83/G83*1</f>
        <v>-0.2407725321888412</v>
      </c>
    </row>
    <row r="84" spans="1:9" ht="25.5" customHeight="1" thickBot="1" thickTop="1">
      <c r="A84" s="83">
        <f>SUM(A85:A89)</f>
        <v>23</v>
      </c>
      <c r="B84" s="83">
        <f>SUM(B85:B89)</f>
        <v>26</v>
      </c>
      <c r="C84" s="175">
        <f>SUM(C85:C89)</f>
        <v>-3</v>
      </c>
      <c r="D84" s="208">
        <f>C84/B84*1</f>
        <v>-0.11538461538461539</v>
      </c>
      <c r="E84" s="164" t="s">
        <v>7</v>
      </c>
      <c r="F84" s="83">
        <f>SUM(F85:F89)</f>
        <v>285</v>
      </c>
      <c r="G84" s="83">
        <f>SUM(G85:G89)</f>
        <v>205</v>
      </c>
      <c r="H84" s="174">
        <f>SUM(H85:H89)</f>
        <v>80</v>
      </c>
      <c r="I84" s="207">
        <f>H84/G84*1</f>
        <v>0.3902439024390244</v>
      </c>
    </row>
    <row r="85" spans="1:9" ht="25.5" customHeight="1" thickTop="1">
      <c r="A85" s="173">
        <v>1</v>
      </c>
      <c r="B85" s="171">
        <v>2</v>
      </c>
      <c r="C85" s="170">
        <f>A85-B85</f>
        <v>-1</v>
      </c>
      <c r="D85" s="249">
        <f>C85/B85</f>
        <v>-0.5</v>
      </c>
      <c r="E85" s="157" t="s">
        <v>8</v>
      </c>
      <c r="F85" s="170">
        <v>13</v>
      </c>
      <c r="G85" s="171">
        <v>11</v>
      </c>
      <c r="H85" s="195">
        <f>F85-G85</f>
        <v>2</v>
      </c>
      <c r="I85" s="248">
        <f>H85/G85</f>
        <v>0.18181818181818182</v>
      </c>
    </row>
    <row r="86" spans="1:9" ht="25.5" customHeight="1">
      <c r="A86" s="173">
        <v>0</v>
      </c>
      <c r="B86" s="171">
        <v>0</v>
      </c>
      <c r="C86" s="170">
        <f>A86-B86</f>
        <v>0</v>
      </c>
      <c r="D86" s="191">
        <v>0</v>
      </c>
      <c r="E86" s="157" t="s">
        <v>9</v>
      </c>
      <c r="F86" s="170">
        <v>11</v>
      </c>
      <c r="G86" s="171">
        <v>1</v>
      </c>
      <c r="H86" s="171">
        <f>F86-G86</f>
        <v>10</v>
      </c>
      <c r="I86" s="249">
        <f>H86/G86</f>
        <v>10</v>
      </c>
    </row>
    <row r="87" spans="1:9" ht="25.5" customHeight="1">
      <c r="A87" s="173">
        <v>0</v>
      </c>
      <c r="B87" s="171">
        <v>0</v>
      </c>
      <c r="C87" s="170">
        <f>A87-B87</f>
        <v>0</v>
      </c>
      <c r="D87" s="249">
        <v>0</v>
      </c>
      <c r="E87" s="193" t="s">
        <v>329</v>
      </c>
      <c r="F87" s="170">
        <v>0</v>
      </c>
      <c r="G87" s="171">
        <v>0</v>
      </c>
      <c r="H87" s="171">
        <f>F87-G87</f>
        <v>0</v>
      </c>
      <c r="I87" s="249">
        <v>0</v>
      </c>
    </row>
    <row r="88" spans="1:9" ht="25.5" customHeight="1">
      <c r="A88" s="173">
        <v>7</v>
      </c>
      <c r="B88" s="171">
        <v>8</v>
      </c>
      <c r="C88" s="170">
        <f>A88-B88</f>
        <v>-1</v>
      </c>
      <c r="D88" s="191">
        <f aca="true" t="shared" si="5" ref="D88:D93">C88/B88*1</f>
        <v>-0.125</v>
      </c>
      <c r="E88" s="157" t="s">
        <v>10</v>
      </c>
      <c r="F88" s="170">
        <v>83</v>
      </c>
      <c r="G88" s="171">
        <v>101</v>
      </c>
      <c r="H88" s="171">
        <f>F88-G88</f>
        <v>-18</v>
      </c>
      <c r="I88" s="249">
        <f>H88/G88</f>
        <v>-0.1782178217821782</v>
      </c>
    </row>
    <row r="89" spans="1:9" ht="25.5" customHeight="1" thickBot="1">
      <c r="A89" s="173">
        <v>15</v>
      </c>
      <c r="B89" s="171">
        <v>16</v>
      </c>
      <c r="C89" s="170">
        <f>A89-B89</f>
        <v>-1</v>
      </c>
      <c r="D89" s="208">
        <f t="shared" si="5"/>
        <v>-0.0625</v>
      </c>
      <c r="E89" s="157" t="s">
        <v>11</v>
      </c>
      <c r="F89" s="170">
        <v>178</v>
      </c>
      <c r="G89" s="171">
        <v>92</v>
      </c>
      <c r="H89" s="85">
        <f>F89-G89</f>
        <v>86</v>
      </c>
      <c r="I89" s="250">
        <f>H89/G89</f>
        <v>0.9347826086956522</v>
      </c>
    </row>
    <row r="90" spans="1:9" ht="25.5" customHeight="1" thickBot="1" thickTop="1">
      <c r="A90" s="174">
        <f>SUM(A91:A93)</f>
        <v>155</v>
      </c>
      <c r="B90" s="174">
        <f>SUM(B91:B93)</f>
        <v>198</v>
      </c>
      <c r="C90" s="175">
        <f>SUM(C91:C94)</f>
        <v>-43</v>
      </c>
      <c r="D90" s="208">
        <f t="shared" si="5"/>
        <v>-0.21717171717171718</v>
      </c>
      <c r="E90" s="162" t="s">
        <v>12</v>
      </c>
      <c r="F90" s="174">
        <f>SUM(F91:F93)</f>
        <v>1484</v>
      </c>
      <c r="G90" s="174">
        <f>SUM(G91:G93)</f>
        <v>2125</v>
      </c>
      <c r="H90" s="174">
        <f>SUM(H91:H94)</f>
        <v>-641</v>
      </c>
      <c r="I90" s="207">
        <f>H90/G90*1</f>
        <v>-0.30164705882352943</v>
      </c>
    </row>
    <row r="91" spans="1:9" ht="25.5" customHeight="1" thickTop="1">
      <c r="A91" s="173">
        <v>57</v>
      </c>
      <c r="B91" s="171">
        <v>54</v>
      </c>
      <c r="C91" s="170">
        <f>A91-B91</f>
        <v>3</v>
      </c>
      <c r="D91" s="191">
        <f t="shared" si="5"/>
        <v>0.05555555555555555</v>
      </c>
      <c r="E91" s="157" t="s">
        <v>13</v>
      </c>
      <c r="F91" s="253">
        <v>526</v>
      </c>
      <c r="G91" s="171">
        <v>764</v>
      </c>
      <c r="H91" s="171">
        <f>F91-G91</f>
        <v>-238</v>
      </c>
      <c r="I91" s="248">
        <f>H91/G91</f>
        <v>-0.31151832460732987</v>
      </c>
    </row>
    <row r="92" spans="1:9" ht="25.5" customHeight="1">
      <c r="A92" s="173">
        <v>89</v>
      </c>
      <c r="B92" s="171">
        <v>136</v>
      </c>
      <c r="C92" s="170">
        <f>A92-B92</f>
        <v>-47</v>
      </c>
      <c r="D92" s="191">
        <f t="shared" si="5"/>
        <v>-0.34558823529411764</v>
      </c>
      <c r="E92" s="157" t="s">
        <v>14</v>
      </c>
      <c r="F92" s="170">
        <v>877</v>
      </c>
      <c r="G92" s="171">
        <v>1276</v>
      </c>
      <c r="H92" s="171">
        <f>F92-G92</f>
        <v>-399</v>
      </c>
      <c r="I92" s="249">
        <f>H92/G92</f>
        <v>-0.3126959247648903</v>
      </c>
    </row>
    <row r="93" spans="1:9" ht="25.5" customHeight="1" thickBot="1">
      <c r="A93" s="82">
        <v>9</v>
      </c>
      <c r="B93" s="83">
        <v>8</v>
      </c>
      <c r="C93" s="82">
        <f>A93-B93</f>
        <v>1</v>
      </c>
      <c r="D93" s="208">
        <f t="shared" si="5"/>
        <v>0.125</v>
      </c>
      <c r="E93" s="158" t="s">
        <v>15</v>
      </c>
      <c r="F93" s="84">
        <v>81</v>
      </c>
      <c r="G93" s="83">
        <v>85</v>
      </c>
      <c r="H93" s="85">
        <f>F93-G93</f>
        <v>-4</v>
      </c>
      <c r="I93" s="250">
        <f>H93/G93</f>
        <v>-0.047058823529411764</v>
      </c>
    </row>
    <row r="94" spans="5:6" ht="25.5" customHeight="1" thickTop="1">
      <c r="E94" s="165"/>
      <c r="F94" s="170"/>
    </row>
    <row r="95" ht="25.5" customHeight="1"/>
    <row r="96" ht="25.5" customHeight="1" thickBot="1"/>
    <row r="97" spans="1:9" ht="25.5" customHeight="1" thickTop="1">
      <c r="A97" s="161" t="s">
        <v>210</v>
      </c>
      <c r="B97" s="153"/>
      <c r="C97" s="153"/>
      <c r="D97" s="153"/>
      <c r="E97" s="163" t="s">
        <v>213</v>
      </c>
      <c r="F97" s="153"/>
      <c r="G97" s="153"/>
      <c r="H97" s="153"/>
      <c r="I97" s="155"/>
    </row>
    <row r="98" spans="1:9" ht="25.5" customHeight="1" thickBot="1">
      <c r="A98" s="166" t="s">
        <v>327</v>
      </c>
      <c r="G98" s="146" t="s">
        <v>0</v>
      </c>
      <c r="H98" s="147" t="s">
        <v>1</v>
      </c>
      <c r="I98" s="151"/>
    </row>
    <row r="99" spans="1:9" ht="25.5" customHeight="1" thickBot="1" thickTop="1">
      <c r="A99" s="185" t="str">
        <f>A3</f>
        <v>   Mes del 1 al 30 de septiembre </v>
      </c>
      <c r="B99" s="167"/>
      <c r="C99" s="167"/>
      <c r="D99" s="148"/>
      <c r="E99" s="156" t="s">
        <v>0</v>
      </c>
      <c r="F99" s="186" t="str">
        <f>F3</f>
        <v>Acumulado al 30 de septiembre</v>
      </c>
      <c r="G99" s="149"/>
      <c r="H99" s="149"/>
      <c r="I99" s="150"/>
    </row>
    <row r="100" spans="1:9" ht="25.5" customHeight="1" thickBot="1" thickTop="1">
      <c r="A100" s="177" t="s">
        <v>0</v>
      </c>
      <c r="B100" s="178" t="s">
        <v>0</v>
      </c>
      <c r="C100" s="187" t="s">
        <v>2</v>
      </c>
      <c r="D100" s="188"/>
      <c r="E100" s="178" t="s">
        <v>3</v>
      </c>
      <c r="F100" s="179" t="s">
        <v>0</v>
      </c>
      <c r="G100" s="178" t="s">
        <v>0</v>
      </c>
      <c r="H100" s="187" t="s">
        <v>2</v>
      </c>
      <c r="I100" s="189"/>
    </row>
    <row r="101" spans="1:9" ht="25.5" customHeight="1" thickBot="1" thickTop="1">
      <c r="A101" s="180">
        <v>2015</v>
      </c>
      <c r="B101" s="181">
        <v>2014</v>
      </c>
      <c r="C101" s="182" t="s">
        <v>4</v>
      </c>
      <c r="D101" s="183" t="s">
        <v>5</v>
      </c>
      <c r="E101" s="184"/>
      <c r="F101" s="180">
        <v>2015</v>
      </c>
      <c r="G101" s="181">
        <v>2014</v>
      </c>
      <c r="H101" s="190" t="s">
        <v>4</v>
      </c>
      <c r="I101" s="190" t="s">
        <v>5</v>
      </c>
    </row>
    <row r="102" spans="1:9" ht="25.5" customHeight="1" thickBot="1" thickTop="1">
      <c r="A102" s="83">
        <f>A103+A109</f>
        <v>291</v>
      </c>
      <c r="B102" s="83">
        <f>B103+B109</f>
        <v>385</v>
      </c>
      <c r="C102" s="170">
        <f>C103+C109</f>
        <v>-94</v>
      </c>
      <c r="D102" s="206">
        <f>C102/B102*1</f>
        <v>-0.24415584415584415</v>
      </c>
      <c r="E102" s="184" t="s">
        <v>6</v>
      </c>
      <c r="F102" s="83">
        <f>F103+F109</f>
        <v>2923</v>
      </c>
      <c r="G102" s="83">
        <f>G103+G109</f>
        <v>3316</v>
      </c>
      <c r="H102" s="170">
        <f>H103+H109</f>
        <v>-393</v>
      </c>
      <c r="I102" s="207">
        <f>H102/G102*1</f>
        <v>-0.11851628468033776</v>
      </c>
    </row>
    <row r="103" spans="1:9" ht="25.5" customHeight="1" thickBot="1" thickTop="1">
      <c r="A103" s="83">
        <f>SUM(A104:A108)</f>
        <v>53</v>
      </c>
      <c r="B103" s="83">
        <f>SUM(B104:B108)</f>
        <v>68</v>
      </c>
      <c r="C103" s="175">
        <f>SUM(C104:C108)</f>
        <v>-15</v>
      </c>
      <c r="D103" s="208">
        <f>C103/B103*1</f>
        <v>-0.22058823529411764</v>
      </c>
      <c r="E103" s="184" t="s">
        <v>7</v>
      </c>
      <c r="F103" s="83">
        <f>SUM(F104:F108)</f>
        <v>573</v>
      </c>
      <c r="G103" s="83">
        <f>SUM(G104:G108)</f>
        <v>557</v>
      </c>
      <c r="H103" s="174">
        <f>SUM(H104:H108)</f>
        <v>16</v>
      </c>
      <c r="I103" s="207">
        <f>H103/G103*1</f>
        <v>0.02872531418312388</v>
      </c>
    </row>
    <row r="104" spans="1:9" ht="25.5" customHeight="1" thickTop="1">
      <c r="A104" s="173">
        <v>4</v>
      </c>
      <c r="B104" s="171">
        <v>5</v>
      </c>
      <c r="C104" s="170">
        <f>A104-B104</f>
        <v>-1</v>
      </c>
      <c r="D104" s="191">
        <f>C104/B104*1</f>
        <v>-0.2</v>
      </c>
      <c r="E104" s="193" t="s">
        <v>8</v>
      </c>
      <c r="F104" s="170">
        <v>58</v>
      </c>
      <c r="G104" s="171">
        <v>65</v>
      </c>
      <c r="H104" s="195">
        <f>F104-G104</f>
        <v>-7</v>
      </c>
      <c r="I104" s="248">
        <f>H104/G104</f>
        <v>-0.1076923076923077</v>
      </c>
    </row>
    <row r="105" spans="1:9" ht="25.5" customHeight="1">
      <c r="A105" s="173">
        <v>0</v>
      </c>
      <c r="B105" s="171">
        <v>1</v>
      </c>
      <c r="C105" s="170">
        <f>A105-B105</f>
        <v>-1</v>
      </c>
      <c r="D105" s="191">
        <f aca="true" t="shared" si="6" ref="D105:D112">C105/B105*1</f>
        <v>-1</v>
      </c>
      <c r="E105" s="193" t="s">
        <v>9</v>
      </c>
      <c r="F105" s="170">
        <v>5</v>
      </c>
      <c r="G105" s="171">
        <v>1</v>
      </c>
      <c r="H105" s="171">
        <f>F105-G105</f>
        <v>4</v>
      </c>
      <c r="I105" s="249">
        <f>H105/G105</f>
        <v>4</v>
      </c>
    </row>
    <row r="106" spans="1:9" ht="25.5" customHeight="1">
      <c r="A106" s="173">
        <v>0</v>
      </c>
      <c r="B106" s="171">
        <v>0</v>
      </c>
      <c r="C106" s="170">
        <f>A106-B106</f>
        <v>0</v>
      </c>
      <c r="D106" s="249">
        <v>0</v>
      </c>
      <c r="E106" s="193" t="s">
        <v>329</v>
      </c>
      <c r="F106" s="170">
        <v>1</v>
      </c>
      <c r="G106" s="171">
        <v>0</v>
      </c>
      <c r="H106" s="171">
        <f>F106-G106</f>
        <v>1</v>
      </c>
      <c r="I106" s="249">
        <v>0</v>
      </c>
    </row>
    <row r="107" spans="1:9" ht="26.25" customHeight="1">
      <c r="A107" s="173">
        <v>32</v>
      </c>
      <c r="B107" s="171">
        <v>44</v>
      </c>
      <c r="C107" s="170">
        <f>A107-B107</f>
        <v>-12</v>
      </c>
      <c r="D107" s="191">
        <f t="shared" si="6"/>
        <v>-0.2727272727272727</v>
      </c>
      <c r="E107" s="193" t="s">
        <v>10</v>
      </c>
      <c r="F107" s="170">
        <v>316</v>
      </c>
      <c r="G107" s="171">
        <v>364</v>
      </c>
      <c r="H107" s="171">
        <f>F107-G107</f>
        <v>-48</v>
      </c>
      <c r="I107" s="249">
        <f>H107/G107</f>
        <v>-0.13186813186813187</v>
      </c>
    </row>
    <row r="108" spans="1:9" ht="25.5" customHeight="1" thickBot="1">
      <c r="A108" s="173">
        <v>17</v>
      </c>
      <c r="B108" s="171">
        <v>18</v>
      </c>
      <c r="C108" s="170">
        <f>A108-B108</f>
        <v>-1</v>
      </c>
      <c r="D108" s="208">
        <f t="shared" si="6"/>
        <v>-0.05555555555555555</v>
      </c>
      <c r="E108" s="193" t="s">
        <v>11</v>
      </c>
      <c r="F108" s="170">
        <v>193</v>
      </c>
      <c r="G108" s="171">
        <v>127</v>
      </c>
      <c r="H108" s="85">
        <f>F108-G108</f>
        <v>66</v>
      </c>
      <c r="I108" s="250">
        <f>H108/G108</f>
        <v>0.5196850393700787</v>
      </c>
    </row>
    <row r="109" spans="1:9" ht="26.25" customHeight="1" thickBot="1" thickTop="1">
      <c r="A109" s="174">
        <f>SUM(A110:A112)</f>
        <v>238</v>
      </c>
      <c r="B109" s="174">
        <f>SUM(B110:B112)</f>
        <v>317</v>
      </c>
      <c r="C109" s="175">
        <f>SUM(C110:C113)</f>
        <v>-79</v>
      </c>
      <c r="D109" s="208">
        <f t="shared" si="6"/>
        <v>-0.24921135646687698</v>
      </c>
      <c r="E109" s="196" t="s">
        <v>12</v>
      </c>
      <c r="F109" s="174">
        <f>SUM(F110:F112)</f>
        <v>2350</v>
      </c>
      <c r="G109" s="174">
        <f>SUM(G110:G112)</f>
        <v>2759</v>
      </c>
      <c r="H109" s="174">
        <f>SUM(H110:H113)</f>
        <v>-409</v>
      </c>
      <c r="I109" s="207">
        <f>H109/G109*1</f>
        <v>-0.14824211670895251</v>
      </c>
    </row>
    <row r="110" spans="1:9" ht="25.5" customHeight="1" thickTop="1">
      <c r="A110" s="173">
        <v>55</v>
      </c>
      <c r="B110" s="171">
        <v>82</v>
      </c>
      <c r="C110" s="170">
        <f>A110-B110</f>
        <v>-27</v>
      </c>
      <c r="D110" s="191">
        <f t="shared" si="6"/>
        <v>-0.32926829268292684</v>
      </c>
      <c r="E110" s="193" t="s">
        <v>13</v>
      </c>
      <c r="F110" s="170">
        <v>599</v>
      </c>
      <c r="G110" s="171">
        <v>791</v>
      </c>
      <c r="H110" s="195">
        <f>F110-G110</f>
        <v>-192</v>
      </c>
      <c r="I110" s="248">
        <f>H110/G110</f>
        <v>-0.2427307206068268</v>
      </c>
    </row>
    <row r="111" spans="1:9" ht="25.5" customHeight="1">
      <c r="A111" s="173">
        <v>159</v>
      </c>
      <c r="B111" s="171">
        <v>208</v>
      </c>
      <c r="C111" s="170">
        <f>A111-B111</f>
        <v>-49</v>
      </c>
      <c r="D111" s="191">
        <f t="shared" si="6"/>
        <v>-0.23557692307692307</v>
      </c>
      <c r="E111" s="193" t="s">
        <v>14</v>
      </c>
      <c r="F111" s="170">
        <v>1510</v>
      </c>
      <c r="G111" s="171">
        <v>1652</v>
      </c>
      <c r="H111" s="171">
        <f>F111-G111</f>
        <v>-142</v>
      </c>
      <c r="I111" s="249">
        <f>H111/G111</f>
        <v>-0.08595641646489104</v>
      </c>
    </row>
    <row r="112" spans="1:9" ht="25.5" customHeight="1" thickBot="1">
      <c r="A112" s="82">
        <v>24</v>
      </c>
      <c r="B112" s="83">
        <v>27</v>
      </c>
      <c r="C112" s="82">
        <f>A112-B112</f>
        <v>-3</v>
      </c>
      <c r="D112" s="208">
        <f t="shared" si="6"/>
        <v>-0.1111111111111111</v>
      </c>
      <c r="E112" s="10" t="s">
        <v>15</v>
      </c>
      <c r="F112" s="84">
        <v>241</v>
      </c>
      <c r="G112" s="83">
        <v>316</v>
      </c>
      <c r="H112" s="85">
        <f>F112-G112</f>
        <v>-75</v>
      </c>
      <c r="I112" s="250">
        <f>H112/G112</f>
        <v>-0.23734177215189872</v>
      </c>
    </row>
    <row r="113" ht="25.5" customHeight="1" thickTop="1"/>
    <row r="114" ht="25.5" customHeight="1"/>
    <row r="115" ht="25.5" customHeight="1" thickBot="1"/>
    <row r="116" spans="1:9" ht="25.5" customHeight="1" thickTop="1">
      <c r="A116" s="161" t="s">
        <v>210</v>
      </c>
      <c r="B116" s="153"/>
      <c r="C116" s="153"/>
      <c r="D116" s="153"/>
      <c r="E116" s="163" t="s">
        <v>214</v>
      </c>
      <c r="F116" s="153"/>
      <c r="G116" s="153"/>
      <c r="H116" s="153"/>
      <c r="I116" s="155"/>
    </row>
    <row r="117" spans="1:9" ht="25.5" customHeight="1" thickBot="1">
      <c r="A117" s="166" t="s">
        <v>327</v>
      </c>
      <c r="G117" s="146" t="s">
        <v>0</v>
      </c>
      <c r="H117" s="147" t="s">
        <v>1</v>
      </c>
      <c r="I117" s="151"/>
    </row>
    <row r="118" spans="1:9" ht="25.5" customHeight="1" thickBot="1" thickTop="1">
      <c r="A118" s="185" t="str">
        <f>A3</f>
        <v>   Mes del 1 al 30 de septiembre </v>
      </c>
      <c r="B118" s="167"/>
      <c r="C118" s="167"/>
      <c r="D118" s="148"/>
      <c r="E118" s="156" t="s">
        <v>0</v>
      </c>
      <c r="F118" s="186" t="str">
        <f>F3</f>
        <v>Acumulado al 30 de septiembre</v>
      </c>
      <c r="G118" s="149"/>
      <c r="H118" s="149"/>
      <c r="I118" s="150"/>
    </row>
    <row r="119" spans="1:9" ht="25.5" customHeight="1" thickBot="1" thickTop="1">
      <c r="A119" s="177" t="s">
        <v>0</v>
      </c>
      <c r="B119" s="178" t="s">
        <v>0</v>
      </c>
      <c r="C119" s="187" t="s">
        <v>2</v>
      </c>
      <c r="D119" s="188"/>
      <c r="E119" s="178" t="s">
        <v>3</v>
      </c>
      <c r="F119" s="179" t="s">
        <v>0</v>
      </c>
      <c r="G119" s="178" t="s">
        <v>0</v>
      </c>
      <c r="H119" s="187" t="s">
        <v>2</v>
      </c>
      <c r="I119" s="189"/>
    </row>
    <row r="120" spans="1:9" ht="25.5" customHeight="1" thickBot="1" thickTop="1">
      <c r="A120" s="180">
        <v>2015</v>
      </c>
      <c r="B120" s="181">
        <v>2014</v>
      </c>
      <c r="C120" s="182" t="s">
        <v>4</v>
      </c>
      <c r="D120" s="183" t="s">
        <v>5</v>
      </c>
      <c r="E120" s="184"/>
      <c r="F120" s="180">
        <v>2015</v>
      </c>
      <c r="G120" s="181">
        <v>2014</v>
      </c>
      <c r="H120" s="190" t="s">
        <v>4</v>
      </c>
      <c r="I120" s="190" t="s">
        <v>5</v>
      </c>
    </row>
    <row r="121" spans="1:9" ht="25.5" customHeight="1" thickBot="1" thickTop="1">
      <c r="A121" s="83">
        <f>A122+A128</f>
        <v>822</v>
      </c>
      <c r="B121" s="83">
        <f>B122+B128</f>
        <v>972</v>
      </c>
      <c r="C121" s="170">
        <f>C122+C128</f>
        <v>-150</v>
      </c>
      <c r="D121" s="206">
        <f>C121/B121*1</f>
        <v>-0.15432098765432098</v>
      </c>
      <c r="E121" s="184" t="s">
        <v>6</v>
      </c>
      <c r="F121" s="83">
        <f>F122+F128</f>
        <v>7965</v>
      </c>
      <c r="G121" s="83">
        <f>G122+G128</f>
        <v>9379</v>
      </c>
      <c r="H121" s="170">
        <f>H122+H128</f>
        <v>-1414</v>
      </c>
      <c r="I121" s="207">
        <f>H121/G121*1</f>
        <v>-0.15076234140100223</v>
      </c>
    </row>
    <row r="122" spans="1:9" ht="25.5" customHeight="1" thickBot="1" thickTop="1">
      <c r="A122" s="83">
        <f>SUM(A123:A127)</f>
        <v>98</v>
      </c>
      <c r="B122" s="83">
        <f>SUM(B123:B127)</f>
        <v>93</v>
      </c>
      <c r="C122" s="175">
        <f>SUM(C123:C127)</f>
        <v>5</v>
      </c>
      <c r="D122" s="208">
        <f>C122/B122*1</f>
        <v>0.053763440860215055</v>
      </c>
      <c r="E122" s="184" t="s">
        <v>7</v>
      </c>
      <c r="F122" s="83">
        <f>SUM(F123:F127)</f>
        <v>1068</v>
      </c>
      <c r="G122" s="83">
        <f>SUM(G123:G127)</f>
        <v>1255</v>
      </c>
      <c r="H122" s="174">
        <f>SUM(H123:H127)</f>
        <v>-187</v>
      </c>
      <c r="I122" s="207">
        <f>H122/G122*1</f>
        <v>-0.14900398406374502</v>
      </c>
    </row>
    <row r="123" spans="1:9" ht="25.5" customHeight="1" thickTop="1">
      <c r="A123" s="173">
        <v>8</v>
      </c>
      <c r="B123" s="171">
        <v>5</v>
      </c>
      <c r="C123" s="170">
        <f>A123-B123</f>
        <v>3</v>
      </c>
      <c r="D123" s="191">
        <f>C123/B123*1</f>
        <v>0.6</v>
      </c>
      <c r="E123" s="193" t="s">
        <v>8</v>
      </c>
      <c r="F123" s="170">
        <v>91</v>
      </c>
      <c r="G123" s="171">
        <v>80</v>
      </c>
      <c r="H123" s="195">
        <f>F123-G123</f>
        <v>11</v>
      </c>
      <c r="I123" s="248">
        <f>H123/G123</f>
        <v>0.1375</v>
      </c>
    </row>
    <row r="124" spans="1:9" ht="25.5" customHeight="1">
      <c r="A124" s="173">
        <v>5</v>
      </c>
      <c r="B124" s="171">
        <v>1</v>
      </c>
      <c r="C124" s="170">
        <f>A124-B124</f>
        <v>4</v>
      </c>
      <c r="D124" s="191">
        <f aca="true" t="shared" si="7" ref="D124:D131">C124/B124*1</f>
        <v>4</v>
      </c>
      <c r="E124" s="193" t="s">
        <v>9</v>
      </c>
      <c r="F124" s="170">
        <v>25</v>
      </c>
      <c r="G124" s="171">
        <v>4</v>
      </c>
      <c r="H124" s="171">
        <f>F124-G124</f>
        <v>21</v>
      </c>
      <c r="I124" s="249">
        <f>H124/G124</f>
        <v>5.25</v>
      </c>
    </row>
    <row r="125" spans="1:9" ht="26.25" customHeight="1">
      <c r="A125" s="173">
        <v>0</v>
      </c>
      <c r="B125" s="171">
        <v>0</v>
      </c>
      <c r="C125" s="170">
        <f>A125-B125</f>
        <v>0</v>
      </c>
      <c r="D125" s="249">
        <v>0</v>
      </c>
      <c r="E125" s="193" t="s">
        <v>329</v>
      </c>
      <c r="F125" s="170">
        <v>0</v>
      </c>
      <c r="G125" s="171">
        <v>0</v>
      </c>
      <c r="H125" s="171">
        <f>F125-G125</f>
        <v>0</v>
      </c>
      <c r="I125" s="249">
        <v>0</v>
      </c>
    </row>
    <row r="126" spans="1:9" ht="26.25" customHeight="1">
      <c r="A126" s="173">
        <v>68</v>
      </c>
      <c r="B126" s="197">
        <v>72</v>
      </c>
      <c r="C126" s="170">
        <f>A126-B126</f>
        <v>-4</v>
      </c>
      <c r="D126" s="191">
        <f t="shared" si="7"/>
        <v>-0.05555555555555555</v>
      </c>
      <c r="E126" s="193" t="s">
        <v>10</v>
      </c>
      <c r="F126" s="170">
        <v>740</v>
      </c>
      <c r="G126" s="171">
        <v>944</v>
      </c>
      <c r="H126" s="171">
        <f>F126-G126</f>
        <v>-204</v>
      </c>
      <c r="I126" s="249">
        <f>H126/G126</f>
        <v>-0.21610169491525424</v>
      </c>
    </row>
    <row r="127" spans="1:9" ht="25.5" customHeight="1" thickBot="1">
      <c r="A127" s="173">
        <v>17</v>
      </c>
      <c r="B127" s="171">
        <v>15</v>
      </c>
      <c r="C127" s="170">
        <f>A127-B127</f>
        <v>2</v>
      </c>
      <c r="D127" s="211">
        <f t="shared" si="7"/>
        <v>0.13333333333333333</v>
      </c>
      <c r="E127" s="10" t="s">
        <v>11</v>
      </c>
      <c r="F127" s="170">
        <v>212</v>
      </c>
      <c r="G127" s="171">
        <v>227</v>
      </c>
      <c r="H127" s="85">
        <f>F127-G127</f>
        <v>-15</v>
      </c>
      <c r="I127" s="250">
        <f>H127/G127</f>
        <v>-0.06607929515418502</v>
      </c>
    </row>
    <row r="128" spans="1:9" ht="25.5" customHeight="1" thickBot="1" thickTop="1">
      <c r="A128" s="174">
        <f>SUM(A129:A131)</f>
        <v>724</v>
      </c>
      <c r="B128" s="174">
        <f>SUM(B129:B131)</f>
        <v>879</v>
      </c>
      <c r="C128" s="175">
        <f>SUM(C129:C132)</f>
        <v>-155</v>
      </c>
      <c r="D128" s="208">
        <f t="shared" si="7"/>
        <v>-0.17633674630261661</v>
      </c>
      <c r="E128" s="184" t="s">
        <v>12</v>
      </c>
      <c r="F128" s="174">
        <f>SUM(F129:F131)</f>
        <v>6897</v>
      </c>
      <c r="G128" s="174">
        <f>SUM(G129:G131)</f>
        <v>8124</v>
      </c>
      <c r="H128" s="174">
        <f>SUM(H129:H132)</f>
        <v>-1227</v>
      </c>
      <c r="I128" s="207">
        <f>H128/G128*1</f>
        <v>-0.15103397341211225</v>
      </c>
    </row>
    <row r="129" spans="1:9" ht="25.5" customHeight="1" thickTop="1">
      <c r="A129" s="173">
        <v>136</v>
      </c>
      <c r="B129" s="171">
        <v>220</v>
      </c>
      <c r="C129" s="170">
        <f>A129-B129</f>
        <v>-84</v>
      </c>
      <c r="D129" s="191">
        <f t="shared" si="7"/>
        <v>-0.38181818181818183</v>
      </c>
      <c r="E129" s="193" t="s">
        <v>13</v>
      </c>
      <c r="F129" s="170">
        <v>1301</v>
      </c>
      <c r="G129" s="171">
        <v>1892</v>
      </c>
      <c r="H129" s="195">
        <f>F129-G129</f>
        <v>-591</v>
      </c>
      <c r="I129" s="248">
        <f>H129/G129</f>
        <v>-0.3123678646934461</v>
      </c>
    </row>
    <row r="130" spans="1:9" ht="25.5" customHeight="1">
      <c r="A130" s="173">
        <v>466</v>
      </c>
      <c r="B130" s="171">
        <v>549</v>
      </c>
      <c r="C130" s="170">
        <f>A130-B130</f>
        <v>-83</v>
      </c>
      <c r="D130" s="191">
        <f t="shared" si="7"/>
        <v>-0.151183970856102</v>
      </c>
      <c r="E130" s="193" t="s">
        <v>14</v>
      </c>
      <c r="F130" s="170">
        <v>4434</v>
      </c>
      <c r="G130" s="171">
        <v>5000</v>
      </c>
      <c r="H130" s="171">
        <f>F130-G130</f>
        <v>-566</v>
      </c>
      <c r="I130" s="249">
        <f>H130/G130</f>
        <v>-0.1132</v>
      </c>
    </row>
    <row r="131" spans="1:9" ht="25.5" customHeight="1" thickBot="1">
      <c r="A131" s="82">
        <v>122</v>
      </c>
      <c r="B131" s="83">
        <v>110</v>
      </c>
      <c r="C131" s="82">
        <f>A131-B131</f>
        <v>12</v>
      </c>
      <c r="D131" s="208">
        <f t="shared" si="7"/>
        <v>0.10909090909090909</v>
      </c>
      <c r="E131" s="10" t="s">
        <v>15</v>
      </c>
      <c r="F131" s="84">
        <v>1162</v>
      </c>
      <c r="G131" s="83">
        <v>1232</v>
      </c>
      <c r="H131" s="85">
        <f>F131-G131</f>
        <v>-70</v>
      </c>
      <c r="I131" s="250">
        <f>H131/G131</f>
        <v>-0.056818181818181816</v>
      </c>
    </row>
    <row r="132" spans="5:9" ht="25.5" customHeight="1" thickTop="1">
      <c r="E132" s="165"/>
      <c r="F132" s="168"/>
      <c r="G132" s="168"/>
      <c r="H132" s="168"/>
      <c r="I132" s="169"/>
    </row>
    <row r="133" spans="6:8" ht="25.5" customHeight="1">
      <c r="F133" s="1"/>
      <c r="G133" s="1"/>
      <c r="H133" s="1"/>
    </row>
    <row r="134" ht="25.5" customHeight="1" thickBot="1"/>
    <row r="135" spans="1:9" ht="25.5" customHeight="1" thickTop="1">
      <c r="A135" s="161" t="s">
        <v>210</v>
      </c>
      <c r="B135" s="153"/>
      <c r="C135" s="153"/>
      <c r="D135" s="153"/>
      <c r="E135" s="163" t="s">
        <v>215</v>
      </c>
      <c r="F135" s="153"/>
      <c r="G135" s="153"/>
      <c r="H135" s="153"/>
      <c r="I135" s="155"/>
    </row>
    <row r="136" spans="1:9" ht="25.5" customHeight="1" thickBot="1">
      <c r="A136" s="166" t="s">
        <v>327</v>
      </c>
      <c r="G136" s="146" t="s">
        <v>0</v>
      </c>
      <c r="H136" s="147" t="s">
        <v>1</v>
      </c>
      <c r="I136" s="151"/>
    </row>
    <row r="137" spans="1:9" ht="25.5" customHeight="1" thickBot="1" thickTop="1">
      <c r="A137" s="185" t="str">
        <f>A3</f>
        <v>   Mes del 1 al 30 de septiembre </v>
      </c>
      <c r="B137" s="167"/>
      <c r="C137" s="167"/>
      <c r="D137" s="148"/>
      <c r="E137" s="156" t="s">
        <v>0</v>
      </c>
      <c r="F137" s="186" t="str">
        <f>F3</f>
        <v>Acumulado al 30 de septiembre</v>
      </c>
      <c r="G137" s="149"/>
      <c r="H137" s="149"/>
      <c r="I137" s="150"/>
    </row>
    <row r="138" spans="1:9" ht="25.5" customHeight="1" thickBot="1" thickTop="1">
      <c r="A138" s="177" t="s">
        <v>0</v>
      </c>
      <c r="B138" s="178" t="s">
        <v>0</v>
      </c>
      <c r="C138" s="187" t="s">
        <v>2</v>
      </c>
      <c r="D138" s="188"/>
      <c r="E138" s="178" t="s">
        <v>3</v>
      </c>
      <c r="F138" s="179" t="s">
        <v>0</v>
      </c>
      <c r="G138" s="178" t="s">
        <v>0</v>
      </c>
      <c r="H138" s="187" t="s">
        <v>2</v>
      </c>
      <c r="I138" s="189"/>
    </row>
    <row r="139" spans="1:9" ht="25.5" customHeight="1" thickBot="1" thickTop="1">
      <c r="A139" s="180">
        <v>2015</v>
      </c>
      <c r="B139" s="181">
        <v>2014</v>
      </c>
      <c r="C139" s="182" t="s">
        <v>4</v>
      </c>
      <c r="D139" s="183" t="s">
        <v>5</v>
      </c>
      <c r="E139" s="184"/>
      <c r="F139" s="180">
        <v>2015</v>
      </c>
      <c r="G139" s="181">
        <v>2014</v>
      </c>
      <c r="H139" s="190" t="s">
        <v>4</v>
      </c>
      <c r="I139" s="190" t="s">
        <v>5</v>
      </c>
    </row>
    <row r="140" spans="1:9" ht="25.5" customHeight="1" thickBot="1" thickTop="1">
      <c r="A140" s="83">
        <f>A141+A147</f>
        <v>333</v>
      </c>
      <c r="B140" s="83">
        <f>B141+B147</f>
        <v>412</v>
      </c>
      <c r="C140" s="170">
        <f>C141+C147</f>
        <v>-79</v>
      </c>
      <c r="D140" s="206">
        <f>C140/B140*1</f>
        <v>-0.19174757281553398</v>
      </c>
      <c r="E140" s="184" t="s">
        <v>6</v>
      </c>
      <c r="F140" s="83">
        <f>F141+F147</f>
        <v>3320</v>
      </c>
      <c r="G140" s="83">
        <f>G141+G147</f>
        <v>3442</v>
      </c>
      <c r="H140" s="170">
        <f>H141+H147</f>
        <v>-122</v>
      </c>
      <c r="I140" s="207">
        <f>H140/G140*1</f>
        <v>-0.03544450900639163</v>
      </c>
    </row>
    <row r="141" spans="1:9" ht="25.5" customHeight="1" thickBot="1" thickTop="1">
      <c r="A141" s="83">
        <f>SUM(A142:A146)</f>
        <v>47</v>
      </c>
      <c r="B141" s="83">
        <f>SUM(B142:B146)</f>
        <v>87</v>
      </c>
      <c r="C141" s="175">
        <f>SUM(C142:C146)</f>
        <v>-40</v>
      </c>
      <c r="D141" s="208">
        <f>C141/B141*1</f>
        <v>-0.45977011494252873</v>
      </c>
      <c r="E141" s="184" t="s">
        <v>7</v>
      </c>
      <c r="F141" s="83">
        <f>SUM(F142:F146)</f>
        <v>654</v>
      </c>
      <c r="G141" s="83">
        <f>SUM(G142:G146)</f>
        <v>630</v>
      </c>
      <c r="H141" s="174">
        <f>SUM(H142:H146)</f>
        <v>24</v>
      </c>
      <c r="I141" s="207">
        <f>H141/G141*1</f>
        <v>0.0380952380952381</v>
      </c>
    </row>
    <row r="142" spans="1:9" ht="25.5" customHeight="1" thickTop="1">
      <c r="A142" s="173">
        <v>3</v>
      </c>
      <c r="B142" s="171">
        <v>7</v>
      </c>
      <c r="C142" s="170">
        <f>A142-B142</f>
        <v>-4</v>
      </c>
      <c r="D142" s="191">
        <f>C142/B142*1</f>
        <v>-0.5714285714285714</v>
      </c>
      <c r="E142" s="193" t="s">
        <v>8</v>
      </c>
      <c r="F142" s="170">
        <v>52</v>
      </c>
      <c r="G142" s="171">
        <v>78</v>
      </c>
      <c r="H142" s="195">
        <f>F142-G142</f>
        <v>-26</v>
      </c>
      <c r="I142" s="248">
        <f>H142/G142</f>
        <v>-0.3333333333333333</v>
      </c>
    </row>
    <row r="143" spans="1:9" ht="26.25" customHeight="1">
      <c r="A143" s="173">
        <v>0</v>
      </c>
      <c r="B143" s="171">
        <v>0</v>
      </c>
      <c r="C143" s="170">
        <f>A143-B143</f>
        <v>0</v>
      </c>
      <c r="D143" s="249">
        <v>0</v>
      </c>
      <c r="E143" s="193" t="s">
        <v>9</v>
      </c>
      <c r="F143" s="170">
        <v>8</v>
      </c>
      <c r="G143" s="171">
        <v>2</v>
      </c>
      <c r="H143" s="171">
        <f>F143-G143</f>
        <v>6</v>
      </c>
      <c r="I143" s="249">
        <f>H143/G143</f>
        <v>3</v>
      </c>
    </row>
    <row r="144" spans="1:9" ht="26.25" customHeight="1">
      <c r="A144" s="173">
        <v>0</v>
      </c>
      <c r="B144" s="171">
        <v>0</v>
      </c>
      <c r="C144" s="170">
        <f>A144-B144</f>
        <v>0</v>
      </c>
      <c r="D144" s="249">
        <v>0</v>
      </c>
      <c r="E144" s="193" t="s">
        <v>329</v>
      </c>
      <c r="F144" s="170">
        <v>0</v>
      </c>
      <c r="G144" s="171">
        <v>0</v>
      </c>
      <c r="H144" s="171">
        <f>F144-G144</f>
        <v>0</v>
      </c>
      <c r="I144" s="249">
        <v>0</v>
      </c>
    </row>
    <row r="145" spans="1:9" ht="26.25" customHeight="1">
      <c r="A145" s="173">
        <v>30</v>
      </c>
      <c r="B145" s="171">
        <v>70</v>
      </c>
      <c r="C145" s="170">
        <f>A145-B145</f>
        <v>-40</v>
      </c>
      <c r="D145" s="191">
        <f aca="true" t="shared" si="8" ref="D145:D150">C145/B145*1</f>
        <v>-0.5714285714285714</v>
      </c>
      <c r="E145" s="193" t="s">
        <v>10</v>
      </c>
      <c r="F145" s="170">
        <v>363</v>
      </c>
      <c r="G145" s="171">
        <v>431</v>
      </c>
      <c r="H145" s="171">
        <f>F145-G145</f>
        <v>-68</v>
      </c>
      <c r="I145" s="249">
        <f>H145/G145</f>
        <v>-0.15777262180974477</v>
      </c>
    </row>
    <row r="146" spans="1:9" ht="25.5" customHeight="1" thickBot="1">
      <c r="A146" s="173">
        <v>14</v>
      </c>
      <c r="B146" s="171">
        <v>10</v>
      </c>
      <c r="C146" s="170">
        <f>A146-B146</f>
        <v>4</v>
      </c>
      <c r="D146" s="208">
        <f t="shared" si="8"/>
        <v>0.4</v>
      </c>
      <c r="E146" s="193" t="s">
        <v>11</v>
      </c>
      <c r="F146" s="170">
        <v>231</v>
      </c>
      <c r="G146" s="171">
        <v>119</v>
      </c>
      <c r="H146" s="85">
        <f>F146-G146</f>
        <v>112</v>
      </c>
      <c r="I146" s="250">
        <f>H146/G146</f>
        <v>0.9411764705882353</v>
      </c>
    </row>
    <row r="147" spans="1:9" ht="25.5" customHeight="1" thickBot="1" thickTop="1">
      <c r="A147" s="174">
        <f>SUM(A148:A150)</f>
        <v>286</v>
      </c>
      <c r="B147" s="174">
        <f>SUM(B148:B150)</f>
        <v>325</v>
      </c>
      <c r="C147" s="175">
        <f>SUM(C148:C151)</f>
        <v>-39</v>
      </c>
      <c r="D147" s="208">
        <f t="shared" si="8"/>
        <v>-0.12</v>
      </c>
      <c r="E147" s="196" t="s">
        <v>12</v>
      </c>
      <c r="F147" s="174">
        <f>SUM(F148:F150)</f>
        <v>2666</v>
      </c>
      <c r="G147" s="174">
        <f>SUM(G148:G150)</f>
        <v>2812</v>
      </c>
      <c r="H147" s="174">
        <f>SUM(H148:H151)</f>
        <v>-146</v>
      </c>
      <c r="I147" s="207">
        <f>H147/G147*1</f>
        <v>-0.051920341394025606</v>
      </c>
    </row>
    <row r="148" spans="1:9" ht="25.5" customHeight="1" thickTop="1">
      <c r="A148" s="173">
        <v>61</v>
      </c>
      <c r="B148" s="171">
        <v>56</v>
      </c>
      <c r="C148" s="170">
        <f>A148-B148</f>
        <v>5</v>
      </c>
      <c r="D148" s="191">
        <f t="shared" si="8"/>
        <v>0.08928571428571429</v>
      </c>
      <c r="E148" s="193" t="s">
        <v>13</v>
      </c>
      <c r="F148" s="170">
        <v>648</v>
      </c>
      <c r="G148" s="171">
        <v>525</v>
      </c>
      <c r="H148" s="195">
        <f>F148-G148</f>
        <v>123</v>
      </c>
      <c r="I148" s="248">
        <f>H148/G148</f>
        <v>0.2342857142857143</v>
      </c>
    </row>
    <row r="149" spans="1:9" ht="25.5" customHeight="1">
      <c r="A149" s="173">
        <v>199</v>
      </c>
      <c r="B149" s="171">
        <v>243</v>
      </c>
      <c r="C149" s="173">
        <f>A149-B149</f>
        <v>-44</v>
      </c>
      <c r="D149" s="210">
        <f t="shared" si="8"/>
        <v>-0.18106995884773663</v>
      </c>
      <c r="E149" s="193" t="s">
        <v>14</v>
      </c>
      <c r="F149" s="170">
        <v>1812</v>
      </c>
      <c r="G149" s="171">
        <v>2068</v>
      </c>
      <c r="H149" s="171">
        <f>F149-G149</f>
        <v>-256</v>
      </c>
      <c r="I149" s="249">
        <f>H149/G149</f>
        <v>-0.12379110251450677</v>
      </c>
    </row>
    <row r="150" spans="1:9" ht="25.5" customHeight="1" thickBot="1">
      <c r="A150" s="82">
        <v>26</v>
      </c>
      <c r="B150" s="83">
        <v>26</v>
      </c>
      <c r="C150" s="82">
        <f>A150-B150</f>
        <v>0</v>
      </c>
      <c r="D150" s="208">
        <f t="shared" si="8"/>
        <v>0</v>
      </c>
      <c r="E150" s="10" t="s">
        <v>15</v>
      </c>
      <c r="F150" s="84">
        <v>206</v>
      </c>
      <c r="G150" s="83">
        <v>219</v>
      </c>
      <c r="H150" s="85">
        <f>F150-G150</f>
        <v>-13</v>
      </c>
      <c r="I150" s="250">
        <f>H150/G150</f>
        <v>-0.0593607305936073</v>
      </c>
    </row>
    <row r="151" ht="25.5" customHeight="1" thickTop="1">
      <c r="B151" s="198"/>
    </row>
    <row r="152" ht="25.5" customHeight="1"/>
    <row r="153" ht="25.5" customHeight="1" thickBot="1"/>
    <row r="154" spans="1:9" ht="25.5" customHeight="1" thickTop="1">
      <c r="A154" s="161" t="s">
        <v>210</v>
      </c>
      <c r="B154" s="153"/>
      <c r="C154" s="153"/>
      <c r="D154" s="153"/>
      <c r="E154" s="163" t="s">
        <v>216</v>
      </c>
      <c r="F154" s="153"/>
      <c r="G154" s="153"/>
      <c r="H154" s="153"/>
      <c r="I154" s="155"/>
    </row>
    <row r="155" spans="1:9" ht="25.5" customHeight="1" thickBot="1">
      <c r="A155" s="166" t="s">
        <v>327</v>
      </c>
      <c r="G155" s="146" t="s">
        <v>0</v>
      </c>
      <c r="H155" s="147" t="s">
        <v>1</v>
      </c>
      <c r="I155" s="151"/>
    </row>
    <row r="156" spans="1:9" ht="25.5" customHeight="1" thickBot="1" thickTop="1">
      <c r="A156" s="185" t="str">
        <f>A3</f>
        <v>   Mes del 1 al 30 de septiembre </v>
      </c>
      <c r="B156" s="167"/>
      <c r="C156" s="167"/>
      <c r="D156" s="148"/>
      <c r="E156" s="156" t="s">
        <v>0</v>
      </c>
      <c r="F156" s="186" t="str">
        <f>F3</f>
        <v>Acumulado al 30 de septiembre</v>
      </c>
      <c r="G156" s="149"/>
      <c r="H156" s="149"/>
      <c r="I156" s="150"/>
    </row>
    <row r="157" spans="1:9" ht="25.5" customHeight="1" thickBot="1" thickTop="1">
      <c r="A157" s="177" t="s">
        <v>0</v>
      </c>
      <c r="B157" s="178" t="s">
        <v>0</v>
      </c>
      <c r="C157" s="187" t="s">
        <v>2</v>
      </c>
      <c r="D157" s="188"/>
      <c r="E157" s="178" t="s">
        <v>3</v>
      </c>
      <c r="F157" s="179" t="s">
        <v>0</v>
      </c>
      <c r="G157" s="178" t="s">
        <v>0</v>
      </c>
      <c r="H157" s="187" t="s">
        <v>2</v>
      </c>
      <c r="I157" s="189"/>
    </row>
    <row r="158" spans="1:9" ht="25.5" customHeight="1" thickBot="1" thickTop="1">
      <c r="A158" s="180">
        <v>2015</v>
      </c>
      <c r="B158" s="181">
        <v>2014</v>
      </c>
      <c r="C158" s="182" t="s">
        <v>4</v>
      </c>
      <c r="D158" s="183" t="s">
        <v>5</v>
      </c>
      <c r="E158" s="184"/>
      <c r="F158" s="180">
        <v>2015</v>
      </c>
      <c r="G158" s="181">
        <v>2014</v>
      </c>
      <c r="H158" s="190" t="s">
        <v>4</v>
      </c>
      <c r="I158" s="190" t="s">
        <v>5</v>
      </c>
    </row>
    <row r="159" spans="1:9" ht="25.5" customHeight="1" thickBot="1" thickTop="1">
      <c r="A159" s="83">
        <f>A160+A166</f>
        <v>136</v>
      </c>
      <c r="B159" s="83">
        <f>B160+B166</f>
        <v>169</v>
      </c>
      <c r="C159" s="170">
        <f>C160+C166</f>
        <v>-33</v>
      </c>
      <c r="D159" s="206">
        <f>C159/B159*1</f>
        <v>-0.1952662721893491</v>
      </c>
      <c r="E159" s="184" t="s">
        <v>6</v>
      </c>
      <c r="F159" s="83">
        <f>F160+F166</f>
        <v>1286</v>
      </c>
      <c r="G159" s="83">
        <f>G160+G166</f>
        <v>1881</v>
      </c>
      <c r="H159" s="170">
        <f>H160+H166</f>
        <v>-595</v>
      </c>
      <c r="I159" s="207">
        <f>H159/G159*1</f>
        <v>-0.31632110579479</v>
      </c>
    </row>
    <row r="160" spans="1:9" ht="25.5" customHeight="1" thickBot="1" thickTop="1">
      <c r="A160" s="83">
        <f>SUM(A161:A165)</f>
        <v>39</v>
      </c>
      <c r="B160" s="83">
        <f>SUM(B161:B165)</f>
        <v>20</v>
      </c>
      <c r="C160" s="175">
        <f>SUM(C161:C165)</f>
        <v>19</v>
      </c>
      <c r="D160" s="208">
        <f>C160/B160*1</f>
        <v>0.95</v>
      </c>
      <c r="E160" s="184" t="s">
        <v>7</v>
      </c>
      <c r="F160" s="83">
        <f>SUM(F161:F165)</f>
        <v>284</v>
      </c>
      <c r="G160" s="83">
        <f>SUM(G161:G165)</f>
        <v>331</v>
      </c>
      <c r="H160" s="174">
        <f>SUM(H161:H165)</f>
        <v>-47</v>
      </c>
      <c r="I160" s="207">
        <f>H160/G160*1</f>
        <v>-0.1419939577039275</v>
      </c>
    </row>
    <row r="161" spans="1:9" ht="25.5" customHeight="1" thickTop="1">
      <c r="A161" s="173">
        <v>2</v>
      </c>
      <c r="B161" s="171">
        <v>6</v>
      </c>
      <c r="C161" s="170">
        <f>A161-B161</f>
        <v>-4</v>
      </c>
      <c r="D161" s="210">
        <f>C161/B161*1</f>
        <v>-0.6666666666666666</v>
      </c>
      <c r="E161" s="193" t="s">
        <v>8</v>
      </c>
      <c r="F161" s="170">
        <v>19</v>
      </c>
      <c r="G161" s="171">
        <v>34</v>
      </c>
      <c r="H161" s="195">
        <f>F161-G161</f>
        <v>-15</v>
      </c>
      <c r="I161" s="248">
        <f>H161/G161</f>
        <v>-0.4411764705882353</v>
      </c>
    </row>
    <row r="162" spans="1:9" ht="26.25" customHeight="1">
      <c r="A162" s="173">
        <v>1</v>
      </c>
      <c r="B162" s="171">
        <v>0</v>
      </c>
      <c r="C162" s="170">
        <f>A162-B162</f>
        <v>1</v>
      </c>
      <c r="D162" s="210">
        <v>0</v>
      </c>
      <c r="E162" s="193" t="s">
        <v>9</v>
      </c>
      <c r="F162" s="170">
        <v>3</v>
      </c>
      <c r="G162" s="171">
        <v>2</v>
      </c>
      <c r="H162" s="171">
        <f>F162-G162</f>
        <v>1</v>
      </c>
      <c r="I162" s="249">
        <f>H162/G162</f>
        <v>0.5</v>
      </c>
    </row>
    <row r="163" spans="1:9" ht="26.25" customHeight="1">
      <c r="A163" s="173">
        <v>0</v>
      </c>
      <c r="B163" s="171">
        <v>0</v>
      </c>
      <c r="C163" s="170">
        <f>A163-B163</f>
        <v>0</v>
      </c>
      <c r="D163" s="249">
        <v>0</v>
      </c>
      <c r="E163" s="193" t="s">
        <v>329</v>
      </c>
      <c r="F163" s="170">
        <v>0</v>
      </c>
      <c r="G163" s="171">
        <v>0</v>
      </c>
      <c r="H163" s="171">
        <f>F163-G163</f>
        <v>0</v>
      </c>
      <c r="I163" s="249">
        <v>0</v>
      </c>
    </row>
    <row r="164" spans="1:9" ht="25.5" customHeight="1">
      <c r="A164" s="173">
        <v>8</v>
      </c>
      <c r="B164" s="171">
        <v>7</v>
      </c>
      <c r="C164" s="170">
        <f>A164-B164</f>
        <v>1</v>
      </c>
      <c r="D164" s="210">
        <f aca="true" t="shared" si="9" ref="D164:D169">C164/B164*1</f>
        <v>0.14285714285714285</v>
      </c>
      <c r="E164" s="193" t="s">
        <v>10</v>
      </c>
      <c r="F164" s="170">
        <v>86</v>
      </c>
      <c r="G164" s="171">
        <v>132</v>
      </c>
      <c r="H164" s="171">
        <f>F164-G164</f>
        <v>-46</v>
      </c>
      <c r="I164" s="249">
        <f>H164/G164</f>
        <v>-0.3484848484848485</v>
      </c>
    </row>
    <row r="165" spans="1:9" ht="25.5" customHeight="1" thickBot="1">
      <c r="A165" s="173">
        <v>28</v>
      </c>
      <c r="B165" s="171">
        <v>7</v>
      </c>
      <c r="C165" s="170">
        <f>A165-B165</f>
        <v>21</v>
      </c>
      <c r="D165" s="208">
        <f t="shared" si="9"/>
        <v>3</v>
      </c>
      <c r="E165" s="193" t="s">
        <v>11</v>
      </c>
      <c r="F165" s="170">
        <v>176</v>
      </c>
      <c r="G165" s="171">
        <v>163</v>
      </c>
      <c r="H165" s="85">
        <f>F165-G165</f>
        <v>13</v>
      </c>
      <c r="I165" s="250">
        <f>H165/G165</f>
        <v>0.07975460122699386</v>
      </c>
    </row>
    <row r="166" spans="1:9" ht="25.5" customHeight="1" thickBot="1" thickTop="1">
      <c r="A166" s="174">
        <f>SUM(A167:A169)</f>
        <v>97</v>
      </c>
      <c r="B166" s="174">
        <f>SUM(B167:B169)</f>
        <v>149</v>
      </c>
      <c r="C166" s="175">
        <f>SUM(C167:C170)</f>
        <v>-52</v>
      </c>
      <c r="D166" s="208">
        <f t="shared" si="9"/>
        <v>-0.348993288590604</v>
      </c>
      <c r="E166" s="196" t="s">
        <v>12</v>
      </c>
      <c r="F166" s="174">
        <f>SUM(F167:F169)</f>
        <v>1002</v>
      </c>
      <c r="G166" s="174">
        <f>SUM(G167:G169)</f>
        <v>1550</v>
      </c>
      <c r="H166" s="174">
        <f>SUM(H167:H170)</f>
        <v>-548</v>
      </c>
      <c r="I166" s="207">
        <f>H166/G166*1</f>
        <v>-0.3535483870967742</v>
      </c>
    </row>
    <row r="167" spans="1:9" ht="25.5" customHeight="1" thickTop="1">
      <c r="A167" s="173">
        <v>22</v>
      </c>
      <c r="B167" s="171">
        <v>38</v>
      </c>
      <c r="C167" s="170">
        <f>A167-B167</f>
        <v>-16</v>
      </c>
      <c r="D167" s="191">
        <f t="shared" si="9"/>
        <v>-0.42105263157894735</v>
      </c>
      <c r="E167" s="193" t="s">
        <v>13</v>
      </c>
      <c r="F167" s="170">
        <v>222</v>
      </c>
      <c r="G167" s="171">
        <v>508</v>
      </c>
      <c r="H167" s="195">
        <f>F167-G167</f>
        <v>-286</v>
      </c>
      <c r="I167" s="248">
        <f>H167/G167</f>
        <v>-0.562992125984252</v>
      </c>
    </row>
    <row r="168" spans="1:9" ht="25.5" customHeight="1">
      <c r="A168" s="173">
        <v>68</v>
      </c>
      <c r="B168" s="171">
        <v>103</v>
      </c>
      <c r="C168" s="173">
        <f>A168-B168</f>
        <v>-35</v>
      </c>
      <c r="D168" s="210">
        <f t="shared" si="9"/>
        <v>-0.33980582524271846</v>
      </c>
      <c r="E168" s="193" t="s">
        <v>14</v>
      </c>
      <c r="F168" s="170">
        <v>702</v>
      </c>
      <c r="G168" s="171">
        <v>967</v>
      </c>
      <c r="H168" s="171">
        <f>F168-G168</f>
        <v>-265</v>
      </c>
      <c r="I168" s="249">
        <f>H168/G168</f>
        <v>-0.27404343329886244</v>
      </c>
    </row>
    <row r="169" spans="1:9" ht="25.5" customHeight="1" thickBot="1">
      <c r="A169" s="82">
        <v>7</v>
      </c>
      <c r="B169" s="83">
        <v>8</v>
      </c>
      <c r="C169" s="82">
        <f>A169-B169</f>
        <v>-1</v>
      </c>
      <c r="D169" s="208">
        <f t="shared" si="9"/>
        <v>-0.125</v>
      </c>
      <c r="E169" s="10" t="s">
        <v>15</v>
      </c>
      <c r="F169" s="84">
        <v>78</v>
      </c>
      <c r="G169" s="83">
        <v>75</v>
      </c>
      <c r="H169" s="85">
        <f>F169-G169</f>
        <v>3</v>
      </c>
      <c r="I169" s="254">
        <f>H169/G169</f>
        <v>0.04</v>
      </c>
    </row>
    <row r="170" ht="25.5" customHeight="1" thickTop="1">
      <c r="E170" s="165"/>
    </row>
    <row r="171" ht="25.5" customHeight="1"/>
    <row r="172" ht="25.5" customHeight="1" thickBot="1"/>
    <row r="173" spans="1:9" ht="25.5" customHeight="1" thickTop="1">
      <c r="A173" s="161" t="s">
        <v>210</v>
      </c>
      <c r="B173" s="153"/>
      <c r="C173" s="153"/>
      <c r="D173" s="153"/>
      <c r="E173" s="163" t="s">
        <v>217</v>
      </c>
      <c r="F173" s="153"/>
      <c r="G173" s="153"/>
      <c r="H173" s="153"/>
      <c r="I173" s="155"/>
    </row>
    <row r="174" spans="1:9" ht="25.5" customHeight="1" thickBot="1">
      <c r="A174" s="166" t="s">
        <v>327</v>
      </c>
      <c r="G174" s="146" t="s">
        <v>0</v>
      </c>
      <c r="H174" s="147" t="s">
        <v>1</v>
      </c>
      <c r="I174" s="151"/>
    </row>
    <row r="175" spans="1:9" ht="25.5" customHeight="1" thickBot="1" thickTop="1">
      <c r="A175" s="185" t="str">
        <f>A3</f>
        <v>   Mes del 1 al 30 de septiembre </v>
      </c>
      <c r="B175" s="167"/>
      <c r="C175" s="167"/>
      <c r="D175" s="148"/>
      <c r="E175" s="156" t="s">
        <v>0</v>
      </c>
      <c r="F175" s="186" t="str">
        <f>F3</f>
        <v>Acumulado al 30 de septiembre</v>
      </c>
      <c r="G175" s="149"/>
      <c r="H175" s="149"/>
      <c r="I175" s="150"/>
    </row>
    <row r="176" spans="1:9" ht="25.5" customHeight="1" thickBot="1" thickTop="1">
      <c r="A176" s="177" t="s">
        <v>0</v>
      </c>
      <c r="B176" s="178" t="s">
        <v>0</v>
      </c>
      <c r="C176" s="187" t="s">
        <v>2</v>
      </c>
      <c r="D176" s="188"/>
      <c r="E176" s="178" t="s">
        <v>3</v>
      </c>
      <c r="F176" s="179" t="s">
        <v>0</v>
      </c>
      <c r="G176" s="178" t="s">
        <v>0</v>
      </c>
      <c r="H176" s="187" t="s">
        <v>2</v>
      </c>
      <c r="I176" s="189"/>
    </row>
    <row r="177" spans="1:9" ht="25.5" customHeight="1" thickBot="1" thickTop="1">
      <c r="A177" s="180">
        <v>2015</v>
      </c>
      <c r="B177" s="181">
        <v>2014</v>
      </c>
      <c r="C177" s="182" t="s">
        <v>4</v>
      </c>
      <c r="D177" s="183" t="s">
        <v>5</v>
      </c>
      <c r="E177" s="184"/>
      <c r="F177" s="180">
        <v>2015</v>
      </c>
      <c r="G177" s="181">
        <v>2014</v>
      </c>
      <c r="H177" s="190" t="s">
        <v>4</v>
      </c>
      <c r="I177" s="190" t="s">
        <v>5</v>
      </c>
    </row>
    <row r="178" spans="1:9" ht="25.5" customHeight="1" thickBot="1" thickTop="1">
      <c r="A178" s="83">
        <f>A179+A185</f>
        <v>177</v>
      </c>
      <c r="B178" s="83">
        <f>B179+B185</f>
        <v>195</v>
      </c>
      <c r="C178" s="170">
        <f>C179+C185</f>
        <v>-18</v>
      </c>
      <c r="D178" s="206">
        <f>C178/B178*1</f>
        <v>-0.09230769230769231</v>
      </c>
      <c r="E178" s="184" t="s">
        <v>6</v>
      </c>
      <c r="F178" s="83">
        <f>F179+F185</f>
        <v>1427</v>
      </c>
      <c r="G178" s="83">
        <f>G179+G185</f>
        <v>1953</v>
      </c>
      <c r="H178" s="170">
        <f>H179+H185</f>
        <v>-526</v>
      </c>
      <c r="I178" s="207">
        <f>H178/G178*1</f>
        <v>-0.26932923707117257</v>
      </c>
    </row>
    <row r="179" spans="1:9" ht="26.25" customHeight="1" thickBot="1" thickTop="1">
      <c r="A179" s="83">
        <f>SUM(A180:A184)</f>
        <v>27</v>
      </c>
      <c r="B179" s="83">
        <f>SUM(B180:B184)</f>
        <v>17</v>
      </c>
      <c r="C179" s="175">
        <f>SUM(C180:C184)</f>
        <v>10</v>
      </c>
      <c r="D179" s="208">
        <f>C179/B179*1</f>
        <v>0.5882352941176471</v>
      </c>
      <c r="E179" s="184" t="s">
        <v>7</v>
      </c>
      <c r="F179" s="83">
        <f>SUM(F180:F184)</f>
        <v>181</v>
      </c>
      <c r="G179" s="83">
        <f>SUM(G180:G184)</f>
        <v>139</v>
      </c>
      <c r="H179" s="174">
        <f>SUM(H180:H184)</f>
        <v>42</v>
      </c>
      <c r="I179" s="207">
        <f>H179/G179*1</f>
        <v>0.302158273381295</v>
      </c>
    </row>
    <row r="180" spans="1:9" ht="25.5" customHeight="1" thickTop="1">
      <c r="A180" s="173">
        <v>1</v>
      </c>
      <c r="B180" s="171">
        <v>2</v>
      </c>
      <c r="C180" s="170">
        <f>A180-B180</f>
        <v>-1</v>
      </c>
      <c r="D180" s="249">
        <f>C180/B180</f>
        <v>-0.5</v>
      </c>
      <c r="E180" s="193" t="s">
        <v>8</v>
      </c>
      <c r="F180" s="170">
        <v>7</v>
      </c>
      <c r="G180" s="171">
        <v>11</v>
      </c>
      <c r="H180" s="195">
        <f>F180-G180</f>
        <v>-4</v>
      </c>
      <c r="I180" s="248">
        <f>H180/G180</f>
        <v>-0.36363636363636365</v>
      </c>
    </row>
    <row r="181" spans="1:9" ht="26.25" customHeight="1">
      <c r="A181" s="173">
        <v>3</v>
      </c>
      <c r="B181" s="171">
        <v>0</v>
      </c>
      <c r="C181" s="170">
        <f>A181-B181</f>
        <v>3</v>
      </c>
      <c r="D181" s="191">
        <v>0</v>
      </c>
      <c r="E181" s="193" t="s">
        <v>9</v>
      </c>
      <c r="F181" s="170">
        <v>7</v>
      </c>
      <c r="G181" s="171">
        <v>7</v>
      </c>
      <c r="H181" s="171">
        <f>F181-G181</f>
        <v>0</v>
      </c>
      <c r="I181" s="249">
        <f>H181/G181</f>
        <v>0</v>
      </c>
    </row>
    <row r="182" spans="1:9" ht="25.5" customHeight="1">
      <c r="A182" s="173">
        <v>0</v>
      </c>
      <c r="B182" s="171">
        <v>0</v>
      </c>
      <c r="C182" s="170">
        <f>A182-B182</f>
        <v>0</v>
      </c>
      <c r="D182" s="249">
        <v>0</v>
      </c>
      <c r="E182" s="193" t="s">
        <v>329</v>
      </c>
      <c r="F182" s="170">
        <v>0</v>
      </c>
      <c r="G182" s="171">
        <v>0</v>
      </c>
      <c r="H182" s="171">
        <f>F182-G182</f>
        <v>0</v>
      </c>
      <c r="I182" s="249">
        <v>0</v>
      </c>
    </row>
    <row r="183" spans="1:9" ht="25.5" customHeight="1">
      <c r="A183" s="173">
        <v>13</v>
      </c>
      <c r="B183" s="171">
        <v>6</v>
      </c>
      <c r="C183" s="170">
        <f>A183-B183</f>
        <v>7</v>
      </c>
      <c r="D183" s="191">
        <f aca="true" t="shared" si="10" ref="D183:D188">C183/B183*1</f>
        <v>1.1666666666666667</v>
      </c>
      <c r="E183" s="193" t="s">
        <v>10</v>
      </c>
      <c r="F183" s="170">
        <v>84</v>
      </c>
      <c r="G183" s="171">
        <v>56</v>
      </c>
      <c r="H183" s="171">
        <f>F183-G183</f>
        <v>28</v>
      </c>
      <c r="I183" s="249">
        <f>H183/G183</f>
        <v>0.5</v>
      </c>
    </row>
    <row r="184" spans="1:9" ht="25.5" customHeight="1" thickBot="1">
      <c r="A184" s="173">
        <v>10</v>
      </c>
      <c r="B184" s="171">
        <v>9</v>
      </c>
      <c r="C184" s="170">
        <f>A184-B184</f>
        <v>1</v>
      </c>
      <c r="D184" s="208">
        <f t="shared" si="10"/>
        <v>0.1111111111111111</v>
      </c>
      <c r="E184" s="193" t="s">
        <v>11</v>
      </c>
      <c r="F184" s="170">
        <v>83</v>
      </c>
      <c r="G184" s="171">
        <v>65</v>
      </c>
      <c r="H184" s="85">
        <f>F184-G184</f>
        <v>18</v>
      </c>
      <c r="I184" s="250">
        <f>H184/G184</f>
        <v>0.27692307692307694</v>
      </c>
    </row>
    <row r="185" spans="1:9" ht="25.5" customHeight="1" thickBot="1" thickTop="1">
      <c r="A185" s="194">
        <f>SUM(A186:A188)</f>
        <v>150</v>
      </c>
      <c r="B185" s="194">
        <f>SUM(B186:B188)</f>
        <v>178</v>
      </c>
      <c r="C185" s="255">
        <f>SUM(C186:C189)</f>
        <v>-28</v>
      </c>
      <c r="D185" s="208">
        <f t="shared" si="10"/>
        <v>-0.15730337078651685</v>
      </c>
      <c r="E185" s="196" t="s">
        <v>12</v>
      </c>
      <c r="F185" s="174">
        <f>SUM(F186:F188)</f>
        <v>1246</v>
      </c>
      <c r="G185" s="174">
        <f>SUM(G186:G188)</f>
        <v>1814</v>
      </c>
      <c r="H185" s="174">
        <f>SUM(H186:H189)</f>
        <v>-568</v>
      </c>
      <c r="I185" s="207">
        <f>H185/G185*1</f>
        <v>-0.3131201764057332</v>
      </c>
    </row>
    <row r="186" spans="1:9" ht="25.5" customHeight="1" thickTop="1">
      <c r="A186" s="173">
        <v>46</v>
      </c>
      <c r="B186" s="171">
        <v>75</v>
      </c>
      <c r="C186" s="170">
        <f>A186-B186</f>
        <v>-29</v>
      </c>
      <c r="D186" s="191">
        <f t="shared" si="10"/>
        <v>-0.38666666666666666</v>
      </c>
      <c r="E186" s="193" t="s">
        <v>13</v>
      </c>
      <c r="F186" s="170">
        <v>482</v>
      </c>
      <c r="G186" s="171">
        <v>696</v>
      </c>
      <c r="H186" s="195">
        <f>F186-G186</f>
        <v>-214</v>
      </c>
      <c r="I186" s="248">
        <f>H186/G186</f>
        <v>-0.3074712643678161</v>
      </c>
    </row>
    <row r="187" spans="1:9" ht="25.5" customHeight="1">
      <c r="A187" s="173">
        <v>99</v>
      </c>
      <c r="B187" s="171">
        <v>98</v>
      </c>
      <c r="C187" s="170">
        <f>A187-B187</f>
        <v>1</v>
      </c>
      <c r="D187" s="191">
        <f t="shared" si="10"/>
        <v>0.01020408163265306</v>
      </c>
      <c r="E187" s="193" t="s">
        <v>14</v>
      </c>
      <c r="F187" s="170">
        <v>729</v>
      </c>
      <c r="G187" s="171">
        <v>1059</v>
      </c>
      <c r="H187" s="171">
        <f>F187-G187</f>
        <v>-330</v>
      </c>
      <c r="I187" s="249">
        <f>H187/G187</f>
        <v>-0.311614730878187</v>
      </c>
    </row>
    <row r="188" spans="1:9" ht="25.5" customHeight="1" thickBot="1">
      <c r="A188" s="82">
        <v>5</v>
      </c>
      <c r="B188" s="83">
        <v>5</v>
      </c>
      <c r="C188" s="82">
        <f>A188-B188</f>
        <v>0</v>
      </c>
      <c r="D188" s="208">
        <f t="shared" si="10"/>
        <v>0</v>
      </c>
      <c r="E188" s="10" t="s">
        <v>15</v>
      </c>
      <c r="F188" s="84">
        <v>35</v>
      </c>
      <c r="G188" s="83">
        <v>59</v>
      </c>
      <c r="H188" s="85">
        <f>F188-G188</f>
        <v>-24</v>
      </c>
      <c r="I188" s="250">
        <f>H188/G188</f>
        <v>-0.4067796610169492</v>
      </c>
    </row>
    <row r="189" spans="1:6" ht="25.5" customHeight="1" thickTop="1">
      <c r="A189" s="153"/>
      <c r="B189" s="198"/>
      <c r="E189" s="165"/>
      <c r="F189" t="s">
        <v>0</v>
      </c>
    </row>
    <row r="190" spans="1:2" ht="25.5" customHeight="1">
      <c r="A190" s="1"/>
      <c r="B190" s="1"/>
    </row>
    <row r="191" ht="25.5" customHeight="1" thickBot="1"/>
    <row r="192" spans="1:9" ht="25.5" customHeight="1" thickTop="1">
      <c r="A192" s="161" t="s">
        <v>210</v>
      </c>
      <c r="B192" s="153"/>
      <c r="C192" s="153"/>
      <c r="D192" s="153"/>
      <c r="E192" s="163" t="s">
        <v>218</v>
      </c>
      <c r="F192" s="153"/>
      <c r="G192" s="153"/>
      <c r="H192" s="153"/>
      <c r="I192" s="155"/>
    </row>
    <row r="193" spans="1:9" ht="25.5" customHeight="1" thickBot="1">
      <c r="A193" s="166" t="s">
        <v>327</v>
      </c>
      <c r="G193" s="146" t="s">
        <v>0</v>
      </c>
      <c r="H193" s="147" t="s">
        <v>1</v>
      </c>
      <c r="I193" s="151"/>
    </row>
    <row r="194" spans="1:9" ht="25.5" customHeight="1" thickBot="1" thickTop="1">
      <c r="A194" s="185" t="str">
        <f>A3</f>
        <v>   Mes del 1 al 30 de septiembre </v>
      </c>
      <c r="B194" s="167"/>
      <c r="C194" s="167"/>
      <c r="D194" s="148"/>
      <c r="E194" s="156" t="s">
        <v>0</v>
      </c>
      <c r="F194" s="186" t="str">
        <f>F3</f>
        <v>Acumulado al 30 de septiembre</v>
      </c>
      <c r="G194" s="149"/>
      <c r="H194" s="149"/>
      <c r="I194" s="150"/>
    </row>
    <row r="195" spans="1:9" ht="25.5" customHeight="1" thickBot="1" thickTop="1">
      <c r="A195" s="177" t="s">
        <v>0</v>
      </c>
      <c r="B195" s="178" t="s">
        <v>0</v>
      </c>
      <c r="C195" s="187" t="s">
        <v>2</v>
      </c>
      <c r="D195" s="188"/>
      <c r="E195" s="178" t="s">
        <v>3</v>
      </c>
      <c r="F195" s="179" t="s">
        <v>0</v>
      </c>
      <c r="G195" s="178" t="s">
        <v>0</v>
      </c>
      <c r="H195" s="187" t="s">
        <v>2</v>
      </c>
      <c r="I195" s="189"/>
    </row>
    <row r="196" spans="1:9" ht="25.5" customHeight="1" thickBot="1" thickTop="1">
      <c r="A196" s="180">
        <v>2015</v>
      </c>
      <c r="B196" s="181">
        <v>2014</v>
      </c>
      <c r="C196" s="182" t="s">
        <v>4</v>
      </c>
      <c r="D196" s="183" t="s">
        <v>5</v>
      </c>
      <c r="E196" s="184"/>
      <c r="F196" s="180">
        <v>2015</v>
      </c>
      <c r="G196" s="181">
        <v>2014</v>
      </c>
      <c r="H196" s="190" t="s">
        <v>4</v>
      </c>
      <c r="I196" s="190" t="s">
        <v>5</v>
      </c>
    </row>
    <row r="197" spans="1:9" ht="24.75" customHeight="1" thickBot="1" thickTop="1">
      <c r="A197" s="83">
        <f>A198+A204</f>
        <v>50</v>
      </c>
      <c r="B197" s="83">
        <f>B198+B204</f>
        <v>75</v>
      </c>
      <c r="C197" s="170">
        <f>C198+C204</f>
        <v>-25</v>
      </c>
      <c r="D197" s="206">
        <f aca="true" t="shared" si="11" ref="D197:D206">C197/B197*1</f>
        <v>-0.3333333333333333</v>
      </c>
      <c r="E197" s="184" t="s">
        <v>6</v>
      </c>
      <c r="F197" s="83">
        <f>F198+F204</f>
        <v>509</v>
      </c>
      <c r="G197" s="83">
        <f>G198+G204</f>
        <v>641</v>
      </c>
      <c r="H197" s="170">
        <f>H198+H204</f>
        <v>-132</v>
      </c>
      <c r="I197" s="207">
        <f>H197/G197*1</f>
        <v>-0.2059282371294852</v>
      </c>
    </row>
    <row r="198" spans="1:9" ht="26.25" customHeight="1" thickBot="1" thickTop="1">
      <c r="A198" s="83">
        <f>SUM(A199:A203)</f>
        <v>7</v>
      </c>
      <c r="B198" s="83">
        <f>SUM(B199:B203)</f>
        <v>11</v>
      </c>
      <c r="C198" s="175">
        <f>SUM(C199:C203)</f>
        <v>-4</v>
      </c>
      <c r="D198" s="208">
        <f t="shared" si="11"/>
        <v>-0.36363636363636365</v>
      </c>
      <c r="E198" s="184" t="s">
        <v>7</v>
      </c>
      <c r="F198" s="83">
        <f>SUM(F199:F203)</f>
        <v>78</v>
      </c>
      <c r="G198" s="83">
        <f>SUM(G199:G203)</f>
        <v>61</v>
      </c>
      <c r="H198" s="174">
        <f>SUM(H199:H203)</f>
        <v>17</v>
      </c>
      <c r="I198" s="207">
        <f>H198/G198*1</f>
        <v>0.2786885245901639</v>
      </c>
    </row>
    <row r="199" spans="1:9" ht="25.5" customHeight="1" thickTop="1">
      <c r="A199" s="173">
        <v>0</v>
      </c>
      <c r="B199" s="171">
        <v>1</v>
      </c>
      <c r="C199" s="170">
        <f>A199-B199</f>
        <v>-1</v>
      </c>
      <c r="D199" s="249">
        <f>C199/B199</f>
        <v>-1</v>
      </c>
      <c r="E199" s="193" t="s">
        <v>8</v>
      </c>
      <c r="F199" s="170">
        <v>1</v>
      </c>
      <c r="G199" s="171">
        <v>2</v>
      </c>
      <c r="H199" s="195">
        <f>F199-G199</f>
        <v>-1</v>
      </c>
      <c r="I199" s="249">
        <f>H199/G199</f>
        <v>-0.5</v>
      </c>
    </row>
    <row r="200" spans="1:9" ht="25.5" customHeight="1">
      <c r="A200" s="173">
        <v>1</v>
      </c>
      <c r="B200" s="171">
        <v>0</v>
      </c>
      <c r="C200" s="170">
        <f>A200-B200</f>
        <v>1</v>
      </c>
      <c r="D200" s="191">
        <v>0</v>
      </c>
      <c r="E200" s="193" t="s">
        <v>9</v>
      </c>
      <c r="F200" s="170">
        <v>6</v>
      </c>
      <c r="G200" s="171">
        <v>0</v>
      </c>
      <c r="H200" s="171">
        <f>F200-G200</f>
        <v>6</v>
      </c>
      <c r="I200" s="210">
        <v>0</v>
      </c>
    </row>
    <row r="201" spans="1:9" ht="25.5" customHeight="1" thickBot="1">
      <c r="A201" s="173">
        <v>0</v>
      </c>
      <c r="B201" s="171">
        <v>0</v>
      </c>
      <c r="C201" s="170">
        <f>A201-B201</f>
        <v>0</v>
      </c>
      <c r="D201" s="249">
        <v>0</v>
      </c>
      <c r="E201" s="193" t="s">
        <v>329</v>
      </c>
      <c r="F201" s="170">
        <v>0</v>
      </c>
      <c r="G201" s="171">
        <v>0</v>
      </c>
      <c r="H201" s="171">
        <f>F201-G201</f>
        <v>0</v>
      </c>
      <c r="I201" s="249">
        <v>0</v>
      </c>
    </row>
    <row r="202" spans="1:9" ht="25.5" customHeight="1" thickTop="1">
      <c r="A202" s="173">
        <v>1</v>
      </c>
      <c r="B202" s="171">
        <v>2</v>
      </c>
      <c r="C202" s="170">
        <f>A202-B202</f>
        <v>-1</v>
      </c>
      <c r="D202" s="191">
        <f t="shared" si="11"/>
        <v>-0.5</v>
      </c>
      <c r="E202" s="193" t="s">
        <v>10</v>
      </c>
      <c r="F202" s="170">
        <v>13</v>
      </c>
      <c r="G202" s="171">
        <v>18</v>
      </c>
      <c r="H202" s="171">
        <f>F202-G202</f>
        <v>-5</v>
      </c>
      <c r="I202" s="256">
        <f>H202/G202</f>
        <v>-0.2777777777777778</v>
      </c>
    </row>
    <row r="203" spans="1:9" ht="25.5" customHeight="1" thickBot="1">
      <c r="A203" s="173">
        <v>5</v>
      </c>
      <c r="B203" s="171">
        <v>8</v>
      </c>
      <c r="C203" s="170">
        <f>A203-B203</f>
        <v>-3</v>
      </c>
      <c r="D203" s="208">
        <f t="shared" si="11"/>
        <v>-0.375</v>
      </c>
      <c r="E203" s="193" t="s">
        <v>11</v>
      </c>
      <c r="F203" s="170">
        <v>58</v>
      </c>
      <c r="G203" s="171">
        <v>41</v>
      </c>
      <c r="H203" s="85">
        <f>F203-G203</f>
        <v>17</v>
      </c>
      <c r="I203" s="250">
        <f>H203/G203</f>
        <v>0.4146341463414634</v>
      </c>
    </row>
    <row r="204" spans="1:9" ht="25.5" customHeight="1" thickBot="1" thickTop="1">
      <c r="A204" s="174">
        <f>SUM(A205:A207)</f>
        <v>43</v>
      </c>
      <c r="B204" s="174">
        <f>SUM(B205:B207)</f>
        <v>64</v>
      </c>
      <c r="C204" s="175">
        <f>SUM(C205:C208)</f>
        <v>-21</v>
      </c>
      <c r="D204" s="208">
        <f t="shared" si="11"/>
        <v>-0.328125</v>
      </c>
      <c r="E204" s="196" t="s">
        <v>12</v>
      </c>
      <c r="F204" s="174">
        <f>SUM(F205:F207)</f>
        <v>431</v>
      </c>
      <c r="G204" s="174">
        <f>SUM(G205:G207)</f>
        <v>580</v>
      </c>
      <c r="H204" s="174">
        <f>SUM(H205:H208)</f>
        <v>-149</v>
      </c>
      <c r="I204" s="207">
        <f>H204/G204*1</f>
        <v>-0.25689655172413794</v>
      </c>
    </row>
    <row r="205" spans="1:9" ht="25.5" customHeight="1" thickTop="1">
      <c r="A205" s="173">
        <v>19</v>
      </c>
      <c r="B205" s="171">
        <v>21</v>
      </c>
      <c r="C205" s="170">
        <f>A205-B205</f>
        <v>-2</v>
      </c>
      <c r="D205" s="191">
        <f t="shared" si="11"/>
        <v>-0.09523809523809523</v>
      </c>
      <c r="E205" s="193" t="s">
        <v>13</v>
      </c>
      <c r="F205" s="170">
        <v>191</v>
      </c>
      <c r="G205" s="171">
        <v>201</v>
      </c>
      <c r="H205" s="195">
        <f>F205-G205</f>
        <v>-10</v>
      </c>
      <c r="I205" s="248">
        <f>H205/G205</f>
        <v>-0.04975124378109453</v>
      </c>
    </row>
    <row r="206" spans="1:9" ht="25.5" customHeight="1">
      <c r="A206" s="173">
        <v>21</v>
      </c>
      <c r="B206" s="171">
        <v>41</v>
      </c>
      <c r="C206" s="173">
        <f>A206-B206</f>
        <v>-20</v>
      </c>
      <c r="D206" s="210">
        <f t="shared" si="11"/>
        <v>-0.4878048780487805</v>
      </c>
      <c r="E206" s="193" t="s">
        <v>14</v>
      </c>
      <c r="F206" s="170">
        <v>231</v>
      </c>
      <c r="G206" s="171">
        <v>366</v>
      </c>
      <c r="H206" s="171">
        <f>F206-G206</f>
        <v>-135</v>
      </c>
      <c r="I206" s="249">
        <f>H206/G206</f>
        <v>-0.36885245901639346</v>
      </c>
    </row>
    <row r="207" spans="1:9" ht="25.5" customHeight="1" thickBot="1">
      <c r="A207" s="82">
        <v>3</v>
      </c>
      <c r="B207" s="83">
        <v>2</v>
      </c>
      <c r="C207" s="82">
        <f>A207-B207</f>
        <v>1</v>
      </c>
      <c r="D207" s="254">
        <v>0</v>
      </c>
      <c r="E207" s="10" t="s">
        <v>15</v>
      </c>
      <c r="F207" s="84">
        <v>9</v>
      </c>
      <c r="G207" s="83">
        <v>13</v>
      </c>
      <c r="H207" s="85">
        <f>F207-G207</f>
        <v>-4</v>
      </c>
      <c r="I207" s="250">
        <f>H207/G207</f>
        <v>-0.3076923076923077</v>
      </c>
    </row>
    <row r="208" ht="25.5" customHeight="1" thickTop="1">
      <c r="G208" s="198"/>
    </row>
    <row r="209" ht="25.5" customHeight="1" thickBot="1"/>
    <row r="210" spans="1:9" ht="25.5" customHeight="1" thickTop="1">
      <c r="A210" s="161" t="s">
        <v>210</v>
      </c>
      <c r="B210" s="153"/>
      <c r="C210" s="153"/>
      <c r="D210" s="153"/>
      <c r="E210" s="163" t="s">
        <v>219</v>
      </c>
      <c r="F210" s="153"/>
      <c r="G210" s="153"/>
      <c r="H210" s="153"/>
      <c r="I210" s="155"/>
    </row>
    <row r="211" spans="1:9" ht="25.5" customHeight="1" thickBot="1">
      <c r="A211" s="166" t="s">
        <v>327</v>
      </c>
      <c r="G211" s="146" t="s">
        <v>0</v>
      </c>
      <c r="H211" s="147" t="s">
        <v>1</v>
      </c>
      <c r="I211" s="151"/>
    </row>
    <row r="212" spans="1:9" ht="25.5" customHeight="1" thickBot="1" thickTop="1">
      <c r="A212" s="185" t="str">
        <f>A3</f>
        <v>   Mes del 1 al 30 de septiembre </v>
      </c>
      <c r="B212" s="167"/>
      <c r="C212" s="167"/>
      <c r="D212" s="148"/>
      <c r="E212" s="156" t="s">
        <v>0</v>
      </c>
      <c r="F212" s="186" t="str">
        <f>F3</f>
        <v>Acumulado al 30 de septiembre</v>
      </c>
      <c r="G212" s="149"/>
      <c r="H212" s="149"/>
      <c r="I212" s="150"/>
    </row>
    <row r="213" spans="1:9" ht="25.5" customHeight="1" thickBot="1" thickTop="1">
      <c r="A213" s="177" t="s">
        <v>0</v>
      </c>
      <c r="B213" s="178" t="s">
        <v>0</v>
      </c>
      <c r="C213" s="187" t="s">
        <v>2</v>
      </c>
      <c r="D213" s="188"/>
      <c r="E213" s="178" t="s">
        <v>3</v>
      </c>
      <c r="F213" s="179" t="s">
        <v>0</v>
      </c>
      <c r="G213" s="178" t="s">
        <v>0</v>
      </c>
      <c r="H213" s="187" t="s">
        <v>2</v>
      </c>
      <c r="I213" s="189"/>
    </row>
    <row r="214" spans="1:9" ht="16.5" thickBot="1" thickTop="1">
      <c r="A214" s="180">
        <v>2015</v>
      </c>
      <c r="B214" s="181">
        <v>2014</v>
      </c>
      <c r="C214" s="182" t="s">
        <v>4</v>
      </c>
      <c r="D214" s="183" t="s">
        <v>5</v>
      </c>
      <c r="E214" s="184"/>
      <c r="F214" s="180">
        <v>2015</v>
      </c>
      <c r="G214" s="181">
        <v>2014</v>
      </c>
      <c r="H214" s="190" t="s">
        <v>4</v>
      </c>
      <c r="I214" s="190" t="s">
        <v>5</v>
      </c>
    </row>
    <row r="215" spans="1:9" ht="26.25" customHeight="1" thickBot="1" thickTop="1">
      <c r="A215" s="83">
        <f>A216+A222</f>
        <v>117</v>
      </c>
      <c r="B215" s="83">
        <f>B216+B222</f>
        <v>116</v>
      </c>
      <c r="C215" s="170">
        <f>C216+C222</f>
        <v>1</v>
      </c>
      <c r="D215" s="206">
        <f>C215/B215*1</f>
        <v>0.008620689655172414</v>
      </c>
      <c r="E215" s="184" t="s">
        <v>6</v>
      </c>
      <c r="F215" s="83">
        <f>F216+F222</f>
        <v>1067</v>
      </c>
      <c r="G215" s="83">
        <f>G216+G222</f>
        <v>1308</v>
      </c>
      <c r="H215" s="170">
        <f>H216+H222</f>
        <v>-241</v>
      </c>
      <c r="I215" s="207">
        <f>H215/G215*1</f>
        <v>-0.18425076452599387</v>
      </c>
    </row>
    <row r="216" spans="1:9" ht="26.25" customHeight="1" thickBot="1" thickTop="1">
      <c r="A216" s="83">
        <f>SUM(A217:A221)</f>
        <v>15</v>
      </c>
      <c r="B216" s="83">
        <f>SUM(B217:B221)</f>
        <v>26</v>
      </c>
      <c r="C216" s="175">
        <f>SUM(C217:C221)</f>
        <v>-11</v>
      </c>
      <c r="D216" s="208">
        <f>C216/B216*1</f>
        <v>-0.4230769230769231</v>
      </c>
      <c r="E216" s="184" t="s">
        <v>7</v>
      </c>
      <c r="F216" s="83">
        <f>SUM(F217:F221)</f>
        <v>227</v>
      </c>
      <c r="G216" s="83">
        <f>SUM(G217:G221)</f>
        <v>266</v>
      </c>
      <c r="H216" s="174">
        <f>SUM(H217:H221)</f>
        <v>-39</v>
      </c>
      <c r="I216" s="207">
        <f>H216/G216*1</f>
        <v>-0.14661654135338345</v>
      </c>
    </row>
    <row r="217" spans="1:9" ht="25.5" customHeight="1" thickTop="1">
      <c r="A217" s="173">
        <v>0</v>
      </c>
      <c r="B217" s="171">
        <v>1</v>
      </c>
      <c r="C217" s="170">
        <f>A217-B217</f>
        <v>-1</v>
      </c>
      <c r="D217" s="191">
        <f>C217/B217*1</f>
        <v>-1</v>
      </c>
      <c r="E217" s="193" t="s">
        <v>8</v>
      </c>
      <c r="F217" s="170">
        <v>20</v>
      </c>
      <c r="G217" s="171">
        <v>22</v>
      </c>
      <c r="H217" s="195">
        <f>F217-G217</f>
        <v>-2</v>
      </c>
      <c r="I217" s="248">
        <f>H217/G217</f>
        <v>-0.09090909090909091</v>
      </c>
    </row>
    <row r="218" spans="1:9" ht="25.5" customHeight="1">
      <c r="A218" s="173">
        <v>0</v>
      </c>
      <c r="B218" s="171">
        <v>0</v>
      </c>
      <c r="C218" s="170">
        <f>A218-B218</f>
        <v>0</v>
      </c>
      <c r="D218" s="249">
        <v>0</v>
      </c>
      <c r="E218" s="193" t="s">
        <v>9</v>
      </c>
      <c r="F218" s="170">
        <v>6</v>
      </c>
      <c r="G218" s="171">
        <v>1</v>
      </c>
      <c r="H218" s="171">
        <f>F218-G218</f>
        <v>5</v>
      </c>
      <c r="I218" s="249">
        <f>H218/G218</f>
        <v>5</v>
      </c>
    </row>
    <row r="219" spans="1:9" ht="25.5" customHeight="1">
      <c r="A219" s="173">
        <v>0</v>
      </c>
      <c r="B219" s="171">
        <v>0</v>
      </c>
      <c r="C219" s="170">
        <f>A219-B219</f>
        <v>0</v>
      </c>
      <c r="D219" s="249">
        <v>0</v>
      </c>
      <c r="E219" s="193" t="s">
        <v>329</v>
      </c>
      <c r="F219" s="170">
        <v>0</v>
      </c>
      <c r="G219" s="171">
        <v>0</v>
      </c>
      <c r="H219" s="171">
        <f>F219-G219</f>
        <v>0</v>
      </c>
      <c r="I219" s="249">
        <v>0</v>
      </c>
    </row>
    <row r="220" spans="1:9" ht="25.5" customHeight="1">
      <c r="A220" s="173">
        <v>3</v>
      </c>
      <c r="B220" s="171">
        <v>13</v>
      </c>
      <c r="C220" s="170">
        <f>A220-B220</f>
        <v>-10</v>
      </c>
      <c r="D220" s="191">
        <f aca="true" t="shared" si="12" ref="D220:D225">C220/B220*1</f>
        <v>-0.7692307692307693</v>
      </c>
      <c r="E220" s="193" t="s">
        <v>10</v>
      </c>
      <c r="F220" s="170">
        <v>64</v>
      </c>
      <c r="G220" s="171">
        <v>107</v>
      </c>
      <c r="H220" s="171">
        <f>F220-G220</f>
        <v>-43</v>
      </c>
      <c r="I220" s="249">
        <f>H220/G220</f>
        <v>-0.40186915887850466</v>
      </c>
    </row>
    <row r="221" spans="1:9" ht="25.5" customHeight="1" thickBot="1">
      <c r="A221" s="173">
        <v>12</v>
      </c>
      <c r="B221" s="171">
        <v>12</v>
      </c>
      <c r="C221" s="170">
        <f>A221-B221</f>
        <v>0</v>
      </c>
      <c r="D221" s="191">
        <f t="shared" si="12"/>
        <v>0</v>
      </c>
      <c r="E221" s="193" t="s">
        <v>11</v>
      </c>
      <c r="F221" s="170">
        <v>137</v>
      </c>
      <c r="G221" s="171">
        <v>136</v>
      </c>
      <c r="H221" s="85">
        <f>F221-G221</f>
        <v>1</v>
      </c>
      <c r="I221" s="250">
        <f>H221/G221</f>
        <v>0.007352941176470588</v>
      </c>
    </row>
    <row r="222" spans="1:9" ht="25.5" customHeight="1" thickBot="1" thickTop="1">
      <c r="A222" s="174">
        <f>SUM(A223:A225)</f>
        <v>102</v>
      </c>
      <c r="B222" s="174">
        <f>SUM(B223:B225)</f>
        <v>90</v>
      </c>
      <c r="C222" s="175">
        <f>SUM(C223:C226)</f>
        <v>12</v>
      </c>
      <c r="D222" s="206">
        <f t="shared" si="12"/>
        <v>0.13333333333333333</v>
      </c>
      <c r="E222" s="196" t="s">
        <v>12</v>
      </c>
      <c r="F222" s="174">
        <f>SUM(F223:F225)</f>
        <v>840</v>
      </c>
      <c r="G222" s="174">
        <f>SUM(G223:G225)</f>
        <v>1042</v>
      </c>
      <c r="H222" s="174">
        <f>SUM(H223:H226)</f>
        <v>-202</v>
      </c>
      <c r="I222" s="207">
        <f>H222/G222*1</f>
        <v>-0.19385796545105566</v>
      </c>
    </row>
    <row r="223" spans="1:9" ht="25.5" customHeight="1" thickTop="1">
      <c r="A223" s="173">
        <v>28</v>
      </c>
      <c r="B223" s="171">
        <v>26</v>
      </c>
      <c r="C223" s="170">
        <f>A223-B223</f>
        <v>2</v>
      </c>
      <c r="D223" s="191">
        <f t="shared" si="12"/>
        <v>0.07692307692307693</v>
      </c>
      <c r="E223" s="193" t="s">
        <v>13</v>
      </c>
      <c r="F223" s="170">
        <v>248</v>
      </c>
      <c r="G223" s="171">
        <v>373</v>
      </c>
      <c r="H223" s="195">
        <f>F223-G223</f>
        <v>-125</v>
      </c>
      <c r="I223" s="248">
        <f>H223/G223</f>
        <v>-0.3351206434316354</v>
      </c>
    </row>
    <row r="224" spans="1:9" ht="25.5" customHeight="1">
      <c r="A224" s="173">
        <v>70</v>
      </c>
      <c r="B224" s="171">
        <v>60</v>
      </c>
      <c r="C224" s="170">
        <f>A224-B224</f>
        <v>10</v>
      </c>
      <c r="D224" s="191">
        <f t="shared" si="12"/>
        <v>0.16666666666666666</v>
      </c>
      <c r="E224" s="193" t="s">
        <v>14</v>
      </c>
      <c r="F224" s="170">
        <v>543</v>
      </c>
      <c r="G224" s="171">
        <v>629</v>
      </c>
      <c r="H224" s="171">
        <f>F224-G224</f>
        <v>-86</v>
      </c>
      <c r="I224" s="249">
        <f>H224/G224</f>
        <v>-0.13672496025437203</v>
      </c>
    </row>
    <row r="225" spans="1:9" ht="25.5" customHeight="1" thickBot="1">
      <c r="A225" s="82">
        <v>4</v>
      </c>
      <c r="B225" s="83">
        <v>4</v>
      </c>
      <c r="C225" s="82">
        <f>A225-B225</f>
        <v>0</v>
      </c>
      <c r="D225" s="208">
        <f t="shared" si="12"/>
        <v>0</v>
      </c>
      <c r="E225" s="10" t="s">
        <v>15</v>
      </c>
      <c r="F225" s="84">
        <v>49</v>
      </c>
      <c r="G225" s="83">
        <v>40</v>
      </c>
      <c r="H225" s="85">
        <f>F225-G225</f>
        <v>9</v>
      </c>
      <c r="I225" s="250">
        <f>H225/G225</f>
        <v>0.225</v>
      </c>
    </row>
    <row r="226" ht="25.5" customHeight="1" thickTop="1"/>
    <row r="227" ht="25.5" customHeight="1"/>
    <row r="228" ht="25.5" customHeight="1" thickBot="1"/>
    <row r="229" spans="1:9" ht="25.5" customHeight="1" thickTop="1">
      <c r="A229" s="161" t="s">
        <v>210</v>
      </c>
      <c r="B229" s="153"/>
      <c r="C229" s="153"/>
      <c r="D229" s="153"/>
      <c r="E229" s="163" t="s">
        <v>220</v>
      </c>
      <c r="F229" s="153"/>
      <c r="G229" s="153"/>
      <c r="H229" s="153"/>
      <c r="I229" s="155"/>
    </row>
    <row r="230" spans="1:9" ht="25.5" customHeight="1" thickBot="1">
      <c r="A230" s="166" t="s">
        <v>327</v>
      </c>
      <c r="G230" s="146" t="s">
        <v>0</v>
      </c>
      <c r="H230" s="147" t="s">
        <v>1</v>
      </c>
      <c r="I230" s="151"/>
    </row>
    <row r="231" spans="1:9" ht="25.5" customHeight="1" thickBot="1" thickTop="1">
      <c r="A231" s="185" t="str">
        <f>A3</f>
        <v>   Mes del 1 al 30 de septiembre </v>
      </c>
      <c r="B231" s="167"/>
      <c r="C231" s="167"/>
      <c r="D231" s="148"/>
      <c r="E231" s="156" t="s">
        <v>0</v>
      </c>
      <c r="F231" s="186" t="str">
        <f>F3</f>
        <v>Acumulado al 30 de septiembre</v>
      </c>
      <c r="G231" s="149"/>
      <c r="H231" s="149"/>
      <c r="I231" s="150"/>
    </row>
    <row r="232" spans="1:9" ht="26.25" customHeight="1" thickBot="1" thickTop="1">
      <c r="A232" s="177" t="s">
        <v>0</v>
      </c>
      <c r="B232" s="178" t="s">
        <v>0</v>
      </c>
      <c r="C232" s="187" t="s">
        <v>2</v>
      </c>
      <c r="D232" s="188"/>
      <c r="E232" s="178" t="s">
        <v>3</v>
      </c>
      <c r="F232" s="179" t="s">
        <v>0</v>
      </c>
      <c r="G232" s="178" t="s">
        <v>0</v>
      </c>
      <c r="H232" s="187" t="s">
        <v>2</v>
      </c>
      <c r="I232" s="189"/>
    </row>
    <row r="233" spans="1:9" ht="26.25" customHeight="1" thickBot="1" thickTop="1">
      <c r="A233" s="180">
        <v>2015</v>
      </c>
      <c r="B233" s="181">
        <v>2014</v>
      </c>
      <c r="C233" s="182" t="s">
        <v>4</v>
      </c>
      <c r="D233" s="183" t="s">
        <v>5</v>
      </c>
      <c r="E233" s="184"/>
      <c r="F233" s="180">
        <v>2015</v>
      </c>
      <c r="G233" s="181">
        <v>2014</v>
      </c>
      <c r="H233" s="190" t="s">
        <v>4</v>
      </c>
      <c r="I233" s="190" t="s">
        <v>5</v>
      </c>
    </row>
    <row r="234" spans="1:9" ht="26.25" customHeight="1" thickBot="1" thickTop="1">
      <c r="A234" s="83">
        <f>A235+A241</f>
        <v>89</v>
      </c>
      <c r="B234" s="83">
        <f>B235+B241</f>
        <v>131</v>
      </c>
      <c r="C234" s="84">
        <f>C235+C241</f>
        <v>-42</v>
      </c>
      <c r="D234" s="206">
        <f aca="true" t="shared" si="13" ref="D234:D244">C234/B234*1</f>
        <v>-0.32061068702290074</v>
      </c>
      <c r="E234" s="184" t="s">
        <v>6</v>
      </c>
      <c r="F234" s="83">
        <f>F235+F241</f>
        <v>901</v>
      </c>
      <c r="G234" s="83">
        <f>G235+G241</f>
        <v>1152</v>
      </c>
      <c r="H234" s="170">
        <f>H235+H241</f>
        <v>-251</v>
      </c>
      <c r="I234" s="207">
        <f>H234/G234*1</f>
        <v>-0.21788194444444445</v>
      </c>
    </row>
    <row r="235" spans="1:9" ht="25.5" customHeight="1" thickBot="1" thickTop="1">
      <c r="A235" s="83">
        <f>SUM(A236:A240)</f>
        <v>17</v>
      </c>
      <c r="B235" s="83">
        <f>SUM(B236:B240)</f>
        <v>15</v>
      </c>
      <c r="C235" s="175">
        <f>SUM(C236:C240)</f>
        <v>2</v>
      </c>
      <c r="D235" s="208">
        <f t="shared" si="13"/>
        <v>0.13333333333333333</v>
      </c>
      <c r="E235" s="184" t="s">
        <v>7</v>
      </c>
      <c r="F235" s="83">
        <f>SUM(F236:F240)</f>
        <v>129</v>
      </c>
      <c r="G235" s="83">
        <f>SUM(G236:G240)</f>
        <v>161</v>
      </c>
      <c r="H235" s="174">
        <f>SUM(H236:H240)</f>
        <v>-32</v>
      </c>
      <c r="I235" s="207">
        <f>H235/G235*1</f>
        <v>-0.19875776397515527</v>
      </c>
    </row>
    <row r="236" spans="1:9" ht="25.5" customHeight="1" thickTop="1">
      <c r="A236" s="173">
        <v>0</v>
      </c>
      <c r="B236" s="171">
        <v>2</v>
      </c>
      <c r="C236" s="170">
        <f>A236-B236</f>
        <v>-2</v>
      </c>
      <c r="D236" s="249">
        <f>C236/B236</f>
        <v>-1</v>
      </c>
      <c r="E236" s="193" t="s">
        <v>8</v>
      </c>
      <c r="F236" s="170">
        <v>13</v>
      </c>
      <c r="G236" s="171">
        <v>12</v>
      </c>
      <c r="H236" s="195">
        <f>F236-G236</f>
        <v>1</v>
      </c>
      <c r="I236" s="249">
        <f>H236/G236</f>
        <v>0.08333333333333333</v>
      </c>
    </row>
    <row r="237" spans="1:9" ht="25.5" customHeight="1">
      <c r="A237" s="173">
        <v>0</v>
      </c>
      <c r="B237" s="171">
        <v>0</v>
      </c>
      <c r="C237" s="170">
        <f>A237-B237</f>
        <v>0</v>
      </c>
      <c r="D237" s="191">
        <v>0</v>
      </c>
      <c r="E237" s="193" t="s">
        <v>9</v>
      </c>
      <c r="F237" s="170">
        <v>1</v>
      </c>
      <c r="G237" s="171">
        <v>0</v>
      </c>
      <c r="H237" s="171">
        <f>F237-G237</f>
        <v>1</v>
      </c>
      <c r="I237" s="210">
        <v>0</v>
      </c>
    </row>
    <row r="238" spans="1:9" ht="25.5" customHeight="1">
      <c r="A238" s="173">
        <v>0</v>
      </c>
      <c r="B238" s="171">
        <v>0</v>
      </c>
      <c r="C238" s="170">
        <f>A238-B238</f>
        <v>0</v>
      </c>
      <c r="D238" s="191">
        <v>0</v>
      </c>
      <c r="E238" s="193" t="s">
        <v>329</v>
      </c>
      <c r="F238" s="170">
        <v>0</v>
      </c>
      <c r="G238" s="171">
        <v>0</v>
      </c>
      <c r="H238" s="171">
        <f>F238-G238</f>
        <v>0</v>
      </c>
      <c r="I238" s="210">
        <v>0</v>
      </c>
    </row>
    <row r="239" spans="1:9" ht="25.5" customHeight="1">
      <c r="A239" s="173">
        <v>12</v>
      </c>
      <c r="B239" s="171">
        <v>7</v>
      </c>
      <c r="C239" s="170">
        <f>A239-B239</f>
        <v>5</v>
      </c>
      <c r="D239" s="191">
        <f t="shared" si="13"/>
        <v>0.7142857142857143</v>
      </c>
      <c r="E239" s="193" t="s">
        <v>10</v>
      </c>
      <c r="F239" s="170">
        <v>43</v>
      </c>
      <c r="G239" s="171">
        <v>70</v>
      </c>
      <c r="H239" s="171">
        <f>F239-G239</f>
        <v>-27</v>
      </c>
      <c r="I239" s="249">
        <f>H239/G239</f>
        <v>-0.38571428571428573</v>
      </c>
    </row>
    <row r="240" spans="1:9" ht="25.5" customHeight="1" thickBot="1">
      <c r="A240" s="173">
        <v>5</v>
      </c>
      <c r="B240" s="171">
        <v>6</v>
      </c>
      <c r="C240" s="83">
        <f>A240-B240</f>
        <v>-1</v>
      </c>
      <c r="D240" s="191">
        <f t="shared" si="13"/>
        <v>-0.16666666666666666</v>
      </c>
      <c r="E240" s="193" t="s">
        <v>11</v>
      </c>
      <c r="F240" s="170">
        <v>72</v>
      </c>
      <c r="G240" s="171">
        <v>79</v>
      </c>
      <c r="H240" s="85">
        <f>F240-G240</f>
        <v>-7</v>
      </c>
      <c r="I240" s="250">
        <f>H240/G240</f>
        <v>-0.08860759493670886</v>
      </c>
    </row>
    <row r="241" spans="1:9" ht="25.5" customHeight="1" thickBot="1" thickTop="1">
      <c r="A241" s="174">
        <f>SUM(A242:A244)</f>
        <v>72</v>
      </c>
      <c r="B241" s="174">
        <f>SUM(B242:B244)</f>
        <v>116</v>
      </c>
      <c r="C241" s="174">
        <f>SUM(C242:C245)</f>
        <v>-44</v>
      </c>
      <c r="D241" s="206">
        <f t="shared" si="13"/>
        <v>-0.3793103448275862</v>
      </c>
      <c r="E241" s="196" t="s">
        <v>12</v>
      </c>
      <c r="F241" s="174">
        <f>SUM(F242:F244)</f>
        <v>772</v>
      </c>
      <c r="G241" s="174">
        <f>SUM(G242:G244)</f>
        <v>991</v>
      </c>
      <c r="H241" s="174">
        <f>SUM(H242:H245)</f>
        <v>-219</v>
      </c>
      <c r="I241" s="207">
        <f>H241/G241*1</f>
        <v>-0.2209889001009082</v>
      </c>
    </row>
    <row r="242" spans="1:9" ht="25.5" customHeight="1" thickTop="1">
      <c r="A242" s="173">
        <v>25</v>
      </c>
      <c r="B242" s="171">
        <v>40</v>
      </c>
      <c r="C242" s="170">
        <f>A242-B242</f>
        <v>-15</v>
      </c>
      <c r="D242" s="191">
        <f t="shared" si="13"/>
        <v>-0.375</v>
      </c>
      <c r="E242" s="193" t="s">
        <v>13</v>
      </c>
      <c r="F242" s="170">
        <v>261</v>
      </c>
      <c r="G242" s="171">
        <v>365</v>
      </c>
      <c r="H242" s="195">
        <f>F242-G242</f>
        <v>-104</v>
      </c>
      <c r="I242" s="248">
        <f>H242/G242</f>
        <v>-0.28493150684931506</v>
      </c>
    </row>
    <row r="243" spans="1:9" ht="25.5" customHeight="1">
      <c r="A243" s="173">
        <v>36</v>
      </c>
      <c r="B243" s="171">
        <v>67</v>
      </c>
      <c r="C243" s="173">
        <f>A243-B243</f>
        <v>-31</v>
      </c>
      <c r="D243" s="210">
        <f t="shared" si="13"/>
        <v>-0.4626865671641791</v>
      </c>
      <c r="E243" s="193" t="s">
        <v>14</v>
      </c>
      <c r="F243" s="170">
        <v>428</v>
      </c>
      <c r="G243" s="171">
        <v>534</v>
      </c>
      <c r="H243" s="171">
        <f>F243-G243</f>
        <v>-106</v>
      </c>
      <c r="I243" s="249">
        <f>H243/G243</f>
        <v>-0.19850187265917604</v>
      </c>
    </row>
    <row r="244" spans="1:9" ht="25.5" customHeight="1" thickBot="1">
      <c r="A244" s="82">
        <v>11</v>
      </c>
      <c r="B244" s="83">
        <v>9</v>
      </c>
      <c r="C244" s="82">
        <f>A244-B244</f>
        <v>2</v>
      </c>
      <c r="D244" s="208">
        <f t="shared" si="13"/>
        <v>0.2222222222222222</v>
      </c>
      <c r="E244" s="10" t="s">
        <v>15</v>
      </c>
      <c r="F244" s="84">
        <v>83</v>
      </c>
      <c r="G244" s="83">
        <v>92</v>
      </c>
      <c r="H244" s="85">
        <f>F244-G244</f>
        <v>-9</v>
      </c>
      <c r="I244" s="250">
        <f>H244/G244</f>
        <v>-0.09782608695652174</v>
      </c>
    </row>
    <row r="245" ht="25.5" customHeight="1" thickTop="1"/>
    <row r="246" ht="25.5" customHeight="1"/>
    <row r="247" ht="25.5" customHeight="1" thickBot="1"/>
    <row r="248" spans="1:9" ht="25.5" customHeight="1" thickTop="1">
      <c r="A248" s="161" t="s">
        <v>210</v>
      </c>
      <c r="B248" s="153"/>
      <c r="C248" s="153"/>
      <c r="D248" s="153"/>
      <c r="E248" s="163" t="s">
        <v>16</v>
      </c>
      <c r="F248" s="153"/>
      <c r="G248" s="153"/>
      <c r="H248" s="153"/>
      <c r="I248" s="155"/>
    </row>
    <row r="249" spans="1:9" ht="25.5" customHeight="1" thickBot="1">
      <c r="A249" s="166" t="s">
        <v>327</v>
      </c>
      <c r="G249" s="146" t="s">
        <v>0</v>
      </c>
      <c r="H249" s="147" t="s">
        <v>1</v>
      </c>
      <c r="I249" s="151"/>
    </row>
    <row r="250" spans="1:9" ht="26.25" customHeight="1" thickBot="1" thickTop="1">
      <c r="A250" s="185" t="str">
        <f>A3</f>
        <v>   Mes del 1 al 30 de septiembre </v>
      </c>
      <c r="B250" s="167"/>
      <c r="C250" s="167"/>
      <c r="D250" s="148"/>
      <c r="E250" s="156" t="s">
        <v>0</v>
      </c>
      <c r="F250" s="186" t="str">
        <f>F3</f>
        <v>Acumulado al 30 de septiembre</v>
      </c>
      <c r="G250" s="149"/>
      <c r="H250" s="149"/>
      <c r="I250" s="150"/>
    </row>
    <row r="251" spans="1:9" ht="25.5" customHeight="1" thickBot="1" thickTop="1">
      <c r="A251" s="177" t="s">
        <v>0</v>
      </c>
      <c r="B251" s="178" t="s">
        <v>0</v>
      </c>
      <c r="C251" s="187" t="s">
        <v>2</v>
      </c>
      <c r="D251" s="188"/>
      <c r="E251" s="178" t="s">
        <v>3</v>
      </c>
      <c r="F251" s="179" t="s">
        <v>0</v>
      </c>
      <c r="G251" s="178" t="s">
        <v>0</v>
      </c>
      <c r="H251" s="187" t="s">
        <v>2</v>
      </c>
      <c r="I251" s="189"/>
    </row>
    <row r="252" spans="1:21" ht="26.25" customHeight="1" thickBot="1" thickTop="1">
      <c r="A252" s="180">
        <v>2015</v>
      </c>
      <c r="B252" s="181">
        <v>2014</v>
      </c>
      <c r="C252" s="182" t="s">
        <v>4</v>
      </c>
      <c r="D252" s="183" t="s">
        <v>5</v>
      </c>
      <c r="E252" s="184"/>
      <c r="F252" s="180">
        <v>2015</v>
      </c>
      <c r="G252" s="181">
        <v>2014</v>
      </c>
      <c r="H252" s="190" t="s">
        <v>4</v>
      </c>
      <c r="I252" s="190" t="s">
        <v>5</v>
      </c>
      <c r="J252" s="6"/>
      <c r="K252" s="6"/>
      <c r="L252" s="6"/>
      <c r="M252" s="6"/>
      <c r="N252" s="6"/>
      <c r="O252" s="6"/>
      <c r="P252" s="6"/>
      <c r="Q252" s="6"/>
      <c r="R252" s="6"/>
      <c r="S252" s="6"/>
      <c r="T252" s="6"/>
      <c r="U252" s="7"/>
    </row>
    <row r="253" spans="1:12" ht="26.25" customHeight="1" thickBot="1" thickTop="1">
      <c r="A253" s="82">
        <f>A254+A260</f>
        <v>3447</v>
      </c>
      <c r="B253" s="83">
        <f>B254+B260</f>
        <v>4305</v>
      </c>
      <c r="C253" s="84">
        <f>C254+C260</f>
        <v>-858</v>
      </c>
      <c r="D253" s="257">
        <f aca="true" t="shared" si="14" ref="D253:D263">C253/B253</f>
        <v>-0.19930313588850174</v>
      </c>
      <c r="E253" s="184" t="s">
        <v>6</v>
      </c>
      <c r="F253" s="84">
        <f>F254+F260</f>
        <v>34252</v>
      </c>
      <c r="G253" s="83">
        <f>G254+G260</f>
        <v>40877</v>
      </c>
      <c r="H253" s="85">
        <f>H254+H260</f>
        <v>-6625</v>
      </c>
      <c r="I253" s="250">
        <f aca="true" t="shared" si="15" ref="I253:I263">H253/G253</f>
        <v>-0.16207158059544488</v>
      </c>
      <c r="J253" s="4"/>
      <c r="K253" s="4"/>
      <c r="L253" s="8"/>
    </row>
    <row r="254" spans="1:12" ht="25.5" customHeight="1" thickBot="1" thickTop="1">
      <c r="A254" s="82">
        <f>SUM(A255:A259)</f>
        <v>559</v>
      </c>
      <c r="B254" s="83">
        <f>SUM(B255:B259)</f>
        <v>657</v>
      </c>
      <c r="C254" s="84">
        <f>SUM(C255:C259)</f>
        <v>-98</v>
      </c>
      <c r="D254" s="257">
        <f t="shared" si="14"/>
        <v>-0.1491628614916286</v>
      </c>
      <c r="E254" s="184" t="s">
        <v>7</v>
      </c>
      <c r="F254" s="84">
        <f>SUM(F255:F259)</f>
        <v>5736</v>
      </c>
      <c r="G254" s="83">
        <f>SUM(G255:G259)</f>
        <v>6398</v>
      </c>
      <c r="H254" s="85">
        <f>SUM(H255:H259)</f>
        <v>-662</v>
      </c>
      <c r="I254" s="250">
        <f t="shared" si="15"/>
        <v>-0.10346983432322601</v>
      </c>
      <c r="J254" s="1"/>
      <c r="K254" s="1"/>
      <c r="L254" s="1"/>
    </row>
    <row r="255" spans="1:12" ht="27" customHeight="1" thickTop="1">
      <c r="A255" s="173">
        <f>SUM(A8+A27+A47+A66+A85+A104+A123+A142+A161+A180+A199+A217+A236)</f>
        <v>39</v>
      </c>
      <c r="B255" s="173">
        <f>SUM(B8+B27+B47+B66+B85+B104+B123+B142+B161+B180+B199+B217+B236)</f>
        <v>46</v>
      </c>
      <c r="C255" s="195">
        <f>A255-B255</f>
        <v>-7</v>
      </c>
      <c r="D255" s="258">
        <f t="shared" si="14"/>
        <v>-0.15217391304347827</v>
      </c>
      <c r="E255" s="193" t="s">
        <v>8</v>
      </c>
      <c r="F255" s="173">
        <f aca="true" t="shared" si="16" ref="F255:G259">SUM(F8+F27+F47+F66+F85+F104+F123+F142+F161+F180+F199+F217+F236)</f>
        <v>417</v>
      </c>
      <c r="G255" s="173">
        <f t="shared" si="16"/>
        <v>509</v>
      </c>
      <c r="H255" s="195">
        <f>F255-G255</f>
        <v>-92</v>
      </c>
      <c r="I255" s="259">
        <f t="shared" si="15"/>
        <v>-0.1807465618860511</v>
      </c>
      <c r="J255" s="1"/>
      <c r="K255" s="1"/>
      <c r="L255" s="1"/>
    </row>
    <row r="256" spans="1:12" ht="26.25" customHeight="1">
      <c r="A256" s="171">
        <f>SUM(A9+A28+A48+A67+A86+A105+A124+A143+A162+A181+A200+A218+A237)</f>
        <v>16</v>
      </c>
      <c r="B256" s="171">
        <f>SUM(B9+B28+B48+B67+B86+B105+B124+B143+B162+B181+B200+B218+B237)</f>
        <v>2</v>
      </c>
      <c r="C256" s="170">
        <f>A256-B256</f>
        <v>14</v>
      </c>
      <c r="D256" s="258">
        <f t="shared" si="14"/>
        <v>7</v>
      </c>
      <c r="E256" s="193" t="s">
        <v>9</v>
      </c>
      <c r="F256" s="171">
        <f t="shared" si="16"/>
        <v>117</v>
      </c>
      <c r="G256" s="171">
        <f t="shared" si="16"/>
        <v>35</v>
      </c>
      <c r="H256" s="172">
        <f>F256-G256</f>
        <v>82</v>
      </c>
      <c r="I256" s="259">
        <f t="shared" si="15"/>
        <v>2.342857142857143</v>
      </c>
      <c r="J256" s="9"/>
      <c r="K256" s="9"/>
      <c r="L256" s="9"/>
    </row>
    <row r="257" spans="1:12" ht="26.25" customHeight="1">
      <c r="A257" s="173">
        <v>0</v>
      </c>
      <c r="B257" s="171">
        <v>0</v>
      </c>
      <c r="C257" s="170">
        <f>A257-B257</f>
        <v>0</v>
      </c>
      <c r="D257" s="258">
        <v>0</v>
      </c>
      <c r="E257" s="193" t="s">
        <v>329</v>
      </c>
      <c r="F257" s="171">
        <f t="shared" si="16"/>
        <v>1</v>
      </c>
      <c r="G257" s="171">
        <f t="shared" si="16"/>
        <v>0</v>
      </c>
      <c r="H257" s="172">
        <f>F257-G257</f>
        <v>1</v>
      </c>
      <c r="I257" s="259">
        <v>0</v>
      </c>
      <c r="J257" s="1"/>
      <c r="K257" s="1"/>
      <c r="L257" s="1"/>
    </row>
    <row r="258" spans="1:12" ht="26.25" customHeight="1">
      <c r="A258" s="171">
        <f>SUM(A11+A30+A50+A69+A88+A107+A126+A145+A164+A183+A202+A220+A239)</f>
        <v>304</v>
      </c>
      <c r="B258" s="171">
        <f>SUM(B11+B30+B50+B69+B88+B107+B126+B145+B164+B183+B202+B220+B239)</f>
        <v>447</v>
      </c>
      <c r="C258" s="170">
        <f>A258-B258</f>
        <v>-143</v>
      </c>
      <c r="D258" s="258">
        <f>C258/B258</f>
        <v>-0.319910514541387</v>
      </c>
      <c r="E258" s="193" t="s">
        <v>10</v>
      </c>
      <c r="F258" s="171">
        <f t="shared" si="16"/>
        <v>3030</v>
      </c>
      <c r="G258" s="171">
        <f t="shared" si="16"/>
        <v>4022</v>
      </c>
      <c r="H258" s="172">
        <f>F258-G258</f>
        <v>-992</v>
      </c>
      <c r="I258" s="259">
        <f t="shared" si="15"/>
        <v>-0.2466434609646942</v>
      </c>
      <c r="J258" s="1"/>
      <c r="K258" s="1"/>
      <c r="L258" s="1"/>
    </row>
    <row r="259" spans="1:12" ht="25.5" customHeight="1" thickBot="1">
      <c r="A259" s="83">
        <f>SUM(A12+A31+A51+A70+A89+A108+A127+A146+A165+A184+A203+A221+A240)</f>
        <v>200</v>
      </c>
      <c r="B259" s="83">
        <f>SUM(B12+B31+B51+B70+B89+B108+B127+B146+B165+B184+B203+B221+B240)</f>
        <v>162</v>
      </c>
      <c r="C259" s="170">
        <f>A259-B259</f>
        <v>38</v>
      </c>
      <c r="D259" s="258">
        <f t="shared" si="14"/>
        <v>0.2345679012345679</v>
      </c>
      <c r="E259" s="193" t="s">
        <v>11</v>
      </c>
      <c r="F259" s="83">
        <f t="shared" si="16"/>
        <v>2171</v>
      </c>
      <c r="G259" s="83">
        <f t="shared" si="16"/>
        <v>1832</v>
      </c>
      <c r="H259" s="172">
        <f>F259-G259</f>
        <v>339</v>
      </c>
      <c r="I259" s="259">
        <f t="shared" si="15"/>
        <v>0.18504366812227074</v>
      </c>
      <c r="J259" s="1"/>
      <c r="K259" s="1"/>
      <c r="L259" s="1"/>
    </row>
    <row r="260" spans="1:12" ht="26.25" customHeight="1" thickBot="1" thickTop="1">
      <c r="A260" s="194">
        <f>SUM(A261:A263)</f>
        <v>2888</v>
      </c>
      <c r="B260" s="174">
        <f>SUM(B261:B263)</f>
        <v>3648</v>
      </c>
      <c r="C260" s="175">
        <f>SUM(C261:C263)</f>
        <v>-760</v>
      </c>
      <c r="D260" s="260">
        <f t="shared" si="14"/>
        <v>-0.20833333333333334</v>
      </c>
      <c r="E260" s="196" t="s">
        <v>12</v>
      </c>
      <c r="F260" s="175">
        <f>SUM(F261:F263)</f>
        <v>28516</v>
      </c>
      <c r="G260" s="174">
        <f>SUM(G261:G263)</f>
        <v>34479</v>
      </c>
      <c r="H260" s="176">
        <f>SUM(H261:H263)</f>
        <v>-5963</v>
      </c>
      <c r="I260" s="261">
        <f t="shared" si="15"/>
        <v>-0.17294585109776967</v>
      </c>
      <c r="J260" s="9"/>
      <c r="K260" s="9"/>
      <c r="L260" s="9"/>
    </row>
    <row r="261" spans="1:12" ht="25.5" customHeight="1" thickTop="1">
      <c r="A261" s="171">
        <f aca="true" t="shared" si="17" ref="A261:B263">SUM(A14+A33+A53+A72+A91+A110+A129+A148+A167+A186+A205+A223+A242)</f>
        <v>684</v>
      </c>
      <c r="B261" s="171">
        <f t="shared" si="17"/>
        <v>906</v>
      </c>
      <c r="C261" s="170">
        <f>A261-B261</f>
        <v>-222</v>
      </c>
      <c r="D261" s="258">
        <f t="shared" si="14"/>
        <v>-0.24503311258278146</v>
      </c>
      <c r="E261" s="193" t="s">
        <v>13</v>
      </c>
      <c r="F261" s="171">
        <f>SUM(F14,F33,F53,F72,F91,F110,F129,F148,F167,F186,F205,F223,F242)</f>
        <v>7067</v>
      </c>
      <c r="G261" s="171">
        <f>SUM(G14+G33+G53+G72+G91+G110+G129+G148+G167+G186+G205+G223+G242)</f>
        <v>9254</v>
      </c>
      <c r="H261" s="172">
        <f>F261-G261</f>
        <v>-2187</v>
      </c>
      <c r="I261" s="259">
        <f t="shared" si="15"/>
        <v>-0.23633023557380592</v>
      </c>
      <c r="J261" s="1"/>
      <c r="K261" s="1"/>
      <c r="L261" s="1"/>
    </row>
    <row r="262" spans="1:12" ht="25.5" customHeight="1">
      <c r="A262" s="171">
        <f t="shared" si="17"/>
        <v>1861</v>
      </c>
      <c r="B262" s="171">
        <f t="shared" si="17"/>
        <v>2406</v>
      </c>
      <c r="C262" s="170">
        <f>A262-B262</f>
        <v>-545</v>
      </c>
      <c r="D262" s="258">
        <f t="shared" si="14"/>
        <v>-0.22651704073150458</v>
      </c>
      <c r="E262" s="193" t="s">
        <v>14</v>
      </c>
      <c r="F262" s="171">
        <f>SUM(F15+F34+F54+F73+F92+F111+F130+F149+F168+F187+F206+F224+F243)</f>
        <v>18350</v>
      </c>
      <c r="G262" s="171">
        <f>SUM(G15+G34+G54+G73+G92+G111+G130+G149+G168+G187+G206+G224+G243)</f>
        <v>21847</v>
      </c>
      <c r="H262" s="172">
        <f>F262-G262</f>
        <v>-3497</v>
      </c>
      <c r="I262" s="259">
        <f t="shared" si="15"/>
        <v>-0.16006774385499153</v>
      </c>
      <c r="J262" s="1"/>
      <c r="K262" s="1"/>
      <c r="L262" s="1"/>
    </row>
    <row r="263" spans="1:12" ht="27" customHeight="1" thickBot="1">
      <c r="A263" s="83">
        <f t="shared" si="17"/>
        <v>343</v>
      </c>
      <c r="B263" s="83">
        <f t="shared" si="17"/>
        <v>336</v>
      </c>
      <c r="C263" s="84">
        <f>A263-B263</f>
        <v>7</v>
      </c>
      <c r="D263" s="257">
        <f t="shared" si="14"/>
        <v>0.020833333333333332</v>
      </c>
      <c r="E263" s="10" t="s">
        <v>15</v>
      </c>
      <c r="F263" s="83">
        <f>SUM(F16+F35+F55+F74+F93+F112+F131+F150+F169+F188+F207+F225+F244)</f>
        <v>3099</v>
      </c>
      <c r="G263" s="83">
        <f>SUM(G16+G35+G55+G74+G93+G112+G131+G150+G169+G188+G207+G225+G244)</f>
        <v>3378</v>
      </c>
      <c r="H263" s="85">
        <f>F263-G263</f>
        <v>-279</v>
      </c>
      <c r="I263" s="250">
        <f t="shared" si="15"/>
        <v>-0.08259325044404973</v>
      </c>
      <c r="J263" s="1"/>
      <c r="K263" s="1"/>
      <c r="L263" s="1"/>
    </row>
    <row r="264" spans="1:12" ht="13.5" thickTop="1">
      <c r="A264" s="9"/>
      <c r="B264" s="9"/>
      <c r="C264" s="9"/>
      <c r="D264" s="9"/>
      <c r="E264" s="9"/>
      <c r="F264" s="9"/>
      <c r="G264" s="9"/>
      <c r="H264" s="9"/>
      <c r="I264" s="9"/>
      <c r="J264" s="9"/>
      <c r="K264" s="9"/>
      <c r="L264" s="9"/>
    </row>
    <row r="265" spans="1:12" ht="12.75">
      <c r="A265" s="1"/>
      <c r="B265" s="1"/>
      <c r="C265" s="1"/>
      <c r="D265" s="1"/>
      <c r="E265" s="1"/>
      <c r="F265" s="1"/>
      <c r="G265" s="1"/>
      <c r="H265" s="1"/>
      <c r="I265" s="1"/>
      <c r="J265" s="1"/>
      <c r="K265" s="1"/>
      <c r="L265" s="1"/>
    </row>
    <row r="266" spans="1:12" ht="12.75">
      <c r="A266" s="1"/>
      <c r="B266" s="1"/>
      <c r="C266" s="1"/>
      <c r="D266" s="1"/>
      <c r="E266" s="1"/>
      <c r="F266" s="1"/>
      <c r="G266" s="1"/>
      <c r="H266" s="1"/>
      <c r="I266" s="1"/>
      <c r="J266" s="1"/>
      <c r="K266" s="1"/>
      <c r="L266" s="1"/>
    </row>
    <row r="267" spans="1:12" ht="12.75">
      <c r="A267" s="1"/>
      <c r="B267" s="1"/>
      <c r="C267" s="1"/>
      <c r="D267" s="1"/>
      <c r="E267" s="1"/>
      <c r="F267" s="1"/>
      <c r="G267" s="1"/>
      <c r="H267" s="1"/>
      <c r="I267" s="1"/>
      <c r="J267" s="1"/>
      <c r="K267" s="1"/>
      <c r="L267" s="1"/>
    </row>
    <row r="268" spans="1:12" ht="12.75">
      <c r="A268" s="9"/>
      <c r="B268" s="9"/>
      <c r="C268" s="9"/>
      <c r="D268" s="9"/>
      <c r="E268" s="9"/>
      <c r="F268" s="9"/>
      <c r="G268" s="9"/>
      <c r="H268" s="9"/>
      <c r="I268" s="9"/>
      <c r="J268" s="9"/>
      <c r="K268" s="9"/>
      <c r="L268" s="9"/>
    </row>
    <row r="269" spans="1:12" ht="12.75">
      <c r="A269" s="1"/>
      <c r="B269" s="1"/>
      <c r="C269" s="1"/>
      <c r="D269" s="1"/>
      <c r="E269" s="1"/>
      <c r="F269" s="1"/>
      <c r="G269" s="1"/>
      <c r="H269" s="1"/>
      <c r="I269" s="1"/>
      <c r="J269" s="1"/>
      <c r="K269" s="1"/>
      <c r="L269" s="1"/>
    </row>
    <row r="270" spans="1:12" ht="12.75">
      <c r="A270" s="1"/>
      <c r="B270" s="1"/>
      <c r="C270" s="1"/>
      <c r="D270" s="1"/>
      <c r="E270" s="1"/>
      <c r="F270" s="1"/>
      <c r="G270" s="1"/>
      <c r="H270" s="1"/>
      <c r="I270" s="1"/>
      <c r="J270" s="1"/>
      <c r="K270" s="1"/>
      <c r="L270" s="1"/>
    </row>
    <row r="271" spans="1:12" ht="12.75">
      <c r="A271" s="1"/>
      <c r="B271" s="1"/>
      <c r="C271" s="1"/>
      <c r="D271" s="1"/>
      <c r="E271" s="1"/>
      <c r="F271" s="1"/>
      <c r="G271" s="1"/>
      <c r="H271" s="1"/>
      <c r="I271" s="1"/>
      <c r="J271" s="1"/>
      <c r="K271" s="1"/>
      <c r="L271" s="1"/>
    </row>
    <row r="272" spans="1:12" ht="12.75">
      <c r="A272" s="9"/>
      <c r="B272" s="9"/>
      <c r="C272" s="9"/>
      <c r="D272" s="9"/>
      <c r="E272" s="9"/>
      <c r="F272" s="9"/>
      <c r="G272" s="9"/>
      <c r="H272" s="9"/>
      <c r="I272" s="9"/>
      <c r="J272" s="9"/>
      <c r="K272" s="9"/>
      <c r="L272" s="9"/>
    </row>
    <row r="273" spans="1:12" ht="12.75">
      <c r="A273" s="1"/>
      <c r="B273" s="1"/>
      <c r="C273" s="1"/>
      <c r="D273" s="1"/>
      <c r="E273" s="1"/>
      <c r="F273" s="1"/>
      <c r="G273" s="1"/>
      <c r="H273" s="1"/>
      <c r="I273" s="1"/>
      <c r="J273" s="1"/>
      <c r="K273" s="1"/>
      <c r="L273" s="1"/>
    </row>
    <row r="274" spans="1:12" ht="12.75">
      <c r="A274" s="1"/>
      <c r="B274" s="1"/>
      <c r="C274" s="1"/>
      <c r="D274" s="1"/>
      <c r="E274" s="1"/>
      <c r="F274" s="1"/>
      <c r="G274" s="1"/>
      <c r="H274" s="1"/>
      <c r="I274" s="1"/>
      <c r="J274" s="1"/>
      <c r="K274" s="1"/>
      <c r="L274" s="1"/>
    </row>
    <row r="275" spans="1:12" ht="12.75">
      <c r="A275" s="1"/>
      <c r="B275" s="1"/>
      <c r="C275" s="1"/>
      <c r="D275" s="1"/>
      <c r="E275" s="1"/>
      <c r="F275" s="1"/>
      <c r="G275" s="1"/>
      <c r="H275" s="1"/>
      <c r="I275" s="1"/>
      <c r="J275" s="1"/>
      <c r="K275" s="1"/>
      <c r="L275" s="1"/>
    </row>
    <row r="276" spans="1:12" ht="12.75">
      <c r="A276" s="9"/>
      <c r="B276" s="9"/>
      <c r="C276" s="9"/>
      <c r="D276" s="9"/>
      <c r="E276" s="9"/>
      <c r="F276" s="9"/>
      <c r="G276" s="9"/>
      <c r="H276" s="9"/>
      <c r="I276" s="9"/>
      <c r="J276" s="9"/>
      <c r="K276" s="9"/>
      <c r="L276" s="9"/>
    </row>
    <row r="277" spans="1:12" ht="12.75">
      <c r="A277" s="1"/>
      <c r="B277" s="1"/>
      <c r="C277" s="1"/>
      <c r="D277" s="1"/>
      <c r="E277" s="1"/>
      <c r="F277" s="1"/>
      <c r="G277" s="1"/>
      <c r="H277" s="1"/>
      <c r="I277" s="1"/>
      <c r="J277" s="1"/>
      <c r="K277" s="1"/>
      <c r="L277" s="1"/>
    </row>
    <row r="278" spans="1:12" ht="12.75">
      <c r="A278" s="1"/>
      <c r="B278" s="1"/>
      <c r="C278" s="1"/>
      <c r="D278" s="1"/>
      <c r="E278" s="1"/>
      <c r="F278" s="1"/>
      <c r="G278" s="1"/>
      <c r="H278" s="1"/>
      <c r="I278" s="1"/>
      <c r="J278" s="1"/>
      <c r="K278" s="1"/>
      <c r="L278" s="1"/>
    </row>
    <row r="279" spans="1:12" ht="12.75">
      <c r="A279" s="1"/>
      <c r="B279" s="1"/>
      <c r="C279" s="1"/>
      <c r="D279" s="1"/>
      <c r="E279" s="1"/>
      <c r="F279" s="1"/>
      <c r="G279" s="1"/>
      <c r="H279" s="1"/>
      <c r="I279" s="1"/>
      <c r="J279" s="1"/>
      <c r="K279" s="1"/>
      <c r="L279" s="1"/>
    </row>
    <row r="280" spans="1:12" ht="12.75">
      <c r="A280" s="9"/>
      <c r="B280" s="9"/>
      <c r="C280" s="9"/>
      <c r="D280" s="9"/>
      <c r="E280" s="9"/>
      <c r="F280" s="9"/>
      <c r="G280" s="9"/>
      <c r="H280" s="9"/>
      <c r="I280" s="9"/>
      <c r="J280" s="9"/>
      <c r="K280" s="9"/>
      <c r="L280" s="9"/>
    </row>
    <row r="281" spans="1:12" ht="12.75">
      <c r="A281" s="1"/>
      <c r="B281" s="1"/>
      <c r="C281" s="1"/>
      <c r="D281" s="1"/>
      <c r="E281" s="1"/>
      <c r="F281" s="1"/>
      <c r="G281" s="1"/>
      <c r="H281" s="1"/>
      <c r="I281" s="1"/>
      <c r="J281" s="1"/>
      <c r="K281" s="1"/>
      <c r="L281" s="1"/>
    </row>
    <row r="282" spans="1:12" ht="12.75">
      <c r="A282" s="1"/>
      <c r="B282" s="1"/>
      <c r="C282" s="1"/>
      <c r="D282" s="1"/>
      <c r="E282" s="1"/>
      <c r="F282" s="1"/>
      <c r="G282" s="1"/>
      <c r="H282" s="1"/>
      <c r="I282" s="1"/>
      <c r="J282" s="1"/>
      <c r="K282" s="1"/>
      <c r="L282" s="1"/>
    </row>
    <row r="283" spans="1:12" ht="12.75">
      <c r="A283" s="1"/>
      <c r="B283" s="1"/>
      <c r="C283" s="1"/>
      <c r="D283" s="1"/>
      <c r="E283" s="1"/>
      <c r="F283" s="1"/>
      <c r="G283" s="1"/>
      <c r="H283" s="1"/>
      <c r="I283" s="1"/>
      <c r="J283" s="1"/>
      <c r="K283" s="1"/>
      <c r="L283" s="1"/>
    </row>
    <row r="284" spans="1:12" ht="12.75">
      <c r="A284" s="9"/>
      <c r="B284" s="9"/>
      <c r="C284" s="9"/>
      <c r="D284" s="9"/>
      <c r="E284" s="9"/>
      <c r="F284" s="9"/>
      <c r="G284" s="9"/>
      <c r="H284" s="9"/>
      <c r="I284" s="9"/>
      <c r="J284" s="9"/>
      <c r="K284" s="9"/>
      <c r="L284" s="9"/>
    </row>
    <row r="285" spans="1:12" ht="12.75">
      <c r="A285" s="1"/>
      <c r="B285" s="1"/>
      <c r="C285" s="1"/>
      <c r="D285" s="1"/>
      <c r="E285" s="1"/>
      <c r="F285" s="1"/>
      <c r="G285" s="1"/>
      <c r="H285" s="1"/>
      <c r="I285" s="1"/>
      <c r="J285" s="1"/>
      <c r="K285" s="1"/>
      <c r="L285" s="1"/>
    </row>
    <row r="372" ht="12.75">
      <c r="A372" s="1"/>
    </row>
    <row r="498" spans="1:5" ht="13.5">
      <c r="A498" s="94"/>
      <c r="B498" s="94"/>
      <c r="C498" s="94"/>
      <c r="D498" s="95"/>
      <c r="E498" s="96"/>
    </row>
    <row r="499" ht="12.75">
      <c r="F499" s="2"/>
    </row>
    <row r="500" ht="12.75">
      <c r="F500" s="2"/>
    </row>
    <row r="501" spans="6:9" ht="12.75">
      <c r="F501" s="1"/>
      <c r="G501" s="1"/>
      <c r="H501" s="6"/>
      <c r="I501" s="6"/>
    </row>
    <row r="502" spans="6:9" ht="13.5">
      <c r="F502" s="3"/>
      <c r="G502" s="5"/>
      <c r="H502" s="4"/>
      <c r="I502" s="4"/>
    </row>
    <row r="503" spans="6:9" ht="12.75">
      <c r="F503" s="3"/>
      <c r="G503" s="5"/>
      <c r="H503" s="1"/>
      <c r="I503" s="1"/>
    </row>
    <row r="504" spans="6:9" ht="12.75">
      <c r="F504" s="3"/>
      <c r="G504" s="5"/>
      <c r="H504" s="1"/>
      <c r="I504" s="1"/>
    </row>
    <row r="505" spans="6:9" ht="12.75">
      <c r="F505" s="3"/>
      <c r="G505" s="5"/>
      <c r="H505" s="9"/>
      <c r="I505" s="9"/>
    </row>
    <row r="506" spans="6:9" ht="13.5">
      <c r="F506" s="3"/>
      <c r="G506" s="5"/>
      <c r="H506" s="4"/>
      <c r="I506" s="4"/>
    </row>
    <row r="507" spans="6:9" ht="13.5">
      <c r="F507" s="3"/>
      <c r="G507" s="5"/>
      <c r="H507" s="4"/>
      <c r="I507" s="4"/>
    </row>
    <row r="508" spans="6:9" ht="12.75">
      <c r="F508" s="3"/>
      <c r="G508" s="5"/>
      <c r="H508" s="1"/>
      <c r="I508" s="1"/>
    </row>
    <row r="509" spans="6:9" ht="12.75">
      <c r="F509" s="3"/>
      <c r="G509" s="5"/>
      <c r="H509" s="9"/>
      <c r="I509" s="9"/>
    </row>
    <row r="510" spans="6:9" ht="13.5">
      <c r="F510" s="3"/>
      <c r="G510" s="5"/>
      <c r="H510" s="4"/>
      <c r="I510" s="4"/>
    </row>
    <row r="511" spans="6:9" ht="13.5">
      <c r="F511" s="3"/>
      <c r="G511" s="5"/>
      <c r="H511" s="4"/>
      <c r="I511" s="4"/>
    </row>
    <row r="512" spans="6:9" ht="12.75">
      <c r="F512" s="3"/>
      <c r="G512" s="5"/>
      <c r="H512" s="1"/>
      <c r="I512" s="1"/>
    </row>
    <row r="513" spans="6:9" ht="12.75">
      <c r="F513" s="3"/>
      <c r="G513" s="5"/>
      <c r="H513" s="9"/>
      <c r="I513" s="9"/>
    </row>
    <row r="514" spans="6:9" ht="13.5">
      <c r="F514" s="3"/>
      <c r="G514" s="5"/>
      <c r="H514" s="4"/>
      <c r="I514" s="4"/>
    </row>
    <row r="515" spans="6:9" ht="13.5">
      <c r="F515" s="3"/>
      <c r="G515" s="5"/>
      <c r="H515" s="4"/>
      <c r="I515" s="4"/>
    </row>
    <row r="516" spans="6:9" ht="12.75">
      <c r="F516" s="3"/>
      <c r="G516" s="5"/>
      <c r="H516" s="1"/>
      <c r="I516" s="1"/>
    </row>
    <row r="517" spans="6:9" ht="12.75">
      <c r="F517" s="3"/>
      <c r="G517" s="5"/>
      <c r="H517" s="9"/>
      <c r="I517" s="9"/>
    </row>
    <row r="518" spans="6:9" ht="13.5">
      <c r="F518" s="3"/>
      <c r="G518" s="5"/>
      <c r="H518" s="4"/>
      <c r="I518" s="4"/>
    </row>
    <row r="519" spans="6:9" ht="13.5">
      <c r="F519" s="3"/>
      <c r="G519" s="5"/>
      <c r="H519" s="4"/>
      <c r="I519" s="4"/>
    </row>
    <row r="520" spans="6:9" ht="12.75">
      <c r="F520" s="3"/>
      <c r="G520" s="5"/>
      <c r="H520" s="1"/>
      <c r="I520" s="1"/>
    </row>
    <row r="521" spans="6:9" ht="12.75">
      <c r="F521" s="3"/>
      <c r="G521" s="5"/>
      <c r="H521" s="9"/>
      <c r="I521" s="9"/>
    </row>
    <row r="522" spans="6:9" ht="13.5">
      <c r="F522" s="3"/>
      <c r="G522" s="5"/>
      <c r="H522" s="4"/>
      <c r="I522" s="4"/>
    </row>
    <row r="523" spans="6:9" ht="13.5">
      <c r="F523" s="3"/>
      <c r="G523" s="5"/>
      <c r="H523" s="4"/>
      <c r="I523" s="4"/>
    </row>
    <row r="524" spans="6:9" ht="12.75">
      <c r="F524" s="3"/>
      <c r="G524" s="5"/>
      <c r="H524" s="1"/>
      <c r="I524" s="1"/>
    </row>
    <row r="525" spans="6:9" ht="12.75">
      <c r="F525" s="3"/>
      <c r="G525" s="5"/>
      <c r="H525" s="9"/>
      <c r="I525" s="9"/>
    </row>
    <row r="526" spans="6:9" ht="13.5">
      <c r="F526" s="3"/>
      <c r="G526" s="5"/>
      <c r="H526" s="4"/>
      <c r="I526" s="4"/>
    </row>
    <row r="527" spans="6:9" ht="13.5">
      <c r="F527" s="3"/>
      <c r="G527" s="5"/>
      <c r="H527" s="4"/>
      <c r="I527" s="4"/>
    </row>
    <row r="528" spans="6:9" ht="12.75">
      <c r="F528" s="3"/>
      <c r="G528" s="5"/>
      <c r="H528" s="1"/>
      <c r="I528" s="1"/>
    </row>
    <row r="529" spans="6:9" ht="12.75">
      <c r="F529" s="3"/>
      <c r="G529" s="5"/>
      <c r="H529" s="9"/>
      <c r="I529" s="9"/>
    </row>
    <row r="530" spans="6:9" ht="13.5">
      <c r="F530" s="3"/>
      <c r="G530" s="5"/>
      <c r="H530" s="4"/>
      <c r="I530" s="4"/>
    </row>
    <row r="531" spans="6:9" ht="13.5">
      <c r="F531" s="3"/>
      <c r="G531" s="5"/>
      <c r="H531" s="4"/>
      <c r="I531" s="4"/>
    </row>
    <row r="532" spans="6:9" ht="12.75">
      <c r="F532" s="3"/>
      <c r="G532" s="5"/>
      <c r="H532" s="1"/>
      <c r="I532" s="1"/>
    </row>
    <row r="533" spans="6:9" ht="12.75">
      <c r="F533" s="3"/>
      <c r="G533" s="5"/>
      <c r="H533" s="9"/>
      <c r="I533" s="9"/>
    </row>
    <row r="534" spans="6:9" ht="12.75">
      <c r="F534" s="1"/>
      <c r="G534" s="1"/>
      <c r="H534" s="1"/>
      <c r="I534" s="1"/>
    </row>
  </sheetData>
  <sheetProtection/>
  <printOptions/>
  <pageMargins left="1.27" right="0.33" top="1.61" bottom="0.92" header="7.26" footer="0.3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U544"/>
  <sheetViews>
    <sheetView workbookViewId="0" topLeftCell="A1">
      <selection activeCell="A1" sqref="A1"/>
    </sheetView>
  </sheetViews>
  <sheetFormatPr defaultColWidth="9.140625" defaultRowHeight="12.75"/>
  <sheetData>
    <row r="1" spans="1:19" ht="13.5" thickBot="1">
      <c r="A1" s="124"/>
      <c r="B1" s="90"/>
      <c r="C1" s="11" t="s">
        <v>17</v>
      </c>
      <c r="D1" s="12" t="s">
        <v>18</v>
      </c>
      <c r="E1" s="11" t="s">
        <v>19</v>
      </c>
      <c r="F1" s="12" t="s">
        <v>20</v>
      </c>
      <c r="G1" s="11" t="s">
        <v>21</v>
      </c>
      <c r="H1" s="12" t="s">
        <v>22</v>
      </c>
      <c r="I1" s="11" t="s">
        <v>23</v>
      </c>
      <c r="J1" s="12" t="s">
        <v>24</v>
      </c>
      <c r="K1" s="11" t="s">
        <v>25</v>
      </c>
      <c r="L1" s="12" t="s">
        <v>26</v>
      </c>
      <c r="M1" s="11" t="s">
        <v>27</v>
      </c>
      <c r="N1" s="11" t="s">
        <v>28</v>
      </c>
      <c r="O1" s="12" t="s">
        <v>29</v>
      </c>
      <c r="P1" s="13"/>
      <c r="Q1" s="13"/>
      <c r="R1" s="13"/>
      <c r="S1" s="13" t="s">
        <v>30</v>
      </c>
    </row>
    <row r="2" spans="1:19" ht="12.75">
      <c r="A2" s="125"/>
      <c r="B2" s="91">
        <v>2015</v>
      </c>
      <c r="C2" s="15">
        <f>C6+C10+C14+C18+C22+C26+C30+C34</f>
        <v>6218</v>
      </c>
      <c r="D2" s="15">
        <f aca="true" t="shared" si="0" ref="D2:O2">D6+D10+D14+D18+D22+D26+D30+D34</f>
        <v>2882</v>
      </c>
      <c r="E2" s="15">
        <f t="shared" si="0"/>
        <v>2758</v>
      </c>
      <c r="F2" s="15">
        <f t="shared" si="0"/>
        <v>1227</v>
      </c>
      <c r="G2" s="15">
        <f t="shared" si="0"/>
        <v>1769</v>
      </c>
      <c r="H2" s="15">
        <f t="shared" si="0"/>
        <v>2923</v>
      </c>
      <c r="I2" s="15">
        <f t="shared" si="0"/>
        <v>7965</v>
      </c>
      <c r="J2" s="15">
        <f t="shared" si="0"/>
        <v>3320</v>
      </c>
      <c r="K2" s="15">
        <f t="shared" si="0"/>
        <v>1286</v>
      </c>
      <c r="L2" s="15">
        <f t="shared" si="0"/>
        <v>1427</v>
      </c>
      <c r="M2" s="15">
        <f t="shared" si="0"/>
        <v>509</v>
      </c>
      <c r="N2" s="15">
        <f t="shared" si="0"/>
        <v>1067</v>
      </c>
      <c r="O2" s="15">
        <f t="shared" si="0"/>
        <v>901</v>
      </c>
      <c r="P2" s="16"/>
      <c r="Q2" s="16"/>
      <c r="R2" s="16"/>
      <c r="S2" s="14">
        <f>C2+D2+E2+F2+G2+H2+I2+J2+K2+L2+M2+N2+O2</f>
        <v>34252</v>
      </c>
    </row>
    <row r="3" spans="1:19" ht="12.75">
      <c r="A3" s="126" t="s">
        <v>40</v>
      </c>
      <c r="B3" s="91">
        <v>2014</v>
      </c>
      <c r="C3" s="15">
        <f aca="true" t="shared" si="1" ref="C3:O3">C7+C11+C15+C19+C23+C27+C31+C35</f>
        <v>7293</v>
      </c>
      <c r="D3" s="15">
        <f>D7+D11+D15+D19+D23+D27+D31+D35</f>
        <v>3779</v>
      </c>
      <c r="E3" s="15">
        <f t="shared" si="1"/>
        <v>3032</v>
      </c>
      <c r="F3" s="15">
        <f t="shared" si="1"/>
        <v>1371</v>
      </c>
      <c r="G3" s="15">
        <f t="shared" si="1"/>
        <v>2330</v>
      </c>
      <c r="H3" s="15">
        <f t="shared" si="1"/>
        <v>3316</v>
      </c>
      <c r="I3" s="15">
        <f t="shared" si="1"/>
        <v>9379</v>
      </c>
      <c r="J3" s="15">
        <f t="shared" si="1"/>
        <v>3442</v>
      </c>
      <c r="K3" s="15">
        <f t="shared" si="1"/>
        <v>1881</v>
      </c>
      <c r="L3" s="15">
        <f t="shared" si="1"/>
        <v>1953</v>
      </c>
      <c r="M3" s="15">
        <f t="shared" si="1"/>
        <v>641</v>
      </c>
      <c r="N3" s="15">
        <f t="shared" si="1"/>
        <v>1308</v>
      </c>
      <c r="O3" s="15">
        <f t="shared" si="1"/>
        <v>1152</v>
      </c>
      <c r="P3" s="16"/>
      <c r="Q3" s="16"/>
      <c r="R3" s="16"/>
      <c r="S3" s="14">
        <f>C3+D3+E3+F3+G3+H3+I3+J3+K3+L3+M3+N3+O3</f>
        <v>40877</v>
      </c>
    </row>
    <row r="4" spans="1:19" ht="12.75">
      <c r="A4" s="125"/>
      <c r="B4" s="92" t="s">
        <v>204</v>
      </c>
      <c r="C4" s="14">
        <f aca="true" t="shared" si="2" ref="C4:C13">S43</f>
        <v>-1075</v>
      </c>
      <c r="D4" s="14">
        <f aca="true" t="shared" si="3" ref="D4:D13">S82</f>
        <v>-897</v>
      </c>
      <c r="E4" s="14">
        <f aca="true" t="shared" si="4" ref="E4:E13">S121</f>
        <v>-274</v>
      </c>
      <c r="F4" s="14">
        <f aca="true" t="shared" si="5" ref="F4:F13">S160</f>
        <v>-144</v>
      </c>
      <c r="G4" s="14">
        <f aca="true" t="shared" si="6" ref="G4:G13">S199</f>
        <v>-561</v>
      </c>
      <c r="H4" s="14">
        <f aca="true" t="shared" si="7" ref="H4:H13">S238</f>
        <v>-393</v>
      </c>
      <c r="I4" s="14">
        <f aca="true" t="shared" si="8" ref="I4:I13">S277</f>
        <v>-1414</v>
      </c>
      <c r="J4" s="14">
        <f aca="true" t="shared" si="9" ref="J4:J13">S316</f>
        <v>-122</v>
      </c>
      <c r="K4" s="14">
        <f aca="true" t="shared" si="10" ref="K4:K13">S355</f>
        <v>-595</v>
      </c>
      <c r="L4" s="14">
        <f aca="true" t="shared" si="11" ref="L4:L13">S394</f>
        <v>-526</v>
      </c>
      <c r="M4" s="14">
        <f aca="true" t="shared" si="12" ref="M4:M13">S433</f>
        <v>-132</v>
      </c>
      <c r="N4" s="14">
        <f aca="true" t="shared" si="13" ref="N4:N13">S472</f>
        <v>-241</v>
      </c>
      <c r="O4" s="15">
        <f>O2-O3</f>
        <v>-251</v>
      </c>
      <c r="P4" s="16"/>
      <c r="Q4" s="16"/>
      <c r="R4" s="16"/>
      <c r="S4" s="14">
        <f>S2-S3</f>
        <v>-6625</v>
      </c>
    </row>
    <row r="5" spans="1:19" ht="13.5" thickBot="1">
      <c r="A5" s="127"/>
      <c r="B5" s="93" t="s">
        <v>5</v>
      </c>
      <c r="C5" s="17">
        <f t="shared" si="2"/>
        <v>-0.1474016179898533</v>
      </c>
      <c r="D5" s="17">
        <f t="shared" si="3"/>
        <v>-0.23736438211166974</v>
      </c>
      <c r="E5" s="17">
        <f t="shared" si="4"/>
        <v>-0.09036939313984169</v>
      </c>
      <c r="F5" s="17">
        <f t="shared" si="5"/>
        <v>-0.1050328227571116</v>
      </c>
      <c r="G5" s="17">
        <f t="shared" si="6"/>
        <v>-0.2407725321888412</v>
      </c>
      <c r="H5" s="17">
        <f t="shared" si="7"/>
        <v>-0.11851628468033776</v>
      </c>
      <c r="I5" s="17">
        <f t="shared" si="8"/>
        <v>-0.15076234140100223</v>
      </c>
      <c r="J5" s="17">
        <f t="shared" si="9"/>
        <v>-0.03544450900639163</v>
      </c>
      <c r="K5" s="17">
        <f t="shared" si="10"/>
        <v>-0.31632110579479</v>
      </c>
      <c r="L5" s="17">
        <f t="shared" si="11"/>
        <v>-0.26932923707117257</v>
      </c>
      <c r="M5" s="17">
        <f t="shared" si="12"/>
        <v>-0.2059282371294852</v>
      </c>
      <c r="N5" s="17">
        <f t="shared" si="13"/>
        <v>-0.18425076452599387</v>
      </c>
      <c r="O5" s="18">
        <f>O4/O3</f>
        <v>-0.21788194444444445</v>
      </c>
      <c r="P5" s="19"/>
      <c r="Q5" s="19"/>
      <c r="R5" s="19"/>
      <c r="S5" s="17">
        <f>S4/S3</f>
        <v>-0.16207158059544488</v>
      </c>
    </row>
    <row r="6" spans="1:19" ht="12.75">
      <c r="A6" s="125"/>
      <c r="B6" s="91">
        <v>2015</v>
      </c>
      <c r="C6" s="14">
        <f t="shared" si="2"/>
        <v>64</v>
      </c>
      <c r="D6" s="14">
        <f t="shared" si="3"/>
        <v>16</v>
      </c>
      <c r="E6" s="14">
        <f t="shared" si="4"/>
        <v>45</v>
      </c>
      <c r="F6" s="14">
        <f t="shared" si="5"/>
        <v>18</v>
      </c>
      <c r="G6" s="14">
        <f t="shared" si="6"/>
        <v>13</v>
      </c>
      <c r="H6" s="14">
        <f t="shared" si="7"/>
        <v>58</v>
      </c>
      <c r="I6" s="14">
        <f t="shared" si="8"/>
        <v>91</v>
      </c>
      <c r="J6" s="14">
        <f t="shared" si="9"/>
        <v>52</v>
      </c>
      <c r="K6" s="14">
        <f t="shared" si="10"/>
        <v>19</v>
      </c>
      <c r="L6" s="14">
        <f t="shared" si="11"/>
        <v>7</v>
      </c>
      <c r="M6" s="14">
        <f t="shared" si="12"/>
        <v>1</v>
      </c>
      <c r="N6" s="14">
        <f t="shared" si="13"/>
        <v>20</v>
      </c>
      <c r="O6" s="15">
        <f>S513</f>
        <v>13</v>
      </c>
      <c r="P6" s="16"/>
      <c r="Q6" s="16"/>
      <c r="R6" s="16"/>
      <c r="S6" s="14">
        <f>C6+D6+E6+F6+G6+H6+I6+J6+K6+L6+M6+N6+O6</f>
        <v>417</v>
      </c>
    </row>
    <row r="7" spans="1:19" ht="12.75">
      <c r="A7" s="128" t="s">
        <v>271</v>
      </c>
      <c r="B7" s="91">
        <v>2014</v>
      </c>
      <c r="C7" s="14">
        <f t="shared" si="2"/>
        <v>84</v>
      </c>
      <c r="D7" s="14">
        <f t="shared" si="3"/>
        <v>22</v>
      </c>
      <c r="E7" s="14">
        <f t="shared" si="4"/>
        <v>62</v>
      </c>
      <c r="F7" s="14">
        <f t="shared" si="5"/>
        <v>26</v>
      </c>
      <c r="G7" s="14">
        <f t="shared" si="6"/>
        <v>11</v>
      </c>
      <c r="H7" s="14">
        <f t="shared" si="7"/>
        <v>65</v>
      </c>
      <c r="I7" s="14">
        <f t="shared" si="8"/>
        <v>80</v>
      </c>
      <c r="J7" s="14">
        <f t="shared" si="9"/>
        <v>78</v>
      </c>
      <c r="K7" s="14">
        <f t="shared" si="10"/>
        <v>34</v>
      </c>
      <c r="L7" s="14">
        <f t="shared" si="11"/>
        <v>11</v>
      </c>
      <c r="M7" s="14">
        <f t="shared" si="12"/>
        <v>2</v>
      </c>
      <c r="N7" s="14">
        <f t="shared" si="13"/>
        <v>22</v>
      </c>
      <c r="O7" s="15">
        <f>S514</f>
        <v>12</v>
      </c>
      <c r="P7" s="16"/>
      <c r="Q7" s="16"/>
      <c r="R7" s="16"/>
      <c r="S7" s="14">
        <f>C7+D7+E7+F7+G7+H7+I7+J7+K7+L7+M7+N7+O7</f>
        <v>509</v>
      </c>
    </row>
    <row r="8" spans="1:19" ht="12.75">
      <c r="A8" s="129" t="s">
        <v>272</v>
      </c>
      <c r="B8" s="92" t="s">
        <v>204</v>
      </c>
      <c r="C8" s="14">
        <f t="shared" si="2"/>
        <v>-20</v>
      </c>
      <c r="D8" s="14">
        <f t="shared" si="3"/>
        <v>-6</v>
      </c>
      <c r="E8" s="14">
        <f t="shared" si="4"/>
        <v>-17</v>
      </c>
      <c r="F8" s="14">
        <f t="shared" si="5"/>
        <v>-8</v>
      </c>
      <c r="G8" s="14">
        <f t="shared" si="6"/>
        <v>2</v>
      </c>
      <c r="H8" s="14">
        <f t="shared" si="7"/>
        <v>-7</v>
      </c>
      <c r="I8" s="14">
        <f t="shared" si="8"/>
        <v>11</v>
      </c>
      <c r="J8" s="14">
        <f t="shared" si="9"/>
        <v>-26</v>
      </c>
      <c r="K8" s="14">
        <f t="shared" si="10"/>
        <v>-15</v>
      </c>
      <c r="L8" s="14">
        <f t="shared" si="11"/>
        <v>-4</v>
      </c>
      <c r="M8" s="14">
        <f t="shared" si="12"/>
        <v>-1</v>
      </c>
      <c r="N8" s="14">
        <f t="shared" si="13"/>
        <v>-2</v>
      </c>
      <c r="O8" s="15">
        <f>O6-O7</f>
        <v>1</v>
      </c>
      <c r="P8" s="16"/>
      <c r="Q8" s="16"/>
      <c r="R8" s="16"/>
      <c r="S8" s="14">
        <f>S6-S7</f>
        <v>-92</v>
      </c>
    </row>
    <row r="9" spans="1:19" ht="13.5" thickBot="1">
      <c r="A9" s="130"/>
      <c r="B9" s="93" t="s">
        <v>5</v>
      </c>
      <c r="C9" s="17">
        <f t="shared" si="2"/>
        <v>-0.23809523809523808</v>
      </c>
      <c r="D9" s="17">
        <f t="shared" si="3"/>
        <v>-0.2727272727272727</v>
      </c>
      <c r="E9" s="17">
        <f t="shared" si="4"/>
        <v>-0.27419354838709675</v>
      </c>
      <c r="F9" s="17">
        <f t="shared" si="5"/>
        <v>-0.3076923076923077</v>
      </c>
      <c r="G9" s="17">
        <f t="shared" si="6"/>
        <v>0.18181818181818182</v>
      </c>
      <c r="H9" s="17">
        <f t="shared" si="7"/>
        <v>-0.1076923076923077</v>
      </c>
      <c r="I9" s="17">
        <f t="shared" si="8"/>
        <v>0.1375</v>
      </c>
      <c r="J9" s="17">
        <f t="shared" si="9"/>
        <v>-0.3333333333333333</v>
      </c>
      <c r="K9" s="17">
        <f t="shared" si="10"/>
        <v>-0.4411764705882353</v>
      </c>
      <c r="L9" s="17">
        <f t="shared" si="11"/>
        <v>-0.36363636363636365</v>
      </c>
      <c r="M9" s="17">
        <f t="shared" si="12"/>
        <v>-0.5</v>
      </c>
      <c r="N9" s="17">
        <f t="shared" si="13"/>
        <v>-0.09090909090909091</v>
      </c>
      <c r="O9" s="17">
        <f>S516</f>
        <v>0.08333333333333333</v>
      </c>
      <c r="P9" s="19"/>
      <c r="Q9" s="19"/>
      <c r="R9" s="19"/>
      <c r="S9" s="17">
        <f>S8/S7</f>
        <v>-0.1807465618860511</v>
      </c>
    </row>
    <row r="10" spans="1:19" ht="12.75">
      <c r="A10" s="131"/>
      <c r="B10" s="91">
        <v>2015</v>
      </c>
      <c r="C10" s="14">
        <f t="shared" si="2"/>
        <v>22</v>
      </c>
      <c r="D10" s="14">
        <f t="shared" si="3"/>
        <v>6</v>
      </c>
      <c r="E10" s="14">
        <f t="shared" si="4"/>
        <v>11</v>
      </c>
      <c r="F10" s="14">
        <f t="shared" si="5"/>
        <v>6</v>
      </c>
      <c r="G10" s="14">
        <f t="shared" si="6"/>
        <v>11</v>
      </c>
      <c r="H10" s="14">
        <f t="shared" si="7"/>
        <v>5</v>
      </c>
      <c r="I10" s="14">
        <f t="shared" si="8"/>
        <v>25</v>
      </c>
      <c r="J10" s="14">
        <f t="shared" si="9"/>
        <v>8</v>
      </c>
      <c r="K10" s="14">
        <f t="shared" si="10"/>
        <v>3</v>
      </c>
      <c r="L10" s="14">
        <f t="shared" si="11"/>
        <v>7</v>
      </c>
      <c r="M10" s="14">
        <f t="shared" si="12"/>
        <v>6</v>
      </c>
      <c r="N10" s="14">
        <f t="shared" si="13"/>
        <v>6</v>
      </c>
      <c r="O10" s="15">
        <f>S517</f>
        <v>1</v>
      </c>
      <c r="P10" s="16"/>
      <c r="Q10" s="16"/>
      <c r="R10" s="16"/>
      <c r="S10" s="14">
        <f>C10+D10+E10+F10+G10+H10+I10+J10+K10+L10+M10+N10+O10</f>
        <v>117</v>
      </c>
    </row>
    <row r="11" spans="1:19" ht="12.75">
      <c r="A11" s="129" t="s">
        <v>273</v>
      </c>
      <c r="B11" s="91">
        <v>2014</v>
      </c>
      <c r="C11" s="14">
        <f t="shared" si="2"/>
        <v>1</v>
      </c>
      <c r="D11" s="14">
        <f t="shared" si="3"/>
        <v>5</v>
      </c>
      <c r="E11" s="14">
        <f t="shared" si="4"/>
        <v>11</v>
      </c>
      <c r="F11" s="14">
        <f t="shared" si="5"/>
        <v>0</v>
      </c>
      <c r="G11" s="14">
        <f t="shared" si="6"/>
        <v>1</v>
      </c>
      <c r="H11" s="14">
        <f t="shared" si="7"/>
        <v>1</v>
      </c>
      <c r="I11" s="14">
        <f t="shared" si="8"/>
        <v>4</v>
      </c>
      <c r="J11" s="14">
        <f t="shared" si="9"/>
        <v>2</v>
      </c>
      <c r="K11" s="14">
        <f t="shared" si="10"/>
        <v>2</v>
      </c>
      <c r="L11" s="14">
        <f t="shared" si="11"/>
        <v>7</v>
      </c>
      <c r="M11" s="14">
        <f t="shared" si="12"/>
        <v>0</v>
      </c>
      <c r="N11" s="14">
        <f t="shared" si="13"/>
        <v>1</v>
      </c>
      <c r="O11" s="15">
        <f>S518</f>
        <v>0</v>
      </c>
      <c r="P11" s="16"/>
      <c r="Q11" s="16"/>
      <c r="R11" s="16"/>
      <c r="S11" s="14">
        <f>C11+D11+E11+F11+G11+H11+I11+J11+K11+L11+M11+N11+O11</f>
        <v>35</v>
      </c>
    </row>
    <row r="12" spans="1:19" ht="12.75">
      <c r="A12" s="129" t="s">
        <v>274</v>
      </c>
      <c r="B12" s="92" t="s">
        <v>204</v>
      </c>
      <c r="C12" s="14">
        <f t="shared" si="2"/>
        <v>21</v>
      </c>
      <c r="D12" s="14">
        <f t="shared" si="3"/>
        <v>1</v>
      </c>
      <c r="E12" s="14">
        <f t="shared" si="4"/>
        <v>0</v>
      </c>
      <c r="F12" s="14">
        <f t="shared" si="5"/>
        <v>6</v>
      </c>
      <c r="G12" s="14">
        <f t="shared" si="6"/>
        <v>10</v>
      </c>
      <c r="H12" s="14">
        <f t="shared" si="7"/>
        <v>4</v>
      </c>
      <c r="I12" s="14">
        <f t="shared" si="8"/>
        <v>21</v>
      </c>
      <c r="J12" s="14">
        <f t="shared" si="9"/>
        <v>6</v>
      </c>
      <c r="K12" s="14">
        <f t="shared" si="10"/>
        <v>1</v>
      </c>
      <c r="L12" s="14">
        <f t="shared" si="11"/>
        <v>0</v>
      </c>
      <c r="M12" s="14">
        <f t="shared" si="12"/>
        <v>6</v>
      </c>
      <c r="N12" s="14">
        <f t="shared" si="13"/>
        <v>5</v>
      </c>
      <c r="O12" s="15">
        <f>O10-O11</f>
        <v>1</v>
      </c>
      <c r="P12" s="16"/>
      <c r="Q12" s="16"/>
      <c r="R12" s="16"/>
      <c r="S12" s="14">
        <f>S10-S11</f>
        <v>82</v>
      </c>
    </row>
    <row r="13" spans="1:19" ht="13.5" thickBot="1">
      <c r="A13" s="130"/>
      <c r="B13" s="93" t="s">
        <v>5</v>
      </c>
      <c r="C13" s="17">
        <f t="shared" si="2"/>
        <v>21</v>
      </c>
      <c r="D13" s="17">
        <f t="shared" si="3"/>
        <v>0.2</v>
      </c>
      <c r="E13" s="17">
        <f t="shared" si="4"/>
        <v>0</v>
      </c>
      <c r="F13" s="17">
        <f t="shared" si="5"/>
        <v>0</v>
      </c>
      <c r="G13" s="17">
        <f t="shared" si="6"/>
        <v>10</v>
      </c>
      <c r="H13" s="17">
        <f t="shared" si="7"/>
        <v>4</v>
      </c>
      <c r="I13" s="17">
        <f t="shared" si="8"/>
        <v>5.25</v>
      </c>
      <c r="J13" s="17">
        <f t="shared" si="9"/>
        <v>3</v>
      </c>
      <c r="K13" s="17">
        <f t="shared" si="10"/>
        <v>0.5</v>
      </c>
      <c r="L13" s="17">
        <f t="shared" si="11"/>
        <v>0</v>
      </c>
      <c r="M13" s="17">
        <f t="shared" si="12"/>
        <v>0</v>
      </c>
      <c r="N13" s="17">
        <f t="shared" si="13"/>
        <v>5</v>
      </c>
      <c r="O13" s="17">
        <f>S520</f>
        <v>0</v>
      </c>
      <c r="P13" s="19"/>
      <c r="Q13" s="19"/>
      <c r="R13" s="19"/>
      <c r="S13" s="17">
        <f>S12/S11</f>
        <v>2.342857142857143</v>
      </c>
    </row>
    <row r="14" spans="1:19" ht="12.75">
      <c r="A14" s="131"/>
      <c r="B14" s="91">
        <v>2015</v>
      </c>
      <c r="C14" s="14">
        <f>S53</f>
        <v>0</v>
      </c>
      <c r="D14" s="14">
        <f>S92</f>
        <v>0</v>
      </c>
      <c r="E14" s="14">
        <f>S131</f>
        <v>0</v>
      </c>
      <c r="F14" s="14">
        <f>S170</f>
        <v>0</v>
      </c>
      <c r="G14" s="14">
        <f>S209</f>
        <v>0</v>
      </c>
      <c r="H14" s="14">
        <f>S248</f>
        <v>1</v>
      </c>
      <c r="I14" s="14">
        <f>S287</f>
        <v>0</v>
      </c>
      <c r="J14" s="14">
        <f>S326</f>
        <v>0</v>
      </c>
      <c r="K14" s="14">
        <f>S365</f>
        <v>0</v>
      </c>
      <c r="L14" s="14">
        <f>S404</f>
        <v>0</v>
      </c>
      <c r="M14" s="14">
        <f>S443</f>
        <v>0</v>
      </c>
      <c r="N14" s="14">
        <f>S482</f>
        <v>0</v>
      </c>
      <c r="O14" s="14">
        <f>S521</f>
        <v>0</v>
      </c>
      <c r="P14" s="16"/>
      <c r="Q14" s="16"/>
      <c r="R14" s="16"/>
      <c r="S14" s="14">
        <f>C14+D14+E14+F14+G14+H14+I14+J14+K14+L14+M14+N14+O14</f>
        <v>1</v>
      </c>
    </row>
    <row r="15" spans="1:19" ht="12.75">
      <c r="A15" s="129" t="s">
        <v>333</v>
      </c>
      <c r="B15" s="91">
        <v>2014</v>
      </c>
      <c r="C15" s="14">
        <f>S54</f>
        <v>0</v>
      </c>
      <c r="D15" s="14">
        <f>+S93</f>
        <v>0</v>
      </c>
      <c r="E15" s="14">
        <f>S132</f>
        <v>0</v>
      </c>
      <c r="F15" s="14">
        <f>S171</f>
        <v>0</v>
      </c>
      <c r="G15" s="14">
        <f>S210</f>
        <v>0</v>
      </c>
      <c r="H15" s="14">
        <f>S249</f>
        <v>0</v>
      </c>
      <c r="I15" s="14">
        <f>S288</f>
        <v>0</v>
      </c>
      <c r="J15" s="14">
        <f>S327</f>
        <v>0</v>
      </c>
      <c r="K15" s="14">
        <f>S366</f>
        <v>0</v>
      </c>
      <c r="L15" s="14">
        <f>S405</f>
        <v>0</v>
      </c>
      <c r="M15" s="14">
        <f>S444</f>
        <v>0</v>
      </c>
      <c r="N15" s="14">
        <f>S483</f>
        <v>0</v>
      </c>
      <c r="O15" s="14">
        <f>S522</f>
        <v>0</v>
      </c>
      <c r="P15" s="16"/>
      <c r="Q15" s="16"/>
      <c r="R15" s="16"/>
      <c r="S15" s="14">
        <f>C15+D15+E15+F15+G15+H15+I15+J15+K15+L15+M15+N15+O15</f>
        <v>0</v>
      </c>
    </row>
    <row r="16" spans="1:19" ht="12.75">
      <c r="A16" s="280" t="s">
        <v>334</v>
      </c>
      <c r="B16" s="92" t="s">
        <v>204</v>
      </c>
      <c r="C16" s="14">
        <f aca="true" t="shared" si="14" ref="C16:C25">S59</f>
        <v>-376</v>
      </c>
      <c r="D16" s="14">
        <f>S98</f>
        <v>-49</v>
      </c>
      <c r="E16" s="14">
        <v>0</v>
      </c>
      <c r="F16" s="14">
        <v>0</v>
      </c>
      <c r="G16" s="14">
        <v>0</v>
      </c>
      <c r="H16" s="14">
        <v>0</v>
      </c>
      <c r="I16" s="20">
        <v>0</v>
      </c>
      <c r="J16" s="14">
        <v>0</v>
      </c>
      <c r="K16" s="14">
        <v>0</v>
      </c>
      <c r="L16" s="14">
        <v>0</v>
      </c>
      <c r="M16" s="14">
        <v>0</v>
      </c>
      <c r="N16" s="14">
        <v>0</v>
      </c>
      <c r="O16" s="15">
        <f>O14-O15</f>
        <v>0</v>
      </c>
      <c r="P16" s="16"/>
      <c r="Q16" s="16"/>
      <c r="R16" s="16"/>
      <c r="S16" s="14">
        <f>S14-S15</f>
        <v>1</v>
      </c>
    </row>
    <row r="17" spans="1:19" ht="13.5" thickBot="1">
      <c r="A17" s="130"/>
      <c r="B17" s="93" t="s">
        <v>5</v>
      </c>
      <c r="C17" s="17">
        <v>0</v>
      </c>
      <c r="D17" s="17">
        <v>0</v>
      </c>
      <c r="E17" s="17">
        <v>0</v>
      </c>
      <c r="F17" s="17">
        <v>0</v>
      </c>
      <c r="G17" s="17">
        <v>0</v>
      </c>
      <c r="H17" s="17">
        <v>0</v>
      </c>
      <c r="I17" s="17">
        <v>0</v>
      </c>
      <c r="J17" s="17">
        <v>0</v>
      </c>
      <c r="K17" s="17">
        <v>0</v>
      </c>
      <c r="L17" s="17">
        <v>0</v>
      </c>
      <c r="M17" s="17">
        <v>0</v>
      </c>
      <c r="N17" s="17">
        <v>0</v>
      </c>
      <c r="O17" s="17">
        <v>0</v>
      </c>
      <c r="P17" s="19"/>
      <c r="Q17" s="19"/>
      <c r="R17" s="19"/>
      <c r="S17" s="17">
        <v>0</v>
      </c>
    </row>
    <row r="18" spans="1:19" ht="12.75">
      <c r="A18" s="131"/>
      <c r="B18" s="91">
        <v>2015</v>
      </c>
      <c r="C18" s="14">
        <f>S57</f>
        <v>791</v>
      </c>
      <c r="D18" s="14">
        <f>S96</f>
        <v>153</v>
      </c>
      <c r="E18" s="14">
        <f>S135</f>
        <v>170</v>
      </c>
      <c r="F18" s="14">
        <f>S174</f>
        <v>124</v>
      </c>
      <c r="G18" s="14">
        <f>S213</f>
        <v>83</v>
      </c>
      <c r="H18" s="14">
        <f>S252</f>
        <v>316</v>
      </c>
      <c r="I18" s="14">
        <f>S291</f>
        <v>740</v>
      </c>
      <c r="J18" s="14">
        <f>S330</f>
        <v>363</v>
      </c>
      <c r="K18" s="14">
        <f>S369</f>
        <v>86</v>
      </c>
      <c r="L18" s="14">
        <f>S408</f>
        <v>84</v>
      </c>
      <c r="M18" s="14">
        <f>S447</f>
        <v>13</v>
      </c>
      <c r="N18" s="14">
        <f>S486</f>
        <v>64</v>
      </c>
      <c r="O18" s="15">
        <f>S525</f>
        <v>43</v>
      </c>
      <c r="P18" s="16"/>
      <c r="Q18" s="16"/>
      <c r="R18" s="16"/>
      <c r="S18" s="14">
        <f>C18+D18+E18+F18+G18+H18+I18+J18+K18+L18+M18+N18+O18</f>
        <v>3030</v>
      </c>
    </row>
    <row r="19" spans="1:19" ht="12.75">
      <c r="A19" s="129" t="s">
        <v>144</v>
      </c>
      <c r="B19" s="91">
        <v>2014</v>
      </c>
      <c r="C19" s="14">
        <f>S58</f>
        <v>1167</v>
      </c>
      <c r="D19" s="14">
        <f>S97</f>
        <v>202</v>
      </c>
      <c r="E19" s="14">
        <f>S136</f>
        <v>306</v>
      </c>
      <c r="F19" s="14">
        <f>S175</f>
        <v>124</v>
      </c>
      <c r="G19" s="14">
        <f>S214</f>
        <v>101</v>
      </c>
      <c r="H19" s="14">
        <f>S253</f>
        <v>364</v>
      </c>
      <c r="I19" s="14">
        <f>S292</f>
        <v>944</v>
      </c>
      <c r="J19" s="14">
        <f>S331</f>
        <v>431</v>
      </c>
      <c r="K19" s="14">
        <f>S370</f>
        <v>132</v>
      </c>
      <c r="L19" s="14">
        <f>S409</f>
        <v>56</v>
      </c>
      <c r="M19" s="14">
        <f>S448</f>
        <v>18</v>
      </c>
      <c r="N19" s="14">
        <f>S487</f>
        <v>107</v>
      </c>
      <c r="O19" s="15">
        <f>S526</f>
        <v>70</v>
      </c>
      <c r="P19" s="16"/>
      <c r="Q19" s="16"/>
      <c r="R19" s="16"/>
      <c r="S19" s="14">
        <f>C19+D19+E19+F19+G19+H19+I19+J19+K19+L19+M19+N19+O19</f>
        <v>4022</v>
      </c>
    </row>
    <row r="20" spans="1:19" ht="12.75">
      <c r="A20" s="131"/>
      <c r="B20" s="92" t="s">
        <v>204</v>
      </c>
      <c r="C20" s="14">
        <f t="shared" si="14"/>
        <v>63</v>
      </c>
      <c r="D20" s="14">
        <f>S102</f>
        <v>-77</v>
      </c>
      <c r="E20" s="14">
        <f>S141</f>
        <v>86</v>
      </c>
      <c r="F20" s="14">
        <f>S180</f>
        <v>-24</v>
      </c>
      <c r="G20" s="14">
        <f>S219</f>
        <v>86</v>
      </c>
      <c r="H20" s="14">
        <f>S258</f>
        <v>66</v>
      </c>
      <c r="I20" s="20">
        <f>S297</f>
        <v>-15</v>
      </c>
      <c r="J20" s="14">
        <f>S336</f>
        <v>112</v>
      </c>
      <c r="K20" s="14">
        <f>S375</f>
        <v>13</v>
      </c>
      <c r="L20" s="14">
        <f>S414</f>
        <v>18</v>
      </c>
      <c r="M20" s="14">
        <f>S453</f>
        <v>17</v>
      </c>
      <c r="N20" s="14">
        <f>S492</f>
        <v>1</v>
      </c>
      <c r="O20" s="15">
        <f>O18-O19</f>
        <v>-27</v>
      </c>
      <c r="P20" s="16"/>
      <c r="Q20" s="16"/>
      <c r="R20" s="16"/>
      <c r="S20" s="14">
        <f>S18-S19</f>
        <v>-992</v>
      </c>
    </row>
    <row r="21" spans="1:19" ht="13.5" thickBot="1">
      <c r="A21" s="130"/>
      <c r="B21" s="93" t="s">
        <v>5</v>
      </c>
      <c r="C21" s="17">
        <f t="shared" si="14"/>
        <v>0.2202797202797203</v>
      </c>
      <c r="D21" s="17">
        <f>S103</f>
        <v>-0.46107784431137727</v>
      </c>
      <c r="E21" s="17">
        <f>S142</f>
        <v>0.3706896551724138</v>
      </c>
      <c r="F21" s="17">
        <f>S181</f>
        <v>-0.24489795918367346</v>
      </c>
      <c r="G21" s="17">
        <f>S220</f>
        <v>0.9347826086956522</v>
      </c>
      <c r="H21" s="17">
        <f>S259</f>
        <v>0.5196850393700787</v>
      </c>
      <c r="I21" s="17">
        <f>S298</f>
        <v>-0.06607929515418502</v>
      </c>
      <c r="J21" s="17">
        <f>S337</f>
        <v>0.9411764705882353</v>
      </c>
      <c r="K21" s="17">
        <f>S376</f>
        <v>0.07975460122699386</v>
      </c>
      <c r="L21" s="17">
        <f>S415</f>
        <v>0.27692307692307694</v>
      </c>
      <c r="M21" s="17">
        <f>S454</f>
        <v>0.4146341463414634</v>
      </c>
      <c r="N21" s="17">
        <f>S493</f>
        <v>0.007352941176470588</v>
      </c>
      <c r="O21" s="17">
        <f>S532</f>
        <v>-0.08860759493670886</v>
      </c>
      <c r="P21" s="19"/>
      <c r="Q21" s="19"/>
      <c r="R21" s="19"/>
      <c r="S21" s="17">
        <f>S20/S19</f>
        <v>-0.2466434609646942</v>
      </c>
    </row>
    <row r="22" spans="1:19" ht="12.75">
      <c r="A22" s="131"/>
      <c r="B22" s="91">
        <v>2015</v>
      </c>
      <c r="C22" s="14">
        <f>S61</f>
        <v>349</v>
      </c>
      <c r="D22" s="14">
        <f>S100</f>
        <v>90</v>
      </c>
      <c r="E22" s="14">
        <f>S139</f>
        <v>318</v>
      </c>
      <c r="F22" s="14">
        <f>S178</f>
        <v>74</v>
      </c>
      <c r="G22" s="14">
        <f>S217</f>
        <v>178</v>
      </c>
      <c r="H22" s="14">
        <f>S256</f>
        <v>193</v>
      </c>
      <c r="I22" s="14">
        <f>S295</f>
        <v>212</v>
      </c>
      <c r="J22" s="14">
        <f>S334</f>
        <v>231</v>
      </c>
      <c r="K22" s="14">
        <f>S373</f>
        <v>176</v>
      </c>
      <c r="L22" s="14">
        <f>S412</f>
        <v>83</v>
      </c>
      <c r="M22" s="14">
        <f>S451</f>
        <v>58</v>
      </c>
      <c r="N22" s="14">
        <f>S490</f>
        <v>137</v>
      </c>
      <c r="O22" s="15">
        <f>S529</f>
        <v>72</v>
      </c>
      <c r="P22" s="16"/>
      <c r="Q22" s="16"/>
      <c r="R22" s="16"/>
      <c r="S22" s="14">
        <f>C22+D22+E22+F22+G22+H22+I22+J22+K22+L22+M22+N22+O22</f>
        <v>2171</v>
      </c>
    </row>
    <row r="23" spans="1:19" ht="12.75">
      <c r="A23" s="129" t="s">
        <v>275</v>
      </c>
      <c r="B23" s="91">
        <v>2014</v>
      </c>
      <c r="C23" s="14">
        <f>S62</f>
        <v>286</v>
      </c>
      <c r="D23" s="14">
        <f>S101</f>
        <v>167</v>
      </c>
      <c r="E23" s="14">
        <f>S140</f>
        <v>232</v>
      </c>
      <c r="F23" s="14">
        <f>S179</f>
        <v>98</v>
      </c>
      <c r="G23" s="14">
        <f>S218</f>
        <v>92</v>
      </c>
      <c r="H23" s="14">
        <f>S257</f>
        <v>127</v>
      </c>
      <c r="I23" s="14">
        <f>S296</f>
        <v>227</v>
      </c>
      <c r="J23" s="14">
        <f>S335</f>
        <v>119</v>
      </c>
      <c r="K23" s="14">
        <f>S374</f>
        <v>163</v>
      </c>
      <c r="L23" s="14">
        <f>S413</f>
        <v>65</v>
      </c>
      <c r="M23" s="14">
        <f>S452</f>
        <v>41</v>
      </c>
      <c r="N23" s="14">
        <f>S491</f>
        <v>136</v>
      </c>
      <c r="O23" s="15">
        <f>S530</f>
        <v>79</v>
      </c>
      <c r="P23" s="16"/>
      <c r="Q23" s="16"/>
      <c r="R23" s="16"/>
      <c r="S23" s="14">
        <f>C23+D23+E23+F23+G23+H23+I23+J23+K23+L23+M23+N23+O23</f>
        <v>1832</v>
      </c>
    </row>
    <row r="24" spans="1:19" ht="12.75">
      <c r="A24" s="129" t="s">
        <v>276</v>
      </c>
      <c r="B24" s="92" t="s">
        <v>204</v>
      </c>
      <c r="C24" s="14">
        <f t="shared" si="14"/>
        <v>-46</v>
      </c>
      <c r="D24" s="14">
        <f>S106</f>
        <v>-292</v>
      </c>
      <c r="E24" s="14">
        <f>S145</f>
        <v>-109</v>
      </c>
      <c r="F24" s="14">
        <f>S184</f>
        <v>-103</v>
      </c>
      <c r="G24" s="14">
        <f>S223</f>
        <v>-238</v>
      </c>
      <c r="H24" s="14">
        <f>S262</f>
        <v>-192</v>
      </c>
      <c r="I24" s="20">
        <f>S301</f>
        <v>-591</v>
      </c>
      <c r="J24" s="14">
        <f>S340</f>
        <v>123</v>
      </c>
      <c r="K24" s="14">
        <f>S379</f>
        <v>-286</v>
      </c>
      <c r="L24" s="14">
        <f>S418</f>
        <v>-214</v>
      </c>
      <c r="M24" s="14">
        <f>S457</f>
        <v>-10</v>
      </c>
      <c r="N24" s="14">
        <f>S496</f>
        <v>-125</v>
      </c>
      <c r="O24" s="15">
        <f>O22-O23</f>
        <v>-7</v>
      </c>
      <c r="P24" s="16"/>
      <c r="Q24" s="16"/>
      <c r="R24" s="16"/>
      <c r="S24" s="14">
        <f>S22-S23</f>
        <v>339</v>
      </c>
    </row>
    <row r="25" spans="1:19" ht="13.5" thickBot="1">
      <c r="A25" s="130"/>
      <c r="B25" s="93" t="s">
        <v>5</v>
      </c>
      <c r="C25" s="17">
        <f t="shared" si="14"/>
        <v>-0.04776739356178609</v>
      </c>
      <c r="D25" s="17">
        <f>S107</f>
        <v>-0.2693726937269373</v>
      </c>
      <c r="E25" s="17">
        <f>S146</f>
        <v>-0.17637540453074432</v>
      </c>
      <c r="F25" s="17">
        <f>S185</f>
        <v>-0.21729957805907174</v>
      </c>
      <c r="G25" s="17">
        <f>S224</f>
        <v>-0.31151832460732987</v>
      </c>
      <c r="H25" s="17">
        <f>S263</f>
        <v>-0.2427307206068268</v>
      </c>
      <c r="I25" s="17">
        <f>S302</f>
        <v>-0.3123678646934461</v>
      </c>
      <c r="J25" s="17">
        <f>S341</f>
        <v>0.2342857142857143</v>
      </c>
      <c r="K25" s="17">
        <f>S380</f>
        <v>-0.562992125984252</v>
      </c>
      <c r="L25" s="17">
        <f>S419</f>
        <v>-0.3074712643678161</v>
      </c>
      <c r="M25" s="17">
        <f>S458</f>
        <v>-0.04975124378109453</v>
      </c>
      <c r="N25" s="17">
        <f>S497</f>
        <v>-0.3351206434316354</v>
      </c>
      <c r="O25" s="17">
        <f>S536</f>
        <v>-0.28493150684931506</v>
      </c>
      <c r="P25" s="19"/>
      <c r="Q25" s="19"/>
      <c r="R25" s="19"/>
      <c r="S25" s="17">
        <f>S24/S23</f>
        <v>0.18504366812227074</v>
      </c>
    </row>
    <row r="26" spans="1:19" ht="12.75">
      <c r="A26" s="131"/>
      <c r="B26" s="91">
        <v>2015</v>
      </c>
      <c r="C26" s="14">
        <f aca="true" t="shared" si="15" ref="C26:C37">S65</f>
        <v>917</v>
      </c>
      <c r="D26" s="14">
        <f aca="true" t="shared" si="16" ref="D26:D37">S104</f>
        <v>792</v>
      </c>
      <c r="E26" s="14">
        <f aca="true" t="shared" si="17" ref="E26:E37">S143</f>
        <v>509</v>
      </c>
      <c r="F26" s="14">
        <f aca="true" t="shared" si="18" ref="F26:F37">S182</f>
        <v>371</v>
      </c>
      <c r="G26" s="14">
        <f aca="true" t="shared" si="19" ref="G26:G37">S221</f>
        <v>526</v>
      </c>
      <c r="H26" s="14">
        <f aca="true" t="shared" si="20" ref="H26:H37">S260</f>
        <v>599</v>
      </c>
      <c r="I26" s="14">
        <f aca="true" t="shared" si="21" ref="I26:I37">S299</f>
        <v>1301</v>
      </c>
      <c r="J26" s="14">
        <f aca="true" t="shared" si="22" ref="J26:J37">S338</f>
        <v>648</v>
      </c>
      <c r="K26" s="14">
        <f aca="true" t="shared" si="23" ref="K26:K37">S377</f>
        <v>222</v>
      </c>
      <c r="L26" s="14">
        <f aca="true" t="shared" si="24" ref="L26:L37">S416</f>
        <v>482</v>
      </c>
      <c r="M26" s="14">
        <f aca="true" t="shared" si="25" ref="M26:M37">S455</f>
        <v>191</v>
      </c>
      <c r="N26" s="14">
        <f aca="true" t="shared" si="26" ref="N26:N37">S494</f>
        <v>248</v>
      </c>
      <c r="O26" s="15">
        <f>S533</f>
        <v>261</v>
      </c>
      <c r="P26" s="16"/>
      <c r="Q26" s="16"/>
      <c r="R26" s="16"/>
      <c r="S26" s="14">
        <f>C26+D26+E26+F26+G26+H26+I26+J26+K26+L26+M26+N26+O26</f>
        <v>7067</v>
      </c>
    </row>
    <row r="27" spans="1:19" ht="12.75">
      <c r="A27" s="128" t="s">
        <v>277</v>
      </c>
      <c r="B27" s="91">
        <v>2014</v>
      </c>
      <c r="C27" s="14">
        <f>S66</f>
        <v>963</v>
      </c>
      <c r="D27" s="14">
        <f t="shared" si="16"/>
        <v>1084</v>
      </c>
      <c r="E27" s="14">
        <f t="shared" si="17"/>
        <v>618</v>
      </c>
      <c r="F27" s="14">
        <f t="shared" si="18"/>
        <v>474</v>
      </c>
      <c r="G27" s="14">
        <f t="shared" si="19"/>
        <v>764</v>
      </c>
      <c r="H27" s="14">
        <f t="shared" si="20"/>
        <v>791</v>
      </c>
      <c r="I27" s="14">
        <f t="shared" si="21"/>
        <v>1892</v>
      </c>
      <c r="J27" s="14">
        <f t="shared" si="22"/>
        <v>525</v>
      </c>
      <c r="K27" s="14">
        <f t="shared" si="23"/>
        <v>508</v>
      </c>
      <c r="L27" s="14">
        <f t="shared" si="24"/>
        <v>696</v>
      </c>
      <c r="M27" s="14">
        <f t="shared" si="25"/>
        <v>201</v>
      </c>
      <c r="N27" s="14">
        <f t="shared" si="26"/>
        <v>373</v>
      </c>
      <c r="O27" s="15">
        <f>S534</f>
        <v>365</v>
      </c>
      <c r="P27" s="16"/>
      <c r="Q27" s="16"/>
      <c r="R27" s="16"/>
      <c r="S27" s="14">
        <f>C27+D27+E27+F27+G27+H27+I27+J27+K27+L27+M27+N27+O27</f>
        <v>9254</v>
      </c>
    </row>
    <row r="28" spans="1:19" ht="12.75">
      <c r="A28" s="131"/>
      <c r="B28" s="92" t="s">
        <v>204</v>
      </c>
      <c r="C28" s="14">
        <f t="shared" si="15"/>
        <v>-46</v>
      </c>
      <c r="D28" s="14">
        <f t="shared" si="16"/>
        <v>-292</v>
      </c>
      <c r="E28" s="14">
        <f t="shared" si="17"/>
        <v>-109</v>
      </c>
      <c r="F28" s="14">
        <f t="shared" si="18"/>
        <v>-103</v>
      </c>
      <c r="G28" s="14">
        <f t="shared" si="19"/>
        <v>-238</v>
      </c>
      <c r="H28" s="14">
        <f t="shared" si="20"/>
        <v>-192</v>
      </c>
      <c r="I28" s="20">
        <f t="shared" si="21"/>
        <v>-591</v>
      </c>
      <c r="J28" s="14">
        <f t="shared" si="22"/>
        <v>123</v>
      </c>
      <c r="K28" s="14">
        <f t="shared" si="23"/>
        <v>-286</v>
      </c>
      <c r="L28" s="14">
        <f t="shared" si="24"/>
        <v>-214</v>
      </c>
      <c r="M28" s="14">
        <f t="shared" si="25"/>
        <v>-10</v>
      </c>
      <c r="N28" s="14">
        <f t="shared" si="26"/>
        <v>-125</v>
      </c>
      <c r="O28" s="15">
        <f>O26-O27</f>
        <v>-104</v>
      </c>
      <c r="P28" s="16"/>
      <c r="Q28" s="16"/>
      <c r="R28" s="16"/>
      <c r="S28" s="14">
        <f>S26-S27</f>
        <v>-2187</v>
      </c>
    </row>
    <row r="29" spans="1:19" ht="13.5" thickBot="1">
      <c r="A29" s="130"/>
      <c r="B29" s="93" t="s">
        <v>5</v>
      </c>
      <c r="C29" s="17">
        <f t="shared" si="15"/>
        <v>-0.04776739356178609</v>
      </c>
      <c r="D29" s="17">
        <f t="shared" si="16"/>
        <v>-0.2693726937269373</v>
      </c>
      <c r="E29" s="17">
        <f t="shared" si="17"/>
        <v>-0.17637540453074432</v>
      </c>
      <c r="F29" s="17">
        <f t="shared" si="18"/>
        <v>-0.21729957805907174</v>
      </c>
      <c r="G29" s="17">
        <f t="shared" si="19"/>
        <v>-0.31151832460732987</v>
      </c>
      <c r="H29" s="17">
        <f t="shared" si="20"/>
        <v>-0.2427307206068268</v>
      </c>
      <c r="I29" s="17">
        <f t="shared" si="21"/>
        <v>-0.3123678646934461</v>
      </c>
      <c r="J29" s="17">
        <f t="shared" si="22"/>
        <v>0.2342857142857143</v>
      </c>
      <c r="K29" s="17">
        <f t="shared" si="23"/>
        <v>-0.562992125984252</v>
      </c>
      <c r="L29" s="17">
        <f t="shared" si="24"/>
        <v>-0.3074712643678161</v>
      </c>
      <c r="M29" s="17">
        <f t="shared" si="25"/>
        <v>-0.04975124378109453</v>
      </c>
      <c r="N29" s="17">
        <f t="shared" si="26"/>
        <v>-0.3351206434316354</v>
      </c>
      <c r="O29" s="17">
        <f>S536</f>
        <v>-0.28493150684931506</v>
      </c>
      <c r="P29" s="19"/>
      <c r="Q29" s="19"/>
      <c r="R29" s="19"/>
      <c r="S29" s="17">
        <f>S28/S27</f>
        <v>-0.23633023557380592</v>
      </c>
    </row>
    <row r="30" spans="1:19" ht="12.75">
      <c r="A30" s="131"/>
      <c r="B30" s="91">
        <v>2015</v>
      </c>
      <c r="C30" s="14">
        <f t="shared" si="15"/>
        <v>3315</v>
      </c>
      <c r="D30" s="14">
        <f t="shared" si="16"/>
        <v>1575</v>
      </c>
      <c r="E30" s="14">
        <f t="shared" si="17"/>
        <v>1615</v>
      </c>
      <c r="F30" s="14">
        <f t="shared" si="18"/>
        <v>579</v>
      </c>
      <c r="G30" s="14">
        <f t="shared" si="19"/>
        <v>877</v>
      </c>
      <c r="H30" s="14">
        <f t="shared" si="20"/>
        <v>1510</v>
      </c>
      <c r="I30" s="14">
        <f t="shared" si="21"/>
        <v>4434</v>
      </c>
      <c r="J30" s="14">
        <f t="shared" si="22"/>
        <v>1812</v>
      </c>
      <c r="K30" s="14">
        <f t="shared" si="23"/>
        <v>702</v>
      </c>
      <c r="L30" s="14">
        <f t="shared" si="24"/>
        <v>729</v>
      </c>
      <c r="M30" s="14">
        <f t="shared" si="25"/>
        <v>231</v>
      </c>
      <c r="N30" s="14">
        <f t="shared" si="26"/>
        <v>543</v>
      </c>
      <c r="O30" s="15">
        <f>S537</f>
        <v>428</v>
      </c>
      <c r="P30" s="16"/>
      <c r="Q30" s="16"/>
      <c r="R30" s="16"/>
      <c r="S30" s="14">
        <f>C30+D30+E30+F30+G30+H30+I30+J30+K30+L30+M30+N30+O30</f>
        <v>18350</v>
      </c>
    </row>
    <row r="31" spans="1:19" ht="12.75">
      <c r="A31" s="129" t="s">
        <v>278</v>
      </c>
      <c r="B31" s="91">
        <v>2014</v>
      </c>
      <c r="C31" s="14">
        <f t="shared" si="15"/>
        <v>3951</v>
      </c>
      <c r="D31" s="14">
        <f t="shared" si="16"/>
        <v>2048</v>
      </c>
      <c r="E31" s="14">
        <f t="shared" si="17"/>
        <v>1714</v>
      </c>
      <c r="F31" s="14">
        <f t="shared" si="18"/>
        <v>583</v>
      </c>
      <c r="G31" s="14">
        <f t="shared" si="19"/>
        <v>1276</v>
      </c>
      <c r="H31" s="14">
        <f t="shared" si="20"/>
        <v>1652</v>
      </c>
      <c r="I31" s="14">
        <f t="shared" si="21"/>
        <v>5000</v>
      </c>
      <c r="J31" s="14">
        <f t="shared" si="22"/>
        <v>2068</v>
      </c>
      <c r="K31" s="14">
        <f t="shared" si="23"/>
        <v>967</v>
      </c>
      <c r="L31" s="14">
        <f t="shared" si="24"/>
        <v>1059</v>
      </c>
      <c r="M31" s="14">
        <f t="shared" si="25"/>
        <v>366</v>
      </c>
      <c r="N31" s="14">
        <f t="shared" si="26"/>
        <v>629</v>
      </c>
      <c r="O31" s="15">
        <f>S538</f>
        <v>534</v>
      </c>
      <c r="P31" s="16"/>
      <c r="Q31" s="16"/>
      <c r="R31" s="16"/>
      <c r="S31" s="14">
        <f>C31+D31+E31+F31+G31+H31+I31+J31+K31+L31+M31+N31+O31</f>
        <v>21847</v>
      </c>
    </row>
    <row r="32" spans="1:19" ht="12.75">
      <c r="A32" s="129" t="s">
        <v>279</v>
      </c>
      <c r="B32" s="92" t="s">
        <v>204</v>
      </c>
      <c r="C32" s="14">
        <f t="shared" si="15"/>
        <v>-636</v>
      </c>
      <c r="D32" s="14">
        <f t="shared" si="16"/>
        <v>-473</v>
      </c>
      <c r="E32" s="14">
        <f t="shared" si="17"/>
        <v>-99</v>
      </c>
      <c r="F32" s="14">
        <f t="shared" si="18"/>
        <v>-4</v>
      </c>
      <c r="G32" s="14">
        <f t="shared" si="19"/>
        <v>-399</v>
      </c>
      <c r="H32" s="14">
        <f t="shared" si="20"/>
        <v>-142</v>
      </c>
      <c r="I32" s="20">
        <f t="shared" si="21"/>
        <v>-566</v>
      </c>
      <c r="J32" s="14">
        <f t="shared" si="22"/>
        <v>-256</v>
      </c>
      <c r="K32" s="14">
        <f t="shared" si="23"/>
        <v>-265</v>
      </c>
      <c r="L32" s="14">
        <f t="shared" si="24"/>
        <v>-330</v>
      </c>
      <c r="M32" s="14">
        <f t="shared" si="25"/>
        <v>-135</v>
      </c>
      <c r="N32" s="14">
        <f t="shared" si="26"/>
        <v>-86</v>
      </c>
      <c r="O32" s="15">
        <f>O30-O31</f>
        <v>-106</v>
      </c>
      <c r="P32" s="16"/>
      <c r="Q32" s="16"/>
      <c r="R32" s="16"/>
      <c r="S32" s="14">
        <f>S30-S31</f>
        <v>-3497</v>
      </c>
    </row>
    <row r="33" spans="1:19" ht="13.5" thickBot="1">
      <c r="A33" s="130"/>
      <c r="B33" s="93" t="s">
        <v>5</v>
      </c>
      <c r="C33" s="17">
        <f t="shared" si="15"/>
        <v>-0.1609719058466211</v>
      </c>
      <c r="D33" s="17">
        <f t="shared" si="16"/>
        <v>-0.23095703125</v>
      </c>
      <c r="E33" s="17">
        <f t="shared" si="17"/>
        <v>-0.057759626604434074</v>
      </c>
      <c r="F33" s="17">
        <f t="shared" si="18"/>
        <v>-0.00686106346483705</v>
      </c>
      <c r="G33" s="17">
        <f t="shared" si="19"/>
        <v>-0.3126959247648903</v>
      </c>
      <c r="H33" s="17">
        <f t="shared" si="20"/>
        <v>-0.08595641646489104</v>
      </c>
      <c r="I33" s="17">
        <f t="shared" si="21"/>
        <v>-0.1132</v>
      </c>
      <c r="J33" s="17">
        <f t="shared" si="22"/>
        <v>-0.12379110251450677</v>
      </c>
      <c r="K33" s="17">
        <f t="shared" si="23"/>
        <v>-0.27404343329886244</v>
      </c>
      <c r="L33" s="17">
        <f t="shared" si="24"/>
        <v>-0.311614730878187</v>
      </c>
      <c r="M33" s="17">
        <f t="shared" si="25"/>
        <v>-0.36885245901639346</v>
      </c>
      <c r="N33" s="17">
        <f t="shared" si="26"/>
        <v>-0.13672496025437203</v>
      </c>
      <c r="O33" s="17">
        <f>S540</f>
        <v>-0.19850187265917604</v>
      </c>
      <c r="P33" s="19"/>
      <c r="Q33" s="19"/>
      <c r="R33" s="19"/>
      <c r="S33" s="17">
        <f>S32/S31</f>
        <v>-0.16006774385499153</v>
      </c>
    </row>
    <row r="34" spans="1:19" ht="12.75">
      <c r="A34" s="131"/>
      <c r="B34" s="91">
        <v>2015</v>
      </c>
      <c r="C34" s="14">
        <f t="shared" si="15"/>
        <v>760</v>
      </c>
      <c r="D34" s="14">
        <f t="shared" si="16"/>
        <v>250</v>
      </c>
      <c r="E34" s="14">
        <f t="shared" si="17"/>
        <v>90</v>
      </c>
      <c r="F34" s="14">
        <f t="shared" si="18"/>
        <v>55</v>
      </c>
      <c r="G34" s="14">
        <f t="shared" si="19"/>
        <v>81</v>
      </c>
      <c r="H34" s="14">
        <f t="shared" si="20"/>
        <v>241</v>
      </c>
      <c r="I34" s="14">
        <f t="shared" si="21"/>
        <v>1162</v>
      </c>
      <c r="J34" s="14">
        <f t="shared" si="22"/>
        <v>206</v>
      </c>
      <c r="K34" s="14">
        <f t="shared" si="23"/>
        <v>78</v>
      </c>
      <c r="L34" s="14">
        <f t="shared" si="24"/>
        <v>35</v>
      </c>
      <c r="M34" s="14">
        <f t="shared" si="25"/>
        <v>9</v>
      </c>
      <c r="N34" s="14">
        <f t="shared" si="26"/>
        <v>49</v>
      </c>
      <c r="O34" s="15">
        <f>S541</f>
        <v>83</v>
      </c>
      <c r="P34" s="16"/>
      <c r="Q34" s="16"/>
      <c r="R34" s="16"/>
      <c r="S34" s="14">
        <f>C34+D34+E34+F34+G34+H34+I34+J34+K34+L34+M34+N34+O34</f>
        <v>3099</v>
      </c>
    </row>
    <row r="35" spans="1:19" ht="12.75">
      <c r="A35" s="128" t="s">
        <v>280</v>
      </c>
      <c r="B35" s="91">
        <v>2014</v>
      </c>
      <c r="C35" s="14">
        <f t="shared" si="15"/>
        <v>841</v>
      </c>
      <c r="D35" s="14">
        <f t="shared" si="16"/>
        <v>251</v>
      </c>
      <c r="E35" s="14">
        <f t="shared" si="17"/>
        <v>89</v>
      </c>
      <c r="F35" s="14">
        <f t="shared" si="18"/>
        <v>66</v>
      </c>
      <c r="G35" s="14">
        <f t="shared" si="19"/>
        <v>85</v>
      </c>
      <c r="H35" s="14">
        <f t="shared" si="20"/>
        <v>316</v>
      </c>
      <c r="I35" s="14">
        <f t="shared" si="21"/>
        <v>1232</v>
      </c>
      <c r="J35" s="14">
        <f t="shared" si="22"/>
        <v>219</v>
      </c>
      <c r="K35" s="14">
        <f t="shared" si="23"/>
        <v>75</v>
      </c>
      <c r="L35" s="14">
        <f t="shared" si="24"/>
        <v>59</v>
      </c>
      <c r="M35" s="14">
        <f t="shared" si="25"/>
        <v>13</v>
      </c>
      <c r="N35" s="14">
        <f t="shared" si="26"/>
        <v>40</v>
      </c>
      <c r="O35" s="15">
        <f>S542</f>
        <v>92</v>
      </c>
      <c r="P35" s="16"/>
      <c r="Q35" s="16"/>
      <c r="R35" s="16"/>
      <c r="S35" s="14">
        <f>C35+D35+E35+F35+G35+H35+I35+J35+K35+L35+M35+N35+O35</f>
        <v>3378</v>
      </c>
    </row>
    <row r="36" spans="1:19" ht="12.75">
      <c r="A36" s="129" t="s">
        <v>281</v>
      </c>
      <c r="B36" s="92" t="s">
        <v>204</v>
      </c>
      <c r="C36" s="14">
        <f t="shared" si="15"/>
        <v>-81</v>
      </c>
      <c r="D36" s="14">
        <f t="shared" si="16"/>
        <v>-1</v>
      </c>
      <c r="E36" s="14">
        <f t="shared" si="17"/>
        <v>1</v>
      </c>
      <c r="F36" s="14">
        <f t="shared" si="18"/>
        <v>-11</v>
      </c>
      <c r="G36" s="14">
        <f t="shared" si="19"/>
        <v>-4</v>
      </c>
      <c r="H36" s="14">
        <f t="shared" si="20"/>
        <v>-75</v>
      </c>
      <c r="I36" s="14">
        <f t="shared" si="21"/>
        <v>-70</v>
      </c>
      <c r="J36" s="14">
        <f t="shared" si="22"/>
        <v>-13</v>
      </c>
      <c r="K36" s="14">
        <f t="shared" si="23"/>
        <v>3</v>
      </c>
      <c r="L36" s="14">
        <f t="shared" si="24"/>
        <v>-24</v>
      </c>
      <c r="M36" s="14">
        <f t="shared" si="25"/>
        <v>-4</v>
      </c>
      <c r="N36" s="14">
        <f t="shared" si="26"/>
        <v>9</v>
      </c>
      <c r="O36" s="15">
        <f>O34-O35</f>
        <v>-9</v>
      </c>
      <c r="P36" s="16"/>
      <c r="Q36" s="16"/>
      <c r="R36" s="16"/>
      <c r="S36" s="14">
        <f>S34-S35</f>
        <v>-279</v>
      </c>
    </row>
    <row r="37" spans="1:19" ht="13.5" thickBot="1">
      <c r="A37" s="130"/>
      <c r="B37" s="93" t="s">
        <v>5</v>
      </c>
      <c r="C37" s="17">
        <f t="shared" si="15"/>
        <v>-0.09631391200951249</v>
      </c>
      <c r="D37" s="17">
        <f t="shared" si="16"/>
        <v>-0.00398406374501992</v>
      </c>
      <c r="E37" s="17">
        <f t="shared" si="17"/>
        <v>0.011235955056179775</v>
      </c>
      <c r="F37" s="17">
        <f t="shared" si="18"/>
        <v>-0.16666666666666666</v>
      </c>
      <c r="G37" s="17">
        <f t="shared" si="19"/>
        <v>-0.047058823529411764</v>
      </c>
      <c r="H37" s="17">
        <f t="shared" si="20"/>
        <v>-0.23734177215189872</v>
      </c>
      <c r="I37" s="17">
        <f t="shared" si="21"/>
        <v>-0.056818181818181816</v>
      </c>
      <c r="J37" s="17">
        <f t="shared" si="22"/>
        <v>-0.0593607305936073</v>
      </c>
      <c r="K37" s="17">
        <f t="shared" si="23"/>
        <v>0.04</v>
      </c>
      <c r="L37" s="17">
        <f t="shared" si="24"/>
        <v>-0.4067796610169492</v>
      </c>
      <c r="M37" s="17">
        <f t="shared" si="25"/>
        <v>-0.3076923076923077</v>
      </c>
      <c r="N37" s="17">
        <f t="shared" si="26"/>
        <v>0.225</v>
      </c>
      <c r="O37" s="17">
        <f>S544</f>
        <v>-0.09782608695652174</v>
      </c>
      <c r="P37" s="19"/>
      <c r="Q37" s="19"/>
      <c r="R37" s="19"/>
      <c r="S37" s="17">
        <f>S36/S35</f>
        <v>-0.08259325044404973</v>
      </c>
    </row>
    <row r="38" spans="1:19" ht="12.75">
      <c r="A38" s="281"/>
      <c r="B38" s="282"/>
      <c r="C38" s="283"/>
      <c r="D38" s="283"/>
      <c r="E38" s="283"/>
      <c r="F38" s="283"/>
      <c r="G38" s="283"/>
      <c r="H38" s="283"/>
      <c r="I38" s="283"/>
      <c r="J38" s="283"/>
      <c r="K38" s="283"/>
      <c r="L38" s="283"/>
      <c r="M38" s="283"/>
      <c r="N38" s="283"/>
      <c r="O38" s="283"/>
      <c r="P38" s="284"/>
      <c r="Q38" s="284"/>
      <c r="R38" s="284"/>
      <c r="S38" s="283"/>
    </row>
    <row r="39" spans="1:19" ht="13.5" thickBot="1">
      <c r="A39" s="132" t="s">
        <v>282</v>
      </c>
      <c r="B39" s="21"/>
      <c r="C39" s="21"/>
      <c r="D39" s="21"/>
      <c r="E39" s="21"/>
      <c r="F39" s="21"/>
      <c r="G39" s="21"/>
      <c r="H39" s="21"/>
      <c r="I39" s="21"/>
      <c r="J39" s="21"/>
      <c r="K39" s="21"/>
      <c r="L39" s="21"/>
      <c r="M39" s="21"/>
      <c r="N39" s="21"/>
      <c r="O39" s="21"/>
      <c r="P39" s="21"/>
      <c r="Q39" s="21"/>
      <c r="R39" s="21"/>
      <c r="S39" s="22" t="s">
        <v>0</v>
      </c>
    </row>
    <row r="40" spans="1:19" ht="21" thickBot="1">
      <c r="A40" s="133"/>
      <c r="B40" s="90"/>
      <c r="C40" s="23" t="s">
        <v>31</v>
      </c>
      <c r="D40" s="24" t="s">
        <v>32</v>
      </c>
      <c r="E40" s="23" t="s">
        <v>33</v>
      </c>
      <c r="F40" s="25" t="s">
        <v>34</v>
      </c>
      <c r="G40" s="23" t="s">
        <v>35</v>
      </c>
      <c r="H40" s="24" t="s">
        <v>36</v>
      </c>
      <c r="I40" s="26" t="s">
        <v>37</v>
      </c>
      <c r="J40" s="24" t="s">
        <v>38</v>
      </c>
      <c r="K40" s="26" t="s">
        <v>324</v>
      </c>
      <c r="L40" s="25" t="s">
        <v>39</v>
      </c>
      <c r="M40" s="26" t="s">
        <v>325</v>
      </c>
      <c r="N40" s="27"/>
      <c r="O40" s="28"/>
      <c r="P40" s="28"/>
      <c r="Q40" s="28"/>
      <c r="R40" s="29"/>
      <c r="S40" s="28" t="s">
        <v>40</v>
      </c>
    </row>
    <row r="41" spans="1:19" ht="12.75">
      <c r="A41" s="134"/>
      <c r="B41" s="91">
        <v>2015</v>
      </c>
      <c r="C41" s="16">
        <f>C45+C49+C53+C57+C61+C65+C69+C73</f>
        <v>350</v>
      </c>
      <c r="D41" s="16">
        <f>D45+D49+D53+D57+D61+D65+D69+D73</f>
        <v>731</v>
      </c>
      <c r="E41" s="16">
        <f aca="true" t="shared" si="27" ref="E41:M41">E45+E49+E53+E57+E61+E65+E69+E73</f>
        <v>645</v>
      </c>
      <c r="F41" s="16">
        <f t="shared" si="27"/>
        <v>386</v>
      </c>
      <c r="G41" s="16">
        <f t="shared" si="27"/>
        <v>979</v>
      </c>
      <c r="H41" s="16">
        <f t="shared" si="27"/>
        <v>399</v>
      </c>
      <c r="I41" s="16">
        <f t="shared" si="27"/>
        <v>447</v>
      </c>
      <c r="J41" s="16">
        <f t="shared" si="27"/>
        <v>293</v>
      </c>
      <c r="K41" s="16">
        <f t="shared" si="27"/>
        <v>434</v>
      </c>
      <c r="L41" s="16">
        <f t="shared" si="27"/>
        <v>899</v>
      </c>
      <c r="M41" s="16">
        <f t="shared" si="27"/>
        <v>655</v>
      </c>
      <c r="N41" s="16"/>
      <c r="O41" s="16"/>
      <c r="P41" s="16"/>
      <c r="Q41" s="16"/>
      <c r="R41" s="30"/>
      <c r="S41" s="16">
        <f>S45+S49+S57+S61+S65+S69+S73</f>
        <v>6218</v>
      </c>
    </row>
    <row r="42" spans="1:19" ht="12.75">
      <c r="A42" s="135" t="s">
        <v>40</v>
      </c>
      <c r="B42" s="91">
        <v>2014</v>
      </c>
      <c r="C42" s="16">
        <f>C46+C50+C54+C58+C62+C66+C70+C74</f>
        <v>367</v>
      </c>
      <c r="D42" s="16">
        <f aca="true" t="shared" si="28" ref="D42:M42">D46+D50+D54+D58+D62+D66+D70+D74</f>
        <v>911</v>
      </c>
      <c r="E42" s="16">
        <f t="shared" si="28"/>
        <v>744</v>
      </c>
      <c r="F42" s="16">
        <f t="shared" si="28"/>
        <v>472</v>
      </c>
      <c r="G42" s="16">
        <f t="shared" si="28"/>
        <v>1007</v>
      </c>
      <c r="H42" s="16">
        <f t="shared" si="28"/>
        <v>477</v>
      </c>
      <c r="I42" s="16">
        <f t="shared" si="28"/>
        <v>441</v>
      </c>
      <c r="J42" s="16">
        <f t="shared" si="28"/>
        <v>355</v>
      </c>
      <c r="K42" s="16">
        <f t="shared" si="28"/>
        <v>538</v>
      </c>
      <c r="L42" s="16">
        <f t="shared" si="28"/>
        <v>1130</v>
      </c>
      <c r="M42" s="16">
        <f t="shared" si="28"/>
        <v>851</v>
      </c>
      <c r="N42" s="16"/>
      <c r="O42" s="16"/>
      <c r="P42" s="16"/>
      <c r="Q42" s="16"/>
      <c r="R42" s="30"/>
      <c r="S42" s="16">
        <f>C42+D42+E42+F42+G42+H42+I42+J42+K42+L42+M42+N42</f>
        <v>7293</v>
      </c>
    </row>
    <row r="43" spans="1:19" ht="12.75">
      <c r="A43" s="134"/>
      <c r="B43" s="92" t="s">
        <v>204</v>
      </c>
      <c r="C43" s="16">
        <f aca="true" t="shared" si="29" ref="C43:J43">C41-C42</f>
        <v>-17</v>
      </c>
      <c r="D43" s="22">
        <f t="shared" si="29"/>
        <v>-180</v>
      </c>
      <c r="E43" s="16">
        <f t="shared" si="29"/>
        <v>-99</v>
      </c>
      <c r="F43" s="22">
        <f t="shared" si="29"/>
        <v>-86</v>
      </c>
      <c r="G43" s="34">
        <f t="shared" si="29"/>
        <v>-28</v>
      </c>
      <c r="H43" s="16">
        <f t="shared" si="29"/>
        <v>-78</v>
      </c>
      <c r="I43" s="22">
        <f t="shared" si="29"/>
        <v>6</v>
      </c>
      <c r="J43" s="15">
        <f t="shared" si="29"/>
        <v>-62</v>
      </c>
      <c r="K43" s="16">
        <f>K41-K42</f>
        <v>-104</v>
      </c>
      <c r="L43" s="16">
        <f>L41-L42</f>
        <v>-231</v>
      </c>
      <c r="M43" s="16">
        <f>M41-M42</f>
        <v>-196</v>
      </c>
      <c r="N43" s="16"/>
      <c r="O43" s="16"/>
      <c r="P43" s="16"/>
      <c r="Q43" s="16"/>
      <c r="R43" s="22"/>
      <c r="S43" s="16">
        <f>S41-S42</f>
        <v>-1075</v>
      </c>
    </row>
    <row r="44" spans="1:19" ht="13.5" thickBot="1">
      <c r="A44" s="136"/>
      <c r="B44" s="93" t="s">
        <v>5</v>
      </c>
      <c r="C44" s="19">
        <f aca="true" t="shared" si="30" ref="C44:J44">C43/C42</f>
        <v>-0.04632152588555858</v>
      </c>
      <c r="D44" s="31">
        <f t="shared" si="30"/>
        <v>-0.19758507135016465</v>
      </c>
      <c r="E44" s="19">
        <f t="shared" si="30"/>
        <v>-0.13306451612903225</v>
      </c>
      <c r="F44" s="31">
        <f t="shared" si="30"/>
        <v>-0.18220338983050846</v>
      </c>
      <c r="G44" s="33">
        <f t="shared" si="30"/>
        <v>-0.027805362462760674</v>
      </c>
      <c r="H44" s="19">
        <f t="shared" si="30"/>
        <v>-0.16352201257861634</v>
      </c>
      <c r="I44" s="31">
        <f t="shared" si="30"/>
        <v>0.013605442176870748</v>
      </c>
      <c r="J44" s="18">
        <f t="shared" si="30"/>
        <v>-0.17464788732394365</v>
      </c>
      <c r="K44" s="19">
        <f>K43/K42</f>
        <v>-0.19330855018587362</v>
      </c>
      <c r="L44" s="19">
        <f>L43/L42</f>
        <v>-0.20442477876106194</v>
      </c>
      <c r="M44" s="19">
        <f>M43/M42</f>
        <v>-0.23031727379553465</v>
      </c>
      <c r="N44" s="19"/>
      <c r="O44" s="19"/>
      <c r="P44" s="19"/>
      <c r="Q44" s="19"/>
      <c r="R44" s="31"/>
      <c r="S44" s="19">
        <f>S43/S42</f>
        <v>-0.1474016179898533</v>
      </c>
    </row>
    <row r="45" spans="1:19" ht="12.75">
      <c r="A45" s="134"/>
      <c r="B45" s="91">
        <v>2015</v>
      </c>
      <c r="C45" s="16">
        <v>1</v>
      </c>
      <c r="D45" s="22">
        <v>9</v>
      </c>
      <c r="E45" s="16">
        <v>3</v>
      </c>
      <c r="F45" s="22">
        <v>7</v>
      </c>
      <c r="G45" s="16">
        <v>8</v>
      </c>
      <c r="H45" s="22">
        <v>0</v>
      </c>
      <c r="I45" s="16">
        <v>6</v>
      </c>
      <c r="J45" s="22">
        <v>7</v>
      </c>
      <c r="K45" s="16">
        <v>12</v>
      </c>
      <c r="L45" s="22">
        <v>10</v>
      </c>
      <c r="M45" s="16">
        <v>1</v>
      </c>
      <c r="N45" s="30"/>
      <c r="O45" s="16"/>
      <c r="P45" s="16"/>
      <c r="Q45" s="16"/>
      <c r="R45" s="22"/>
      <c r="S45" s="16">
        <f>C45+D45+E45+F45+G45+H45+I45+J45+K45+L45+M45+N45+O45</f>
        <v>64</v>
      </c>
    </row>
    <row r="46" spans="1:19" ht="12.75">
      <c r="A46" s="137" t="s">
        <v>271</v>
      </c>
      <c r="B46" s="91">
        <v>2014</v>
      </c>
      <c r="C46" s="16">
        <v>0</v>
      </c>
      <c r="D46" s="22">
        <v>7</v>
      </c>
      <c r="E46" s="16">
        <v>5</v>
      </c>
      <c r="F46" s="22">
        <v>8</v>
      </c>
      <c r="G46" s="16">
        <v>9</v>
      </c>
      <c r="H46" s="22">
        <v>5</v>
      </c>
      <c r="I46" s="16">
        <v>9</v>
      </c>
      <c r="J46" s="22">
        <v>7</v>
      </c>
      <c r="K46" s="16">
        <v>6</v>
      </c>
      <c r="L46" s="22">
        <v>24</v>
      </c>
      <c r="M46" s="16">
        <v>4</v>
      </c>
      <c r="N46" s="30"/>
      <c r="O46" s="16"/>
      <c r="P46" s="16"/>
      <c r="Q46" s="16"/>
      <c r="R46" s="22"/>
      <c r="S46" s="16">
        <f>C46+D46+E46+F46+G46+H46+I46+J46+K46+L46+M46+N46+O46</f>
        <v>84</v>
      </c>
    </row>
    <row r="47" spans="1:19" ht="12.75">
      <c r="A47" s="137" t="s">
        <v>272</v>
      </c>
      <c r="B47" s="92" t="s">
        <v>204</v>
      </c>
      <c r="C47" s="16">
        <f aca="true" t="shared" si="31" ref="C47:J47">C45-C46</f>
        <v>1</v>
      </c>
      <c r="D47" s="22">
        <f t="shared" si="31"/>
        <v>2</v>
      </c>
      <c r="E47" s="16">
        <f t="shared" si="31"/>
        <v>-2</v>
      </c>
      <c r="F47" s="22">
        <f t="shared" si="31"/>
        <v>-1</v>
      </c>
      <c r="G47" s="34">
        <f t="shared" si="31"/>
        <v>-1</v>
      </c>
      <c r="H47" s="16">
        <f t="shared" si="31"/>
        <v>-5</v>
      </c>
      <c r="I47" s="34">
        <f t="shared" si="31"/>
        <v>-3</v>
      </c>
      <c r="J47" s="22">
        <f t="shared" si="31"/>
        <v>0</v>
      </c>
      <c r="K47" s="16">
        <f>K45-K46</f>
        <v>6</v>
      </c>
      <c r="L47" s="16">
        <f>L45-L46</f>
        <v>-14</v>
      </c>
      <c r="M47" s="16">
        <f>M45-M46</f>
        <v>-3</v>
      </c>
      <c r="N47" s="30"/>
      <c r="O47" s="16"/>
      <c r="P47" s="16"/>
      <c r="Q47" s="16"/>
      <c r="R47" s="22"/>
      <c r="S47" s="16">
        <f>S45-S46</f>
        <v>-20</v>
      </c>
    </row>
    <row r="48" spans="1:19" ht="13.5" thickBot="1">
      <c r="A48" s="138"/>
      <c r="B48" s="93" t="s">
        <v>5</v>
      </c>
      <c r="C48" s="19">
        <v>0</v>
      </c>
      <c r="D48" s="19">
        <f aca="true" t="shared" si="32" ref="D48:M48">D47/D46</f>
        <v>0.2857142857142857</v>
      </c>
      <c r="E48" s="19">
        <f t="shared" si="32"/>
        <v>-0.4</v>
      </c>
      <c r="F48" s="19">
        <f t="shared" si="32"/>
        <v>-0.125</v>
      </c>
      <c r="G48" s="19">
        <f t="shared" si="32"/>
        <v>-0.1111111111111111</v>
      </c>
      <c r="H48" s="19">
        <f t="shared" si="32"/>
        <v>-1</v>
      </c>
      <c r="I48" s="19">
        <f t="shared" si="32"/>
        <v>-0.3333333333333333</v>
      </c>
      <c r="J48" s="19">
        <f t="shared" si="32"/>
        <v>0</v>
      </c>
      <c r="K48" s="19">
        <f t="shared" si="32"/>
        <v>1</v>
      </c>
      <c r="L48" s="19">
        <f t="shared" si="32"/>
        <v>-0.5833333333333334</v>
      </c>
      <c r="M48" s="19">
        <f t="shared" si="32"/>
        <v>-0.75</v>
      </c>
      <c r="N48" s="32"/>
      <c r="O48" s="19"/>
      <c r="P48" s="19"/>
      <c r="Q48" s="19"/>
      <c r="R48" s="31"/>
      <c r="S48" s="19">
        <f>S47/S46</f>
        <v>-0.23809523809523808</v>
      </c>
    </row>
    <row r="49" spans="1:19" ht="12.75">
      <c r="A49" s="139"/>
      <c r="B49" s="91">
        <v>2015</v>
      </c>
      <c r="C49" s="16">
        <v>2</v>
      </c>
      <c r="D49" s="22">
        <v>0</v>
      </c>
      <c r="E49" s="16">
        <v>2</v>
      </c>
      <c r="F49" s="22">
        <v>4</v>
      </c>
      <c r="G49" s="16">
        <v>4</v>
      </c>
      <c r="H49" s="22">
        <v>0</v>
      </c>
      <c r="I49" s="16">
        <v>4</v>
      </c>
      <c r="J49" s="22">
        <v>3</v>
      </c>
      <c r="K49" s="16">
        <v>2</v>
      </c>
      <c r="L49" s="22">
        <v>1</v>
      </c>
      <c r="M49" s="16">
        <v>0</v>
      </c>
      <c r="N49" s="30"/>
      <c r="O49" s="16"/>
      <c r="P49" s="16"/>
      <c r="Q49" s="16"/>
      <c r="R49" s="22"/>
      <c r="S49" s="16">
        <f>C49+D49+E49+F49+G49+H49+I49+J49+K49+L49+M49+N49+O49</f>
        <v>22</v>
      </c>
    </row>
    <row r="50" spans="1:19" ht="12.75">
      <c r="A50" s="137" t="s">
        <v>273</v>
      </c>
      <c r="B50" s="91">
        <v>2014</v>
      </c>
      <c r="C50" s="16">
        <v>0</v>
      </c>
      <c r="D50" s="22">
        <v>0</v>
      </c>
      <c r="E50" s="16">
        <v>0</v>
      </c>
      <c r="F50" s="22">
        <v>0</v>
      </c>
      <c r="G50" s="16">
        <v>0</v>
      </c>
      <c r="H50" s="22">
        <v>0</v>
      </c>
      <c r="I50" s="16">
        <v>0</v>
      </c>
      <c r="J50" s="22">
        <v>0</v>
      </c>
      <c r="K50" s="16">
        <v>0</v>
      </c>
      <c r="L50" s="22">
        <v>1</v>
      </c>
      <c r="M50" s="16">
        <v>0</v>
      </c>
      <c r="N50" s="30" t="s">
        <v>0</v>
      </c>
      <c r="O50" s="16"/>
      <c r="P50" s="16"/>
      <c r="Q50" s="16"/>
      <c r="R50" s="22"/>
      <c r="S50" s="16">
        <f>C50+D50+E50+F50+G50+H50+I50+J50+K50+L50+M50</f>
        <v>1</v>
      </c>
    </row>
    <row r="51" spans="1:19" ht="12.75">
      <c r="A51" s="137" t="s">
        <v>274</v>
      </c>
      <c r="B51" s="92" t="s">
        <v>204</v>
      </c>
      <c r="C51" s="16">
        <f aca="true" t="shared" si="33" ref="C51:J51">C49-C50</f>
        <v>2</v>
      </c>
      <c r="D51" s="22">
        <f t="shared" si="33"/>
        <v>0</v>
      </c>
      <c r="E51" s="16">
        <f t="shared" si="33"/>
        <v>2</v>
      </c>
      <c r="F51" s="22">
        <f t="shared" si="33"/>
        <v>4</v>
      </c>
      <c r="G51" s="34">
        <f t="shared" si="33"/>
        <v>4</v>
      </c>
      <c r="H51" s="16">
        <f t="shared" si="33"/>
        <v>0</v>
      </c>
      <c r="I51" s="34">
        <f t="shared" si="33"/>
        <v>4</v>
      </c>
      <c r="J51" s="22">
        <f t="shared" si="33"/>
        <v>3</v>
      </c>
      <c r="K51" s="16">
        <f>K49-K50</f>
        <v>2</v>
      </c>
      <c r="L51" s="16">
        <f>L49-L50</f>
        <v>0</v>
      </c>
      <c r="M51" s="16">
        <f>M49-M50</f>
        <v>0</v>
      </c>
      <c r="N51" s="30"/>
      <c r="O51" s="16"/>
      <c r="P51" s="16"/>
      <c r="Q51" s="16"/>
      <c r="R51" s="22"/>
      <c r="S51" s="16">
        <f>S49-S50</f>
        <v>21</v>
      </c>
    </row>
    <row r="52" spans="1:19" ht="13.5" thickBot="1">
      <c r="A52" s="138"/>
      <c r="B52" s="93" t="s">
        <v>5</v>
      </c>
      <c r="C52" s="19">
        <v>0</v>
      </c>
      <c r="D52" s="19">
        <v>0</v>
      </c>
      <c r="E52" s="19">
        <v>0</v>
      </c>
      <c r="F52" s="19">
        <v>0</v>
      </c>
      <c r="G52" s="19">
        <v>0</v>
      </c>
      <c r="H52" s="19">
        <v>0</v>
      </c>
      <c r="I52" s="19">
        <v>0</v>
      </c>
      <c r="J52" s="19">
        <v>0</v>
      </c>
      <c r="K52" s="19">
        <v>0</v>
      </c>
      <c r="L52" s="19">
        <f>L51/L50</f>
        <v>0</v>
      </c>
      <c r="M52" s="19">
        <v>0</v>
      </c>
      <c r="N52" s="32"/>
      <c r="O52" s="19"/>
      <c r="P52" s="19"/>
      <c r="Q52" s="19"/>
      <c r="R52" s="31"/>
      <c r="S52" s="19">
        <f>S51/S50</f>
        <v>21</v>
      </c>
    </row>
    <row r="53" spans="1:19" ht="12.75">
      <c r="A53" s="139"/>
      <c r="B53" s="91">
        <v>2015</v>
      </c>
      <c r="C53" s="16">
        <v>0</v>
      </c>
      <c r="D53" s="22">
        <v>0</v>
      </c>
      <c r="E53" s="16">
        <v>0</v>
      </c>
      <c r="F53" s="22">
        <v>0</v>
      </c>
      <c r="G53" s="16">
        <v>0</v>
      </c>
      <c r="H53" s="22">
        <v>0</v>
      </c>
      <c r="I53" s="16">
        <v>0</v>
      </c>
      <c r="J53" s="22">
        <v>0</v>
      </c>
      <c r="K53" s="16">
        <v>0</v>
      </c>
      <c r="L53" s="22">
        <v>0</v>
      </c>
      <c r="M53" s="16">
        <v>0</v>
      </c>
      <c r="N53" s="285"/>
      <c r="O53" s="286"/>
      <c r="P53" s="286"/>
      <c r="Q53" s="286"/>
      <c r="R53" s="284"/>
      <c r="S53" s="16">
        <f>C53+D53+E53+F53+G53+H53+I53+J53+K53+L53+M53+N53+O53</f>
        <v>0</v>
      </c>
    </row>
    <row r="54" spans="1:19" ht="12.75">
      <c r="A54" s="137" t="s">
        <v>335</v>
      </c>
      <c r="B54" s="91">
        <v>2014</v>
      </c>
      <c r="C54" s="16">
        <v>0</v>
      </c>
      <c r="D54" s="22">
        <v>0</v>
      </c>
      <c r="E54" s="16">
        <v>0</v>
      </c>
      <c r="F54" s="22">
        <v>0</v>
      </c>
      <c r="G54" s="16">
        <v>0</v>
      </c>
      <c r="H54" s="22">
        <v>0</v>
      </c>
      <c r="I54" s="16">
        <v>0</v>
      </c>
      <c r="J54" s="22">
        <v>0</v>
      </c>
      <c r="K54" s="16">
        <v>0</v>
      </c>
      <c r="L54" s="22">
        <v>0</v>
      </c>
      <c r="M54" s="16">
        <v>0</v>
      </c>
      <c r="N54" s="285"/>
      <c r="O54" s="286"/>
      <c r="P54" s="286"/>
      <c r="Q54" s="286"/>
      <c r="R54" s="284"/>
      <c r="S54" s="16">
        <f>C54+D54+E54+F54+G54+H54+I54+J54+K54+L54+M54</f>
        <v>0</v>
      </c>
    </row>
    <row r="55" spans="1:19" ht="12.75">
      <c r="A55" s="287" t="s">
        <v>334</v>
      </c>
      <c r="B55" s="92" t="s">
        <v>204</v>
      </c>
      <c r="C55" s="16">
        <f aca="true" t="shared" si="34" ref="C55:J55">C53-C54</f>
        <v>0</v>
      </c>
      <c r="D55" s="22">
        <f t="shared" si="34"/>
        <v>0</v>
      </c>
      <c r="E55" s="16">
        <f t="shared" si="34"/>
        <v>0</v>
      </c>
      <c r="F55" s="22">
        <f t="shared" si="34"/>
        <v>0</v>
      </c>
      <c r="G55" s="34">
        <f t="shared" si="34"/>
        <v>0</v>
      </c>
      <c r="H55" s="16">
        <f t="shared" si="34"/>
        <v>0</v>
      </c>
      <c r="I55" s="34">
        <f t="shared" si="34"/>
        <v>0</v>
      </c>
      <c r="J55" s="22">
        <f t="shared" si="34"/>
        <v>0</v>
      </c>
      <c r="K55" s="16">
        <f>K53-K54</f>
        <v>0</v>
      </c>
      <c r="L55" s="16">
        <f>L53-L54</f>
        <v>0</v>
      </c>
      <c r="M55" s="16">
        <f>M53-M54</f>
        <v>0</v>
      </c>
      <c r="N55" s="285"/>
      <c r="O55" s="286"/>
      <c r="P55" s="286"/>
      <c r="Q55" s="286"/>
      <c r="R55" s="284"/>
      <c r="S55" s="16">
        <f>S53-S54</f>
        <v>0</v>
      </c>
    </row>
    <row r="56" spans="1:19" ht="13.5" thickBot="1">
      <c r="A56" s="138"/>
      <c r="B56" s="93" t="s">
        <v>5</v>
      </c>
      <c r="C56" s="19">
        <v>0</v>
      </c>
      <c r="D56" s="19">
        <v>0</v>
      </c>
      <c r="E56" s="19">
        <v>0</v>
      </c>
      <c r="F56" s="19">
        <v>0</v>
      </c>
      <c r="G56" s="19">
        <v>0</v>
      </c>
      <c r="H56" s="19">
        <v>0</v>
      </c>
      <c r="I56" s="19">
        <v>0</v>
      </c>
      <c r="J56" s="19">
        <v>0</v>
      </c>
      <c r="K56" s="19">
        <v>0</v>
      </c>
      <c r="L56" s="19">
        <v>0</v>
      </c>
      <c r="M56" s="19">
        <v>0</v>
      </c>
      <c r="N56" s="32"/>
      <c r="O56" s="19"/>
      <c r="P56" s="19"/>
      <c r="Q56" s="19"/>
      <c r="R56" s="31"/>
      <c r="S56" s="19">
        <v>0</v>
      </c>
    </row>
    <row r="57" spans="1:19" ht="12.75">
      <c r="A57" s="139"/>
      <c r="B57" s="91">
        <v>2015</v>
      </c>
      <c r="C57" s="16">
        <v>28</v>
      </c>
      <c r="D57" s="22">
        <v>76</v>
      </c>
      <c r="E57" s="16">
        <v>85</v>
      </c>
      <c r="F57" s="22">
        <v>59</v>
      </c>
      <c r="G57" s="16">
        <v>161</v>
      </c>
      <c r="H57" s="22">
        <v>49</v>
      </c>
      <c r="I57" s="16">
        <v>55</v>
      </c>
      <c r="J57" s="22">
        <v>28</v>
      </c>
      <c r="K57" s="16">
        <v>48</v>
      </c>
      <c r="L57" s="22">
        <v>164</v>
      </c>
      <c r="M57" s="16">
        <v>38</v>
      </c>
      <c r="N57" s="30"/>
      <c r="O57" s="16"/>
      <c r="P57" s="16"/>
      <c r="Q57" s="16"/>
      <c r="R57" s="22"/>
      <c r="S57" s="16">
        <f>C57+D57+E57+F57+G57+H57+I57+J57+K57+L57+M57+N57+O57</f>
        <v>791</v>
      </c>
    </row>
    <row r="58" spans="1:19" ht="12.75">
      <c r="A58" s="137" t="s">
        <v>144</v>
      </c>
      <c r="B58" s="91">
        <v>2014</v>
      </c>
      <c r="C58" s="16">
        <v>40</v>
      </c>
      <c r="D58" s="22">
        <v>135</v>
      </c>
      <c r="E58" s="16">
        <v>150</v>
      </c>
      <c r="F58" s="22">
        <v>68</v>
      </c>
      <c r="G58" s="16">
        <v>223</v>
      </c>
      <c r="H58" s="22">
        <v>59</v>
      </c>
      <c r="I58" s="16">
        <v>64</v>
      </c>
      <c r="J58" s="22">
        <v>42</v>
      </c>
      <c r="K58" s="16">
        <v>82</v>
      </c>
      <c r="L58" s="22">
        <v>221</v>
      </c>
      <c r="M58" s="16">
        <v>83</v>
      </c>
      <c r="N58" s="30"/>
      <c r="O58" s="16"/>
      <c r="P58" s="16"/>
      <c r="Q58" s="16"/>
      <c r="R58" s="22"/>
      <c r="S58" s="16">
        <f>C58+D58+E58+F58+G58+H58+I58+J58+K58+L58+M58+N58</f>
        <v>1167</v>
      </c>
    </row>
    <row r="59" spans="1:19" ht="12.75">
      <c r="A59" s="139"/>
      <c r="B59" s="92" t="s">
        <v>204</v>
      </c>
      <c r="C59" s="16">
        <f aca="true" t="shared" si="35" ref="C59:J59">C57-C58</f>
        <v>-12</v>
      </c>
      <c r="D59" s="22">
        <f t="shared" si="35"/>
        <v>-59</v>
      </c>
      <c r="E59" s="16">
        <f t="shared" si="35"/>
        <v>-65</v>
      </c>
      <c r="F59" s="22">
        <f t="shared" si="35"/>
        <v>-9</v>
      </c>
      <c r="G59" s="34">
        <f t="shared" si="35"/>
        <v>-62</v>
      </c>
      <c r="H59" s="16">
        <f t="shared" si="35"/>
        <v>-10</v>
      </c>
      <c r="I59" s="34">
        <f t="shared" si="35"/>
        <v>-9</v>
      </c>
      <c r="J59" s="22">
        <f t="shared" si="35"/>
        <v>-14</v>
      </c>
      <c r="K59" s="16">
        <f>K57-K58</f>
        <v>-34</v>
      </c>
      <c r="L59" s="16">
        <f>L57-L58</f>
        <v>-57</v>
      </c>
      <c r="M59" s="16">
        <f>M57-M58</f>
        <v>-45</v>
      </c>
      <c r="N59" s="30"/>
      <c r="O59" s="16"/>
      <c r="P59" s="16"/>
      <c r="Q59" s="16"/>
      <c r="R59" s="22"/>
      <c r="S59" s="16">
        <f>S57-S58</f>
        <v>-376</v>
      </c>
    </row>
    <row r="60" spans="1:19" ht="13.5" thickBot="1">
      <c r="A60" s="138"/>
      <c r="B60" s="93" t="s">
        <v>5</v>
      </c>
      <c r="C60" s="19">
        <f aca="true" t="shared" si="36" ref="C60:M60">C59/C58</f>
        <v>-0.3</v>
      </c>
      <c r="D60" s="19">
        <f t="shared" si="36"/>
        <v>-0.43703703703703706</v>
      </c>
      <c r="E60" s="19">
        <f t="shared" si="36"/>
        <v>-0.43333333333333335</v>
      </c>
      <c r="F60" s="19">
        <f t="shared" si="36"/>
        <v>-0.1323529411764706</v>
      </c>
      <c r="G60" s="19">
        <f t="shared" si="36"/>
        <v>-0.27802690582959644</v>
      </c>
      <c r="H60" s="19">
        <f t="shared" si="36"/>
        <v>-0.1694915254237288</v>
      </c>
      <c r="I60" s="19">
        <f t="shared" si="36"/>
        <v>-0.140625</v>
      </c>
      <c r="J60" s="19">
        <f t="shared" si="36"/>
        <v>-0.3333333333333333</v>
      </c>
      <c r="K60" s="19">
        <f t="shared" si="36"/>
        <v>-0.4146341463414634</v>
      </c>
      <c r="L60" s="19">
        <f t="shared" si="36"/>
        <v>-0.2579185520361991</v>
      </c>
      <c r="M60" s="19">
        <f t="shared" si="36"/>
        <v>-0.5421686746987951</v>
      </c>
      <c r="N60" s="32"/>
      <c r="O60" s="19"/>
      <c r="P60" s="19"/>
      <c r="Q60" s="19"/>
      <c r="R60" s="31"/>
      <c r="S60" s="19">
        <f>S59/S58</f>
        <v>-0.3221936589545844</v>
      </c>
    </row>
    <row r="61" spans="1:19" ht="12.75">
      <c r="A61" s="139"/>
      <c r="B61" s="91">
        <v>2015</v>
      </c>
      <c r="C61" s="16">
        <v>12</v>
      </c>
      <c r="D61" s="22">
        <v>39</v>
      </c>
      <c r="E61" s="16">
        <v>32</v>
      </c>
      <c r="F61" s="22">
        <v>61</v>
      </c>
      <c r="G61" s="16">
        <v>55</v>
      </c>
      <c r="H61" s="22">
        <v>24</v>
      </c>
      <c r="I61" s="16">
        <v>26</v>
      </c>
      <c r="J61" s="22">
        <v>19</v>
      </c>
      <c r="K61" s="16">
        <v>30</v>
      </c>
      <c r="L61" s="22">
        <v>38</v>
      </c>
      <c r="M61" s="16">
        <v>13</v>
      </c>
      <c r="N61" s="30"/>
      <c r="O61" s="16"/>
      <c r="P61" s="16"/>
      <c r="Q61" s="16"/>
      <c r="R61" s="22"/>
      <c r="S61" s="16">
        <f>C61+D61+E61+F61+G61+H61+I61+J61+K61+L61+M61+N61+O61</f>
        <v>349</v>
      </c>
    </row>
    <row r="62" spans="1:19" ht="12.75">
      <c r="A62" s="137" t="s">
        <v>275</v>
      </c>
      <c r="B62" s="91">
        <v>2014</v>
      </c>
      <c r="C62" s="16">
        <v>15</v>
      </c>
      <c r="D62" s="22">
        <v>27</v>
      </c>
      <c r="E62" s="16">
        <v>28</v>
      </c>
      <c r="F62" s="22">
        <v>58</v>
      </c>
      <c r="G62" s="16">
        <v>35</v>
      </c>
      <c r="H62" s="22">
        <v>16</v>
      </c>
      <c r="I62" s="16">
        <v>18</v>
      </c>
      <c r="J62" s="22">
        <v>14</v>
      </c>
      <c r="K62" s="16">
        <v>32</v>
      </c>
      <c r="L62" s="22">
        <v>36</v>
      </c>
      <c r="M62" s="16">
        <v>7</v>
      </c>
      <c r="N62" s="30"/>
      <c r="O62" s="16"/>
      <c r="P62" s="16"/>
      <c r="Q62" s="16"/>
      <c r="R62" s="22"/>
      <c r="S62" s="16">
        <f>C62+D62+E62+F62+G62+H62+I62+J62+K62+L62+M62+N62</f>
        <v>286</v>
      </c>
    </row>
    <row r="63" spans="1:19" ht="12.75">
      <c r="A63" s="137" t="s">
        <v>276</v>
      </c>
      <c r="B63" s="92" t="s">
        <v>204</v>
      </c>
      <c r="C63" s="16">
        <f aca="true" t="shared" si="37" ref="C63:J63">C61-C62</f>
        <v>-3</v>
      </c>
      <c r="D63" s="22">
        <f t="shared" si="37"/>
        <v>12</v>
      </c>
      <c r="E63" s="16">
        <f t="shared" si="37"/>
        <v>4</v>
      </c>
      <c r="F63" s="22">
        <f t="shared" si="37"/>
        <v>3</v>
      </c>
      <c r="G63" s="34">
        <f t="shared" si="37"/>
        <v>20</v>
      </c>
      <c r="H63" s="16">
        <f t="shared" si="37"/>
        <v>8</v>
      </c>
      <c r="I63" s="34">
        <f t="shared" si="37"/>
        <v>8</v>
      </c>
      <c r="J63" s="22">
        <f t="shared" si="37"/>
        <v>5</v>
      </c>
      <c r="K63" s="16">
        <f>K61-K62</f>
        <v>-2</v>
      </c>
      <c r="L63" s="16">
        <f>L61-L62</f>
        <v>2</v>
      </c>
      <c r="M63" s="16">
        <f>M61-M62</f>
        <v>6</v>
      </c>
      <c r="N63" s="30"/>
      <c r="O63" s="16"/>
      <c r="P63" s="16"/>
      <c r="Q63" s="16"/>
      <c r="R63" s="22"/>
      <c r="S63" s="16">
        <f>S61-S62</f>
        <v>63</v>
      </c>
    </row>
    <row r="64" spans="1:19" ht="13.5" thickBot="1">
      <c r="A64" s="138"/>
      <c r="B64" s="93" t="s">
        <v>5</v>
      </c>
      <c r="C64" s="19">
        <f aca="true" t="shared" si="38" ref="C64:M64">C63/C62</f>
        <v>-0.2</v>
      </c>
      <c r="D64" s="19">
        <f t="shared" si="38"/>
        <v>0.4444444444444444</v>
      </c>
      <c r="E64" s="19">
        <f t="shared" si="38"/>
        <v>0.14285714285714285</v>
      </c>
      <c r="F64" s="19">
        <f t="shared" si="38"/>
        <v>0.05172413793103448</v>
      </c>
      <c r="G64" s="19">
        <f t="shared" si="38"/>
        <v>0.5714285714285714</v>
      </c>
      <c r="H64" s="19">
        <f t="shared" si="38"/>
        <v>0.5</v>
      </c>
      <c r="I64" s="19">
        <f t="shared" si="38"/>
        <v>0.4444444444444444</v>
      </c>
      <c r="J64" s="19">
        <f t="shared" si="38"/>
        <v>0.35714285714285715</v>
      </c>
      <c r="K64" s="19">
        <f t="shared" si="38"/>
        <v>-0.0625</v>
      </c>
      <c r="L64" s="19">
        <f t="shared" si="38"/>
        <v>0.05555555555555555</v>
      </c>
      <c r="M64" s="19">
        <f t="shared" si="38"/>
        <v>0.8571428571428571</v>
      </c>
      <c r="N64" s="32"/>
      <c r="O64" s="19"/>
      <c r="P64" s="19"/>
      <c r="Q64" s="19"/>
      <c r="R64" s="31"/>
      <c r="S64" s="19">
        <f>S63/S62</f>
        <v>0.2202797202797203</v>
      </c>
    </row>
    <row r="65" spans="1:19" ht="12.75">
      <c r="A65" s="139"/>
      <c r="B65" s="91">
        <v>2015</v>
      </c>
      <c r="C65" s="16">
        <v>17</v>
      </c>
      <c r="D65" s="22">
        <v>52</v>
      </c>
      <c r="E65" s="16">
        <v>64</v>
      </c>
      <c r="F65" s="22">
        <v>57</v>
      </c>
      <c r="G65" s="16">
        <v>151</v>
      </c>
      <c r="H65" s="22">
        <v>87</v>
      </c>
      <c r="I65" s="16">
        <v>125</v>
      </c>
      <c r="J65" s="22">
        <v>55</v>
      </c>
      <c r="K65" s="16">
        <v>63</v>
      </c>
      <c r="L65" s="22">
        <v>183</v>
      </c>
      <c r="M65" s="16">
        <v>63</v>
      </c>
      <c r="N65" s="30"/>
      <c r="O65" s="16"/>
      <c r="P65" s="16"/>
      <c r="Q65" s="16"/>
      <c r="R65" s="22"/>
      <c r="S65" s="16">
        <f>C65+D65+E65+F65+G65+H65+I65+J65+K65+L65+M65+N65+O65</f>
        <v>917</v>
      </c>
    </row>
    <row r="66" spans="1:19" ht="12.75">
      <c r="A66" s="140" t="s">
        <v>277</v>
      </c>
      <c r="B66" s="91">
        <v>2014</v>
      </c>
      <c r="C66" s="16">
        <v>29</v>
      </c>
      <c r="D66" s="22">
        <v>83</v>
      </c>
      <c r="E66" s="16">
        <v>70</v>
      </c>
      <c r="F66" s="22">
        <v>62</v>
      </c>
      <c r="G66" s="16">
        <v>130</v>
      </c>
      <c r="H66" s="22">
        <v>131</v>
      </c>
      <c r="I66" s="16">
        <v>96</v>
      </c>
      <c r="J66" s="22">
        <v>71</v>
      </c>
      <c r="K66" s="16">
        <v>71</v>
      </c>
      <c r="L66" s="22">
        <v>183</v>
      </c>
      <c r="M66" s="16">
        <v>37</v>
      </c>
      <c r="N66" s="30"/>
      <c r="O66" s="16"/>
      <c r="P66" s="16"/>
      <c r="Q66" s="16"/>
      <c r="R66" s="22"/>
      <c r="S66" s="16">
        <f>C66+D66+E66+F66+G66+H66+I66+J66+K66+L66+M66+N66</f>
        <v>963</v>
      </c>
    </row>
    <row r="67" spans="1:19" ht="12.75">
      <c r="A67" s="139"/>
      <c r="B67" s="92" t="s">
        <v>204</v>
      </c>
      <c r="C67" s="16">
        <f aca="true" t="shared" si="39" ref="C67:J67">C65-C66</f>
        <v>-12</v>
      </c>
      <c r="D67" s="22">
        <f t="shared" si="39"/>
        <v>-31</v>
      </c>
      <c r="E67" s="16">
        <f t="shared" si="39"/>
        <v>-6</v>
      </c>
      <c r="F67" s="22">
        <f t="shared" si="39"/>
        <v>-5</v>
      </c>
      <c r="G67" s="34">
        <f t="shared" si="39"/>
        <v>21</v>
      </c>
      <c r="H67" s="16">
        <f t="shared" si="39"/>
        <v>-44</v>
      </c>
      <c r="I67" s="34">
        <f t="shared" si="39"/>
        <v>29</v>
      </c>
      <c r="J67" s="22">
        <f t="shared" si="39"/>
        <v>-16</v>
      </c>
      <c r="K67" s="16">
        <f>K65-K66</f>
        <v>-8</v>
      </c>
      <c r="L67" s="16">
        <f>L65-L66</f>
        <v>0</v>
      </c>
      <c r="M67" s="16">
        <f>M65-M66</f>
        <v>26</v>
      </c>
      <c r="N67" s="30"/>
      <c r="O67" s="16"/>
      <c r="P67" s="16"/>
      <c r="Q67" s="16"/>
      <c r="R67" s="22"/>
      <c r="S67" s="16">
        <f>S65-S66</f>
        <v>-46</v>
      </c>
    </row>
    <row r="68" spans="1:19" ht="13.5" thickBot="1">
      <c r="A68" s="138"/>
      <c r="B68" s="93" t="s">
        <v>5</v>
      </c>
      <c r="C68" s="19">
        <f aca="true" t="shared" si="40" ref="C68:M68">C67/C66</f>
        <v>-0.41379310344827586</v>
      </c>
      <c r="D68" s="19">
        <f t="shared" si="40"/>
        <v>-0.37349397590361444</v>
      </c>
      <c r="E68" s="19">
        <f t="shared" si="40"/>
        <v>-0.08571428571428572</v>
      </c>
      <c r="F68" s="19">
        <f t="shared" si="40"/>
        <v>-0.08064516129032258</v>
      </c>
      <c r="G68" s="19">
        <f t="shared" si="40"/>
        <v>0.16153846153846155</v>
      </c>
      <c r="H68" s="19">
        <f t="shared" si="40"/>
        <v>-0.33587786259541985</v>
      </c>
      <c r="I68" s="19">
        <f t="shared" si="40"/>
        <v>0.3020833333333333</v>
      </c>
      <c r="J68" s="19">
        <f t="shared" si="40"/>
        <v>-0.22535211267605634</v>
      </c>
      <c r="K68" s="19">
        <f t="shared" si="40"/>
        <v>-0.11267605633802817</v>
      </c>
      <c r="L68" s="19">
        <f t="shared" si="40"/>
        <v>0</v>
      </c>
      <c r="M68" s="19">
        <f t="shared" si="40"/>
        <v>0.7027027027027027</v>
      </c>
      <c r="N68" s="32"/>
      <c r="O68" s="19"/>
      <c r="P68" s="19"/>
      <c r="Q68" s="19"/>
      <c r="R68" s="31"/>
      <c r="S68" s="19">
        <f>S67/S66</f>
        <v>-0.04776739356178609</v>
      </c>
    </row>
    <row r="69" spans="1:19" ht="12.75">
      <c r="A69" s="139"/>
      <c r="B69" s="91">
        <v>2015</v>
      </c>
      <c r="C69" s="16">
        <v>256</v>
      </c>
      <c r="D69" s="35">
        <v>460</v>
      </c>
      <c r="E69" s="16">
        <v>386</v>
      </c>
      <c r="F69" s="22">
        <v>143</v>
      </c>
      <c r="G69" s="16">
        <v>462</v>
      </c>
      <c r="H69" s="22">
        <v>213</v>
      </c>
      <c r="I69" s="16">
        <v>206</v>
      </c>
      <c r="J69" s="22">
        <v>166</v>
      </c>
      <c r="K69" s="16">
        <v>231</v>
      </c>
      <c r="L69" s="22">
        <v>348</v>
      </c>
      <c r="M69" s="16">
        <v>444</v>
      </c>
      <c r="N69" s="30"/>
      <c r="O69" s="16"/>
      <c r="P69" s="16"/>
      <c r="Q69" s="16"/>
      <c r="R69" s="22"/>
      <c r="S69" s="16">
        <f>C69+D69+E69+F69+G69+H69+I69+J69+K69+L69+M69+N69+O69</f>
        <v>3315</v>
      </c>
    </row>
    <row r="70" spans="1:19" ht="12.75">
      <c r="A70" s="137" t="s">
        <v>278</v>
      </c>
      <c r="B70" s="91">
        <v>2014</v>
      </c>
      <c r="C70" s="16">
        <v>253</v>
      </c>
      <c r="D70" s="22">
        <v>522</v>
      </c>
      <c r="E70" s="16">
        <v>426</v>
      </c>
      <c r="F70" s="22">
        <v>241</v>
      </c>
      <c r="G70" s="16">
        <v>509</v>
      </c>
      <c r="H70" s="22">
        <v>218</v>
      </c>
      <c r="I70" s="16">
        <v>222</v>
      </c>
      <c r="J70" s="22">
        <v>187</v>
      </c>
      <c r="K70" s="16">
        <v>283</v>
      </c>
      <c r="L70" s="22">
        <v>479</v>
      </c>
      <c r="M70" s="16">
        <v>611</v>
      </c>
      <c r="N70" s="30"/>
      <c r="O70" s="16"/>
      <c r="P70" s="16"/>
      <c r="Q70" s="16"/>
      <c r="R70" s="22"/>
      <c r="S70" s="16">
        <f>C70+D70+E70+F70+G70+H70+I70+J70+K70+L70+M70+N70</f>
        <v>3951</v>
      </c>
    </row>
    <row r="71" spans="1:19" ht="12.75">
      <c r="A71" s="137" t="s">
        <v>279</v>
      </c>
      <c r="B71" s="92" t="s">
        <v>204</v>
      </c>
      <c r="C71" s="16">
        <f aca="true" t="shared" si="41" ref="C71:J71">C69-C70</f>
        <v>3</v>
      </c>
      <c r="D71" s="22">
        <f t="shared" si="41"/>
        <v>-62</v>
      </c>
      <c r="E71" s="16">
        <f t="shared" si="41"/>
        <v>-40</v>
      </c>
      <c r="F71" s="22">
        <f t="shared" si="41"/>
        <v>-98</v>
      </c>
      <c r="G71" s="34">
        <f t="shared" si="41"/>
        <v>-47</v>
      </c>
      <c r="H71" s="16">
        <f t="shared" si="41"/>
        <v>-5</v>
      </c>
      <c r="I71" s="34">
        <f t="shared" si="41"/>
        <v>-16</v>
      </c>
      <c r="J71" s="22">
        <f t="shared" si="41"/>
        <v>-21</v>
      </c>
      <c r="K71" s="16">
        <f>K69-K70</f>
        <v>-52</v>
      </c>
      <c r="L71" s="16">
        <f>L69-L70</f>
        <v>-131</v>
      </c>
      <c r="M71" s="16">
        <f>M69-M70</f>
        <v>-167</v>
      </c>
      <c r="N71" s="30"/>
      <c r="O71" s="16"/>
      <c r="P71" s="16"/>
      <c r="Q71" s="16"/>
      <c r="R71" s="22"/>
      <c r="S71" s="16">
        <f>S69-S70</f>
        <v>-636</v>
      </c>
    </row>
    <row r="72" spans="1:19" ht="13.5" thickBot="1">
      <c r="A72" s="138"/>
      <c r="B72" s="93" t="s">
        <v>5</v>
      </c>
      <c r="C72" s="19">
        <f aca="true" t="shared" si="42" ref="C72:M72">C71/C70</f>
        <v>0.011857707509881422</v>
      </c>
      <c r="D72" s="19">
        <f t="shared" si="42"/>
        <v>-0.11877394636015326</v>
      </c>
      <c r="E72" s="19">
        <f t="shared" si="42"/>
        <v>-0.09389671361502347</v>
      </c>
      <c r="F72" s="19">
        <f t="shared" si="42"/>
        <v>-0.4066390041493776</v>
      </c>
      <c r="G72" s="19">
        <f t="shared" si="42"/>
        <v>-0.09233791748526522</v>
      </c>
      <c r="H72" s="19">
        <f t="shared" si="42"/>
        <v>-0.022935779816513763</v>
      </c>
      <c r="I72" s="19">
        <f t="shared" si="42"/>
        <v>-0.07207207207207207</v>
      </c>
      <c r="J72" s="19">
        <f t="shared" si="42"/>
        <v>-0.11229946524064172</v>
      </c>
      <c r="K72" s="19">
        <f t="shared" si="42"/>
        <v>-0.18374558303886926</v>
      </c>
      <c r="L72" s="19">
        <f t="shared" si="42"/>
        <v>-0.27348643006263046</v>
      </c>
      <c r="M72" s="19">
        <f t="shared" si="42"/>
        <v>-0.2733224222585925</v>
      </c>
      <c r="N72" s="32"/>
      <c r="O72" s="19"/>
      <c r="P72" s="19"/>
      <c r="Q72" s="19"/>
      <c r="R72" s="31"/>
      <c r="S72" s="19">
        <f>S71/S70</f>
        <v>-0.1609719058466211</v>
      </c>
    </row>
    <row r="73" spans="1:19" ht="12.75">
      <c r="A73" s="139"/>
      <c r="B73" s="91">
        <v>2015</v>
      </c>
      <c r="C73" s="16">
        <v>34</v>
      </c>
      <c r="D73" s="22">
        <v>95</v>
      </c>
      <c r="E73" s="16">
        <v>73</v>
      </c>
      <c r="F73" s="35">
        <v>55</v>
      </c>
      <c r="G73" s="16">
        <v>138</v>
      </c>
      <c r="H73" s="22">
        <v>26</v>
      </c>
      <c r="I73" s="16">
        <v>25</v>
      </c>
      <c r="J73" s="22">
        <v>15</v>
      </c>
      <c r="K73" s="16">
        <v>48</v>
      </c>
      <c r="L73" s="22">
        <v>155</v>
      </c>
      <c r="M73" s="16">
        <v>96</v>
      </c>
      <c r="N73" s="30"/>
      <c r="O73" s="16"/>
      <c r="P73" s="16"/>
      <c r="Q73" s="16"/>
      <c r="R73" s="22"/>
      <c r="S73" s="16">
        <f>C73+D73+E73+F73+G73+H73+I73+J73+K73+L73+M73+N73+O73</f>
        <v>760</v>
      </c>
    </row>
    <row r="74" spans="1:19" ht="12.75">
      <c r="A74" s="137" t="s">
        <v>280</v>
      </c>
      <c r="B74" s="91">
        <v>2014</v>
      </c>
      <c r="C74" s="16">
        <v>30</v>
      </c>
      <c r="D74" s="22">
        <v>137</v>
      </c>
      <c r="E74" s="16">
        <v>65</v>
      </c>
      <c r="F74" s="22">
        <v>35</v>
      </c>
      <c r="G74" s="16">
        <v>101</v>
      </c>
      <c r="H74" s="22">
        <v>48</v>
      </c>
      <c r="I74" s="16">
        <v>32</v>
      </c>
      <c r="J74" s="22">
        <v>34</v>
      </c>
      <c r="K74" s="16">
        <v>64</v>
      </c>
      <c r="L74" s="22">
        <v>186</v>
      </c>
      <c r="M74" s="16">
        <v>109</v>
      </c>
      <c r="N74" s="30"/>
      <c r="O74" s="16"/>
      <c r="P74" s="16"/>
      <c r="Q74" s="16"/>
      <c r="R74" s="22"/>
      <c r="S74" s="16">
        <f>C74+D74+E74+F74+G74+H74+I74+J74+K74+L74+M74+N74</f>
        <v>841</v>
      </c>
    </row>
    <row r="75" spans="1:19" ht="12.75">
      <c r="A75" s="137" t="s">
        <v>281</v>
      </c>
      <c r="B75" s="92" t="s">
        <v>204</v>
      </c>
      <c r="C75" s="16">
        <f aca="true" t="shared" si="43" ref="C75:J75">C73-C74</f>
        <v>4</v>
      </c>
      <c r="D75" s="22">
        <f t="shared" si="43"/>
        <v>-42</v>
      </c>
      <c r="E75" s="16">
        <f t="shared" si="43"/>
        <v>8</v>
      </c>
      <c r="F75" s="22">
        <f t="shared" si="43"/>
        <v>20</v>
      </c>
      <c r="G75" s="34">
        <f t="shared" si="43"/>
        <v>37</v>
      </c>
      <c r="H75" s="16">
        <f t="shared" si="43"/>
        <v>-22</v>
      </c>
      <c r="I75" s="34">
        <f t="shared" si="43"/>
        <v>-7</v>
      </c>
      <c r="J75" s="22">
        <f t="shared" si="43"/>
        <v>-19</v>
      </c>
      <c r="K75" s="16">
        <f>K73-K74</f>
        <v>-16</v>
      </c>
      <c r="L75" s="16">
        <f>L73-L74</f>
        <v>-31</v>
      </c>
      <c r="M75" s="16">
        <f>M73-M74</f>
        <v>-13</v>
      </c>
      <c r="N75" s="30"/>
      <c r="O75" s="16"/>
      <c r="P75" s="16"/>
      <c r="Q75" s="16"/>
      <c r="R75" s="22"/>
      <c r="S75" s="16">
        <f>S73-S74</f>
        <v>-81</v>
      </c>
    </row>
    <row r="76" spans="1:19" ht="13.5" thickBot="1">
      <c r="A76" s="138"/>
      <c r="B76" s="93" t="s">
        <v>5</v>
      </c>
      <c r="C76" s="19">
        <f aca="true" t="shared" si="44" ref="C76:M76">C75/C74</f>
        <v>0.13333333333333333</v>
      </c>
      <c r="D76" s="19">
        <f t="shared" si="44"/>
        <v>-0.30656934306569344</v>
      </c>
      <c r="E76" s="19">
        <f t="shared" si="44"/>
        <v>0.12307692307692308</v>
      </c>
      <c r="F76" s="19">
        <f t="shared" si="44"/>
        <v>0.5714285714285714</v>
      </c>
      <c r="G76" s="19">
        <f t="shared" si="44"/>
        <v>0.36633663366336633</v>
      </c>
      <c r="H76" s="19">
        <f t="shared" si="44"/>
        <v>-0.4583333333333333</v>
      </c>
      <c r="I76" s="19">
        <f t="shared" si="44"/>
        <v>-0.21875</v>
      </c>
      <c r="J76" s="19">
        <f t="shared" si="44"/>
        <v>-0.5588235294117647</v>
      </c>
      <c r="K76" s="19">
        <f t="shared" si="44"/>
        <v>-0.25</v>
      </c>
      <c r="L76" s="19">
        <f t="shared" si="44"/>
        <v>-0.16666666666666666</v>
      </c>
      <c r="M76" s="19">
        <f t="shared" si="44"/>
        <v>-0.11926605504587157</v>
      </c>
      <c r="N76" s="32"/>
      <c r="O76" s="19"/>
      <c r="P76" s="19"/>
      <c r="Q76" s="19"/>
      <c r="R76" s="31"/>
      <c r="S76" s="19">
        <f>S75/S74</f>
        <v>-0.09631391200951249</v>
      </c>
    </row>
    <row r="77" spans="1:19" ht="12.75">
      <c r="A77" s="288"/>
      <c r="B77" s="282"/>
      <c r="C77" s="284"/>
      <c r="D77" s="284"/>
      <c r="E77" s="284"/>
      <c r="F77" s="284"/>
      <c r="G77" s="284"/>
      <c r="H77" s="284"/>
      <c r="I77" s="284"/>
      <c r="J77" s="284"/>
      <c r="K77" s="284"/>
      <c r="L77" s="284"/>
      <c r="M77" s="284"/>
      <c r="N77" s="284"/>
      <c r="O77" s="284"/>
      <c r="P77" s="284"/>
      <c r="Q77" s="284"/>
      <c r="R77" s="284"/>
      <c r="S77" s="284"/>
    </row>
    <row r="78" spans="1:19" ht="13.5" thickBot="1">
      <c r="A78" s="141" t="s">
        <v>283</v>
      </c>
      <c r="B78" s="21"/>
      <c r="C78" s="21"/>
      <c r="D78" s="21"/>
      <c r="E78" s="21"/>
      <c r="F78" s="21"/>
      <c r="G78" s="21"/>
      <c r="H78" s="21"/>
      <c r="I78" s="21"/>
      <c r="J78" s="21"/>
      <c r="K78" s="21"/>
      <c r="L78" s="21"/>
      <c r="M78" s="21"/>
      <c r="N78" s="36"/>
      <c r="O78" s="21"/>
      <c r="P78" s="21"/>
      <c r="Q78" s="21"/>
      <c r="R78" s="21"/>
      <c r="S78" s="21"/>
    </row>
    <row r="79" spans="1:19" ht="21" thickBot="1">
      <c r="A79" s="133"/>
      <c r="B79" s="90"/>
      <c r="C79" s="23" t="s">
        <v>41</v>
      </c>
      <c r="D79" s="25" t="s">
        <v>42</v>
      </c>
      <c r="E79" s="23" t="s">
        <v>43</v>
      </c>
      <c r="F79" s="23" t="s">
        <v>44</v>
      </c>
      <c r="G79" s="24" t="s">
        <v>45</v>
      </c>
      <c r="H79" s="23" t="s">
        <v>46</v>
      </c>
      <c r="I79" s="24" t="s">
        <v>47</v>
      </c>
      <c r="J79" s="23" t="s">
        <v>48</v>
      </c>
      <c r="K79" s="23" t="s">
        <v>49</v>
      </c>
      <c r="L79" s="37" t="s">
        <v>50</v>
      </c>
      <c r="M79" s="23"/>
      <c r="N79" s="38"/>
      <c r="O79" s="28"/>
      <c r="P79" s="28"/>
      <c r="Q79" s="28"/>
      <c r="R79" s="29"/>
      <c r="S79" s="28" t="s">
        <v>30</v>
      </c>
    </row>
    <row r="80" spans="1:19" ht="12.75">
      <c r="A80" s="134"/>
      <c r="B80" s="91">
        <v>2015</v>
      </c>
      <c r="C80" s="16">
        <f>C84+C88+C92+C96+C100+C104+C108+C112</f>
        <v>506</v>
      </c>
      <c r="D80" s="16">
        <f aca="true" t="shared" si="45" ref="D80:L80">D84+D88+D92+D96+D100+D104+D108+D112</f>
        <v>205</v>
      </c>
      <c r="E80" s="16">
        <f t="shared" si="45"/>
        <v>363</v>
      </c>
      <c r="F80" s="16">
        <f t="shared" si="45"/>
        <v>225</v>
      </c>
      <c r="G80" s="16">
        <f t="shared" si="45"/>
        <v>127</v>
      </c>
      <c r="H80" s="16">
        <f t="shared" si="45"/>
        <v>70</v>
      </c>
      <c r="I80" s="16">
        <f t="shared" si="45"/>
        <v>503</v>
      </c>
      <c r="J80" s="16">
        <f t="shared" si="45"/>
        <v>461</v>
      </c>
      <c r="K80" s="16">
        <f t="shared" si="45"/>
        <v>277</v>
      </c>
      <c r="L80" s="16">
        <f t="shared" si="45"/>
        <v>145</v>
      </c>
      <c r="M80" s="16"/>
      <c r="N80" s="16"/>
      <c r="O80" s="16"/>
      <c r="P80" s="16"/>
      <c r="Q80" s="16"/>
      <c r="R80" s="30"/>
      <c r="S80" s="16">
        <f>S84+S88+S96+S100+S104+S108+S112</f>
        <v>2882</v>
      </c>
    </row>
    <row r="81" spans="1:19" ht="12.75">
      <c r="A81" s="142" t="s">
        <v>40</v>
      </c>
      <c r="B81" s="91">
        <v>2014</v>
      </c>
      <c r="C81" s="16">
        <f aca="true" t="shared" si="46" ref="C81:L81">C85+C89+C97+C101+C105+C109+C113</f>
        <v>844</v>
      </c>
      <c r="D81" s="16">
        <f t="shared" si="46"/>
        <v>261</v>
      </c>
      <c r="E81" s="16">
        <f t="shared" si="46"/>
        <v>419</v>
      </c>
      <c r="F81" s="16">
        <f t="shared" si="46"/>
        <v>361</v>
      </c>
      <c r="G81" s="30">
        <f t="shared" si="46"/>
        <v>165</v>
      </c>
      <c r="H81" s="16">
        <f t="shared" si="46"/>
        <v>76</v>
      </c>
      <c r="I81" s="16">
        <f t="shared" si="46"/>
        <v>668</v>
      </c>
      <c r="J81" s="16">
        <f t="shared" si="46"/>
        <v>499</v>
      </c>
      <c r="K81" s="16">
        <f t="shared" si="46"/>
        <v>255</v>
      </c>
      <c r="L81" s="30">
        <f t="shared" si="46"/>
        <v>231</v>
      </c>
      <c r="M81" s="16"/>
      <c r="N81" s="16"/>
      <c r="O81" s="16"/>
      <c r="P81" s="16"/>
      <c r="Q81" s="16"/>
      <c r="R81" s="30"/>
      <c r="S81" s="16">
        <f>S85+S89+S97+S101+S105+S109+S113</f>
        <v>3779</v>
      </c>
    </row>
    <row r="82" spans="1:19" ht="12.75">
      <c r="A82" s="134"/>
      <c r="B82" s="92" t="s">
        <v>204</v>
      </c>
      <c r="C82" s="16">
        <f aca="true" t="shared" si="47" ref="C82:L82">C80-C81</f>
        <v>-338</v>
      </c>
      <c r="D82" s="22">
        <f t="shared" si="47"/>
        <v>-56</v>
      </c>
      <c r="E82" s="16">
        <f t="shared" si="47"/>
        <v>-56</v>
      </c>
      <c r="F82" s="16">
        <f t="shared" si="47"/>
        <v>-136</v>
      </c>
      <c r="G82" s="22">
        <f t="shared" si="47"/>
        <v>-38</v>
      </c>
      <c r="H82" s="16">
        <f t="shared" si="47"/>
        <v>-6</v>
      </c>
      <c r="I82" s="22">
        <f t="shared" si="47"/>
        <v>-165</v>
      </c>
      <c r="J82" s="16">
        <f t="shared" si="47"/>
        <v>-38</v>
      </c>
      <c r="K82" s="16">
        <f t="shared" si="47"/>
        <v>22</v>
      </c>
      <c r="L82" s="22">
        <f t="shared" si="47"/>
        <v>-86</v>
      </c>
      <c r="M82" s="16"/>
      <c r="N82" s="30"/>
      <c r="O82" s="16"/>
      <c r="P82" s="16"/>
      <c r="Q82" s="16"/>
      <c r="R82" s="22"/>
      <c r="S82" s="16">
        <f>S80-S81</f>
        <v>-897</v>
      </c>
    </row>
    <row r="83" spans="1:19" ht="13.5" thickBot="1">
      <c r="A83" s="136"/>
      <c r="B83" s="93" t="s">
        <v>5</v>
      </c>
      <c r="C83" s="19">
        <f aca="true" t="shared" si="48" ref="C83:L83">C82/C81</f>
        <v>-0.4004739336492891</v>
      </c>
      <c r="D83" s="31">
        <f t="shared" si="48"/>
        <v>-0.21455938697318008</v>
      </c>
      <c r="E83" s="19">
        <f t="shared" si="48"/>
        <v>-0.13365155131264916</v>
      </c>
      <c r="F83" s="19">
        <f t="shared" si="48"/>
        <v>-0.3767313019390582</v>
      </c>
      <c r="G83" s="31">
        <f t="shared" si="48"/>
        <v>-0.23030303030303031</v>
      </c>
      <c r="H83" s="19">
        <f t="shared" si="48"/>
        <v>-0.07894736842105263</v>
      </c>
      <c r="I83" s="31">
        <f t="shared" si="48"/>
        <v>-0.2470059880239521</v>
      </c>
      <c r="J83" s="19">
        <f t="shared" si="48"/>
        <v>-0.07615230460921844</v>
      </c>
      <c r="K83" s="19">
        <f t="shared" si="48"/>
        <v>0.08627450980392157</v>
      </c>
      <c r="L83" s="31">
        <f t="shared" si="48"/>
        <v>-0.3722943722943723</v>
      </c>
      <c r="M83" s="19"/>
      <c r="N83" s="32"/>
      <c r="O83" s="19"/>
      <c r="P83" s="19"/>
      <c r="Q83" s="19"/>
      <c r="R83" s="31"/>
      <c r="S83" s="19">
        <f>S82/S81</f>
        <v>-0.23736438211166974</v>
      </c>
    </row>
    <row r="84" spans="1:19" ht="12.75">
      <c r="A84" s="134"/>
      <c r="B84" s="91">
        <v>2015</v>
      </c>
      <c r="C84" s="16">
        <v>4</v>
      </c>
      <c r="D84" s="22">
        <v>1</v>
      </c>
      <c r="E84" s="16">
        <v>0</v>
      </c>
      <c r="F84" s="16">
        <v>1</v>
      </c>
      <c r="G84" s="35">
        <v>2</v>
      </c>
      <c r="H84" s="16">
        <v>1</v>
      </c>
      <c r="I84" s="22">
        <v>2</v>
      </c>
      <c r="J84" s="16">
        <v>4</v>
      </c>
      <c r="K84" s="16">
        <v>1</v>
      </c>
      <c r="L84" s="22">
        <v>0</v>
      </c>
      <c r="M84" s="16"/>
      <c r="N84" s="30"/>
      <c r="O84" s="16"/>
      <c r="P84" s="16"/>
      <c r="Q84" s="16"/>
      <c r="R84" s="22"/>
      <c r="S84" s="16">
        <f>C84+D84+E84+F84+G84+H84+I84+J84+K84+L84+M84+N84+O84</f>
        <v>16</v>
      </c>
    </row>
    <row r="85" spans="1:19" ht="12.75">
      <c r="A85" s="137" t="s">
        <v>271</v>
      </c>
      <c r="B85" s="91">
        <v>2014</v>
      </c>
      <c r="C85" s="16">
        <v>2</v>
      </c>
      <c r="D85" s="22">
        <v>5</v>
      </c>
      <c r="E85" s="16">
        <v>2</v>
      </c>
      <c r="F85" s="16">
        <v>0</v>
      </c>
      <c r="G85" s="22">
        <v>2</v>
      </c>
      <c r="H85" s="16">
        <v>1</v>
      </c>
      <c r="I85" s="22">
        <v>2</v>
      </c>
      <c r="J85" s="16">
        <v>6</v>
      </c>
      <c r="K85" s="16">
        <v>0</v>
      </c>
      <c r="L85" s="22">
        <v>2</v>
      </c>
      <c r="M85" s="16"/>
      <c r="N85" s="30"/>
      <c r="O85" s="16"/>
      <c r="P85" s="16"/>
      <c r="Q85" s="16"/>
      <c r="R85" s="22"/>
      <c r="S85" s="16">
        <f>C85+D85+E85+F85+G85+H85+I85+J85+K85+L85</f>
        <v>22</v>
      </c>
    </row>
    <row r="86" spans="1:19" ht="12.75">
      <c r="A86" s="137" t="s">
        <v>272</v>
      </c>
      <c r="B86" s="92" t="s">
        <v>204</v>
      </c>
      <c r="C86" s="16">
        <f aca="true" t="shared" si="49" ref="C86:L86">C84-C85</f>
        <v>2</v>
      </c>
      <c r="D86" s="34">
        <f t="shared" si="49"/>
        <v>-4</v>
      </c>
      <c r="E86" s="22">
        <f t="shared" si="49"/>
        <v>-2</v>
      </c>
      <c r="F86" s="16">
        <f t="shared" si="49"/>
        <v>1</v>
      </c>
      <c r="G86" s="22">
        <f t="shared" si="49"/>
        <v>0</v>
      </c>
      <c r="H86" s="16">
        <f t="shared" si="49"/>
        <v>0</v>
      </c>
      <c r="I86" s="22">
        <f t="shared" si="49"/>
        <v>0</v>
      </c>
      <c r="J86" s="16">
        <f t="shared" si="49"/>
        <v>-2</v>
      </c>
      <c r="K86" s="16">
        <f t="shared" si="49"/>
        <v>1</v>
      </c>
      <c r="L86" s="22">
        <f t="shared" si="49"/>
        <v>-2</v>
      </c>
      <c r="M86" s="16"/>
      <c r="N86" s="30"/>
      <c r="O86" s="16"/>
      <c r="P86" s="16"/>
      <c r="Q86" s="16"/>
      <c r="R86" s="22"/>
      <c r="S86" s="16">
        <f>S84-S85</f>
        <v>-6</v>
      </c>
    </row>
    <row r="87" spans="1:19" ht="13.5" thickBot="1">
      <c r="A87" s="138"/>
      <c r="B87" s="93" t="s">
        <v>5</v>
      </c>
      <c r="C87" s="19">
        <f aca="true" t="shared" si="50" ref="C87:L87">C86/C85</f>
        <v>1</v>
      </c>
      <c r="D87" s="19">
        <f t="shared" si="50"/>
        <v>-0.8</v>
      </c>
      <c r="E87" s="19">
        <f t="shared" si="50"/>
        <v>-1</v>
      </c>
      <c r="F87" s="19">
        <v>0</v>
      </c>
      <c r="G87" s="19">
        <f t="shared" si="50"/>
        <v>0</v>
      </c>
      <c r="H87" s="19">
        <f t="shared" si="50"/>
        <v>0</v>
      </c>
      <c r="I87" s="19">
        <f t="shared" si="50"/>
        <v>0</v>
      </c>
      <c r="J87" s="19">
        <f t="shared" si="50"/>
        <v>-0.3333333333333333</v>
      </c>
      <c r="K87" s="19">
        <v>0</v>
      </c>
      <c r="L87" s="19">
        <f t="shared" si="50"/>
        <v>-1</v>
      </c>
      <c r="M87" s="19"/>
      <c r="N87" s="32"/>
      <c r="O87" s="19"/>
      <c r="P87" s="19"/>
      <c r="Q87" s="19"/>
      <c r="R87" s="31"/>
      <c r="S87" s="19">
        <f>S86/S85</f>
        <v>-0.2727272727272727</v>
      </c>
    </row>
    <row r="88" spans="1:19" ht="12.75">
      <c r="A88" s="139"/>
      <c r="B88" s="91">
        <v>2015</v>
      </c>
      <c r="C88" s="16">
        <v>0</v>
      </c>
      <c r="D88" s="22">
        <v>1</v>
      </c>
      <c r="E88" s="16">
        <v>0</v>
      </c>
      <c r="F88" s="16">
        <v>1</v>
      </c>
      <c r="G88" s="22">
        <v>0</v>
      </c>
      <c r="H88" s="16">
        <v>0</v>
      </c>
      <c r="I88" s="22">
        <v>0</v>
      </c>
      <c r="J88" s="16">
        <v>2</v>
      </c>
      <c r="K88" s="16">
        <v>1</v>
      </c>
      <c r="L88" s="22">
        <v>1</v>
      </c>
      <c r="M88" s="16"/>
      <c r="N88" s="30"/>
      <c r="O88" s="16"/>
      <c r="P88" s="16"/>
      <c r="Q88" s="16"/>
      <c r="R88" s="22"/>
      <c r="S88" s="16">
        <f>C88+D88+E88+F88+G88+H88+I88+J88+K88+L88+M88+N88+O88</f>
        <v>6</v>
      </c>
    </row>
    <row r="89" spans="1:19" ht="12.75">
      <c r="A89" s="137" t="s">
        <v>273</v>
      </c>
      <c r="B89" s="91">
        <v>2014</v>
      </c>
      <c r="C89" s="16">
        <v>2</v>
      </c>
      <c r="D89" s="22">
        <v>1</v>
      </c>
      <c r="E89" s="16">
        <v>0</v>
      </c>
      <c r="F89" s="16">
        <v>0</v>
      </c>
      <c r="G89" s="22">
        <v>1</v>
      </c>
      <c r="H89" s="16">
        <v>0</v>
      </c>
      <c r="I89" s="22">
        <v>0</v>
      </c>
      <c r="J89" s="16">
        <v>0</v>
      </c>
      <c r="K89" s="16">
        <v>0</v>
      </c>
      <c r="L89" s="22">
        <v>1</v>
      </c>
      <c r="M89" s="16"/>
      <c r="N89" s="30"/>
      <c r="O89" s="16"/>
      <c r="P89" s="16"/>
      <c r="Q89" s="16"/>
      <c r="R89" s="22"/>
      <c r="S89" s="16">
        <f>C89+D89+E89+F89+G89+H89+I89+J89+K89+L89</f>
        <v>5</v>
      </c>
    </row>
    <row r="90" spans="1:19" ht="12.75">
      <c r="A90" s="137" t="s">
        <v>274</v>
      </c>
      <c r="B90" s="92" t="s">
        <v>204</v>
      </c>
      <c r="C90" s="16">
        <f aca="true" t="shared" si="51" ref="C90:L90">C88-C89</f>
        <v>-2</v>
      </c>
      <c r="D90" s="22">
        <f t="shared" si="51"/>
        <v>0</v>
      </c>
      <c r="E90" s="16">
        <f t="shared" si="51"/>
        <v>0</v>
      </c>
      <c r="F90" s="16">
        <f t="shared" si="51"/>
        <v>1</v>
      </c>
      <c r="G90" s="22">
        <f t="shared" si="51"/>
        <v>-1</v>
      </c>
      <c r="H90" s="16">
        <f t="shared" si="51"/>
        <v>0</v>
      </c>
      <c r="I90" s="22">
        <f t="shared" si="51"/>
        <v>0</v>
      </c>
      <c r="J90" s="16">
        <f t="shared" si="51"/>
        <v>2</v>
      </c>
      <c r="K90" s="134">
        <f t="shared" si="51"/>
        <v>1</v>
      </c>
      <c r="L90" s="22">
        <f t="shared" si="51"/>
        <v>0</v>
      </c>
      <c r="M90" s="16"/>
      <c r="N90" s="30"/>
      <c r="O90" s="16"/>
      <c r="P90" s="16"/>
      <c r="Q90" s="16"/>
      <c r="R90" s="22"/>
      <c r="S90" s="16">
        <f>S88-S89</f>
        <v>1</v>
      </c>
    </row>
    <row r="91" spans="1:19" ht="13.5" thickBot="1">
      <c r="A91" s="138"/>
      <c r="B91" s="93" t="s">
        <v>5</v>
      </c>
      <c r="C91" s="19">
        <f>C90/C89</f>
        <v>-1</v>
      </c>
      <c r="D91" s="19">
        <f>D90/D89</f>
        <v>0</v>
      </c>
      <c r="E91" s="19">
        <v>0</v>
      </c>
      <c r="F91" s="19">
        <v>0</v>
      </c>
      <c r="G91" s="19">
        <f>G90/G89</f>
        <v>-1</v>
      </c>
      <c r="H91" s="19">
        <v>0</v>
      </c>
      <c r="I91" s="19">
        <v>0</v>
      </c>
      <c r="J91" s="19">
        <v>0</v>
      </c>
      <c r="K91" s="19">
        <v>0</v>
      </c>
      <c r="L91" s="19">
        <f>L90/L89</f>
        <v>0</v>
      </c>
      <c r="M91" s="19"/>
      <c r="N91" s="32"/>
      <c r="O91" s="19"/>
      <c r="P91" s="19"/>
      <c r="Q91" s="19"/>
      <c r="R91" s="31"/>
      <c r="S91" s="19">
        <f>S90/S89</f>
        <v>0.2</v>
      </c>
    </row>
    <row r="92" spans="1:19" ht="12.75">
      <c r="A92" s="289"/>
      <c r="B92" s="91">
        <v>2015</v>
      </c>
      <c r="C92" s="16">
        <v>0</v>
      </c>
      <c r="D92" s="22">
        <v>0</v>
      </c>
      <c r="E92" s="16">
        <v>0</v>
      </c>
      <c r="F92" s="16">
        <v>0</v>
      </c>
      <c r="G92" s="22">
        <v>0</v>
      </c>
      <c r="H92" s="16">
        <v>0</v>
      </c>
      <c r="I92" s="22">
        <v>0</v>
      </c>
      <c r="J92" s="16">
        <v>0</v>
      </c>
      <c r="K92" s="16">
        <v>0</v>
      </c>
      <c r="L92" s="22">
        <v>0</v>
      </c>
      <c r="M92" s="290"/>
      <c r="N92" s="291"/>
      <c r="O92" s="290"/>
      <c r="P92" s="290"/>
      <c r="Q92" s="290"/>
      <c r="R92" s="292"/>
      <c r="S92" s="16">
        <f>C92+D92+E92+F92+G92+H92+I92+J92+K92+L92+M92+N92+O92</f>
        <v>0</v>
      </c>
    </row>
    <row r="93" spans="1:19" ht="12.75">
      <c r="A93" s="293" t="s">
        <v>333</v>
      </c>
      <c r="B93" s="91">
        <v>2014</v>
      </c>
      <c r="C93" s="16">
        <v>0</v>
      </c>
      <c r="D93" s="22">
        <v>0</v>
      </c>
      <c r="E93" s="16">
        <v>0</v>
      </c>
      <c r="F93" s="16">
        <v>0</v>
      </c>
      <c r="G93" s="22">
        <v>0</v>
      </c>
      <c r="H93" s="16">
        <v>0</v>
      </c>
      <c r="I93" s="22">
        <v>0</v>
      </c>
      <c r="J93" s="16">
        <v>0</v>
      </c>
      <c r="K93" s="16">
        <v>0</v>
      </c>
      <c r="L93" s="22">
        <v>0</v>
      </c>
      <c r="M93" s="294"/>
      <c r="N93" s="295"/>
      <c r="O93" s="294"/>
      <c r="P93" s="294"/>
      <c r="Q93" s="294"/>
      <c r="R93" s="296"/>
      <c r="S93" s="16">
        <f>C93+D93+E93+F93+G93+H93+I93+J93+K93+L93</f>
        <v>0</v>
      </c>
    </row>
    <row r="94" spans="1:19" ht="12.75">
      <c r="A94" s="293" t="s">
        <v>334</v>
      </c>
      <c r="B94" s="92" t="s">
        <v>204</v>
      </c>
      <c r="C94" s="16">
        <f aca="true" t="shared" si="52" ref="C94:L94">C92-C93</f>
        <v>0</v>
      </c>
      <c r="D94" s="22">
        <f t="shared" si="52"/>
        <v>0</v>
      </c>
      <c r="E94" s="16">
        <f t="shared" si="52"/>
        <v>0</v>
      </c>
      <c r="F94" s="16">
        <f t="shared" si="52"/>
        <v>0</v>
      </c>
      <c r="G94" s="22">
        <f t="shared" si="52"/>
        <v>0</v>
      </c>
      <c r="H94" s="16">
        <f t="shared" si="52"/>
        <v>0</v>
      </c>
      <c r="I94" s="22">
        <f t="shared" si="52"/>
        <v>0</v>
      </c>
      <c r="J94" s="16">
        <f t="shared" si="52"/>
        <v>0</v>
      </c>
      <c r="K94" s="134">
        <f t="shared" si="52"/>
        <v>0</v>
      </c>
      <c r="L94" s="22">
        <f t="shared" si="52"/>
        <v>0</v>
      </c>
      <c r="M94" s="294"/>
      <c r="N94" s="295"/>
      <c r="O94" s="294"/>
      <c r="P94" s="294"/>
      <c r="Q94" s="294"/>
      <c r="R94" s="296"/>
      <c r="S94" s="16">
        <f>S92-S93</f>
        <v>0</v>
      </c>
    </row>
    <row r="95" spans="1:19" ht="13.5" thickBot="1">
      <c r="A95" s="297"/>
      <c r="B95" s="93" t="s">
        <v>5</v>
      </c>
      <c r="C95" s="19">
        <v>0</v>
      </c>
      <c r="D95" s="19">
        <v>0</v>
      </c>
      <c r="E95" s="19">
        <v>0</v>
      </c>
      <c r="F95" s="19">
        <v>0</v>
      </c>
      <c r="G95" s="19">
        <v>0</v>
      </c>
      <c r="H95" s="19">
        <v>0</v>
      </c>
      <c r="I95" s="19">
        <v>0</v>
      </c>
      <c r="J95" s="19">
        <v>0</v>
      </c>
      <c r="K95" s="19">
        <v>0</v>
      </c>
      <c r="L95" s="19">
        <v>0</v>
      </c>
      <c r="M95" s="33"/>
      <c r="N95" s="298"/>
      <c r="O95" s="33"/>
      <c r="P95" s="33"/>
      <c r="Q95" s="33"/>
      <c r="R95" s="299"/>
      <c r="S95" s="19">
        <v>0</v>
      </c>
    </row>
    <row r="96" spans="1:19" ht="12.75">
      <c r="A96" s="139"/>
      <c r="B96" s="91">
        <v>2015</v>
      </c>
      <c r="C96" s="16">
        <v>20</v>
      </c>
      <c r="D96" s="22">
        <v>8</v>
      </c>
      <c r="E96" s="16">
        <v>18</v>
      </c>
      <c r="F96" s="16">
        <v>14</v>
      </c>
      <c r="G96" s="22">
        <v>3</v>
      </c>
      <c r="H96" s="16">
        <v>6</v>
      </c>
      <c r="I96" s="22">
        <v>22</v>
      </c>
      <c r="J96" s="16">
        <v>37</v>
      </c>
      <c r="K96" s="16">
        <v>17</v>
      </c>
      <c r="L96" s="22">
        <v>8</v>
      </c>
      <c r="M96" s="16"/>
      <c r="N96" s="30"/>
      <c r="O96" s="16"/>
      <c r="P96" s="16"/>
      <c r="Q96" s="16"/>
      <c r="R96" s="22"/>
      <c r="S96" s="16">
        <f>C96+D96+E96+F96+G96+H96+I96+J96+K96+L96+M96+N96+O96</f>
        <v>153</v>
      </c>
    </row>
    <row r="97" spans="1:19" ht="12.75">
      <c r="A97" s="137" t="s">
        <v>144</v>
      </c>
      <c r="B97" s="91">
        <v>2014</v>
      </c>
      <c r="C97" s="16">
        <v>53</v>
      </c>
      <c r="D97" s="22">
        <v>20</v>
      </c>
      <c r="E97" s="16">
        <v>18</v>
      </c>
      <c r="F97" s="16">
        <v>12</v>
      </c>
      <c r="G97" s="22">
        <v>11</v>
      </c>
      <c r="H97" s="16">
        <v>2</v>
      </c>
      <c r="I97" s="22">
        <v>33</v>
      </c>
      <c r="J97" s="16">
        <v>35</v>
      </c>
      <c r="K97" s="16">
        <v>11</v>
      </c>
      <c r="L97" s="30">
        <v>7</v>
      </c>
      <c r="M97" s="16"/>
      <c r="N97" s="30"/>
      <c r="O97" s="16"/>
      <c r="P97" s="16"/>
      <c r="Q97" s="16"/>
      <c r="R97" s="22"/>
      <c r="S97" s="16">
        <f>C97+D97+E97+F97+G97+H97+I97+J97+K97+L97</f>
        <v>202</v>
      </c>
    </row>
    <row r="98" spans="1:19" ht="12.75">
      <c r="A98" s="139"/>
      <c r="B98" s="92" t="s">
        <v>204</v>
      </c>
      <c r="C98" s="16">
        <f aca="true" t="shared" si="53" ref="C98:L98">C96-C97</f>
        <v>-33</v>
      </c>
      <c r="D98" s="22">
        <f t="shared" si="53"/>
        <v>-12</v>
      </c>
      <c r="E98" s="16">
        <f t="shared" si="53"/>
        <v>0</v>
      </c>
      <c r="F98" s="16">
        <f t="shared" si="53"/>
        <v>2</v>
      </c>
      <c r="G98" s="22">
        <f t="shared" si="53"/>
        <v>-8</v>
      </c>
      <c r="H98" s="16">
        <f t="shared" si="53"/>
        <v>4</v>
      </c>
      <c r="I98" s="22">
        <f t="shared" si="53"/>
        <v>-11</v>
      </c>
      <c r="J98" s="16">
        <f t="shared" si="53"/>
        <v>2</v>
      </c>
      <c r="K98" s="16">
        <f t="shared" si="53"/>
        <v>6</v>
      </c>
      <c r="L98" s="30">
        <f t="shared" si="53"/>
        <v>1</v>
      </c>
      <c r="M98" s="16"/>
      <c r="N98" s="30" t="s">
        <v>0</v>
      </c>
      <c r="O98" s="16"/>
      <c r="P98" s="16"/>
      <c r="Q98" s="16"/>
      <c r="R98" s="22"/>
      <c r="S98" s="16">
        <f>S96-S97</f>
        <v>-49</v>
      </c>
    </row>
    <row r="99" spans="1:19" ht="13.5" thickBot="1">
      <c r="A99" s="138"/>
      <c r="B99" s="93" t="s">
        <v>5</v>
      </c>
      <c r="C99" s="19">
        <f aca="true" t="shared" si="54" ref="C99:L99">C98/C97</f>
        <v>-0.6226415094339622</v>
      </c>
      <c r="D99" s="33">
        <f t="shared" si="54"/>
        <v>-0.6</v>
      </c>
      <c r="E99" s="33">
        <f t="shared" si="54"/>
        <v>0</v>
      </c>
      <c r="F99" s="33">
        <f t="shared" si="54"/>
        <v>0.16666666666666666</v>
      </c>
      <c r="G99" s="33">
        <f t="shared" si="54"/>
        <v>-0.7272727272727273</v>
      </c>
      <c r="H99" s="33">
        <f t="shared" si="54"/>
        <v>2</v>
      </c>
      <c r="I99" s="31">
        <f t="shared" si="54"/>
        <v>-0.3333333333333333</v>
      </c>
      <c r="J99" s="19">
        <f t="shared" si="54"/>
        <v>0.05714285714285714</v>
      </c>
      <c r="K99" s="19">
        <f>K98/K97</f>
        <v>0.5454545454545454</v>
      </c>
      <c r="L99" s="19">
        <f t="shared" si="54"/>
        <v>0.14285714285714285</v>
      </c>
      <c r="M99" s="19"/>
      <c r="N99" s="32"/>
      <c r="O99" s="19"/>
      <c r="P99" s="19"/>
      <c r="Q99" s="19"/>
      <c r="R99" s="31"/>
      <c r="S99" s="19">
        <f>S98/S97</f>
        <v>-0.24257425742574257</v>
      </c>
    </row>
    <row r="100" spans="1:19" ht="12.75">
      <c r="A100" s="139"/>
      <c r="B100" s="91">
        <v>2015</v>
      </c>
      <c r="C100" s="16">
        <v>16</v>
      </c>
      <c r="D100" s="22">
        <v>5</v>
      </c>
      <c r="E100" s="16">
        <v>5</v>
      </c>
      <c r="F100" s="16">
        <v>16</v>
      </c>
      <c r="G100" s="22">
        <v>6</v>
      </c>
      <c r="H100" s="16">
        <v>0</v>
      </c>
      <c r="I100" s="22">
        <v>8</v>
      </c>
      <c r="J100" s="16">
        <v>15</v>
      </c>
      <c r="K100" s="16">
        <v>16</v>
      </c>
      <c r="L100" s="22">
        <v>3</v>
      </c>
      <c r="M100" s="16"/>
      <c r="N100" s="30"/>
      <c r="O100" s="16"/>
      <c r="P100" s="16"/>
      <c r="Q100" s="16"/>
      <c r="R100" s="22"/>
      <c r="S100" s="16">
        <f>C100+D100+E100+F100+G100+H100+I100+J100+K100+L100+M100+N100+O100</f>
        <v>90</v>
      </c>
    </row>
    <row r="101" spans="1:19" ht="12.75">
      <c r="A101" s="137" t="s">
        <v>275</v>
      </c>
      <c r="B101" s="91">
        <v>2014</v>
      </c>
      <c r="C101" s="16">
        <v>40</v>
      </c>
      <c r="D101" s="22">
        <v>20</v>
      </c>
      <c r="E101" s="16">
        <v>9</v>
      </c>
      <c r="F101" s="16">
        <v>17</v>
      </c>
      <c r="G101" s="22">
        <v>10</v>
      </c>
      <c r="H101" s="16">
        <v>4</v>
      </c>
      <c r="I101" s="22">
        <v>18</v>
      </c>
      <c r="J101" s="16">
        <v>22</v>
      </c>
      <c r="K101" s="16">
        <v>21</v>
      </c>
      <c r="L101" s="22">
        <v>6</v>
      </c>
      <c r="M101" s="16"/>
      <c r="N101" s="30"/>
      <c r="O101" s="16"/>
      <c r="P101" s="16"/>
      <c r="Q101" s="16"/>
      <c r="R101" s="22"/>
      <c r="S101" s="16">
        <f>C101+D101+E101+F101+G101+H101+I101+J101+K101+L101</f>
        <v>167</v>
      </c>
    </row>
    <row r="102" spans="1:19" ht="12.75">
      <c r="A102" s="137" t="s">
        <v>276</v>
      </c>
      <c r="B102" s="92" t="s">
        <v>204</v>
      </c>
      <c r="C102" s="16">
        <f aca="true" t="shared" si="55" ref="C102:L102">C100-C101</f>
        <v>-24</v>
      </c>
      <c r="D102" s="22">
        <f t="shared" si="55"/>
        <v>-15</v>
      </c>
      <c r="E102" s="16">
        <f t="shared" si="55"/>
        <v>-4</v>
      </c>
      <c r="F102" s="16">
        <f t="shared" si="55"/>
        <v>-1</v>
      </c>
      <c r="G102" s="22">
        <f t="shared" si="55"/>
        <v>-4</v>
      </c>
      <c r="H102" s="16">
        <f t="shared" si="55"/>
        <v>-4</v>
      </c>
      <c r="I102" s="22">
        <f t="shared" si="55"/>
        <v>-10</v>
      </c>
      <c r="J102" s="16">
        <f t="shared" si="55"/>
        <v>-7</v>
      </c>
      <c r="K102" s="16">
        <f t="shared" si="55"/>
        <v>-5</v>
      </c>
      <c r="L102" s="22">
        <f t="shared" si="55"/>
        <v>-3</v>
      </c>
      <c r="M102" s="16"/>
      <c r="N102" s="30"/>
      <c r="O102" s="16"/>
      <c r="P102" s="16"/>
      <c r="Q102" s="16"/>
      <c r="R102" s="22"/>
      <c r="S102" s="16">
        <f>S100-S101</f>
        <v>-77</v>
      </c>
    </row>
    <row r="103" spans="1:19" ht="13.5" thickBot="1">
      <c r="A103" s="138"/>
      <c r="B103" s="93" t="s">
        <v>5</v>
      </c>
      <c r="C103" s="19">
        <f aca="true" t="shared" si="56" ref="C103:L103">C102/C101</f>
        <v>-0.6</v>
      </c>
      <c r="D103" s="19">
        <f t="shared" si="56"/>
        <v>-0.75</v>
      </c>
      <c r="E103" s="19">
        <f t="shared" si="56"/>
        <v>-0.4444444444444444</v>
      </c>
      <c r="F103" s="19">
        <f t="shared" si="56"/>
        <v>-0.058823529411764705</v>
      </c>
      <c r="G103" s="19">
        <f t="shared" si="56"/>
        <v>-0.4</v>
      </c>
      <c r="H103" s="19">
        <f t="shared" si="56"/>
        <v>-1</v>
      </c>
      <c r="I103" s="19">
        <f t="shared" si="56"/>
        <v>-0.5555555555555556</v>
      </c>
      <c r="J103" s="19">
        <f t="shared" si="56"/>
        <v>-0.3181818181818182</v>
      </c>
      <c r="K103" s="19">
        <f t="shared" si="56"/>
        <v>-0.23809523809523808</v>
      </c>
      <c r="L103" s="19">
        <f t="shared" si="56"/>
        <v>-0.5</v>
      </c>
      <c r="M103" s="19"/>
      <c r="N103" s="32"/>
      <c r="O103" s="19"/>
      <c r="P103" s="19"/>
      <c r="Q103" s="19"/>
      <c r="R103" s="31"/>
      <c r="S103" s="19">
        <f>S102/S101</f>
        <v>-0.46107784431137727</v>
      </c>
    </row>
    <row r="104" spans="1:19" ht="12.75">
      <c r="A104" s="139"/>
      <c r="B104" s="91">
        <v>2015</v>
      </c>
      <c r="C104" s="16">
        <v>155</v>
      </c>
      <c r="D104" s="22">
        <v>93</v>
      </c>
      <c r="E104" s="16">
        <v>82</v>
      </c>
      <c r="F104" s="16">
        <v>72</v>
      </c>
      <c r="G104" s="22">
        <v>36</v>
      </c>
      <c r="H104" s="16">
        <v>33</v>
      </c>
      <c r="I104" s="22">
        <v>100</v>
      </c>
      <c r="J104" s="16">
        <v>86</v>
      </c>
      <c r="K104" s="16">
        <v>94</v>
      </c>
      <c r="L104" s="22">
        <v>41</v>
      </c>
      <c r="M104" s="16" t="s">
        <v>0</v>
      </c>
      <c r="N104" s="30"/>
      <c r="O104" s="16"/>
      <c r="P104" s="16"/>
      <c r="Q104" s="16"/>
      <c r="R104" s="22"/>
      <c r="S104" s="16">
        <f>C104+D104+E104+F104+G104+H104+I104+J104+K104+L104</f>
        <v>792</v>
      </c>
    </row>
    <row r="105" spans="1:19" ht="12.75">
      <c r="A105" s="140" t="s">
        <v>277</v>
      </c>
      <c r="B105" s="91">
        <v>2014</v>
      </c>
      <c r="C105" s="16">
        <v>212</v>
      </c>
      <c r="D105" s="22">
        <v>113</v>
      </c>
      <c r="E105" s="16">
        <v>69</v>
      </c>
      <c r="F105" s="16">
        <v>123</v>
      </c>
      <c r="G105" s="22">
        <v>58</v>
      </c>
      <c r="H105" s="16">
        <v>27</v>
      </c>
      <c r="I105" s="22">
        <v>167</v>
      </c>
      <c r="J105" s="16">
        <v>126</v>
      </c>
      <c r="K105" s="16">
        <v>118</v>
      </c>
      <c r="L105" s="22">
        <v>71</v>
      </c>
      <c r="M105" s="16" t="s">
        <v>0</v>
      </c>
      <c r="N105" s="30"/>
      <c r="O105" s="16"/>
      <c r="P105" s="16"/>
      <c r="Q105" s="16"/>
      <c r="R105" s="22"/>
      <c r="S105" s="16">
        <f>C105+D105+E105+F105+G105+H105+I105+J105+K105+L105</f>
        <v>1084</v>
      </c>
    </row>
    <row r="106" spans="1:19" ht="12.75">
      <c r="A106" s="139"/>
      <c r="B106" s="92" t="s">
        <v>204</v>
      </c>
      <c r="C106" s="16">
        <f aca="true" t="shared" si="57" ref="C106:L106">C104-C105</f>
        <v>-57</v>
      </c>
      <c r="D106" s="22">
        <f t="shared" si="57"/>
        <v>-20</v>
      </c>
      <c r="E106" s="16">
        <f t="shared" si="57"/>
        <v>13</v>
      </c>
      <c r="F106" s="16">
        <f t="shared" si="57"/>
        <v>-51</v>
      </c>
      <c r="G106" s="22">
        <f t="shared" si="57"/>
        <v>-22</v>
      </c>
      <c r="H106" s="16">
        <f t="shared" si="57"/>
        <v>6</v>
      </c>
      <c r="I106" s="22">
        <f t="shared" si="57"/>
        <v>-67</v>
      </c>
      <c r="J106" s="16">
        <f t="shared" si="57"/>
        <v>-40</v>
      </c>
      <c r="K106" s="16">
        <f t="shared" si="57"/>
        <v>-24</v>
      </c>
      <c r="L106" s="22">
        <f t="shared" si="57"/>
        <v>-30</v>
      </c>
      <c r="M106" s="16"/>
      <c r="N106" s="30"/>
      <c r="O106" s="16"/>
      <c r="P106" s="16"/>
      <c r="Q106" s="16"/>
      <c r="R106" s="22"/>
      <c r="S106" s="16">
        <f>S104-S105</f>
        <v>-292</v>
      </c>
    </row>
    <row r="107" spans="1:19" ht="13.5" thickBot="1">
      <c r="A107" s="138"/>
      <c r="B107" s="93" t="s">
        <v>5</v>
      </c>
      <c r="C107" s="19">
        <f aca="true" t="shared" si="58" ref="C107:L107">C106/C105</f>
        <v>-0.2688679245283019</v>
      </c>
      <c r="D107" s="31">
        <f t="shared" si="58"/>
        <v>-0.17699115044247787</v>
      </c>
      <c r="E107" s="19">
        <f t="shared" si="58"/>
        <v>0.18840579710144928</v>
      </c>
      <c r="F107" s="19">
        <f t="shared" si="58"/>
        <v>-0.4146341463414634</v>
      </c>
      <c r="G107" s="31">
        <f t="shared" si="58"/>
        <v>-0.3793103448275862</v>
      </c>
      <c r="H107" s="19">
        <f t="shared" si="58"/>
        <v>0.2222222222222222</v>
      </c>
      <c r="I107" s="31">
        <f t="shared" si="58"/>
        <v>-0.40119760479041916</v>
      </c>
      <c r="J107" s="19">
        <f t="shared" si="58"/>
        <v>-0.31746031746031744</v>
      </c>
      <c r="K107" s="19">
        <f t="shared" si="58"/>
        <v>-0.2033898305084746</v>
      </c>
      <c r="L107" s="31">
        <f t="shared" si="58"/>
        <v>-0.4225352112676056</v>
      </c>
      <c r="M107" s="19"/>
      <c r="N107" s="32"/>
      <c r="O107" s="19"/>
      <c r="P107" s="19"/>
      <c r="Q107" s="19"/>
      <c r="R107" s="31"/>
      <c r="S107" s="19">
        <f>S106/S105</f>
        <v>-0.2693726937269373</v>
      </c>
    </row>
    <row r="108" spans="1:19" ht="12.75">
      <c r="A108" s="139"/>
      <c r="B108" s="91">
        <v>2015</v>
      </c>
      <c r="C108" s="16">
        <v>265</v>
      </c>
      <c r="D108" s="22">
        <v>75</v>
      </c>
      <c r="E108" s="16">
        <v>230</v>
      </c>
      <c r="F108" s="16">
        <v>116</v>
      </c>
      <c r="G108" s="22">
        <v>70</v>
      </c>
      <c r="H108" s="16">
        <v>23</v>
      </c>
      <c r="I108" s="22">
        <v>343</v>
      </c>
      <c r="J108" s="16">
        <v>244</v>
      </c>
      <c r="K108" s="16">
        <v>120</v>
      </c>
      <c r="L108" s="22">
        <v>89</v>
      </c>
      <c r="M108" s="16"/>
      <c r="N108" s="30"/>
      <c r="O108" s="16"/>
      <c r="P108" s="16"/>
      <c r="Q108" s="16"/>
      <c r="R108" s="22"/>
      <c r="S108" s="16">
        <f>C108+D108+E108+F108+G108+H108+I108+J108+K108+L108</f>
        <v>1575</v>
      </c>
    </row>
    <row r="109" spans="1:19" ht="12.75">
      <c r="A109" s="137" t="s">
        <v>278</v>
      </c>
      <c r="B109" s="91">
        <v>2014</v>
      </c>
      <c r="C109" s="16">
        <v>472</v>
      </c>
      <c r="D109" s="22">
        <v>92</v>
      </c>
      <c r="E109" s="16">
        <v>283</v>
      </c>
      <c r="F109" s="16">
        <v>201</v>
      </c>
      <c r="G109" s="22">
        <v>77</v>
      </c>
      <c r="H109" s="16">
        <v>40</v>
      </c>
      <c r="I109" s="22">
        <v>415</v>
      </c>
      <c r="J109" s="16">
        <v>250</v>
      </c>
      <c r="K109" s="16">
        <v>86</v>
      </c>
      <c r="L109" s="22">
        <v>132</v>
      </c>
      <c r="M109" s="16"/>
      <c r="N109" s="30"/>
      <c r="O109" s="16"/>
      <c r="P109" s="16"/>
      <c r="Q109" s="16"/>
      <c r="R109" s="22"/>
      <c r="S109" s="16">
        <f>C109+D109+E109+F109+G109+H109+I109+J109+K109+L109</f>
        <v>2048</v>
      </c>
    </row>
    <row r="110" spans="1:19" ht="12.75">
      <c r="A110" s="137" t="s">
        <v>279</v>
      </c>
      <c r="B110" s="92" t="s">
        <v>204</v>
      </c>
      <c r="C110" s="16">
        <f aca="true" t="shared" si="59" ref="C110:L110">C108-C109</f>
        <v>-207</v>
      </c>
      <c r="D110" s="22">
        <f t="shared" si="59"/>
        <v>-17</v>
      </c>
      <c r="E110" s="16">
        <f t="shared" si="59"/>
        <v>-53</v>
      </c>
      <c r="F110" s="16">
        <f t="shared" si="59"/>
        <v>-85</v>
      </c>
      <c r="G110" s="22">
        <f t="shared" si="59"/>
        <v>-7</v>
      </c>
      <c r="H110" s="16">
        <f t="shared" si="59"/>
        <v>-17</v>
      </c>
      <c r="I110" s="22">
        <f t="shared" si="59"/>
        <v>-72</v>
      </c>
      <c r="J110" s="16">
        <f t="shared" si="59"/>
        <v>-6</v>
      </c>
      <c r="K110" s="16">
        <f t="shared" si="59"/>
        <v>34</v>
      </c>
      <c r="L110" s="22">
        <f t="shared" si="59"/>
        <v>-43</v>
      </c>
      <c r="M110" s="16"/>
      <c r="N110" s="30"/>
      <c r="O110" s="16"/>
      <c r="P110" s="16"/>
      <c r="Q110" s="16"/>
      <c r="R110" s="22"/>
      <c r="S110" s="16">
        <f>S108-S109</f>
        <v>-473</v>
      </c>
    </row>
    <row r="111" spans="1:19" ht="13.5" thickBot="1">
      <c r="A111" s="138"/>
      <c r="B111" s="93" t="s">
        <v>5</v>
      </c>
      <c r="C111" s="19">
        <f aca="true" t="shared" si="60" ref="C111:L111">C110/C109</f>
        <v>-0.4385593220338983</v>
      </c>
      <c r="D111" s="31">
        <f t="shared" si="60"/>
        <v>-0.18478260869565216</v>
      </c>
      <c r="E111" s="19">
        <f t="shared" si="60"/>
        <v>-0.1872791519434629</v>
      </c>
      <c r="F111" s="19">
        <f t="shared" si="60"/>
        <v>-0.4228855721393035</v>
      </c>
      <c r="G111" s="31">
        <f t="shared" si="60"/>
        <v>-0.09090909090909091</v>
      </c>
      <c r="H111" s="19">
        <f t="shared" si="60"/>
        <v>-0.425</v>
      </c>
      <c r="I111" s="31">
        <f t="shared" si="60"/>
        <v>-0.17349397590361446</v>
      </c>
      <c r="J111" s="19">
        <f t="shared" si="60"/>
        <v>-0.024</v>
      </c>
      <c r="K111" s="19">
        <f t="shared" si="60"/>
        <v>0.3953488372093023</v>
      </c>
      <c r="L111" s="31">
        <f t="shared" si="60"/>
        <v>-0.32575757575757575</v>
      </c>
      <c r="M111" s="19"/>
      <c r="N111" s="32"/>
      <c r="O111" s="19"/>
      <c r="P111" s="19"/>
      <c r="Q111" s="19"/>
      <c r="R111" s="31"/>
      <c r="S111" s="19">
        <f>S110/S109</f>
        <v>-0.23095703125</v>
      </c>
    </row>
    <row r="112" spans="1:19" ht="12.75">
      <c r="A112" s="139" t="s">
        <v>0</v>
      </c>
      <c r="B112" s="91">
        <v>2015</v>
      </c>
      <c r="C112" s="16">
        <v>46</v>
      </c>
      <c r="D112" s="22">
        <v>22</v>
      </c>
      <c r="E112" s="16">
        <v>28</v>
      </c>
      <c r="F112" s="16">
        <v>5</v>
      </c>
      <c r="G112" s="22">
        <v>10</v>
      </c>
      <c r="H112" s="16">
        <v>7</v>
      </c>
      <c r="I112" s="22">
        <v>28</v>
      </c>
      <c r="J112" s="16">
        <v>73</v>
      </c>
      <c r="K112" s="16">
        <v>28</v>
      </c>
      <c r="L112" s="22">
        <v>3</v>
      </c>
      <c r="M112" s="16"/>
      <c r="N112" s="30"/>
      <c r="O112" s="16"/>
      <c r="P112" s="16"/>
      <c r="Q112" s="16"/>
      <c r="R112" s="22"/>
      <c r="S112" s="16">
        <f>C112+D112+E112+F112+G112+H112+I112+J112+K112+L112</f>
        <v>250</v>
      </c>
    </row>
    <row r="113" spans="1:19" ht="12.75">
      <c r="A113" s="137" t="s">
        <v>280</v>
      </c>
      <c r="B113" s="91">
        <v>2014</v>
      </c>
      <c r="C113" s="16">
        <v>63</v>
      </c>
      <c r="D113" s="22">
        <v>10</v>
      </c>
      <c r="E113" s="16">
        <v>38</v>
      </c>
      <c r="F113" s="16">
        <v>8</v>
      </c>
      <c r="G113" s="22">
        <v>6</v>
      </c>
      <c r="H113" s="16">
        <v>2</v>
      </c>
      <c r="I113" s="22">
        <v>33</v>
      </c>
      <c r="J113" s="16">
        <v>60</v>
      </c>
      <c r="K113" s="16">
        <v>19</v>
      </c>
      <c r="L113" s="22">
        <v>12</v>
      </c>
      <c r="M113" s="16"/>
      <c r="N113" s="30"/>
      <c r="O113" s="16"/>
      <c r="P113" s="16"/>
      <c r="Q113" s="16"/>
      <c r="R113" s="22"/>
      <c r="S113" s="16">
        <f>C113+D113+E113+F113+G113+H113+I113+J113+K113+L113</f>
        <v>251</v>
      </c>
    </row>
    <row r="114" spans="1:19" ht="12.75">
      <c r="A114" s="137" t="s">
        <v>281</v>
      </c>
      <c r="B114" s="92" t="s">
        <v>204</v>
      </c>
      <c r="C114" s="16">
        <f aca="true" t="shared" si="61" ref="C114:L114">C112-C113</f>
        <v>-17</v>
      </c>
      <c r="D114" s="22">
        <f t="shared" si="61"/>
        <v>12</v>
      </c>
      <c r="E114" s="16">
        <f t="shared" si="61"/>
        <v>-10</v>
      </c>
      <c r="F114" s="16">
        <f t="shared" si="61"/>
        <v>-3</v>
      </c>
      <c r="G114" s="22">
        <f t="shared" si="61"/>
        <v>4</v>
      </c>
      <c r="H114" s="16">
        <f t="shared" si="61"/>
        <v>5</v>
      </c>
      <c r="I114" s="22">
        <f t="shared" si="61"/>
        <v>-5</v>
      </c>
      <c r="J114" s="34">
        <f t="shared" si="61"/>
        <v>13</v>
      </c>
      <c r="K114" s="16">
        <f t="shared" si="61"/>
        <v>9</v>
      </c>
      <c r="L114" s="22">
        <f t="shared" si="61"/>
        <v>-9</v>
      </c>
      <c r="M114" s="16"/>
      <c r="N114" s="30"/>
      <c r="O114" s="16"/>
      <c r="P114" s="16"/>
      <c r="Q114" s="16"/>
      <c r="R114" s="22"/>
      <c r="S114" s="16">
        <f>S112-S113</f>
        <v>-1</v>
      </c>
    </row>
    <row r="115" spans="1:19" ht="13.5" thickBot="1">
      <c r="A115" s="138"/>
      <c r="B115" s="93" t="s">
        <v>5</v>
      </c>
      <c r="C115" s="19">
        <f aca="true" t="shared" si="62" ref="C115:K115">C114/C113</f>
        <v>-0.2698412698412698</v>
      </c>
      <c r="D115" s="31">
        <f t="shared" si="62"/>
        <v>1.2</v>
      </c>
      <c r="E115" s="19">
        <f t="shared" si="62"/>
        <v>-0.2631578947368421</v>
      </c>
      <c r="F115" s="19">
        <f t="shared" si="62"/>
        <v>-0.375</v>
      </c>
      <c r="G115" s="19">
        <f t="shared" si="62"/>
        <v>0.6666666666666666</v>
      </c>
      <c r="H115" s="19">
        <f t="shared" si="62"/>
        <v>2.5</v>
      </c>
      <c r="I115" s="31">
        <f t="shared" si="62"/>
        <v>-0.15151515151515152</v>
      </c>
      <c r="J115" s="19">
        <f t="shared" si="62"/>
        <v>0.21666666666666667</v>
      </c>
      <c r="K115" s="19">
        <f t="shared" si="62"/>
        <v>0.47368421052631576</v>
      </c>
      <c r="L115" s="19">
        <f>L114/L113</f>
        <v>-0.75</v>
      </c>
      <c r="M115" s="19"/>
      <c r="N115" s="32"/>
      <c r="O115" s="19"/>
      <c r="P115" s="19"/>
      <c r="Q115" s="19"/>
      <c r="R115" s="31"/>
      <c r="S115" s="19">
        <f>S114/S113</f>
        <v>-0.00398406374501992</v>
      </c>
    </row>
    <row r="116" spans="1:19" ht="12.75">
      <c r="A116" s="288"/>
      <c r="B116" s="282"/>
      <c r="C116" s="284"/>
      <c r="D116" s="284"/>
      <c r="E116" s="284"/>
      <c r="F116" s="284"/>
      <c r="G116" s="284"/>
      <c r="H116" s="284"/>
      <c r="I116" s="284"/>
      <c r="J116" s="284"/>
      <c r="K116" s="284"/>
      <c r="L116" s="284"/>
      <c r="M116" s="284"/>
      <c r="N116" s="284"/>
      <c r="O116" s="284"/>
      <c r="P116" s="284"/>
      <c r="Q116" s="284"/>
      <c r="R116" s="284"/>
      <c r="S116" s="284"/>
    </row>
    <row r="117" spans="1:19" ht="13.5" thickBot="1">
      <c r="A117" s="141" t="s">
        <v>284</v>
      </c>
      <c r="B117" s="21"/>
      <c r="C117" s="21"/>
      <c r="D117" s="21"/>
      <c r="E117" s="21"/>
      <c r="F117" s="21"/>
      <c r="G117" s="21"/>
      <c r="H117" s="21"/>
      <c r="I117" s="21"/>
      <c r="J117" s="21"/>
      <c r="K117" s="21"/>
      <c r="L117" s="21"/>
      <c r="M117" s="21"/>
      <c r="N117" s="21"/>
      <c r="O117" s="21"/>
      <c r="P117" s="21"/>
      <c r="Q117" s="21"/>
      <c r="R117" s="21"/>
      <c r="S117" s="21"/>
    </row>
    <row r="118" spans="1:19" ht="21" thickBot="1">
      <c r="A118" s="133"/>
      <c r="B118" s="90"/>
      <c r="C118" s="23" t="s">
        <v>51</v>
      </c>
      <c r="D118" s="24" t="s">
        <v>52</v>
      </c>
      <c r="E118" s="23" t="s">
        <v>53</v>
      </c>
      <c r="F118" s="24" t="s">
        <v>54</v>
      </c>
      <c r="G118" s="26" t="s">
        <v>55</v>
      </c>
      <c r="H118" s="23" t="s">
        <v>56</v>
      </c>
      <c r="I118" s="24" t="s">
        <v>57</v>
      </c>
      <c r="J118" s="39" t="s">
        <v>58</v>
      </c>
      <c r="K118" s="23" t="s">
        <v>59</v>
      </c>
      <c r="L118" s="23" t="s">
        <v>60</v>
      </c>
      <c r="M118" s="23" t="s">
        <v>61</v>
      </c>
      <c r="N118" s="26" t="s">
        <v>62</v>
      </c>
      <c r="O118" s="27"/>
      <c r="P118" s="38"/>
      <c r="Q118" s="38"/>
      <c r="R118" s="38"/>
      <c r="S118" s="28" t="s">
        <v>30</v>
      </c>
    </row>
    <row r="119" spans="1:19" ht="12.75">
      <c r="A119" s="134"/>
      <c r="B119" s="91">
        <v>2015</v>
      </c>
      <c r="C119" s="16">
        <f aca="true" t="shared" si="63" ref="C119:N120">C123+C127+C135+C139+C143+C147+C151</f>
        <v>115</v>
      </c>
      <c r="D119" s="16">
        <f t="shared" si="63"/>
        <v>80</v>
      </c>
      <c r="E119" s="16">
        <f t="shared" si="63"/>
        <v>304</v>
      </c>
      <c r="F119" s="15">
        <f t="shared" si="63"/>
        <v>124</v>
      </c>
      <c r="G119" s="16">
        <f t="shared" si="63"/>
        <v>194</v>
      </c>
      <c r="H119" s="16">
        <f t="shared" si="63"/>
        <v>114</v>
      </c>
      <c r="I119" s="16">
        <f t="shared" si="63"/>
        <v>197</v>
      </c>
      <c r="J119" s="15">
        <f t="shared" si="63"/>
        <v>453</v>
      </c>
      <c r="K119" s="16">
        <f t="shared" si="63"/>
        <v>389</v>
      </c>
      <c r="L119" s="16">
        <f t="shared" si="63"/>
        <v>133</v>
      </c>
      <c r="M119" s="16">
        <f t="shared" si="63"/>
        <v>464</v>
      </c>
      <c r="N119" s="16">
        <f t="shared" si="63"/>
        <v>191</v>
      </c>
      <c r="O119" s="30"/>
      <c r="P119" s="16"/>
      <c r="Q119" s="16"/>
      <c r="R119" s="16"/>
      <c r="S119" s="16">
        <f>S123+S127+S135+S139+S143+S147+S151</f>
        <v>2758</v>
      </c>
    </row>
    <row r="120" spans="1:19" ht="12.75">
      <c r="A120" s="142" t="s">
        <v>40</v>
      </c>
      <c r="B120" s="91">
        <v>2014</v>
      </c>
      <c r="C120" s="16">
        <f t="shared" si="63"/>
        <v>156</v>
      </c>
      <c r="D120" s="16">
        <f t="shared" si="63"/>
        <v>96</v>
      </c>
      <c r="E120" s="16">
        <f t="shared" si="63"/>
        <v>368</v>
      </c>
      <c r="F120" s="15">
        <f t="shared" si="63"/>
        <v>135</v>
      </c>
      <c r="G120" s="34">
        <f t="shared" si="63"/>
        <v>225</v>
      </c>
      <c r="H120" s="16">
        <f t="shared" si="63"/>
        <v>109</v>
      </c>
      <c r="I120" s="16">
        <f t="shared" si="63"/>
        <v>153</v>
      </c>
      <c r="J120" s="15">
        <f t="shared" si="63"/>
        <v>498</v>
      </c>
      <c r="K120" s="16">
        <f t="shared" si="63"/>
        <v>447</v>
      </c>
      <c r="L120" s="16">
        <f t="shared" si="63"/>
        <v>161</v>
      </c>
      <c r="M120" s="16">
        <f t="shared" si="63"/>
        <v>483</v>
      </c>
      <c r="N120" s="16">
        <f t="shared" si="63"/>
        <v>201</v>
      </c>
      <c r="O120" s="30"/>
      <c r="P120" s="16"/>
      <c r="Q120" s="16"/>
      <c r="R120" s="16"/>
      <c r="S120" s="16">
        <f>S124+S128+S136+S140+S144+S148+S152</f>
        <v>3032</v>
      </c>
    </row>
    <row r="121" spans="1:19" ht="12.75">
      <c r="A121" s="134"/>
      <c r="B121" s="92" t="s">
        <v>204</v>
      </c>
      <c r="C121" s="16">
        <f aca="true" t="shared" si="64" ref="C121:S121">C119-C120</f>
        <v>-41</v>
      </c>
      <c r="D121" s="22">
        <f t="shared" si="64"/>
        <v>-16</v>
      </c>
      <c r="E121" s="16">
        <f t="shared" si="64"/>
        <v>-64</v>
      </c>
      <c r="F121" s="22">
        <f t="shared" si="64"/>
        <v>-11</v>
      </c>
      <c r="G121" s="34">
        <f t="shared" si="64"/>
        <v>-31</v>
      </c>
      <c r="H121" s="16">
        <f t="shared" si="64"/>
        <v>5</v>
      </c>
      <c r="I121" s="22">
        <f t="shared" si="64"/>
        <v>44</v>
      </c>
      <c r="J121" s="15">
        <f t="shared" si="64"/>
        <v>-45</v>
      </c>
      <c r="K121" s="16">
        <f>K119-K120</f>
        <v>-58</v>
      </c>
      <c r="L121" s="16">
        <f>L119-L120</f>
        <v>-28</v>
      </c>
      <c r="M121" s="16">
        <f>M119-M120</f>
        <v>-19</v>
      </c>
      <c r="N121" s="16">
        <f>N119-N120</f>
        <v>-10</v>
      </c>
      <c r="O121" s="30"/>
      <c r="P121" s="30"/>
      <c r="Q121" s="30"/>
      <c r="R121" s="30"/>
      <c r="S121" s="16">
        <f t="shared" si="64"/>
        <v>-274</v>
      </c>
    </row>
    <row r="122" spans="1:19" ht="13.5" thickBot="1">
      <c r="A122" s="136"/>
      <c r="B122" s="93" t="s">
        <v>5</v>
      </c>
      <c r="C122" s="19">
        <f aca="true" t="shared" si="65" ref="C122:S122">C121/C120</f>
        <v>-0.26282051282051283</v>
      </c>
      <c r="D122" s="31">
        <f t="shared" si="65"/>
        <v>-0.16666666666666666</v>
      </c>
      <c r="E122" s="19">
        <f t="shared" si="65"/>
        <v>-0.17391304347826086</v>
      </c>
      <c r="F122" s="31">
        <f t="shared" si="65"/>
        <v>-0.08148148148148149</v>
      </c>
      <c r="G122" s="33">
        <f t="shared" si="65"/>
        <v>-0.13777777777777778</v>
      </c>
      <c r="H122" s="19">
        <f t="shared" si="65"/>
        <v>0.045871559633027525</v>
      </c>
      <c r="I122" s="31">
        <f t="shared" si="65"/>
        <v>0.2875816993464052</v>
      </c>
      <c r="J122" s="18">
        <f t="shared" si="65"/>
        <v>-0.09036144578313253</v>
      </c>
      <c r="K122" s="19">
        <f>K121/K120</f>
        <v>-0.1297539149888143</v>
      </c>
      <c r="L122" s="19">
        <f>L121/L120</f>
        <v>-0.17391304347826086</v>
      </c>
      <c r="M122" s="19">
        <f>M121/M120</f>
        <v>-0.039337474120082816</v>
      </c>
      <c r="N122" s="19">
        <f>N121/N120</f>
        <v>-0.04975124378109453</v>
      </c>
      <c r="O122" s="32"/>
      <c r="P122" s="32"/>
      <c r="Q122" s="32"/>
      <c r="R122" s="32"/>
      <c r="S122" s="19">
        <f t="shared" si="65"/>
        <v>-0.09036939313984169</v>
      </c>
    </row>
    <row r="123" spans="1:19" ht="12.75">
      <c r="A123" s="134"/>
      <c r="B123" s="91">
        <v>2015</v>
      </c>
      <c r="C123" s="16">
        <v>3</v>
      </c>
      <c r="D123" s="22">
        <v>9</v>
      </c>
      <c r="E123" s="16">
        <v>2</v>
      </c>
      <c r="F123" s="22">
        <v>2</v>
      </c>
      <c r="G123" s="16">
        <v>5</v>
      </c>
      <c r="H123" s="16">
        <v>0</v>
      </c>
      <c r="I123" s="22">
        <v>0</v>
      </c>
      <c r="J123" s="15">
        <v>8</v>
      </c>
      <c r="K123" s="16">
        <v>7</v>
      </c>
      <c r="L123" s="16">
        <v>3</v>
      </c>
      <c r="M123" s="16">
        <v>4</v>
      </c>
      <c r="N123" s="16">
        <v>2</v>
      </c>
      <c r="O123" s="30"/>
      <c r="P123" s="30"/>
      <c r="Q123" s="30"/>
      <c r="R123" s="30"/>
      <c r="S123" s="16">
        <f>C123+D123+E123+F123+G123+H123+I123+J123+K123+L123+M123+N123+O123</f>
        <v>45</v>
      </c>
    </row>
    <row r="124" spans="1:19" ht="12.75">
      <c r="A124" s="137" t="s">
        <v>271</v>
      </c>
      <c r="B124" s="91">
        <v>2014</v>
      </c>
      <c r="C124" s="16">
        <v>1</v>
      </c>
      <c r="D124" s="22">
        <v>0</v>
      </c>
      <c r="E124" s="16">
        <v>12</v>
      </c>
      <c r="F124" s="22">
        <v>2</v>
      </c>
      <c r="G124" s="34">
        <v>7</v>
      </c>
      <c r="H124" s="16">
        <v>2</v>
      </c>
      <c r="I124" s="22">
        <v>2</v>
      </c>
      <c r="J124" s="15">
        <v>6</v>
      </c>
      <c r="K124" s="16">
        <v>8</v>
      </c>
      <c r="L124" s="16">
        <v>7</v>
      </c>
      <c r="M124" s="16">
        <v>12</v>
      </c>
      <c r="N124" s="16">
        <v>3</v>
      </c>
      <c r="O124" s="30"/>
      <c r="P124" s="30"/>
      <c r="Q124" s="30"/>
      <c r="R124" s="30"/>
      <c r="S124" s="16">
        <f>C124+D124+E124+F124+G124+H124+I124+J124+K124+L124+M124+N124+O124</f>
        <v>62</v>
      </c>
    </row>
    <row r="125" spans="1:19" ht="12.75">
      <c r="A125" s="137" t="s">
        <v>272</v>
      </c>
      <c r="B125" s="92" t="s">
        <v>204</v>
      </c>
      <c r="C125" s="16">
        <f aca="true" t="shared" si="66" ref="C125:S125">C123-C124</f>
        <v>2</v>
      </c>
      <c r="D125" s="22">
        <f t="shared" si="66"/>
        <v>9</v>
      </c>
      <c r="E125" s="16">
        <f t="shared" si="66"/>
        <v>-10</v>
      </c>
      <c r="F125" s="22">
        <f t="shared" si="66"/>
        <v>0</v>
      </c>
      <c r="G125" s="34">
        <f t="shared" si="66"/>
        <v>-2</v>
      </c>
      <c r="H125" s="16">
        <f t="shared" si="66"/>
        <v>-2</v>
      </c>
      <c r="I125" s="34">
        <f t="shared" si="66"/>
        <v>-2</v>
      </c>
      <c r="J125" s="22">
        <f t="shared" si="66"/>
        <v>2</v>
      </c>
      <c r="K125" s="16">
        <f>K123-K124</f>
        <v>-1</v>
      </c>
      <c r="L125" s="16">
        <f>L123-L124</f>
        <v>-4</v>
      </c>
      <c r="M125" s="16">
        <f>M123-M124</f>
        <v>-8</v>
      </c>
      <c r="N125" s="16">
        <f>N123-N124</f>
        <v>-1</v>
      </c>
      <c r="O125" s="30"/>
      <c r="P125" s="30"/>
      <c r="Q125" s="30"/>
      <c r="R125" s="30"/>
      <c r="S125" s="16">
        <f t="shared" si="66"/>
        <v>-17</v>
      </c>
    </row>
    <row r="126" spans="1:19" ht="13.5" thickBot="1">
      <c r="A126" s="138" t="s">
        <v>0</v>
      </c>
      <c r="B126" s="93" t="s">
        <v>5</v>
      </c>
      <c r="C126" s="19">
        <f aca="true" t="shared" si="67" ref="C126:M126">C125/C124</f>
        <v>2</v>
      </c>
      <c r="D126" s="19">
        <v>0</v>
      </c>
      <c r="E126" s="19">
        <f t="shared" si="67"/>
        <v>-0.8333333333333334</v>
      </c>
      <c r="F126" s="19">
        <f t="shared" si="67"/>
        <v>0</v>
      </c>
      <c r="G126" s="19">
        <f t="shared" si="67"/>
        <v>-0.2857142857142857</v>
      </c>
      <c r="H126" s="19">
        <f t="shared" si="67"/>
        <v>-1</v>
      </c>
      <c r="I126" s="19">
        <f t="shared" si="67"/>
        <v>-1</v>
      </c>
      <c r="J126" s="19">
        <f t="shared" si="67"/>
        <v>0.3333333333333333</v>
      </c>
      <c r="K126" s="19">
        <f t="shared" si="67"/>
        <v>-0.125</v>
      </c>
      <c r="L126" s="19">
        <f t="shared" si="67"/>
        <v>-0.5714285714285714</v>
      </c>
      <c r="M126" s="19">
        <f t="shared" si="67"/>
        <v>-0.6666666666666666</v>
      </c>
      <c r="N126" s="19">
        <f>N125/N124</f>
        <v>-0.3333333333333333</v>
      </c>
      <c r="O126" s="32"/>
      <c r="P126" s="32"/>
      <c r="Q126" s="32"/>
      <c r="R126" s="32"/>
      <c r="S126" s="19">
        <f>S125/S124</f>
        <v>-0.27419354838709675</v>
      </c>
    </row>
    <row r="127" spans="1:19" ht="12.75">
      <c r="A127" s="139"/>
      <c r="B127" s="91">
        <v>2015</v>
      </c>
      <c r="C127" s="16">
        <v>1</v>
      </c>
      <c r="D127" s="22">
        <v>0</v>
      </c>
      <c r="E127" s="16">
        <v>1</v>
      </c>
      <c r="F127" s="22">
        <v>0</v>
      </c>
      <c r="G127" s="16">
        <v>0</v>
      </c>
      <c r="H127" s="16">
        <v>0</v>
      </c>
      <c r="I127" s="22">
        <v>0</v>
      </c>
      <c r="J127" s="15">
        <v>4</v>
      </c>
      <c r="K127" s="16">
        <v>3</v>
      </c>
      <c r="L127" s="16">
        <v>0</v>
      </c>
      <c r="M127" s="16">
        <v>1</v>
      </c>
      <c r="N127" s="16">
        <v>1</v>
      </c>
      <c r="O127" s="30"/>
      <c r="P127" s="30"/>
      <c r="Q127" s="30"/>
      <c r="R127" s="30"/>
      <c r="S127" s="16">
        <f>C127+D127+E127+F127+G127+H127+I127+J127+K127+L127+M127+N127+O127</f>
        <v>11</v>
      </c>
    </row>
    <row r="128" spans="1:19" ht="12.75">
      <c r="A128" s="137" t="s">
        <v>273</v>
      </c>
      <c r="B128" s="91">
        <v>2014</v>
      </c>
      <c r="C128" s="16">
        <v>0</v>
      </c>
      <c r="D128" s="22">
        <v>0</v>
      </c>
      <c r="E128" s="16">
        <v>2</v>
      </c>
      <c r="F128" s="22">
        <v>0</v>
      </c>
      <c r="G128" s="34">
        <v>0</v>
      </c>
      <c r="H128" s="16">
        <v>0</v>
      </c>
      <c r="I128" s="22">
        <v>2</v>
      </c>
      <c r="J128" s="15">
        <v>2</v>
      </c>
      <c r="K128" s="16">
        <v>2</v>
      </c>
      <c r="L128" s="16">
        <v>0</v>
      </c>
      <c r="M128" s="16">
        <v>2</v>
      </c>
      <c r="N128" s="16">
        <v>1</v>
      </c>
      <c r="O128" s="30"/>
      <c r="P128" s="30"/>
      <c r="Q128" s="30"/>
      <c r="R128" s="30"/>
      <c r="S128" s="16">
        <f>C128+D128+E128+F128+G128+H128+I128+J128+K128+L128+M128+N128+O128</f>
        <v>11</v>
      </c>
    </row>
    <row r="129" spans="1:19" ht="12.75">
      <c r="A129" s="137" t="s">
        <v>274</v>
      </c>
      <c r="B129" s="92" t="s">
        <v>204</v>
      </c>
      <c r="C129" s="16">
        <f aca="true" t="shared" si="68" ref="C129:S129">C127-C128</f>
        <v>1</v>
      </c>
      <c r="D129" s="22">
        <f t="shared" si="68"/>
        <v>0</v>
      </c>
      <c r="E129" s="16">
        <f t="shared" si="68"/>
        <v>-1</v>
      </c>
      <c r="F129" s="22">
        <f t="shared" si="68"/>
        <v>0</v>
      </c>
      <c r="G129" s="34">
        <f t="shared" si="68"/>
        <v>0</v>
      </c>
      <c r="H129" s="16">
        <f t="shared" si="68"/>
        <v>0</v>
      </c>
      <c r="I129" s="22">
        <f t="shared" si="68"/>
        <v>-2</v>
      </c>
      <c r="J129" s="15">
        <f t="shared" si="68"/>
        <v>2</v>
      </c>
      <c r="K129" s="16">
        <f>K127-K128</f>
        <v>1</v>
      </c>
      <c r="L129" s="16">
        <f>L127-L128</f>
        <v>0</v>
      </c>
      <c r="M129" s="16">
        <f>M127-M128</f>
        <v>-1</v>
      </c>
      <c r="N129" s="16">
        <f>N127-N128</f>
        <v>0</v>
      </c>
      <c r="O129" s="30"/>
      <c r="P129" s="30"/>
      <c r="Q129" s="30"/>
      <c r="R129" s="30"/>
      <c r="S129" s="16">
        <f t="shared" si="68"/>
        <v>0</v>
      </c>
    </row>
    <row r="130" spans="1:19" ht="13.5" thickBot="1">
      <c r="A130" s="138"/>
      <c r="B130" s="93" t="s">
        <v>5</v>
      </c>
      <c r="C130" s="19">
        <v>0</v>
      </c>
      <c r="D130" s="19">
        <v>0</v>
      </c>
      <c r="E130" s="19">
        <v>0</v>
      </c>
      <c r="F130" s="19">
        <v>0</v>
      </c>
      <c r="G130" s="19">
        <v>0</v>
      </c>
      <c r="H130" s="19">
        <v>0</v>
      </c>
      <c r="I130" s="19">
        <v>0</v>
      </c>
      <c r="J130" s="19">
        <v>0</v>
      </c>
      <c r="K130" s="19">
        <v>0</v>
      </c>
      <c r="L130" s="19">
        <v>0</v>
      </c>
      <c r="M130" s="19">
        <v>0</v>
      </c>
      <c r="N130" s="19">
        <v>0</v>
      </c>
      <c r="O130" s="32"/>
      <c r="P130" s="19"/>
      <c r="Q130" s="19"/>
      <c r="R130" s="19"/>
      <c r="S130" s="19">
        <f>S129/S128</f>
        <v>0</v>
      </c>
    </row>
    <row r="131" spans="1:19" ht="12.75">
      <c r="A131" s="139"/>
      <c r="B131" s="91">
        <v>2015</v>
      </c>
      <c r="C131" s="16">
        <v>0</v>
      </c>
      <c r="D131" s="22">
        <v>0</v>
      </c>
      <c r="E131" s="16">
        <v>0</v>
      </c>
      <c r="F131" s="22">
        <v>0</v>
      </c>
      <c r="G131" s="16">
        <v>0</v>
      </c>
      <c r="H131" s="16">
        <v>0</v>
      </c>
      <c r="I131" s="22">
        <v>0</v>
      </c>
      <c r="J131" s="15">
        <v>0</v>
      </c>
      <c r="K131" s="16">
        <v>0</v>
      </c>
      <c r="L131" s="16">
        <v>0</v>
      </c>
      <c r="M131" s="16">
        <v>0</v>
      </c>
      <c r="N131" s="16">
        <v>0</v>
      </c>
      <c r="O131" s="30"/>
      <c r="P131" s="30"/>
      <c r="Q131" s="30"/>
      <c r="R131" s="30"/>
      <c r="S131" s="16">
        <f>C131+D131+E131+F131+G131+H131+I131+J131+K131+L131+M131+N131+O131</f>
        <v>0</v>
      </c>
    </row>
    <row r="132" spans="1:19" ht="12.75">
      <c r="A132" s="137" t="s">
        <v>333</v>
      </c>
      <c r="B132" s="91">
        <v>2014</v>
      </c>
      <c r="C132" s="16">
        <v>0</v>
      </c>
      <c r="D132" s="22">
        <v>0</v>
      </c>
      <c r="E132" s="16">
        <v>0</v>
      </c>
      <c r="F132" s="22">
        <v>0</v>
      </c>
      <c r="G132" s="34">
        <v>0</v>
      </c>
      <c r="H132" s="16">
        <v>0</v>
      </c>
      <c r="I132" s="22">
        <v>0</v>
      </c>
      <c r="J132" s="15">
        <v>0</v>
      </c>
      <c r="K132" s="16">
        <v>0</v>
      </c>
      <c r="L132" s="16">
        <v>0</v>
      </c>
      <c r="M132" s="16">
        <v>0</v>
      </c>
      <c r="N132" s="16">
        <v>0</v>
      </c>
      <c r="O132" s="30"/>
      <c r="P132" s="30"/>
      <c r="Q132" s="30"/>
      <c r="R132" s="30"/>
      <c r="S132" s="16">
        <f>C132+D132+E132+F132+G132+H132+I132+J132+K132+L132+M132+N132+O132</f>
        <v>0</v>
      </c>
    </row>
    <row r="133" spans="1:19" ht="12.75">
      <c r="A133" s="287" t="s">
        <v>334</v>
      </c>
      <c r="B133" s="92" t="s">
        <v>204</v>
      </c>
      <c r="C133" s="16">
        <f aca="true" t="shared" si="69" ref="C133:J133">C131-C132</f>
        <v>0</v>
      </c>
      <c r="D133" s="22">
        <f t="shared" si="69"/>
        <v>0</v>
      </c>
      <c r="E133" s="16">
        <f t="shared" si="69"/>
        <v>0</v>
      </c>
      <c r="F133" s="22">
        <f t="shared" si="69"/>
        <v>0</v>
      </c>
      <c r="G133" s="34">
        <f t="shared" si="69"/>
        <v>0</v>
      </c>
      <c r="H133" s="16">
        <f t="shared" si="69"/>
        <v>0</v>
      </c>
      <c r="I133" s="22">
        <f t="shared" si="69"/>
        <v>0</v>
      </c>
      <c r="J133" s="15">
        <f t="shared" si="69"/>
        <v>0</v>
      </c>
      <c r="K133" s="16">
        <f>K131-K132</f>
        <v>0</v>
      </c>
      <c r="L133" s="16">
        <f>L131-L132</f>
        <v>0</v>
      </c>
      <c r="M133" s="16">
        <f>M131-M132</f>
        <v>0</v>
      </c>
      <c r="N133" s="16">
        <f>N131-N132</f>
        <v>0</v>
      </c>
      <c r="O133" s="30"/>
      <c r="P133" s="30"/>
      <c r="Q133" s="30"/>
      <c r="R133" s="30"/>
      <c r="S133" s="16">
        <f>S131-S132</f>
        <v>0</v>
      </c>
    </row>
    <row r="134" spans="1:19" ht="13.5" thickBot="1">
      <c r="A134" s="138"/>
      <c r="B134" s="93" t="s">
        <v>5</v>
      </c>
      <c r="C134" s="19">
        <v>0</v>
      </c>
      <c r="D134" s="19">
        <v>0</v>
      </c>
      <c r="E134" s="19">
        <v>0</v>
      </c>
      <c r="F134" s="19">
        <v>0</v>
      </c>
      <c r="G134" s="19">
        <v>0</v>
      </c>
      <c r="H134" s="19">
        <v>0</v>
      </c>
      <c r="I134" s="19">
        <v>0</v>
      </c>
      <c r="J134" s="19">
        <v>0</v>
      </c>
      <c r="K134" s="19">
        <v>0</v>
      </c>
      <c r="L134" s="19">
        <v>0</v>
      </c>
      <c r="M134" s="19">
        <v>0</v>
      </c>
      <c r="N134" s="19">
        <v>0</v>
      </c>
      <c r="O134" s="32"/>
      <c r="P134" s="32"/>
      <c r="Q134" s="32"/>
      <c r="R134" s="32"/>
      <c r="S134" s="19">
        <v>0</v>
      </c>
    </row>
    <row r="135" spans="1:19" ht="12.75">
      <c r="A135" s="139"/>
      <c r="B135" s="91">
        <v>2015</v>
      </c>
      <c r="C135" s="16">
        <v>2</v>
      </c>
      <c r="D135" s="22">
        <v>2</v>
      </c>
      <c r="E135" s="16">
        <v>24</v>
      </c>
      <c r="F135" s="22">
        <v>6</v>
      </c>
      <c r="G135" s="16">
        <v>9</v>
      </c>
      <c r="H135" s="16">
        <v>6</v>
      </c>
      <c r="I135" s="22">
        <v>21</v>
      </c>
      <c r="J135" s="15">
        <v>21</v>
      </c>
      <c r="K135" s="16">
        <v>22</v>
      </c>
      <c r="L135" s="16">
        <v>13</v>
      </c>
      <c r="M135" s="16">
        <v>35</v>
      </c>
      <c r="N135" s="16">
        <v>9</v>
      </c>
      <c r="O135" s="30"/>
      <c r="P135" s="30"/>
      <c r="Q135" s="30"/>
      <c r="R135" s="30"/>
      <c r="S135" s="16">
        <f>C135+D135+E135+F135+G135+H135+I135+J135+K135+L135+M135+N135+O135</f>
        <v>170</v>
      </c>
    </row>
    <row r="136" spans="1:19" ht="12.75">
      <c r="A136" s="137" t="s">
        <v>144</v>
      </c>
      <c r="B136" s="91">
        <v>2014</v>
      </c>
      <c r="C136" s="16">
        <v>6</v>
      </c>
      <c r="D136" s="22">
        <v>5</v>
      </c>
      <c r="E136" s="16">
        <v>40</v>
      </c>
      <c r="F136" s="22">
        <v>19</v>
      </c>
      <c r="G136" s="34">
        <v>20</v>
      </c>
      <c r="H136" s="16">
        <v>12</v>
      </c>
      <c r="I136" s="22">
        <v>11</v>
      </c>
      <c r="J136" s="15">
        <v>62</v>
      </c>
      <c r="K136" s="16">
        <v>25</v>
      </c>
      <c r="L136" s="16">
        <v>6</v>
      </c>
      <c r="M136" s="16">
        <v>76</v>
      </c>
      <c r="N136" s="16">
        <v>24</v>
      </c>
      <c r="O136" s="30"/>
      <c r="P136" s="30"/>
      <c r="Q136" s="30"/>
      <c r="R136" s="30"/>
      <c r="S136" s="16">
        <f>C136+D136+E136+F136+G136+H136+I136+J136+K136+L136+M136+N136+O136</f>
        <v>306</v>
      </c>
    </row>
    <row r="137" spans="1:19" ht="12.75">
      <c r="A137" s="139"/>
      <c r="B137" s="92" t="s">
        <v>204</v>
      </c>
      <c r="C137" s="16">
        <f aca="true" t="shared" si="70" ref="C137:S137">C135-C136</f>
        <v>-4</v>
      </c>
      <c r="D137" s="22">
        <f t="shared" si="70"/>
        <v>-3</v>
      </c>
      <c r="E137" s="16">
        <f t="shared" si="70"/>
        <v>-16</v>
      </c>
      <c r="F137" s="22">
        <f t="shared" si="70"/>
        <v>-13</v>
      </c>
      <c r="G137" s="34">
        <f t="shared" si="70"/>
        <v>-11</v>
      </c>
      <c r="H137" s="16">
        <f t="shared" si="70"/>
        <v>-6</v>
      </c>
      <c r="I137" s="22">
        <f t="shared" si="70"/>
        <v>10</v>
      </c>
      <c r="J137" s="15">
        <f t="shared" si="70"/>
        <v>-41</v>
      </c>
      <c r="K137" s="16">
        <f>K135-K136</f>
        <v>-3</v>
      </c>
      <c r="L137" s="16">
        <f>L135-L136</f>
        <v>7</v>
      </c>
      <c r="M137" s="16">
        <f>M135-M136</f>
        <v>-41</v>
      </c>
      <c r="N137" s="16">
        <f>N135-N136</f>
        <v>-15</v>
      </c>
      <c r="O137" s="30"/>
      <c r="P137" s="30"/>
      <c r="Q137" s="30"/>
      <c r="R137" s="30"/>
      <c r="S137" s="16">
        <f t="shared" si="70"/>
        <v>-136</v>
      </c>
    </row>
    <row r="138" spans="1:19" ht="13.5" thickBot="1">
      <c r="A138" s="138"/>
      <c r="B138" s="93" t="s">
        <v>5</v>
      </c>
      <c r="C138" s="19">
        <f aca="true" t="shared" si="71" ref="C138:L138">C137/C136</f>
        <v>-0.6666666666666666</v>
      </c>
      <c r="D138" s="19">
        <f t="shared" si="71"/>
        <v>-0.6</v>
      </c>
      <c r="E138" s="19">
        <f t="shared" si="71"/>
        <v>-0.4</v>
      </c>
      <c r="F138" s="19">
        <f t="shared" si="71"/>
        <v>-0.6842105263157895</v>
      </c>
      <c r="G138" s="19">
        <f t="shared" si="71"/>
        <v>-0.55</v>
      </c>
      <c r="H138" s="19">
        <f t="shared" si="71"/>
        <v>-0.5</v>
      </c>
      <c r="I138" s="19">
        <f t="shared" si="71"/>
        <v>0.9090909090909091</v>
      </c>
      <c r="J138" s="19">
        <f t="shared" si="71"/>
        <v>-0.6612903225806451</v>
      </c>
      <c r="K138" s="19">
        <f t="shared" si="71"/>
        <v>-0.12</v>
      </c>
      <c r="L138" s="19">
        <f t="shared" si="71"/>
        <v>1.1666666666666667</v>
      </c>
      <c r="M138" s="19">
        <f>M137/M136</f>
        <v>-0.5394736842105263</v>
      </c>
      <c r="N138" s="19">
        <f>N137/N136</f>
        <v>-0.625</v>
      </c>
      <c r="O138" s="32"/>
      <c r="P138" s="32"/>
      <c r="Q138" s="32"/>
      <c r="R138" s="32"/>
      <c r="S138" s="19">
        <f>S137/S136</f>
        <v>-0.4444444444444444</v>
      </c>
    </row>
    <row r="139" spans="1:19" ht="12.75">
      <c r="A139" s="139"/>
      <c r="B139" s="91">
        <v>2015</v>
      </c>
      <c r="C139" s="40">
        <v>20</v>
      </c>
      <c r="D139" s="41">
        <v>17</v>
      </c>
      <c r="E139" s="40">
        <v>30</v>
      </c>
      <c r="F139" s="41">
        <v>15</v>
      </c>
      <c r="G139" s="40">
        <v>14</v>
      </c>
      <c r="H139" s="40">
        <v>16</v>
      </c>
      <c r="I139" s="41">
        <v>44</v>
      </c>
      <c r="J139" s="42">
        <v>56</v>
      </c>
      <c r="K139" s="40">
        <v>24</v>
      </c>
      <c r="L139" s="40">
        <v>24</v>
      </c>
      <c r="M139" s="40">
        <v>34</v>
      </c>
      <c r="N139" s="40">
        <v>24</v>
      </c>
      <c r="O139" s="43"/>
      <c r="P139" s="43"/>
      <c r="Q139" s="43"/>
      <c r="R139" s="43"/>
      <c r="S139" s="40">
        <f>C139+D139+E139+F139+G139+H139+I139+J139+K139+L139+M139+N139+O139</f>
        <v>318</v>
      </c>
    </row>
    <row r="140" spans="1:19" ht="12.75">
      <c r="A140" s="137" t="s">
        <v>275</v>
      </c>
      <c r="B140" s="91">
        <v>2014</v>
      </c>
      <c r="C140" s="16">
        <v>15</v>
      </c>
      <c r="D140" s="22">
        <v>8</v>
      </c>
      <c r="E140" s="16">
        <v>27</v>
      </c>
      <c r="F140" s="22">
        <v>15</v>
      </c>
      <c r="G140" s="34">
        <v>8</v>
      </c>
      <c r="H140" s="16">
        <v>24</v>
      </c>
      <c r="I140" s="22">
        <v>13</v>
      </c>
      <c r="J140" s="15">
        <v>29</v>
      </c>
      <c r="K140" s="16">
        <v>25</v>
      </c>
      <c r="L140" s="16">
        <v>23</v>
      </c>
      <c r="M140" s="16">
        <v>30</v>
      </c>
      <c r="N140" s="16">
        <v>15</v>
      </c>
      <c r="O140" s="30"/>
      <c r="P140" s="30"/>
      <c r="Q140" s="30"/>
      <c r="R140" s="30"/>
      <c r="S140" s="16">
        <f>C140+D140+E140+F140+G140+H140+I140+J140+K140+L140+M140+N140+O140</f>
        <v>232</v>
      </c>
    </row>
    <row r="141" spans="1:19" ht="12.75">
      <c r="A141" s="137" t="s">
        <v>276</v>
      </c>
      <c r="B141" s="92" t="s">
        <v>204</v>
      </c>
      <c r="C141" s="16">
        <f aca="true" t="shared" si="72" ref="C141:S141">C139-C140</f>
        <v>5</v>
      </c>
      <c r="D141" s="22">
        <f t="shared" si="72"/>
        <v>9</v>
      </c>
      <c r="E141" s="16">
        <f t="shared" si="72"/>
        <v>3</v>
      </c>
      <c r="F141" s="22">
        <f t="shared" si="72"/>
        <v>0</v>
      </c>
      <c r="G141" s="34">
        <f t="shared" si="72"/>
        <v>6</v>
      </c>
      <c r="H141" s="16">
        <f t="shared" si="72"/>
        <v>-8</v>
      </c>
      <c r="I141" s="16">
        <f t="shared" si="72"/>
        <v>31</v>
      </c>
      <c r="J141" s="15">
        <f t="shared" si="72"/>
        <v>27</v>
      </c>
      <c r="K141" s="16">
        <f>K139-K140</f>
        <v>-1</v>
      </c>
      <c r="L141" s="16">
        <f>L139-L140</f>
        <v>1</v>
      </c>
      <c r="M141" s="16">
        <f>M139-M140</f>
        <v>4</v>
      </c>
      <c r="N141" s="16">
        <f>N139-N140</f>
        <v>9</v>
      </c>
      <c r="O141" s="30"/>
      <c r="P141" s="16"/>
      <c r="Q141" s="16"/>
      <c r="R141" s="16"/>
      <c r="S141" s="16">
        <f t="shared" si="72"/>
        <v>86</v>
      </c>
    </row>
    <row r="142" spans="1:19" ht="13.5" thickBot="1">
      <c r="A142" s="138"/>
      <c r="B142" s="93" t="s">
        <v>5</v>
      </c>
      <c r="C142" s="19">
        <f aca="true" t="shared" si="73" ref="C142:N142">C141/C140</f>
        <v>0.3333333333333333</v>
      </c>
      <c r="D142" s="19">
        <f t="shared" si="73"/>
        <v>1.125</v>
      </c>
      <c r="E142" s="19">
        <f t="shared" si="73"/>
        <v>0.1111111111111111</v>
      </c>
      <c r="F142" s="19">
        <f t="shared" si="73"/>
        <v>0</v>
      </c>
      <c r="G142" s="19">
        <f t="shared" si="73"/>
        <v>0.75</v>
      </c>
      <c r="H142" s="19">
        <f t="shared" si="73"/>
        <v>-0.3333333333333333</v>
      </c>
      <c r="I142" s="19">
        <f t="shared" si="73"/>
        <v>2.3846153846153846</v>
      </c>
      <c r="J142" s="19">
        <f t="shared" si="73"/>
        <v>0.9310344827586207</v>
      </c>
      <c r="K142" s="19">
        <f t="shared" si="73"/>
        <v>-0.04</v>
      </c>
      <c r="L142" s="19">
        <f t="shared" si="73"/>
        <v>0.043478260869565216</v>
      </c>
      <c r="M142" s="19">
        <f t="shared" si="73"/>
        <v>0.13333333333333333</v>
      </c>
      <c r="N142" s="19">
        <f t="shared" si="73"/>
        <v>0.6</v>
      </c>
      <c r="O142" s="32"/>
      <c r="P142" s="32"/>
      <c r="Q142" s="32"/>
      <c r="R142" s="32"/>
      <c r="S142" s="19">
        <f>S141/S140</f>
        <v>0.3706896551724138</v>
      </c>
    </row>
    <row r="143" spans="1:19" ht="12.75">
      <c r="A143" s="139"/>
      <c r="B143" s="91">
        <v>2015</v>
      </c>
      <c r="C143" s="16">
        <v>23</v>
      </c>
      <c r="D143" s="22">
        <v>23</v>
      </c>
      <c r="E143" s="16">
        <v>69</v>
      </c>
      <c r="F143" s="22">
        <v>45</v>
      </c>
      <c r="G143" s="16">
        <v>27</v>
      </c>
      <c r="H143" s="16">
        <v>28</v>
      </c>
      <c r="I143" s="22">
        <v>31</v>
      </c>
      <c r="J143" s="15">
        <v>58</v>
      </c>
      <c r="K143" s="16">
        <v>61</v>
      </c>
      <c r="L143" s="16">
        <v>15</v>
      </c>
      <c r="M143" s="16">
        <v>87</v>
      </c>
      <c r="N143" s="16">
        <v>42</v>
      </c>
      <c r="O143" s="30"/>
      <c r="P143" s="30"/>
      <c r="Q143" s="30"/>
      <c r="R143" s="30"/>
      <c r="S143" s="16">
        <f>C143+D143+E143+F143+G143+H143+I143+J143+K143+L143+M143+N143+O143</f>
        <v>509</v>
      </c>
    </row>
    <row r="144" spans="1:19" ht="12.75">
      <c r="A144" s="140" t="s">
        <v>277</v>
      </c>
      <c r="B144" s="91">
        <v>2014</v>
      </c>
      <c r="C144" s="16">
        <v>36</v>
      </c>
      <c r="D144" s="22">
        <v>24</v>
      </c>
      <c r="E144" s="16">
        <v>79</v>
      </c>
      <c r="F144" s="22">
        <v>50</v>
      </c>
      <c r="G144" s="34">
        <v>53</v>
      </c>
      <c r="H144" s="16">
        <v>27</v>
      </c>
      <c r="I144" s="22">
        <v>26</v>
      </c>
      <c r="J144" s="15">
        <v>90</v>
      </c>
      <c r="K144" s="16">
        <v>83</v>
      </c>
      <c r="L144" s="16">
        <v>31</v>
      </c>
      <c r="M144" s="16">
        <v>76</v>
      </c>
      <c r="N144" s="16">
        <v>43</v>
      </c>
      <c r="O144" s="30"/>
      <c r="P144" s="30"/>
      <c r="Q144" s="30"/>
      <c r="R144" s="30"/>
      <c r="S144" s="16">
        <f>C144+D144+E144+F144+G144+H144+I144+J144+K144+L144+M144+N144+O144</f>
        <v>618</v>
      </c>
    </row>
    <row r="145" spans="1:19" ht="12.75">
      <c r="A145" s="139"/>
      <c r="B145" s="92" t="s">
        <v>204</v>
      </c>
      <c r="C145" s="16">
        <f aca="true" t="shared" si="74" ref="C145:S145">C143-C144</f>
        <v>-13</v>
      </c>
      <c r="D145" s="22">
        <f t="shared" si="74"/>
        <v>-1</v>
      </c>
      <c r="E145" s="16">
        <f t="shared" si="74"/>
        <v>-10</v>
      </c>
      <c r="F145" s="22">
        <f t="shared" si="74"/>
        <v>-5</v>
      </c>
      <c r="G145" s="34">
        <f t="shared" si="74"/>
        <v>-26</v>
      </c>
      <c r="H145" s="34">
        <f t="shared" si="74"/>
        <v>1</v>
      </c>
      <c r="I145" s="34">
        <f t="shared" si="74"/>
        <v>5</v>
      </c>
      <c r="J145" s="34">
        <f t="shared" si="74"/>
        <v>-32</v>
      </c>
      <c r="K145" s="16">
        <f>K143-K144</f>
        <v>-22</v>
      </c>
      <c r="L145" s="16">
        <f>L143-L144</f>
        <v>-16</v>
      </c>
      <c r="M145" s="16">
        <f>M143-M144</f>
        <v>11</v>
      </c>
      <c r="N145" s="16">
        <f>N143-N144</f>
        <v>-1</v>
      </c>
      <c r="O145" s="30"/>
      <c r="P145" s="30"/>
      <c r="Q145" s="30"/>
      <c r="R145" s="30"/>
      <c r="S145" s="16">
        <f t="shared" si="74"/>
        <v>-109</v>
      </c>
    </row>
    <row r="146" spans="1:19" ht="13.5" thickBot="1">
      <c r="A146" s="138"/>
      <c r="B146" s="93" t="s">
        <v>5</v>
      </c>
      <c r="C146" s="19">
        <f aca="true" t="shared" si="75" ref="C146:S146">C145/C144</f>
        <v>-0.3611111111111111</v>
      </c>
      <c r="D146" s="31">
        <f t="shared" si="75"/>
        <v>-0.041666666666666664</v>
      </c>
      <c r="E146" s="19">
        <f t="shared" si="75"/>
        <v>-0.12658227848101267</v>
      </c>
      <c r="F146" s="31">
        <f t="shared" si="75"/>
        <v>-0.1</v>
      </c>
      <c r="G146" s="33">
        <f t="shared" si="75"/>
        <v>-0.49056603773584906</v>
      </c>
      <c r="H146" s="19">
        <f t="shared" si="75"/>
        <v>0.037037037037037035</v>
      </c>
      <c r="I146" s="31">
        <f t="shared" si="75"/>
        <v>0.19230769230769232</v>
      </c>
      <c r="J146" s="18">
        <f t="shared" si="75"/>
        <v>-0.35555555555555557</v>
      </c>
      <c r="K146" s="19">
        <f>K145/K144</f>
        <v>-0.26506024096385544</v>
      </c>
      <c r="L146" s="19">
        <f>L145/L144</f>
        <v>-0.5161290322580645</v>
      </c>
      <c r="M146" s="19">
        <f>M145/M144</f>
        <v>0.14473684210526316</v>
      </c>
      <c r="N146" s="19">
        <f>N145/N144</f>
        <v>-0.023255813953488372</v>
      </c>
      <c r="O146" s="32"/>
      <c r="P146" s="32"/>
      <c r="Q146" s="32"/>
      <c r="R146" s="32"/>
      <c r="S146" s="19">
        <f t="shared" si="75"/>
        <v>-0.17637540453074432</v>
      </c>
    </row>
    <row r="147" spans="1:19" ht="12.75">
      <c r="A147" s="139"/>
      <c r="B147" s="91">
        <v>2015</v>
      </c>
      <c r="C147" s="16">
        <v>66</v>
      </c>
      <c r="D147" s="22">
        <v>28</v>
      </c>
      <c r="E147" s="16">
        <v>166</v>
      </c>
      <c r="F147" s="22">
        <v>56</v>
      </c>
      <c r="G147" s="16">
        <v>127</v>
      </c>
      <c r="H147" s="16">
        <v>58</v>
      </c>
      <c r="I147" s="22">
        <v>98</v>
      </c>
      <c r="J147" s="15">
        <v>290</v>
      </c>
      <c r="K147" s="16">
        <v>259</v>
      </c>
      <c r="L147" s="16">
        <v>73</v>
      </c>
      <c r="M147" s="16">
        <v>289</v>
      </c>
      <c r="N147" s="16">
        <v>105</v>
      </c>
      <c r="O147" s="30"/>
      <c r="P147" s="30"/>
      <c r="Q147" s="30"/>
      <c r="R147" s="30"/>
      <c r="S147" s="16">
        <f>C147+D147+E147+F147+G147+H147+I147+J147+K147+L147+M147+N147+O147</f>
        <v>1615</v>
      </c>
    </row>
    <row r="148" spans="1:19" ht="12.75">
      <c r="A148" s="137" t="s">
        <v>278</v>
      </c>
      <c r="B148" s="91">
        <v>2014</v>
      </c>
      <c r="C148" s="16">
        <v>97</v>
      </c>
      <c r="D148" s="22">
        <v>55</v>
      </c>
      <c r="E148" s="16">
        <v>197</v>
      </c>
      <c r="F148" s="22">
        <v>45</v>
      </c>
      <c r="G148" s="34">
        <v>122</v>
      </c>
      <c r="H148" s="16">
        <v>43</v>
      </c>
      <c r="I148" s="22">
        <v>97</v>
      </c>
      <c r="J148" s="15">
        <v>292</v>
      </c>
      <c r="K148" s="16">
        <v>288</v>
      </c>
      <c r="L148" s="16">
        <v>93</v>
      </c>
      <c r="M148" s="16">
        <v>274</v>
      </c>
      <c r="N148" s="16">
        <v>111</v>
      </c>
      <c r="O148" s="30"/>
      <c r="P148" s="30"/>
      <c r="Q148" s="30"/>
      <c r="R148" s="30"/>
      <c r="S148" s="16">
        <f>C148+D148+E148+F148+G148+H148+I148+J148+K148+L148+M148+N148+O148</f>
        <v>1714</v>
      </c>
    </row>
    <row r="149" spans="1:19" ht="12.75">
      <c r="A149" s="137" t="s">
        <v>279</v>
      </c>
      <c r="B149" s="92" t="s">
        <v>204</v>
      </c>
      <c r="C149" s="16">
        <f aca="true" t="shared" si="76" ref="C149:S149">C147-C148</f>
        <v>-31</v>
      </c>
      <c r="D149" s="16">
        <f t="shared" si="76"/>
        <v>-27</v>
      </c>
      <c r="E149" s="16">
        <f t="shared" si="76"/>
        <v>-31</v>
      </c>
      <c r="F149" s="22">
        <f t="shared" si="76"/>
        <v>11</v>
      </c>
      <c r="G149" s="34">
        <f t="shared" si="76"/>
        <v>5</v>
      </c>
      <c r="H149" s="16">
        <f t="shared" si="76"/>
        <v>15</v>
      </c>
      <c r="I149" s="22">
        <f t="shared" si="76"/>
        <v>1</v>
      </c>
      <c r="J149" s="15">
        <f t="shared" si="76"/>
        <v>-2</v>
      </c>
      <c r="K149" s="16">
        <f>K147-K148</f>
        <v>-29</v>
      </c>
      <c r="L149" s="16">
        <f>L147-L148</f>
        <v>-20</v>
      </c>
      <c r="M149" s="16">
        <f>M147-M148</f>
        <v>15</v>
      </c>
      <c r="N149" s="16">
        <f>N147-N148</f>
        <v>-6</v>
      </c>
      <c r="O149" s="30"/>
      <c r="P149" s="30"/>
      <c r="Q149" s="30"/>
      <c r="R149" s="30"/>
      <c r="S149" s="16">
        <f t="shared" si="76"/>
        <v>-99</v>
      </c>
    </row>
    <row r="150" spans="1:19" ht="13.5" thickBot="1">
      <c r="A150" s="138"/>
      <c r="B150" s="93" t="s">
        <v>5</v>
      </c>
      <c r="C150" s="19">
        <f aca="true" t="shared" si="77" ref="C150:S150">C149/C148</f>
        <v>-0.31958762886597936</v>
      </c>
      <c r="D150" s="31">
        <f t="shared" si="77"/>
        <v>-0.4909090909090909</v>
      </c>
      <c r="E150" s="19">
        <f t="shared" si="77"/>
        <v>-0.15736040609137056</v>
      </c>
      <c r="F150" s="31">
        <f t="shared" si="77"/>
        <v>0.24444444444444444</v>
      </c>
      <c r="G150" s="33">
        <f t="shared" si="77"/>
        <v>0.040983606557377046</v>
      </c>
      <c r="H150" s="19">
        <f t="shared" si="77"/>
        <v>0.3488372093023256</v>
      </c>
      <c r="I150" s="31">
        <f t="shared" si="77"/>
        <v>0.010309278350515464</v>
      </c>
      <c r="J150" s="18">
        <f t="shared" si="77"/>
        <v>-0.00684931506849315</v>
      </c>
      <c r="K150" s="19">
        <f>K149/K148</f>
        <v>-0.10069444444444445</v>
      </c>
      <c r="L150" s="19">
        <f>L149/L148</f>
        <v>-0.21505376344086022</v>
      </c>
      <c r="M150" s="19">
        <f>M149/M148</f>
        <v>0.05474452554744526</v>
      </c>
      <c r="N150" s="19">
        <f>N149/N148</f>
        <v>-0.05405405405405406</v>
      </c>
      <c r="O150" s="32"/>
      <c r="P150" s="32"/>
      <c r="Q150" s="32"/>
      <c r="R150" s="32"/>
      <c r="S150" s="19">
        <f t="shared" si="77"/>
        <v>-0.057759626604434074</v>
      </c>
    </row>
    <row r="151" spans="1:19" ht="12.75">
      <c r="A151" s="139"/>
      <c r="B151" s="91">
        <v>2015</v>
      </c>
      <c r="C151" s="16">
        <v>0</v>
      </c>
      <c r="D151" s="22">
        <v>1</v>
      </c>
      <c r="E151" s="16">
        <v>12</v>
      </c>
      <c r="F151" s="22">
        <v>0</v>
      </c>
      <c r="G151" s="16">
        <v>12</v>
      </c>
      <c r="H151" s="16">
        <v>6</v>
      </c>
      <c r="I151" s="22">
        <v>3</v>
      </c>
      <c r="J151" s="15">
        <v>16</v>
      </c>
      <c r="K151" s="16">
        <v>13</v>
      </c>
      <c r="L151" s="16">
        <v>5</v>
      </c>
      <c r="M151" s="16">
        <v>14</v>
      </c>
      <c r="N151" s="16">
        <v>8</v>
      </c>
      <c r="O151" s="30"/>
      <c r="P151" s="30"/>
      <c r="Q151" s="30"/>
      <c r="R151" s="30"/>
      <c r="S151" s="16">
        <f>C151+D151+E151+F151+G151+H151+I151+J151+K151+L151+M151+N151+O151</f>
        <v>90</v>
      </c>
    </row>
    <row r="152" spans="1:19" ht="12.75">
      <c r="A152" s="137" t="s">
        <v>280</v>
      </c>
      <c r="B152" s="91">
        <v>2014</v>
      </c>
      <c r="C152" s="16">
        <v>1</v>
      </c>
      <c r="D152" s="22">
        <v>4</v>
      </c>
      <c r="E152" s="16">
        <v>11</v>
      </c>
      <c r="F152" s="22">
        <v>4</v>
      </c>
      <c r="G152" s="34">
        <v>15</v>
      </c>
      <c r="H152" s="16">
        <v>1</v>
      </c>
      <c r="I152" s="22">
        <v>2</v>
      </c>
      <c r="J152" s="15">
        <v>17</v>
      </c>
      <c r="K152" s="16">
        <v>16</v>
      </c>
      <c r="L152" s="16">
        <v>1</v>
      </c>
      <c r="M152" s="16">
        <v>13</v>
      </c>
      <c r="N152" s="16">
        <v>4</v>
      </c>
      <c r="O152" s="30"/>
      <c r="P152" s="30"/>
      <c r="Q152" s="30"/>
      <c r="R152" s="30"/>
      <c r="S152" s="16">
        <f>C152+D152+E152+F152+G152+H152+I152+J152+K152+L152+M152+N152+O152</f>
        <v>89</v>
      </c>
    </row>
    <row r="153" spans="1:19" ht="12.75">
      <c r="A153" s="137" t="s">
        <v>281</v>
      </c>
      <c r="B153" s="92" t="s">
        <v>204</v>
      </c>
      <c r="C153" s="16">
        <f aca="true" t="shared" si="78" ref="C153:S153">C151-C152</f>
        <v>-1</v>
      </c>
      <c r="D153" s="22">
        <f t="shared" si="78"/>
        <v>-3</v>
      </c>
      <c r="E153" s="16">
        <f t="shared" si="78"/>
        <v>1</v>
      </c>
      <c r="F153" s="22">
        <f t="shared" si="78"/>
        <v>-4</v>
      </c>
      <c r="G153" s="34">
        <f t="shared" si="78"/>
        <v>-3</v>
      </c>
      <c r="H153" s="16">
        <f t="shared" si="78"/>
        <v>5</v>
      </c>
      <c r="I153" s="22">
        <f t="shared" si="78"/>
        <v>1</v>
      </c>
      <c r="J153" s="15">
        <f t="shared" si="78"/>
        <v>-1</v>
      </c>
      <c r="K153" s="16">
        <f>K151-K152</f>
        <v>-3</v>
      </c>
      <c r="L153" s="16">
        <f>L151-L152</f>
        <v>4</v>
      </c>
      <c r="M153" s="16">
        <f>M151-M152</f>
        <v>1</v>
      </c>
      <c r="N153" s="16">
        <f>N151-N152</f>
        <v>4</v>
      </c>
      <c r="O153" s="30"/>
      <c r="P153" s="30"/>
      <c r="Q153" s="30"/>
      <c r="R153" s="30"/>
      <c r="S153" s="16">
        <f t="shared" si="78"/>
        <v>1</v>
      </c>
    </row>
    <row r="154" spans="1:19" ht="13.5" thickBot="1">
      <c r="A154" s="138"/>
      <c r="B154" s="93" t="s">
        <v>5</v>
      </c>
      <c r="C154" s="19">
        <f aca="true" t="shared" si="79" ref="C154:N154">C153/C152</f>
        <v>-1</v>
      </c>
      <c r="D154" s="19">
        <f t="shared" si="79"/>
        <v>-0.75</v>
      </c>
      <c r="E154" s="19">
        <f t="shared" si="79"/>
        <v>0.09090909090909091</v>
      </c>
      <c r="F154" s="19">
        <f t="shared" si="79"/>
        <v>-1</v>
      </c>
      <c r="G154" s="33">
        <f t="shared" si="79"/>
        <v>-0.2</v>
      </c>
      <c r="H154" s="19">
        <f t="shared" si="79"/>
        <v>5</v>
      </c>
      <c r="I154" s="31">
        <f t="shared" si="79"/>
        <v>0.5</v>
      </c>
      <c r="J154" s="18">
        <f t="shared" si="79"/>
        <v>-0.058823529411764705</v>
      </c>
      <c r="K154" s="19">
        <f t="shared" si="79"/>
        <v>-0.1875</v>
      </c>
      <c r="L154" s="19">
        <f t="shared" si="79"/>
        <v>4</v>
      </c>
      <c r="M154" s="19">
        <f t="shared" si="79"/>
        <v>0.07692307692307693</v>
      </c>
      <c r="N154" s="19">
        <f t="shared" si="79"/>
        <v>1</v>
      </c>
      <c r="O154" s="32"/>
      <c r="P154" s="32"/>
      <c r="Q154" s="32"/>
      <c r="R154" s="32"/>
      <c r="S154" s="19">
        <f>S153/S152</f>
        <v>0.011235955056179775</v>
      </c>
    </row>
    <row r="155" spans="1:19" ht="12.75">
      <c r="A155" s="288"/>
      <c r="B155" s="282"/>
      <c r="C155" s="284"/>
      <c r="D155" s="284"/>
      <c r="E155" s="284"/>
      <c r="F155" s="284"/>
      <c r="G155" s="284"/>
      <c r="H155" s="284"/>
      <c r="I155" s="284"/>
      <c r="J155" s="284"/>
      <c r="K155" s="284"/>
      <c r="L155" s="284"/>
      <c r="M155" s="284"/>
      <c r="N155" s="284"/>
      <c r="O155" s="284"/>
      <c r="P155" s="284"/>
      <c r="Q155" s="284"/>
      <c r="R155" s="284"/>
      <c r="S155" s="284"/>
    </row>
    <row r="156" spans="1:19" ht="13.5" thickBot="1">
      <c r="A156" s="141" t="s">
        <v>285</v>
      </c>
      <c r="B156" s="21"/>
      <c r="C156" s="21"/>
      <c r="D156" s="21"/>
      <c r="E156" s="21"/>
      <c r="F156" s="21"/>
      <c r="G156" s="21"/>
      <c r="H156" s="21"/>
      <c r="I156" s="21"/>
      <c r="J156" s="21"/>
      <c r="K156" s="21"/>
      <c r="L156" s="21"/>
      <c r="M156" s="21"/>
      <c r="N156" s="21"/>
      <c r="O156" s="21"/>
      <c r="P156" s="21"/>
      <c r="Q156" s="21"/>
      <c r="R156" s="21"/>
      <c r="S156" s="21"/>
    </row>
    <row r="157" spans="1:19" ht="13.5" thickBot="1">
      <c r="A157" s="133"/>
      <c r="B157" s="90"/>
      <c r="C157" s="23" t="s">
        <v>63</v>
      </c>
      <c r="D157" s="23" t="s">
        <v>64</v>
      </c>
      <c r="E157" s="24" t="s">
        <v>65</v>
      </c>
      <c r="F157" s="23" t="s">
        <v>66</v>
      </c>
      <c r="G157" s="23" t="s">
        <v>67</v>
      </c>
      <c r="H157" s="29"/>
      <c r="I157" s="28"/>
      <c r="J157" s="29"/>
      <c r="K157" s="28"/>
      <c r="L157" s="29"/>
      <c r="M157" s="28"/>
      <c r="N157" s="28"/>
      <c r="O157" s="28"/>
      <c r="P157" s="28"/>
      <c r="Q157" s="28"/>
      <c r="R157" s="29"/>
      <c r="S157" s="28" t="s">
        <v>30</v>
      </c>
    </row>
    <row r="158" spans="1:19" ht="12.75">
      <c r="A158" s="134"/>
      <c r="B158" s="91">
        <v>2015</v>
      </c>
      <c r="C158" s="16">
        <f aca="true" t="shared" si="80" ref="C158:G159">C162+C166+C174+C178+C182+C186+C190</f>
        <v>511</v>
      </c>
      <c r="D158" s="16">
        <f t="shared" si="80"/>
        <v>233</v>
      </c>
      <c r="E158" s="16">
        <f t="shared" si="80"/>
        <v>82</v>
      </c>
      <c r="F158" s="16">
        <f t="shared" si="80"/>
        <v>152</v>
      </c>
      <c r="G158" s="16">
        <f t="shared" si="80"/>
        <v>249</v>
      </c>
      <c r="H158" s="30"/>
      <c r="I158" s="16"/>
      <c r="J158" s="16"/>
      <c r="K158" s="16"/>
      <c r="L158" s="16"/>
      <c r="M158" s="16"/>
      <c r="N158" s="16"/>
      <c r="O158" s="16"/>
      <c r="P158" s="16"/>
      <c r="Q158" s="16"/>
      <c r="R158" s="30"/>
      <c r="S158" s="16">
        <f>S162+S166+S174+S178+S182+S186+S190</f>
        <v>1227</v>
      </c>
    </row>
    <row r="159" spans="1:19" ht="12.75">
      <c r="A159" s="142" t="s">
        <v>40</v>
      </c>
      <c r="B159" s="91">
        <v>2014</v>
      </c>
      <c r="C159" s="16">
        <f t="shared" si="80"/>
        <v>603</v>
      </c>
      <c r="D159" s="16">
        <f t="shared" si="80"/>
        <v>269</v>
      </c>
      <c r="E159" s="16">
        <f t="shared" si="80"/>
        <v>82</v>
      </c>
      <c r="F159" s="16">
        <f t="shared" si="80"/>
        <v>186</v>
      </c>
      <c r="G159" s="16">
        <f t="shared" si="80"/>
        <v>231</v>
      </c>
      <c r="H159" s="30"/>
      <c r="I159" s="16"/>
      <c r="J159" s="16"/>
      <c r="K159" s="16"/>
      <c r="L159" s="16"/>
      <c r="M159" s="16"/>
      <c r="N159" s="16"/>
      <c r="O159" s="16"/>
      <c r="P159" s="16"/>
      <c r="Q159" s="16"/>
      <c r="R159" s="30"/>
      <c r="S159" s="16">
        <f>S163+S167+S175+S179+S183+S187+S191</f>
        <v>1371</v>
      </c>
    </row>
    <row r="160" spans="1:19" ht="12.75">
      <c r="A160" s="134"/>
      <c r="B160" s="92" t="s">
        <v>204</v>
      </c>
      <c r="C160" s="16">
        <f>C158-C159</f>
        <v>-92</v>
      </c>
      <c r="D160" s="16">
        <f>D158-D159</f>
        <v>-36</v>
      </c>
      <c r="E160" s="22">
        <f>E158-E159</f>
        <v>0</v>
      </c>
      <c r="F160" s="16">
        <f>F158-F159</f>
        <v>-34</v>
      </c>
      <c r="G160" s="16">
        <f>G158-G159</f>
        <v>18</v>
      </c>
      <c r="H160" s="22"/>
      <c r="I160" s="16"/>
      <c r="J160" s="22"/>
      <c r="K160" s="16"/>
      <c r="L160" s="22"/>
      <c r="M160" s="16"/>
      <c r="N160" s="16"/>
      <c r="O160" s="16"/>
      <c r="P160" s="16"/>
      <c r="Q160" s="16"/>
      <c r="R160" s="22"/>
      <c r="S160" s="16">
        <f>S158-S159</f>
        <v>-144</v>
      </c>
    </row>
    <row r="161" spans="1:19" ht="13.5" thickBot="1">
      <c r="A161" s="136"/>
      <c r="B161" s="93" t="s">
        <v>5</v>
      </c>
      <c r="C161" s="19">
        <f>C160/C159</f>
        <v>-0.15257048092868988</v>
      </c>
      <c r="D161" s="19">
        <f>D160/D159</f>
        <v>-0.13382899628252787</v>
      </c>
      <c r="E161" s="31">
        <f>E160/E159</f>
        <v>0</v>
      </c>
      <c r="F161" s="19">
        <f>F160/F159</f>
        <v>-0.1827956989247312</v>
      </c>
      <c r="G161" s="19">
        <f>G160/G159</f>
        <v>0.07792207792207792</v>
      </c>
      <c r="H161" s="31"/>
      <c r="I161" s="19"/>
      <c r="J161" s="31"/>
      <c r="K161" s="19"/>
      <c r="L161" s="31"/>
      <c r="M161" s="19"/>
      <c r="N161" s="19"/>
      <c r="O161" s="19"/>
      <c r="P161" s="19"/>
      <c r="Q161" s="19"/>
      <c r="R161" s="31"/>
      <c r="S161" s="19">
        <f>S160/S159</f>
        <v>-0.1050328227571116</v>
      </c>
    </row>
    <row r="162" spans="1:19" ht="12.75">
      <c r="A162" s="134"/>
      <c r="B162" s="91">
        <v>2015</v>
      </c>
      <c r="C162" s="16">
        <v>8</v>
      </c>
      <c r="D162" s="16">
        <v>1</v>
      </c>
      <c r="E162" s="22">
        <v>0</v>
      </c>
      <c r="F162" s="16">
        <v>0</v>
      </c>
      <c r="G162" s="16">
        <v>9</v>
      </c>
      <c r="H162" s="22"/>
      <c r="I162" s="16"/>
      <c r="J162" s="22"/>
      <c r="K162" s="16"/>
      <c r="L162" s="22"/>
      <c r="M162" s="16"/>
      <c r="N162" s="16"/>
      <c r="O162" s="16"/>
      <c r="P162" s="16"/>
      <c r="Q162" s="16"/>
      <c r="R162" s="22"/>
      <c r="S162" s="16">
        <f>C162+D162+E162+F162+G162</f>
        <v>18</v>
      </c>
    </row>
    <row r="163" spans="1:19" ht="12.75">
      <c r="A163" s="137" t="s">
        <v>271</v>
      </c>
      <c r="B163" s="91">
        <v>2014</v>
      </c>
      <c r="C163" s="16">
        <v>10</v>
      </c>
      <c r="D163" s="16">
        <v>9</v>
      </c>
      <c r="E163" s="22">
        <v>0</v>
      </c>
      <c r="F163" s="16">
        <v>3</v>
      </c>
      <c r="G163" s="16">
        <v>4</v>
      </c>
      <c r="H163" s="22"/>
      <c r="I163" s="16"/>
      <c r="J163" s="22"/>
      <c r="K163" s="16"/>
      <c r="L163" s="22"/>
      <c r="M163" s="16"/>
      <c r="N163" s="16"/>
      <c r="O163" s="16"/>
      <c r="P163" s="16"/>
      <c r="Q163" s="16"/>
      <c r="R163" s="22"/>
      <c r="S163" s="16">
        <f>C163+D163+E163+F163+G163</f>
        <v>26</v>
      </c>
    </row>
    <row r="164" spans="1:19" ht="12.75">
      <c r="A164" s="137" t="s">
        <v>272</v>
      </c>
      <c r="B164" s="92" t="s">
        <v>204</v>
      </c>
      <c r="C164" s="16">
        <f>C162-C163</f>
        <v>-2</v>
      </c>
      <c r="D164" s="16">
        <f>D162-D163</f>
        <v>-8</v>
      </c>
      <c r="E164" s="22">
        <f>E162-E163</f>
        <v>0</v>
      </c>
      <c r="F164" s="16">
        <f>F162-F163</f>
        <v>-3</v>
      </c>
      <c r="G164" s="16">
        <f>G162-G163</f>
        <v>5</v>
      </c>
      <c r="H164" s="22"/>
      <c r="I164" s="16"/>
      <c r="J164" s="22"/>
      <c r="K164" s="16"/>
      <c r="L164" s="22"/>
      <c r="M164" s="16"/>
      <c r="N164" s="16"/>
      <c r="O164" s="16"/>
      <c r="P164" s="16"/>
      <c r="Q164" s="16"/>
      <c r="R164" s="22"/>
      <c r="S164" s="16">
        <f>S162-S163</f>
        <v>-8</v>
      </c>
    </row>
    <row r="165" spans="1:19" ht="13.5" thickBot="1">
      <c r="A165" s="138"/>
      <c r="B165" s="93" t="s">
        <v>5</v>
      </c>
      <c r="C165" s="19">
        <f>C164/C163</f>
        <v>-0.2</v>
      </c>
      <c r="D165" s="19">
        <f>D164/D163</f>
        <v>-0.8888888888888888</v>
      </c>
      <c r="E165" s="19">
        <v>0</v>
      </c>
      <c r="F165" s="19">
        <f>F164/F163</f>
        <v>-1</v>
      </c>
      <c r="G165" s="19">
        <f>G164/G163</f>
        <v>1.25</v>
      </c>
      <c r="H165" s="31"/>
      <c r="I165" s="19"/>
      <c r="J165" s="31"/>
      <c r="K165" s="19"/>
      <c r="L165" s="31"/>
      <c r="M165" s="19"/>
      <c r="N165" s="19"/>
      <c r="O165" s="19"/>
      <c r="P165" s="19"/>
      <c r="Q165" s="19"/>
      <c r="R165" s="31"/>
      <c r="S165" s="19">
        <f>S164/S163</f>
        <v>-0.3076923076923077</v>
      </c>
    </row>
    <row r="166" spans="1:19" ht="12.75">
      <c r="A166" s="139"/>
      <c r="B166" s="91">
        <v>2015</v>
      </c>
      <c r="C166" s="16">
        <v>3</v>
      </c>
      <c r="D166" s="16">
        <v>1</v>
      </c>
      <c r="E166" s="22">
        <v>0</v>
      </c>
      <c r="F166" s="16">
        <v>0</v>
      </c>
      <c r="G166" s="16">
        <v>2</v>
      </c>
      <c r="H166" s="22"/>
      <c r="I166" s="16"/>
      <c r="J166" s="22"/>
      <c r="K166" s="16"/>
      <c r="L166" s="22"/>
      <c r="M166" s="16"/>
      <c r="N166" s="16"/>
      <c r="O166" s="16"/>
      <c r="P166" s="16"/>
      <c r="Q166" s="16"/>
      <c r="R166" s="22"/>
      <c r="S166" s="16">
        <f>C166+D166+E166+F166+G166</f>
        <v>6</v>
      </c>
    </row>
    <row r="167" spans="1:19" ht="12.75">
      <c r="A167" s="137" t="s">
        <v>273</v>
      </c>
      <c r="B167" s="91">
        <v>2014</v>
      </c>
      <c r="C167" s="16">
        <v>0</v>
      </c>
      <c r="D167" s="16">
        <v>0</v>
      </c>
      <c r="E167" s="22">
        <v>0</v>
      </c>
      <c r="F167" s="16">
        <v>0</v>
      </c>
      <c r="G167" s="16">
        <v>0</v>
      </c>
      <c r="H167" s="22"/>
      <c r="I167" s="16"/>
      <c r="J167" s="22"/>
      <c r="K167" s="16"/>
      <c r="L167" s="22"/>
      <c r="M167" s="16"/>
      <c r="N167" s="16"/>
      <c r="O167" s="16"/>
      <c r="P167" s="16"/>
      <c r="Q167" s="16"/>
      <c r="R167" s="22"/>
      <c r="S167" s="16">
        <f>C167+D167+E167+F167+G167</f>
        <v>0</v>
      </c>
    </row>
    <row r="168" spans="1:19" ht="12.75">
      <c r="A168" s="137" t="s">
        <v>274</v>
      </c>
      <c r="B168" s="92" t="s">
        <v>204</v>
      </c>
      <c r="C168" s="16">
        <f>C166-C167</f>
        <v>3</v>
      </c>
      <c r="D168" s="16">
        <f>D166-D167</f>
        <v>1</v>
      </c>
      <c r="E168" s="22">
        <f>E166-E167</f>
        <v>0</v>
      </c>
      <c r="F168" s="16">
        <f>F166-F167</f>
        <v>0</v>
      </c>
      <c r="G168" s="16">
        <f>G166-G167</f>
        <v>2</v>
      </c>
      <c r="H168" s="22"/>
      <c r="I168" s="16"/>
      <c r="J168" s="22"/>
      <c r="K168" s="16"/>
      <c r="L168" s="22"/>
      <c r="M168" s="16"/>
      <c r="N168" s="16"/>
      <c r="O168" s="16"/>
      <c r="P168" s="16"/>
      <c r="Q168" s="16"/>
      <c r="R168" s="22"/>
      <c r="S168" s="16">
        <f>S166-S167</f>
        <v>6</v>
      </c>
    </row>
    <row r="169" spans="1:19" ht="13.5" thickBot="1">
      <c r="A169" s="138"/>
      <c r="B169" s="93" t="s">
        <v>5</v>
      </c>
      <c r="C169" s="19">
        <v>0</v>
      </c>
      <c r="D169" s="19">
        <v>0</v>
      </c>
      <c r="E169" s="19">
        <v>0</v>
      </c>
      <c r="F169" s="19">
        <v>0</v>
      </c>
      <c r="G169" s="19">
        <v>0</v>
      </c>
      <c r="H169" s="31"/>
      <c r="I169" s="19"/>
      <c r="J169" s="31"/>
      <c r="K169" s="19"/>
      <c r="L169" s="31"/>
      <c r="M169" s="19"/>
      <c r="N169" s="19"/>
      <c r="O169" s="19"/>
      <c r="P169" s="19"/>
      <c r="Q169" s="19"/>
      <c r="R169" s="31"/>
      <c r="S169" s="19">
        <v>0</v>
      </c>
    </row>
    <row r="170" spans="1:19" ht="12.75">
      <c r="A170" s="289"/>
      <c r="B170" s="300">
        <v>2015</v>
      </c>
      <c r="C170" s="301">
        <v>0</v>
      </c>
      <c r="D170" s="301">
        <v>0</v>
      </c>
      <c r="E170" s="302">
        <v>0</v>
      </c>
      <c r="F170" s="301">
        <v>0</v>
      </c>
      <c r="G170" s="301">
        <v>0</v>
      </c>
      <c r="H170" s="292"/>
      <c r="I170" s="290"/>
      <c r="J170" s="292"/>
      <c r="K170" s="290"/>
      <c r="L170" s="292"/>
      <c r="M170" s="290"/>
      <c r="N170" s="290"/>
      <c r="O170" s="290"/>
      <c r="P170" s="290"/>
      <c r="Q170" s="290"/>
      <c r="R170" s="292"/>
      <c r="S170" s="16">
        <f>C170+D170+E170+F170+G170</f>
        <v>0</v>
      </c>
    </row>
    <row r="171" spans="1:19" ht="12.75">
      <c r="A171" s="293" t="s">
        <v>333</v>
      </c>
      <c r="B171" s="303">
        <v>2014</v>
      </c>
      <c r="C171" s="34">
        <v>0</v>
      </c>
      <c r="D171" s="34">
        <v>0</v>
      </c>
      <c r="E171" s="304">
        <v>0</v>
      </c>
      <c r="F171" s="34">
        <v>0</v>
      </c>
      <c r="G171" s="34">
        <v>0</v>
      </c>
      <c r="H171" s="296"/>
      <c r="I171" s="294"/>
      <c r="J171" s="296"/>
      <c r="K171" s="294"/>
      <c r="L171" s="296"/>
      <c r="M171" s="294"/>
      <c r="N171" s="294"/>
      <c r="O171" s="294"/>
      <c r="P171" s="294"/>
      <c r="Q171" s="294"/>
      <c r="R171" s="296"/>
      <c r="S171" s="16">
        <f>C171+D171+E171+F171+G171</f>
        <v>0</v>
      </c>
    </row>
    <row r="172" spans="1:19" ht="12.75">
      <c r="A172" s="293" t="s">
        <v>334</v>
      </c>
      <c r="B172" s="305" t="s">
        <v>204</v>
      </c>
      <c r="C172" s="34">
        <f>C170-C171</f>
        <v>0</v>
      </c>
      <c r="D172" s="34">
        <f>D170-D171</f>
        <v>0</v>
      </c>
      <c r="E172" s="304">
        <f>E170-E171</f>
        <v>0</v>
      </c>
      <c r="F172" s="34">
        <f>F170-F171</f>
        <v>0</v>
      </c>
      <c r="G172" s="34">
        <f>G170-G171</f>
        <v>0</v>
      </c>
      <c r="H172" s="296"/>
      <c r="I172" s="294"/>
      <c r="J172" s="296"/>
      <c r="K172" s="294"/>
      <c r="L172" s="296"/>
      <c r="M172" s="294"/>
      <c r="N172" s="294"/>
      <c r="O172" s="294"/>
      <c r="P172" s="294"/>
      <c r="Q172" s="294"/>
      <c r="R172" s="296"/>
      <c r="S172" s="16">
        <f>S170-S171</f>
        <v>0</v>
      </c>
    </row>
    <row r="173" spans="1:19" ht="13.5" thickBot="1">
      <c r="A173" s="297"/>
      <c r="B173" s="306" t="s">
        <v>5</v>
      </c>
      <c r="C173" s="33">
        <v>0</v>
      </c>
      <c r="D173" s="33">
        <v>0</v>
      </c>
      <c r="E173" s="33">
        <v>0</v>
      </c>
      <c r="F173" s="33">
        <v>0</v>
      </c>
      <c r="G173" s="33">
        <v>0</v>
      </c>
      <c r="H173" s="299"/>
      <c r="I173" s="33"/>
      <c r="J173" s="299"/>
      <c r="K173" s="33"/>
      <c r="L173" s="299"/>
      <c r="M173" s="33"/>
      <c r="N173" s="33"/>
      <c r="O173" s="33"/>
      <c r="P173" s="33"/>
      <c r="Q173" s="33"/>
      <c r="R173" s="299"/>
      <c r="S173" s="19">
        <v>0</v>
      </c>
    </row>
    <row r="174" spans="1:19" ht="12.75">
      <c r="A174" s="139"/>
      <c r="B174" s="91">
        <v>2015</v>
      </c>
      <c r="C174" s="16">
        <v>57</v>
      </c>
      <c r="D174" s="16">
        <v>35</v>
      </c>
      <c r="E174" s="22">
        <v>7</v>
      </c>
      <c r="F174" s="16">
        <v>12</v>
      </c>
      <c r="G174" s="16">
        <v>13</v>
      </c>
      <c r="H174" s="22"/>
      <c r="I174" s="16"/>
      <c r="J174" s="22"/>
      <c r="K174" s="16"/>
      <c r="L174" s="22"/>
      <c r="M174" s="16"/>
      <c r="N174" s="16"/>
      <c r="O174" s="16"/>
      <c r="P174" s="16"/>
      <c r="Q174" s="16"/>
      <c r="R174" s="22"/>
      <c r="S174" s="16">
        <f>C174+D174+E174+F174+G174</f>
        <v>124</v>
      </c>
    </row>
    <row r="175" spans="1:19" ht="12.75">
      <c r="A175" s="137" t="s">
        <v>144</v>
      </c>
      <c r="B175" s="91">
        <v>2014</v>
      </c>
      <c r="C175" s="16">
        <v>59</v>
      </c>
      <c r="D175" s="16">
        <v>26</v>
      </c>
      <c r="E175" s="22">
        <v>3</v>
      </c>
      <c r="F175" s="16">
        <v>15</v>
      </c>
      <c r="G175" s="16">
        <v>21</v>
      </c>
      <c r="H175" s="22"/>
      <c r="I175" s="16"/>
      <c r="J175" s="22"/>
      <c r="K175" s="16"/>
      <c r="L175" s="22"/>
      <c r="M175" s="16"/>
      <c r="N175" s="16"/>
      <c r="O175" s="16"/>
      <c r="P175" s="16"/>
      <c r="Q175" s="16"/>
      <c r="R175" s="22"/>
      <c r="S175" s="16">
        <f>C175+D175+E175+F175+G175</f>
        <v>124</v>
      </c>
    </row>
    <row r="176" spans="1:19" ht="12.75">
      <c r="A176" s="139"/>
      <c r="B176" s="92" t="s">
        <v>204</v>
      </c>
      <c r="C176" s="16">
        <f>C174-C175</f>
        <v>-2</v>
      </c>
      <c r="D176" s="16">
        <f>D174-D175</f>
        <v>9</v>
      </c>
      <c r="E176" s="22">
        <f>E174-E175</f>
        <v>4</v>
      </c>
      <c r="F176" s="16">
        <f>F174-F175</f>
        <v>-3</v>
      </c>
      <c r="G176" s="16">
        <f>G174-G175</f>
        <v>-8</v>
      </c>
      <c r="H176" s="22"/>
      <c r="I176" s="16"/>
      <c r="J176" s="22"/>
      <c r="K176" s="16"/>
      <c r="L176" s="22"/>
      <c r="M176" s="16"/>
      <c r="N176" s="16"/>
      <c r="O176" s="16"/>
      <c r="P176" s="16"/>
      <c r="Q176" s="16"/>
      <c r="R176" s="22"/>
      <c r="S176" s="16">
        <f>S174-S175</f>
        <v>0</v>
      </c>
    </row>
    <row r="177" spans="1:19" ht="13.5" thickBot="1">
      <c r="A177" s="138"/>
      <c r="B177" s="93" t="s">
        <v>5</v>
      </c>
      <c r="C177" s="19">
        <f>C176/C175</f>
        <v>-0.03389830508474576</v>
      </c>
      <c r="D177" s="19">
        <f>D176/D175</f>
        <v>0.34615384615384615</v>
      </c>
      <c r="E177" s="19">
        <f>E176/E175</f>
        <v>1.3333333333333333</v>
      </c>
      <c r="F177" s="19">
        <f>F176/F175</f>
        <v>-0.2</v>
      </c>
      <c r="G177" s="19">
        <f>G176/G175</f>
        <v>-0.38095238095238093</v>
      </c>
      <c r="H177" s="31"/>
      <c r="I177" s="19"/>
      <c r="J177" s="31"/>
      <c r="K177" s="19"/>
      <c r="L177" s="31"/>
      <c r="M177" s="19"/>
      <c r="N177" s="19"/>
      <c r="O177" s="19"/>
      <c r="P177" s="19"/>
      <c r="Q177" s="19"/>
      <c r="R177" s="31"/>
      <c r="S177" s="19">
        <f>S176/S175</f>
        <v>0</v>
      </c>
    </row>
    <row r="178" spans="1:19" ht="12.75">
      <c r="A178" s="139"/>
      <c r="B178" s="91">
        <v>2015</v>
      </c>
      <c r="C178" s="16">
        <v>22</v>
      </c>
      <c r="D178" s="16">
        <v>8</v>
      </c>
      <c r="E178" s="22">
        <v>8</v>
      </c>
      <c r="F178" s="16">
        <v>10</v>
      </c>
      <c r="G178" s="16">
        <v>26</v>
      </c>
      <c r="H178" s="22"/>
      <c r="I178" s="16"/>
      <c r="J178" s="22"/>
      <c r="K178" s="16"/>
      <c r="L178" s="22"/>
      <c r="M178" s="16"/>
      <c r="N178" s="16"/>
      <c r="O178" s="16"/>
      <c r="P178" s="16"/>
      <c r="Q178" s="16"/>
      <c r="R178" s="22"/>
      <c r="S178" s="16">
        <f>C178+D178+E178+F178+G178</f>
        <v>74</v>
      </c>
    </row>
    <row r="179" spans="1:19" ht="12.75">
      <c r="A179" s="137" t="s">
        <v>275</v>
      </c>
      <c r="B179" s="91">
        <v>2014</v>
      </c>
      <c r="C179" s="16">
        <v>32</v>
      </c>
      <c r="D179" s="16">
        <v>16</v>
      </c>
      <c r="E179" s="22">
        <v>10</v>
      </c>
      <c r="F179" s="16">
        <v>19</v>
      </c>
      <c r="G179" s="16">
        <v>21</v>
      </c>
      <c r="H179" s="22"/>
      <c r="I179" s="16"/>
      <c r="J179" s="22"/>
      <c r="K179" s="16"/>
      <c r="L179" s="22"/>
      <c r="M179" s="16"/>
      <c r="N179" s="16"/>
      <c r="O179" s="16"/>
      <c r="P179" s="16"/>
      <c r="Q179" s="16"/>
      <c r="R179" s="22"/>
      <c r="S179" s="16">
        <f>C179+D179+E179+F179+G179</f>
        <v>98</v>
      </c>
    </row>
    <row r="180" spans="1:19" ht="12.75">
      <c r="A180" s="137" t="s">
        <v>276</v>
      </c>
      <c r="B180" s="92" t="s">
        <v>204</v>
      </c>
      <c r="C180" s="16">
        <f>C178-C179</f>
        <v>-10</v>
      </c>
      <c r="D180" s="16">
        <f>D178-D179</f>
        <v>-8</v>
      </c>
      <c r="E180" s="22">
        <f>E178-E179</f>
        <v>-2</v>
      </c>
      <c r="F180" s="16">
        <f>F178-F179</f>
        <v>-9</v>
      </c>
      <c r="G180" s="16">
        <f>G178-G179</f>
        <v>5</v>
      </c>
      <c r="H180" s="22"/>
      <c r="I180" s="16"/>
      <c r="J180" s="22"/>
      <c r="K180" s="16"/>
      <c r="L180" s="22"/>
      <c r="M180" s="16"/>
      <c r="N180" s="16"/>
      <c r="O180" s="16"/>
      <c r="P180" s="16"/>
      <c r="Q180" s="16"/>
      <c r="R180" s="22"/>
      <c r="S180" s="16">
        <f>S178-S179</f>
        <v>-24</v>
      </c>
    </row>
    <row r="181" spans="1:19" ht="13.5" thickBot="1">
      <c r="A181" s="138"/>
      <c r="B181" s="93" t="s">
        <v>5</v>
      </c>
      <c r="C181" s="19">
        <f>C180/C179</f>
        <v>-0.3125</v>
      </c>
      <c r="D181" s="19">
        <f>D180/D179</f>
        <v>-0.5</v>
      </c>
      <c r="E181" s="19">
        <f>E180/E179</f>
        <v>-0.2</v>
      </c>
      <c r="F181" s="19">
        <f>F180/F179</f>
        <v>-0.47368421052631576</v>
      </c>
      <c r="G181" s="19">
        <f>G180/G179</f>
        <v>0.23809523809523808</v>
      </c>
      <c r="H181" s="31"/>
      <c r="I181" s="19"/>
      <c r="J181" s="31"/>
      <c r="K181" s="19"/>
      <c r="L181" s="31"/>
      <c r="M181" s="19"/>
      <c r="N181" s="19"/>
      <c r="O181" s="19"/>
      <c r="P181" s="19"/>
      <c r="Q181" s="19"/>
      <c r="R181" s="31"/>
      <c r="S181" s="19">
        <f>S180/S179</f>
        <v>-0.24489795918367346</v>
      </c>
    </row>
    <row r="182" spans="1:19" ht="12.75">
      <c r="A182" s="139"/>
      <c r="B182" s="91">
        <v>2015</v>
      </c>
      <c r="C182" s="16">
        <v>133</v>
      </c>
      <c r="D182" s="16">
        <v>75</v>
      </c>
      <c r="E182" s="22">
        <v>19</v>
      </c>
      <c r="F182" s="16">
        <v>56</v>
      </c>
      <c r="G182" s="16">
        <v>88</v>
      </c>
      <c r="H182" s="22"/>
      <c r="I182" s="16"/>
      <c r="J182" s="22"/>
      <c r="K182" s="16"/>
      <c r="L182" s="22"/>
      <c r="M182" s="16"/>
      <c r="N182" s="16"/>
      <c r="O182" s="16"/>
      <c r="P182" s="16"/>
      <c r="Q182" s="16"/>
      <c r="R182" s="22"/>
      <c r="S182" s="16">
        <f>C182+D182+E182+F182+G182</f>
        <v>371</v>
      </c>
    </row>
    <row r="183" spans="1:19" ht="12.75">
      <c r="A183" s="140" t="s">
        <v>277</v>
      </c>
      <c r="B183" s="91">
        <v>2014</v>
      </c>
      <c r="C183" s="16">
        <v>188</v>
      </c>
      <c r="D183" s="16">
        <v>108</v>
      </c>
      <c r="E183" s="22">
        <v>27</v>
      </c>
      <c r="F183" s="16">
        <v>81</v>
      </c>
      <c r="G183" s="16">
        <v>70</v>
      </c>
      <c r="H183" s="22"/>
      <c r="I183" s="16"/>
      <c r="J183" s="22"/>
      <c r="K183" s="16"/>
      <c r="L183" s="22"/>
      <c r="M183" s="16"/>
      <c r="N183" s="16"/>
      <c r="O183" s="16"/>
      <c r="P183" s="16"/>
      <c r="Q183" s="16"/>
      <c r="R183" s="22"/>
      <c r="S183" s="16">
        <f>C183+D183+E183+F183+G183</f>
        <v>474</v>
      </c>
    </row>
    <row r="184" spans="1:19" ht="12.75">
      <c r="A184" s="139"/>
      <c r="B184" s="92" t="s">
        <v>204</v>
      </c>
      <c r="C184" s="16">
        <f>C182-C183</f>
        <v>-55</v>
      </c>
      <c r="D184" s="16">
        <f>D182-D183</f>
        <v>-33</v>
      </c>
      <c r="E184" s="22">
        <f>E182-E183</f>
        <v>-8</v>
      </c>
      <c r="F184" s="16">
        <f>F182-F183</f>
        <v>-25</v>
      </c>
      <c r="G184" s="16">
        <f>G182-G183</f>
        <v>18</v>
      </c>
      <c r="H184" s="22"/>
      <c r="I184" s="16"/>
      <c r="J184" s="22"/>
      <c r="K184" s="16"/>
      <c r="L184" s="22"/>
      <c r="M184" s="16"/>
      <c r="N184" s="16"/>
      <c r="O184" s="16"/>
      <c r="P184" s="16"/>
      <c r="Q184" s="16"/>
      <c r="R184" s="22"/>
      <c r="S184" s="16">
        <f>S182-S183</f>
        <v>-103</v>
      </c>
    </row>
    <row r="185" spans="1:19" ht="13.5" thickBot="1">
      <c r="A185" s="138"/>
      <c r="B185" s="93" t="s">
        <v>5</v>
      </c>
      <c r="C185" s="19">
        <f>C184/C183</f>
        <v>-0.2925531914893617</v>
      </c>
      <c r="D185" s="19">
        <f>D184/D183</f>
        <v>-0.3055555555555556</v>
      </c>
      <c r="E185" s="31">
        <f>E184/E183</f>
        <v>-0.2962962962962963</v>
      </c>
      <c r="F185" s="19">
        <f>F184/F183</f>
        <v>-0.30864197530864196</v>
      </c>
      <c r="G185" s="19">
        <f>G184/G183</f>
        <v>0.2571428571428571</v>
      </c>
      <c r="H185" s="31"/>
      <c r="I185" s="19"/>
      <c r="J185" s="31"/>
      <c r="K185" s="19"/>
      <c r="L185" s="31"/>
      <c r="M185" s="19"/>
      <c r="N185" s="19"/>
      <c r="O185" s="19"/>
      <c r="P185" s="19"/>
      <c r="Q185" s="19"/>
      <c r="R185" s="31"/>
      <c r="S185" s="19">
        <f>S184/S183</f>
        <v>-0.21729957805907174</v>
      </c>
    </row>
    <row r="186" spans="1:19" ht="12.75">
      <c r="A186" s="139"/>
      <c r="B186" s="91">
        <v>2015</v>
      </c>
      <c r="C186" s="16">
        <v>262</v>
      </c>
      <c r="D186" s="16">
        <v>97</v>
      </c>
      <c r="E186" s="22">
        <v>48</v>
      </c>
      <c r="F186" s="16">
        <v>66</v>
      </c>
      <c r="G186" s="16">
        <v>106</v>
      </c>
      <c r="H186" s="22"/>
      <c r="I186" s="16"/>
      <c r="J186" s="22"/>
      <c r="K186" s="16"/>
      <c r="L186" s="22"/>
      <c r="M186" s="16"/>
      <c r="N186" s="16"/>
      <c r="O186" s="16"/>
      <c r="P186" s="16"/>
      <c r="Q186" s="16"/>
      <c r="R186" s="22"/>
      <c r="S186" s="16">
        <f>C186+D186+E186+F186+G186</f>
        <v>579</v>
      </c>
    </row>
    <row r="187" spans="1:19" ht="12.75">
      <c r="A187" s="137" t="s">
        <v>278</v>
      </c>
      <c r="B187" s="91">
        <v>2014</v>
      </c>
      <c r="C187" s="16">
        <v>281</v>
      </c>
      <c r="D187" s="16">
        <v>89</v>
      </c>
      <c r="E187" s="22">
        <v>42</v>
      </c>
      <c r="F187" s="16">
        <v>64</v>
      </c>
      <c r="G187" s="16">
        <v>107</v>
      </c>
      <c r="H187" s="22"/>
      <c r="I187" s="16"/>
      <c r="J187" s="22"/>
      <c r="K187" s="16"/>
      <c r="L187" s="22"/>
      <c r="M187" s="16"/>
      <c r="N187" s="16"/>
      <c r="O187" s="16"/>
      <c r="P187" s="16"/>
      <c r="Q187" s="16"/>
      <c r="R187" s="22"/>
      <c r="S187" s="16">
        <f>C187+D187+E187+F187+G187</f>
        <v>583</v>
      </c>
    </row>
    <row r="188" spans="1:19" ht="12.75">
      <c r="A188" s="137" t="s">
        <v>279</v>
      </c>
      <c r="B188" s="92" t="s">
        <v>204</v>
      </c>
      <c r="C188" s="16">
        <f>C186-C187</f>
        <v>-19</v>
      </c>
      <c r="D188" s="16">
        <f>D186-D187</f>
        <v>8</v>
      </c>
      <c r="E188" s="22">
        <f>E186-E187</f>
        <v>6</v>
      </c>
      <c r="F188" s="16">
        <f>F186-F187</f>
        <v>2</v>
      </c>
      <c r="G188" s="16">
        <f>G186-G187</f>
        <v>-1</v>
      </c>
      <c r="H188" s="22"/>
      <c r="I188" s="16"/>
      <c r="J188" s="22"/>
      <c r="K188" s="16"/>
      <c r="L188" s="22"/>
      <c r="M188" s="16"/>
      <c r="N188" s="16"/>
      <c r="O188" s="16"/>
      <c r="P188" s="16"/>
      <c r="Q188" s="16"/>
      <c r="R188" s="22"/>
      <c r="S188" s="16">
        <f>S186-S187</f>
        <v>-4</v>
      </c>
    </row>
    <row r="189" spans="1:19" ht="13.5" thickBot="1">
      <c r="A189" s="138"/>
      <c r="B189" s="93" t="s">
        <v>5</v>
      </c>
      <c r="C189" s="19">
        <f>C188/C187</f>
        <v>-0.06761565836298933</v>
      </c>
      <c r="D189" s="19">
        <f>D188/D187</f>
        <v>0.0898876404494382</v>
      </c>
      <c r="E189" s="19">
        <f>E188/E187</f>
        <v>0.14285714285714285</v>
      </c>
      <c r="F189" s="19">
        <f>F188/F187</f>
        <v>0.03125</v>
      </c>
      <c r="G189" s="19">
        <f>G188/G187</f>
        <v>-0.009345794392523364</v>
      </c>
      <c r="H189" s="31"/>
      <c r="I189" s="19"/>
      <c r="J189" s="31"/>
      <c r="K189" s="19"/>
      <c r="L189" s="31"/>
      <c r="M189" s="19"/>
      <c r="N189" s="19"/>
      <c r="O189" s="19"/>
      <c r="P189" s="19"/>
      <c r="Q189" s="19"/>
      <c r="R189" s="31"/>
      <c r="S189" s="19">
        <f>S188/S187</f>
        <v>-0.00686106346483705</v>
      </c>
    </row>
    <row r="190" spans="1:19" ht="12.75">
      <c r="A190" s="139"/>
      <c r="B190" s="91">
        <v>2015</v>
      </c>
      <c r="C190" s="16">
        <v>26</v>
      </c>
      <c r="D190" s="16">
        <v>16</v>
      </c>
      <c r="E190" s="22">
        <v>0</v>
      </c>
      <c r="F190" s="16">
        <v>8</v>
      </c>
      <c r="G190" s="16">
        <v>5</v>
      </c>
      <c r="H190" s="22"/>
      <c r="I190" s="16"/>
      <c r="J190" s="22"/>
      <c r="K190" s="16"/>
      <c r="L190" s="22"/>
      <c r="M190" s="16"/>
      <c r="N190" s="16"/>
      <c r="O190" s="16"/>
      <c r="P190" s="16"/>
      <c r="Q190" s="16"/>
      <c r="R190" s="22"/>
      <c r="S190" s="16">
        <f>C190+D190+E190+F190+G190</f>
        <v>55</v>
      </c>
    </row>
    <row r="191" spans="1:19" ht="12.75">
      <c r="A191" s="137" t="s">
        <v>280</v>
      </c>
      <c r="B191" s="91">
        <v>2014</v>
      </c>
      <c r="C191" s="16">
        <v>33</v>
      </c>
      <c r="D191" s="16">
        <v>21</v>
      </c>
      <c r="E191" s="22">
        <v>0</v>
      </c>
      <c r="F191" s="16">
        <v>4</v>
      </c>
      <c r="G191" s="16">
        <v>8</v>
      </c>
      <c r="H191" s="22"/>
      <c r="I191" s="16"/>
      <c r="J191" s="22"/>
      <c r="K191" s="16"/>
      <c r="L191" s="22"/>
      <c r="M191" s="16"/>
      <c r="N191" s="16"/>
      <c r="O191" s="16"/>
      <c r="P191" s="16"/>
      <c r="Q191" s="16"/>
      <c r="R191" s="22"/>
      <c r="S191" s="16">
        <f>C191+D191+E191+F191+G191</f>
        <v>66</v>
      </c>
    </row>
    <row r="192" spans="1:19" ht="12.75">
      <c r="A192" s="137" t="s">
        <v>281</v>
      </c>
      <c r="B192" s="92" t="s">
        <v>204</v>
      </c>
      <c r="C192" s="16">
        <f>C190-C191</f>
        <v>-7</v>
      </c>
      <c r="D192" s="16">
        <f>D190-D191</f>
        <v>-5</v>
      </c>
      <c r="E192" s="22">
        <f>E190-E191</f>
        <v>0</v>
      </c>
      <c r="F192" s="16">
        <f>F190-F191</f>
        <v>4</v>
      </c>
      <c r="G192" s="16">
        <f>G190-G191</f>
        <v>-3</v>
      </c>
      <c r="H192" s="22"/>
      <c r="I192" s="16"/>
      <c r="J192" s="22"/>
      <c r="K192" s="16"/>
      <c r="L192" s="22"/>
      <c r="M192" s="16"/>
      <c r="N192" s="16"/>
      <c r="O192" s="16"/>
      <c r="P192" s="16"/>
      <c r="Q192" s="16"/>
      <c r="R192" s="22"/>
      <c r="S192" s="16">
        <f>S190-S191</f>
        <v>-11</v>
      </c>
    </row>
    <row r="193" spans="1:19" ht="13.5" thickBot="1">
      <c r="A193" s="138"/>
      <c r="B193" s="93" t="s">
        <v>5</v>
      </c>
      <c r="C193" s="19">
        <f>C192/C191</f>
        <v>-0.21212121212121213</v>
      </c>
      <c r="D193" s="19">
        <f>D192/D191</f>
        <v>-0.23809523809523808</v>
      </c>
      <c r="E193" s="19">
        <v>0</v>
      </c>
      <c r="F193" s="19">
        <f>F192/F191</f>
        <v>1</v>
      </c>
      <c r="G193" s="19">
        <f>G192/G191</f>
        <v>-0.375</v>
      </c>
      <c r="H193" s="31"/>
      <c r="I193" s="19"/>
      <c r="J193" s="31"/>
      <c r="K193" s="19"/>
      <c r="L193" s="31"/>
      <c r="M193" s="19"/>
      <c r="N193" s="19"/>
      <c r="O193" s="19"/>
      <c r="P193" s="19"/>
      <c r="Q193" s="19"/>
      <c r="R193" s="31"/>
      <c r="S193" s="19">
        <f>S192/S191</f>
        <v>-0.16666666666666666</v>
      </c>
    </row>
    <row r="194" spans="1:19" ht="12.75">
      <c r="A194" s="288"/>
      <c r="B194" s="282"/>
      <c r="C194" s="284"/>
      <c r="D194" s="284"/>
      <c r="E194" s="284"/>
      <c r="F194" s="284"/>
      <c r="G194" s="284"/>
      <c r="H194" s="284"/>
      <c r="I194" s="284"/>
      <c r="J194" s="284"/>
      <c r="K194" s="284"/>
      <c r="L194" s="284"/>
      <c r="M194" s="284"/>
      <c r="N194" s="284"/>
      <c r="O194" s="284"/>
      <c r="P194" s="284"/>
      <c r="Q194" s="284"/>
      <c r="R194" s="284"/>
      <c r="S194" s="284"/>
    </row>
    <row r="195" spans="1:19" ht="13.5" thickBot="1">
      <c r="A195" s="141" t="s">
        <v>286</v>
      </c>
      <c r="B195" s="21"/>
      <c r="C195" s="21"/>
      <c r="D195" s="21"/>
      <c r="E195" s="21"/>
      <c r="F195" s="21"/>
      <c r="G195" s="21"/>
      <c r="H195" s="21"/>
      <c r="I195" s="21"/>
      <c r="J195" s="21"/>
      <c r="K195" s="21"/>
      <c r="L195" s="21"/>
      <c r="M195" s="21"/>
      <c r="N195" s="21"/>
      <c r="O195" s="21"/>
      <c r="P195" s="21"/>
      <c r="Q195" s="21"/>
      <c r="R195" s="21"/>
      <c r="S195" s="21"/>
    </row>
    <row r="196" spans="1:19" ht="21" thickBot="1">
      <c r="A196" s="133"/>
      <c r="B196" s="90"/>
      <c r="C196" s="23" t="s">
        <v>68</v>
      </c>
      <c r="D196" s="24" t="s">
        <v>69</v>
      </c>
      <c r="E196" s="37" t="s">
        <v>70</v>
      </c>
      <c r="F196" s="24" t="s">
        <v>71</v>
      </c>
      <c r="G196" s="23" t="s">
        <v>72</v>
      </c>
      <c r="H196" s="24" t="s">
        <v>73</v>
      </c>
      <c r="I196" s="26" t="s">
        <v>74</v>
      </c>
      <c r="J196" s="25" t="s">
        <v>75</v>
      </c>
      <c r="K196" s="26" t="s">
        <v>76</v>
      </c>
      <c r="L196" s="26" t="s">
        <v>77</v>
      </c>
      <c r="M196" s="26"/>
      <c r="N196" s="28"/>
      <c r="O196" s="28"/>
      <c r="P196" s="28"/>
      <c r="Q196" s="28"/>
      <c r="R196" s="29"/>
      <c r="S196" s="28" t="s">
        <v>30</v>
      </c>
    </row>
    <row r="197" spans="1:19" ht="12.75">
      <c r="A197" s="134"/>
      <c r="B197" s="91">
        <v>2015</v>
      </c>
      <c r="C197" s="16">
        <f aca="true" t="shared" si="81" ref="C197:L198">C201+C205+C213+C217+C221+C225+C229</f>
        <v>77</v>
      </c>
      <c r="D197" s="16">
        <f t="shared" si="81"/>
        <v>169</v>
      </c>
      <c r="E197" s="16">
        <f t="shared" si="81"/>
        <v>68</v>
      </c>
      <c r="F197" s="16">
        <f t="shared" si="81"/>
        <v>102</v>
      </c>
      <c r="G197" s="16">
        <f t="shared" si="81"/>
        <v>72</v>
      </c>
      <c r="H197" s="16">
        <f t="shared" si="81"/>
        <v>34</v>
      </c>
      <c r="I197" s="16">
        <f t="shared" si="81"/>
        <v>621</v>
      </c>
      <c r="J197" s="16">
        <f t="shared" si="81"/>
        <v>400</v>
      </c>
      <c r="K197" s="16">
        <f t="shared" si="81"/>
        <v>65</v>
      </c>
      <c r="L197" s="16">
        <f t="shared" si="81"/>
        <v>161</v>
      </c>
      <c r="M197" s="16"/>
      <c r="N197" s="16"/>
      <c r="O197" s="16"/>
      <c r="P197" s="16"/>
      <c r="Q197" s="16"/>
      <c r="R197" s="30"/>
      <c r="S197" s="16">
        <f>S201+S205+S213+S217+S221+S225+S229</f>
        <v>1769</v>
      </c>
    </row>
    <row r="198" spans="1:19" ht="12.75">
      <c r="A198" s="142" t="s">
        <v>40</v>
      </c>
      <c r="B198" s="91">
        <v>2014</v>
      </c>
      <c r="C198" s="16">
        <f t="shared" si="81"/>
        <v>116</v>
      </c>
      <c r="D198" s="16">
        <f t="shared" si="81"/>
        <v>285</v>
      </c>
      <c r="E198" s="16">
        <f t="shared" si="81"/>
        <v>87</v>
      </c>
      <c r="F198" s="16">
        <f t="shared" si="81"/>
        <v>145</v>
      </c>
      <c r="G198" s="16">
        <f t="shared" si="81"/>
        <v>77</v>
      </c>
      <c r="H198" s="16">
        <f t="shared" si="81"/>
        <v>40</v>
      </c>
      <c r="I198" s="16">
        <f t="shared" si="81"/>
        <v>863</v>
      </c>
      <c r="J198" s="16">
        <f t="shared" si="81"/>
        <v>423</v>
      </c>
      <c r="K198" s="16">
        <f t="shared" si="81"/>
        <v>118</v>
      </c>
      <c r="L198" s="16">
        <f t="shared" si="81"/>
        <v>176</v>
      </c>
      <c r="M198" s="16"/>
      <c r="N198" s="16"/>
      <c r="O198" s="16"/>
      <c r="P198" s="16"/>
      <c r="Q198" s="16"/>
      <c r="R198" s="30"/>
      <c r="S198" s="16">
        <f>S202+S206+S214+S218+S222+S226+S230</f>
        <v>2330</v>
      </c>
    </row>
    <row r="199" spans="1:19" ht="12.75">
      <c r="A199" s="134"/>
      <c r="B199" s="92" t="s">
        <v>204</v>
      </c>
      <c r="C199" s="16">
        <f aca="true" t="shared" si="82" ref="C199:L199">C197-C198</f>
        <v>-39</v>
      </c>
      <c r="D199" s="22">
        <f t="shared" si="82"/>
        <v>-116</v>
      </c>
      <c r="E199" s="16">
        <f t="shared" si="82"/>
        <v>-19</v>
      </c>
      <c r="F199" s="22">
        <f t="shared" si="82"/>
        <v>-43</v>
      </c>
      <c r="G199" s="16">
        <f t="shared" si="82"/>
        <v>-5</v>
      </c>
      <c r="H199" s="22">
        <f t="shared" si="82"/>
        <v>-6</v>
      </c>
      <c r="I199" s="16">
        <f t="shared" si="82"/>
        <v>-242</v>
      </c>
      <c r="J199" s="22">
        <f t="shared" si="82"/>
        <v>-23</v>
      </c>
      <c r="K199" s="16">
        <f t="shared" si="82"/>
        <v>-53</v>
      </c>
      <c r="L199" s="16">
        <f t="shared" si="82"/>
        <v>-15</v>
      </c>
      <c r="M199" s="16"/>
      <c r="N199" s="16"/>
      <c r="O199" s="16"/>
      <c r="P199" s="16"/>
      <c r="Q199" s="16"/>
      <c r="R199" s="22"/>
      <c r="S199" s="16">
        <f>S197-S198</f>
        <v>-561</v>
      </c>
    </row>
    <row r="200" spans="1:19" ht="13.5" thickBot="1">
      <c r="A200" s="136"/>
      <c r="B200" s="93" t="s">
        <v>5</v>
      </c>
      <c r="C200" s="19">
        <f aca="true" t="shared" si="83" ref="C200:L200">C199/C198</f>
        <v>-0.33620689655172414</v>
      </c>
      <c r="D200" s="31">
        <f t="shared" si="83"/>
        <v>-0.4070175438596491</v>
      </c>
      <c r="E200" s="19">
        <f t="shared" si="83"/>
        <v>-0.21839080459770116</v>
      </c>
      <c r="F200" s="31">
        <f t="shared" si="83"/>
        <v>-0.296551724137931</v>
      </c>
      <c r="G200" s="19">
        <f t="shared" si="83"/>
        <v>-0.06493506493506493</v>
      </c>
      <c r="H200" s="31">
        <f t="shared" si="83"/>
        <v>-0.15</v>
      </c>
      <c r="I200" s="19">
        <f t="shared" si="83"/>
        <v>-0.28041714947856317</v>
      </c>
      <c r="J200" s="31">
        <f t="shared" si="83"/>
        <v>-0.054373522458628844</v>
      </c>
      <c r="K200" s="19">
        <f t="shared" si="83"/>
        <v>-0.4491525423728814</v>
      </c>
      <c r="L200" s="19">
        <f t="shared" si="83"/>
        <v>-0.08522727272727272</v>
      </c>
      <c r="M200" s="19"/>
      <c r="N200" s="19"/>
      <c r="O200" s="19"/>
      <c r="P200" s="19"/>
      <c r="Q200" s="19"/>
      <c r="R200" s="31"/>
      <c r="S200" s="19">
        <f>S199/S198</f>
        <v>-0.2407725321888412</v>
      </c>
    </row>
    <row r="201" spans="1:19" ht="12.75">
      <c r="A201" s="134" t="s">
        <v>0</v>
      </c>
      <c r="B201" s="91">
        <v>2015</v>
      </c>
      <c r="C201" s="16">
        <v>2</v>
      </c>
      <c r="D201" s="22">
        <v>5</v>
      </c>
      <c r="E201" s="16">
        <v>0</v>
      </c>
      <c r="F201" s="22">
        <v>0</v>
      </c>
      <c r="G201" s="16">
        <v>0</v>
      </c>
      <c r="H201" s="22">
        <v>0</v>
      </c>
      <c r="I201" s="16">
        <v>5</v>
      </c>
      <c r="J201" s="22">
        <v>0</v>
      </c>
      <c r="K201" s="16">
        <v>0</v>
      </c>
      <c r="L201" s="22">
        <v>1</v>
      </c>
      <c r="M201" s="16"/>
      <c r="N201" s="16"/>
      <c r="O201" s="16"/>
      <c r="P201" s="16"/>
      <c r="Q201" s="16"/>
      <c r="R201" s="22"/>
      <c r="S201" s="16">
        <f>C201+D201+E201+F201+G201+H201+I201+J201+K201+L201</f>
        <v>13</v>
      </c>
    </row>
    <row r="202" spans="1:19" ht="12.75">
      <c r="A202" s="137" t="s">
        <v>271</v>
      </c>
      <c r="B202" s="91">
        <v>2014</v>
      </c>
      <c r="C202" s="16">
        <v>2</v>
      </c>
      <c r="D202" s="22">
        <v>0</v>
      </c>
      <c r="E202" s="16">
        <v>0</v>
      </c>
      <c r="F202" s="22">
        <v>1</v>
      </c>
      <c r="G202" s="16">
        <v>0</v>
      </c>
      <c r="H202" s="22">
        <v>0</v>
      </c>
      <c r="I202" s="16">
        <v>6</v>
      </c>
      <c r="J202" s="22">
        <v>1</v>
      </c>
      <c r="K202" s="16">
        <v>0</v>
      </c>
      <c r="L202" s="22">
        <v>1</v>
      </c>
      <c r="M202" s="16"/>
      <c r="N202" s="16"/>
      <c r="O202" s="16"/>
      <c r="P202" s="16"/>
      <c r="Q202" s="16"/>
      <c r="R202" s="22"/>
      <c r="S202" s="16">
        <f>C202+D202+E202+F202+G202+H202+I202+J202+K202+L202</f>
        <v>11</v>
      </c>
    </row>
    <row r="203" spans="1:19" ht="12.75">
      <c r="A203" s="137" t="s">
        <v>272</v>
      </c>
      <c r="B203" s="92" t="s">
        <v>204</v>
      </c>
      <c r="C203" s="16">
        <f aca="true" t="shared" si="84" ref="C203:L203">C201-C202</f>
        <v>0</v>
      </c>
      <c r="D203" s="22">
        <f t="shared" si="84"/>
        <v>5</v>
      </c>
      <c r="E203" s="16">
        <f t="shared" si="84"/>
        <v>0</v>
      </c>
      <c r="F203" s="22">
        <f t="shared" si="84"/>
        <v>-1</v>
      </c>
      <c r="G203" s="16">
        <f t="shared" si="84"/>
        <v>0</v>
      </c>
      <c r="H203" s="22">
        <f t="shared" si="84"/>
        <v>0</v>
      </c>
      <c r="I203" s="16">
        <f t="shared" si="84"/>
        <v>-1</v>
      </c>
      <c r="J203" s="22">
        <f t="shared" si="84"/>
        <v>-1</v>
      </c>
      <c r="K203" s="16">
        <f t="shared" si="84"/>
        <v>0</v>
      </c>
      <c r="L203" s="16">
        <f t="shared" si="84"/>
        <v>0</v>
      </c>
      <c r="M203" s="16"/>
      <c r="N203" s="16"/>
      <c r="O203" s="16"/>
      <c r="P203" s="16"/>
      <c r="Q203" s="16"/>
      <c r="R203" s="22"/>
      <c r="S203" s="16">
        <f>S201-S202</f>
        <v>2</v>
      </c>
    </row>
    <row r="204" spans="1:19" ht="13.5" thickBot="1">
      <c r="A204" s="138"/>
      <c r="B204" s="93" t="s">
        <v>5</v>
      </c>
      <c r="C204" s="33">
        <f aca="true" t="shared" si="85" ref="C204:J204">C203/C202</f>
        <v>0</v>
      </c>
      <c r="D204" s="33">
        <v>0</v>
      </c>
      <c r="E204" s="33">
        <v>0</v>
      </c>
      <c r="F204" s="33">
        <f t="shared" si="85"/>
        <v>-1</v>
      </c>
      <c r="G204" s="33">
        <v>0</v>
      </c>
      <c r="H204" s="33">
        <v>0</v>
      </c>
      <c r="I204" s="33">
        <f t="shared" si="85"/>
        <v>-0.16666666666666666</v>
      </c>
      <c r="J204" s="33">
        <f t="shared" si="85"/>
        <v>-1</v>
      </c>
      <c r="K204" s="33">
        <v>0</v>
      </c>
      <c r="L204" s="33">
        <f>L203/L202</f>
        <v>0</v>
      </c>
      <c r="M204" s="19"/>
      <c r="N204" s="19"/>
      <c r="O204" s="19"/>
      <c r="P204" s="19"/>
      <c r="Q204" s="19"/>
      <c r="R204" s="31"/>
      <c r="S204" s="44">
        <f>S203/S202</f>
        <v>0.18181818181818182</v>
      </c>
    </row>
    <row r="205" spans="1:19" ht="12.75">
      <c r="A205" s="139"/>
      <c r="B205" s="91">
        <v>2015</v>
      </c>
      <c r="C205" s="16">
        <v>1</v>
      </c>
      <c r="D205" s="22">
        <v>3</v>
      </c>
      <c r="E205" s="16">
        <v>0</v>
      </c>
      <c r="F205" s="22">
        <v>0</v>
      </c>
      <c r="G205" s="16">
        <v>1</v>
      </c>
      <c r="H205" s="22">
        <v>1</v>
      </c>
      <c r="I205" s="16">
        <v>4</v>
      </c>
      <c r="J205" s="22">
        <v>1</v>
      </c>
      <c r="K205" s="16">
        <v>0</v>
      </c>
      <c r="L205" s="22">
        <v>0</v>
      </c>
      <c r="M205" s="16"/>
      <c r="N205" s="16"/>
      <c r="O205" s="16"/>
      <c r="P205" s="16"/>
      <c r="Q205" s="16"/>
      <c r="R205" s="22"/>
      <c r="S205" s="16">
        <f>C205+D205+E205+F205+G205+H205+I205+J205+K205+L205</f>
        <v>11</v>
      </c>
    </row>
    <row r="206" spans="1:19" ht="12.75">
      <c r="A206" s="137" t="s">
        <v>273</v>
      </c>
      <c r="B206" s="91">
        <v>2014</v>
      </c>
      <c r="C206" s="16">
        <v>0</v>
      </c>
      <c r="D206" s="22">
        <v>0</v>
      </c>
      <c r="E206" s="16">
        <v>0</v>
      </c>
      <c r="F206" s="22">
        <v>0</v>
      </c>
      <c r="G206" s="16">
        <v>0</v>
      </c>
      <c r="H206" s="22">
        <v>0</v>
      </c>
      <c r="I206" s="16">
        <v>1</v>
      </c>
      <c r="J206" s="22">
        <v>0</v>
      </c>
      <c r="K206" s="16">
        <v>0</v>
      </c>
      <c r="L206" s="22">
        <v>0</v>
      </c>
      <c r="M206" s="16"/>
      <c r="N206" s="16"/>
      <c r="O206" s="16"/>
      <c r="P206" s="16"/>
      <c r="Q206" s="16"/>
      <c r="R206" s="22"/>
      <c r="S206" s="16">
        <f>C206+D206+E206+F206+G206+H206+I206+J206+K206+L206</f>
        <v>1</v>
      </c>
    </row>
    <row r="207" spans="1:19" ht="12.75">
      <c r="A207" s="137" t="s">
        <v>274</v>
      </c>
      <c r="B207" s="92" t="s">
        <v>204</v>
      </c>
      <c r="C207" s="16">
        <f aca="true" t="shared" si="86" ref="C207:L207">C205-C206</f>
        <v>1</v>
      </c>
      <c r="D207" s="22">
        <f t="shared" si="86"/>
        <v>3</v>
      </c>
      <c r="E207" s="16">
        <f t="shared" si="86"/>
        <v>0</v>
      </c>
      <c r="F207" s="22">
        <f t="shared" si="86"/>
        <v>0</v>
      </c>
      <c r="G207" s="16">
        <f t="shared" si="86"/>
        <v>1</v>
      </c>
      <c r="H207" s="22">
        <f t="shared" si="86"/>
        <v>1</v>
      </c>
      <c r="I207" s="16">
        <f t="shared" si="86"/>
        <v>3</v>
      </c>
      <c r="J207" s="22">
        <f t="shared" si="86"/>
        <v>1</v>
      </c>
      <c r="K207" s="16">
        <f t="shared" si="86"/>
        <v>0</v>
      </c>
      <c r="L207" s="16">
        <f t="shared" si="86"/>
        <v>0</v>
      </c>
      <c r="M207" s="16"/>
      <c r="N207" s="16"/>
      <c r="O207" s="16"/>
      <c r="P207" s="16"/>
      <c r="Q207" s="16"/>
      <c r="R207" s="22"/>
      <c r="S207" s="16">
        <f>S205-S206</f>
        <v>10</v>
      </c>
    </row>
    <row r="208" spans="1:19" ht="13.5" thickBot="1">
      <c r="A208" s="138"/>
      <c r="B208" s="93" t="s">
        <v>5</v>
      </c>
      <c r="C208" s="33">
        <v>0</v>
      </c>
      <c r="D208" s="33">
        <v>0</v>
      </c>
      <c r="E208" s="33">
        <v>0</v>
      </c>
      <c r="F208" s="33">
        <v>0</v>
      </c>
      <c r="G208" s="33">
        <v>0</v>
      </c>
      <c r="H208" s="33">
        <v>0</v>
      </c>
      <c r="I208" s="33">
        <f>I207/I206</f>
        <v>3</v>
      </c>
      <c r="J208" s="33">
        <v>0</v>
      </c>
      <c r="K208" s="33">
        <v>0</v>
      </c>
      <c r="L208" s="33">
        <v>0</v>
      </c>
      <c r="M208" s="19"/>
      <c r="N208" s="19"/>
      <c r="O208" s="19"/>
      <c r="P208" s="19"/>
      <c r="Q208" s="19"/>
      <c r="R208" s="31"/>
      <c r="S208" s="44">
        <f>S207/S206</f>
        <v>10</v>
      </c>
    </row>
    <row r="209" spans="1:19" ht="12.75">
      <c r="A209" s="139"/>
      <c r="B209" s="91">
        <v>2015</v>
      </c>
      <c r="C209" s="16">
        <v>0</v>
      </c>
      <c r="D209" s="22">
        <v>0</v>
      </c>
      <c r="E209" s="16">
        <v>0</v>
      </c>
      <c r="F209" s="22">
        <v>0</v>
      </c>
      <c r="G209" s="16">
        <v>0</v>
      </c>
      <c r="H209" s="22">
        <v>0</v>
      </c>
      <c r="I209" s="16">
        <v>0</v>
      </c>
      <c r="J209" s="22">
        <v>0</v>
      </c>
      <c r="K209" s="16">
        <v>0</v>
      </c>
      <c r="L209" s="22">
        <v>0</v>
      </c>
      <c r="M209" s="16"/>
      <c r="N209" s="16"/>
      <c r="O209" s="16"/>
      <c r="P209" s="16"/>
      <c r="Q209" s="16"/>
      <c r="R209" s="22"/>
      <c r="S209" s="16">
        <f>C209+D209+E209+F209+G209+H209+I209+J209+K209+L209</f>
        <v>0</v>
      </c>
    </row>
    <row r="210" spans="1:20" ht="12.75">
      <c r="A210" s="287" t="s">
        <v>333</v>
      </c>
      <c r="B210" s="91">
        <v>2014</v>
      </c>
      <c r="C210" s="16">
        <v>0</v>
      </c>
      <c r="D210" s="22">
        <v>0</v>
      </c>
      <c r="E210" s="16">
        <v>0</v>
      </c>
      <c r="F210" s="22">
        <v>0</v>
      </c>
      <c r="G210" s="16">
        <v>0</v>
      </c>
      <c r="H210" s="22">
        <v>0</v>
      </c>
      <c r="I210" s="16">
        <v>0</v>
      </c>
      <c r="J210" s="22">
        <v>0</v>
      </c>
      <c r="K210" s="16">
        <v>0</v>
      </c>
      <c r="L210" s="22">
        <v>0</v>
      </c>
      <c r="M210" s="16"/>
      <c r="N210" s="16"/>
      <c r="O210" s="16"/>
      <c r="P210" s="16"/>
      <c r="Q210" s="16"/>
      <c r="R210" s="22"/>
      <c r="S210" s="16">
        <f>C210+D210+E210+F210+G210+H210+I210+J210+K210+L210</f>
        <v>0</v>
      </c>
      <c r="T210" s="97"/>
    </row>
    <row r="211" spans="1:19" ht="12.75">
      <c r="A211" s="287" t="s">
        <v>334</v>
      </c>
      <c r="B211" s="92" t="s">
        <v>204</v>
      </c>
      <c r="C211" s="16">
        <f aca="true" t="shared" si="87" ref="C211:L211">C209-C210</f>
        <v>0</v>
      </c>
      <c r="D211" s="22">
        <f t="shared" si="87"/>
        <v>0</v>
      </c>
      <c r="E211" s="16">
        <f t="shared" si="87"/>
        <v>0</v>
      </c>
      <c r="F211" s="22">
        <f t="shared" si="87"/>
        <v>0</v>
      </c>
      <c r="G211" s="16">
        <f t="shared" si="87"/>
        <v>0</v>
      </c>
      <c r="H211" s="34">
        <f t="shared" si="87"/>
        <v>0</v>
      </c>
      <c r="I211" s="34">
        <f t="shared" si="87"/>
        <v>0</v>
      </c>
      <c r="J211" s="22">
        <f t="shared" si="87"/>
        <v>0</v>
      </c>
      <c r="K211" s="16">
        <f t="shared" si="87"/>
        <v>0</v>
      </c>
      <c r="L211" s="16">
        <f t="shared" si="87"/>
        <v>0</v>
      </c>
      <c r="M211" s="16"/>
      <c r="N211" s="16"/>
      <c r="O211" s="16"/>
      <c r="P211" s="16"/>
      <c r="Q211" s="16"/>
      <c r="R211" s="22"/>
      <c r="S211" s="16">
        <f>S209-S210</f>
        <v>0</v>
      </c>
    </row>
    <row r="212" spans="1:19" ht="13.5" thickBot="1">
      <c r="A212" s="138"/>
      <c r="B212" s="93" t="s">
        <v>5</v>
      </c>
      <c r="C212" s="19">
        <v>0</v>
      </c>
      <c r="D212" s="33">
        <v>0</v>
      </c>
      <c r="E212" s="33">
        <v>0</v>
      </c>
      <c r="F212" s="33">
        <v>0</v>
      </c>
      <c r="G212" s="33">
        <v>0</v>
      </c>
      <c r="H212" s="33">
        <v>0</v>
      </c>
      <c r="I212" s="33">
        <v>0</v>
      </c>
      <c r="J212" s="33">
        <v>0</v>
      </c>
      <c r="K212" s="33">
        <v>0</v>
      </c>
      <c r="L212" s="33">
        <v>0</v>
      </c>
      <c r="M212" s="19"/>
      <c r="N212" s="19"/>
      <c r="O212" s="19"/>
      <c r="P212" s="19"/>
      <c r="Q212" s="19"/>
      <c r="R212" s="31"/>
      <c r="S212" s="19">
        <v>0</v>
      </c>
    </row>
    <row r="213" spans="1:19" ht="12.75">
      <c r="A213" s="139"/>
      <c r="B213" s="91">
        <v>2015</v>
      </c>
      <c r="C213" s="16">
        <v>5</v>
      </c>
      <c r="D213" s="22">
        <v>12</v>
      </c>
      <c r="E213" s="16">
        <v>0</v>
      </c>
      <c r="F213" s="22">
        <v>4</v>
      </c>
      <c r="G213" s="16">
        <v>0</v>
      </c>
      <c r="H213" s="22">
        <v>0</v>
      </c>
      <c r="I213" s="16">
        <v>43</v>
      </c>
      <c r="J213" s="22">
        <v>17</v>
      </c>
      <c r="K213" s="16">
        <v>0</v>
      </c>
      <c r="L213" s="22">
        <v>2</v>
      </c>
      <c r="M213" s="16"/>
      <c r="N213" s="16"/>
      <c r="O213" s="16"/>
      <c r="P213" s="16"/>
      <c r="Q213" s="16"/>
      <c r="R213" s="22"/>
      <c r="S213" s="16">
        <f>C213+D213+E213+F213+G213+H213+I213+J213+K213+L213</f>
        <v>83</v>
      </c>
    </row>
    <row r="214" spans="1:19" ht="12.75">
      <c r="A214" s="137" t="s">
        <v>144</v>
      </c>
      <c r="B214" s="91">
        <v>2014</v>
      </c>
      <c r="C214" s="16">
        <v>4</v>
      </c>
      <c r="D214" s="22">
        <v>6</v>
      </c>
      <c r="E214" s="16">
        <v>5</v>
      </c>
      <c r="F214" s="22">
        <v>6</v>
      </c>
      <c r="G214" s="16">
        <v>0</v>
      </c>
      <c r="H214" s="22">
        <v>1</v>
      </c>
      <c r="I214" s="16">
        <v>67</v>
      </c>
      <c r="J214" s="22">
        <v>4</v>
      </c>
      <c r="K214" s="16">
        <v>3</v>
      </c>
      <c r="L214" s="22">
        <v>5</v>
      </c>
      <c r="M214" s="16"/>
      <c r="N214" s="16"/>
      <c r="O214" s="16"/>
      <c r="P214" s="16"/>
      <c r="Q214" s="16"/>
      <c r="R214" s="22"/>
      <c r="S214" s="16">
        <f>C214+D214+E214+F214+G214+H214+I214+J214+K214+L214</f>
        <v>101</v>
      </c>
    </row>
    <row r="215" spans="1:19" ht="12.75">
      <c r="A215" s="139"/>
      <c r="B215" s="92" t="s">
        <v>204</v>
      </c>
      <c r="C215" s="16">
        <f aca="true" t="shared" si="88" ref="C215:L215">C213-C214</f>
        <v>1</v>
      </c>
      <c r="D215" s="22">
        <f t="shared" si="88"/>
        <v>6</v>
      </c>
      <c r="E215" s="16">
        <f t="shared" si="88"/>
        <v>-5</v>
      </c>
      <c r="F215" s="22">
        <f t="shared" si="88"/>
        <v>-2</v>
      </c>
      <c r="G215" s="16">
        <f t="shared" si="88"/>
        <v>0</v>
      </c>
      <c r="H215" s="34">
        <f t="shared" si="88"/>
        <v>-1</v>
      </c>
      <c r="I215" s="34">
        <f t="shared" si="88"/>
        <v>-24</v>
      </c>
      <c r="J215" s="22">
        <f t="shared" si="88"/>
        <v>13</v>
      </c>
      <c r="K215" s="16">
        <f t="shared" si="88"/>
        <v>-3</v>
      </c>
      <c r="L215" s="16">
        <f t="shared" si="88"/>
        <v>-3</v>
      </c>
      <c r="M215" s="16"/>
      <c r="N215" s="16"/>
      <c r="O215" s="16"/>
      <c r="P215" s="16"/>
      <c r="Q215" s="16"/>
      <c r="R215" s="22"/>
      <c r="S215" s="16">
        <f>S213-S214</f>
        <v>-18</v>
      </c>
    </row>
    <row r="216" spans="1:19" ht="13.5" thickBot="1">
      <c r="A216" s="138"/>
      <c r="B216" s="93" t="s">
        <v>5</v>
      </c>
      <c r="C216" s="33">
        <f aca="true" t="shared" si="89" ref="C216:J216">C215/C214</f>
        <v>0.25</v>
      </c>
      <c r="D216" s="33">
        <f t="shared" si="89"/>
        <v>1</v>
      </c>
      <c r="E216" s="33">
        <f t="shared" si="89"/>
        <v>-1</v>
      </c>
      <c r="F216" s="33">
        <f t="shared" si="89"/>
        <v>-0.3333333333333333</v>
      </c>
      <c r="G216" s="33">
        <v>0</v>
      </c>
      <c r="H216" s="33">
        <f t="shared" si="89"/>
        <v>-1</v>
      </c>
      <c r="I216" s="33">
        <f t="shared" si="89"/>
        <v>-0.3582089552238806</v>
      </c>
      <c r="J216" s="33">
        <f t="shared" si="89"/>
        <v>3.25</v>
      </c>
      <c r="K216" s="33">
        <f>K215/K214</f>
        <v>-1</v>
      </c>
      <c r="L216" s="33">
        <f>L215/L214</f>
        <v>-0.6</v>
      </c>
      <c r="M216" s="19"/>
      <c r="N216" s="19"/>
      <c r="O216" s="19"/>
      <c r="P216" s="19"/>
      <c r="Q216" s="19"/>
      <c r="R216" s="31"/>
      <c r="S216" s="19">
        <f>S215/S214</f>
        <v>-0.1782178217821782</v>
      </c>
    </row>
    <row r="217" spans="1:19" ht="12.75">
      <c r="A217" s="139"/>
      <c r="B217" s="91">
        <v>2015</v>
      </c>
      <c r="C217" s="16">
        <v>11</v>
      </c>
      <c r="D217" s="22">
        <v>12</v>
      </c>
      <c r="E217" s="16">
        <v>3</v>
      </c>
      <c r="F217" s="22">
        <v>9</v>
      </c>
      <c r="G217" s="16">
        <v>6</v>
      </c>
      <c r="H217" s="22">
        <v>3</v>
      </c>
      <c r="I217" s="16">
        <v>70</v>
      </c>
      <c r="J217" s="22">
        <v>26</v>
      </c>
      <c r="K217" s="16">
        <v>18</v>
      </c>
      <c r="L217" s="22">
        <v>20</v>
      </c>
      <c r="M217" s="16"/>
      <c r="N217" s="16"/>
      <c r="O217" s="16"/>
      <c r="P217" s="16"/>
      <c r="Q217" s="16"/>
      <c r="R217" s="22"/>
      <c r="S217" s="16">
        <f>C217+D217+E217+F217+G217+H217+I217+J217+K217+L217</f>
        <v>178</v>
      </c>
    </row>
    <row r="218" spans="1:19" ht="12.75">
      <c r="A218" s="137" t="s">
        <v>275</v>
      </c>
      <c r="B218" s="91">
        <v>2014</v>
      </c>
      <c r="C218" s="16">
        <v>6</v>
      </c>
      <c r="D218" s="22">
        <v>18</v>
      </c>
      <c r="E218" s="16">
        <v>3</v>
      </c>
      <c r="F218" s="22">
        <v>4</v>
      </c>
      <c r="G218" s="16">
        <v>2</v>
      </c>
      <c r="H218" s="22">
        <v>4</v>
      </c>
      <c r="I218" s="16">
        <v>31</v>
      </c>
      <c r="J218" s="22">
        <v>8</v>
      </c>
      <c r="K218" s="16">
        <v>7</v>
      </c>
      <c r="L218" s="22">
        <v>9</v>
      </c>
      <c r="M218" s="16"/>
      <c r="N218" s="16"/>
      <c r="O218" s="16"/>
      <c r="P218" s="16"/>
      <c r="Q218" s="16"/>
      <c r="R218" s="22"/>
      <c r="S218" s="16">
        <f>C218+D218+E218+F218+G218+H218+I218+J218+K218+L218</f>
        <v>92</v>
      </c>
    </row>
    <row r="219" spans="1:19" ht="12.75">
      <c r="A219" s="137" t="s">
        <v>276</v>
      </c>
      <c r="B219" s="92" t="s">
        <v>204</v>
      </c>
      <c r="C219" s="16">
        <f aca="true" t="shared" si="90" ref="C219:L219">C217-C218</f>
        <v>5</v>
      </c>
      <c r="D219" s="22">
        <f t="shared" si="90"/>
        <v>-6</v>
      </c>
      <c r="E219" s="16">
        <f t="shared" si="90"/>
        <v>0</v>
      </c>
      <c r="F219" s="22">
        <f t="shared" si="90"/>
        <v>5</v>
      </c>
      <c r="G219" s="16">
        <f t="shared" si="90"/>
        <v>4</v>
      </c>
      <c r="H219" s="22">
        <f t="shared" si="90"/>
        <v>-1</v>
      </c>
      <c r="I219" s="16">
        <f t="shared" si="90"/>
        <v>39</v>
      </c>
      <c r="J219" s="22">
        <f t="shared" si="90"/>
        <v>18</v>
      </c>
      <c r="K219" s="16">
        <f t="shared" si="90"/>
        <v>11</v>
      </c>
      <c r="L219" s="16">
        <f t="shared" si="90"/>
        <v>11</v>
      </c>
      <c r="M219" s="16"/>
      <c r="N219" s="16"/>
      <c r="O219" s="16"/>
      <c r="P219" s="16"/>
      <c r="Q219" s="16"/>
      <c r="R219" s="22"/>
      <c r="S219" s="16">
        <f>S217-S218</f>
        <v>86</v>
      </c>
    </row>
    <row r="220" spans="1:19" ht="13.5" thickBot="1">
      <c r="A220" s="138"/>
      <c r="B220" s="93" t="s">
        <v>5</v>
      </c>
      <c r="C220" s="33">
        <f aca="true" t="shared" si="91" ref="C220:L220">C219/C218</f>
        <v>0.8333333333333334</v>
      </c>
      <c r="D220" s="33">
        <f t="shared" si="91"/>
        <v>-0.3333333333333333</v>
      </c>
      <c r="E220" s="33">
        <f t="shared" si="91"/>
        <v>0</v>
      </c>
      <c r="F220" s="33">
        <f t="shared" si="91"/>
        <v>1.25</v>
      </c>
      <c r="G220" s="33">
        <f t="shared" si="91"/>
        <v>2</v>
      </c>
      <c r="H220" s="33">
        <f t="shared" si="91"/>
        <v>-0.25</v>
      </c>
      <c r="I220" s="33">
        <f t="shared" si="91"/>
        <v>1.2580645161290323</v>
      </c>
      <c r="J220" s="33">
        <f t="shared" si="91"/>
        <v>2.25</v>
      </c>
      <c r="K220" s="33">
        <f t="shared" si="91"/>
        <v>1.5714285714285714</v>
      </c>
      <c r="L220" s="33">
        <f t="shared" si="91"/>
        <v>1.2222222222222223</v>
      </c>
      <c r="M220" s="19"/>
      <c r="N220" s="19"/>
      <c r="O220" s="19"/>
      <c r="P220" s="19"/>
      <c r="Q220" s="19"/>
      <c r="R220" s="31"/>
      <c r="S220" s="19">
        <f>S219/S218</f>
        <v>0.9347826086956522</v>
      </c>
    </row>
    <row r="221" spans="1:19" ht="12.75">
      <c r="A221" s="139"/>
      <c r="B221" s="91">
        <v>2015</v>
      </c>
      <c r="C221" s="16">
        <v>29</v>
      </c>
      <c r="D221" s="22">
        <v>63</v>
      </c>
      <c r="E221" s="16">
        <v>30</v>
      </c>
      <c r="F221" s="22">
        <v>33</v>
      </c>
      <c r="G221" s="16">
        <v>31</v>
      </c>
      <c r="H221" s="22">
        <v>18</v>
      </c>
      <c r="I221" s="16">
        <v>180</v>
      </c>
      <c r="J221" s="22">
        <v>71</v>
      </c>
      <c r="K221" s="16">
        <v>13</v>
      </c>
      <c r="L221" s="16">
        <v>58</v>
      </c>
      <c r="M221" s="16"/>
      <c r="N221" s="16"/>
      <c r="O221" s="16"/>
      <c r="P221" s="16"/>
      <c r="Q221" s="16"/>
      <c r="R221" s="22"/>
      <c r="S221" s="16">
        <f>C221+D221+E221+F221+G221+H221+I221+J221+K221+L221</f>
        <v>526</v>
      </c>
    </row>
    <row r="222" spans="1:19" ht="12.75">
      <c r="A222" s="140" t="s">
        <v>277</v>
      </c>
      <c r="B222" s="91">
        <v>2014</v>
      </c>
      <c r="C222" s="16">
        <v>53</v>
      </c>
      <c r="D222" s="22">
        <v>117</v>
      </c>
      <c r="E222" s="16">
        <v>26</v>
      </c>
      <c r="F222" s="22">
        <v>59</v>
      </c>
      <c r="G222" s="16">
        <v>31</v>
      </c>
      <c r="H222" s="22">
        <v>19</v>
      </c>
      <c r="I222" s="16">
        <v>256</v>
      </c>
      <c r="J222" s="22">
        <v>95</v>
      </c>
      <c r="K222" s="16">
        <v>50</v>
      </c>
      <c r="L222" s="16">
        <v>58</v>
      </c>
      <c r="M222" s="16"/>
      <c r="N222" s="16"/>
      <c r="O222" s="16"/>
      <c r="P222" s="16"/>
      <c r="Q222" s="16"/>
      <c r="R222" s="22"/>
      <c r="S222" s="16">
        <f>C222+D222+E222+F222+G222+H222+I222+J222+K222+L222</f>
        <v>764</v>
      </c>
    </row>
    <row r="223" spans="1:19" ht="12.75">
      <c r="A223" s="139"/>
      <c r="B223" s="92" t="s">
        <v>204</v>
      </c>
      <c r="C223" s="16">
        <f aca="true" t="shared" si="92" ref="C223:L223">C221-C222</f>
        <v>-24</v>
      </c>
      <c r="D223" s="22">
        <f t="shared" si="92"/>
        <v>-54</v>
      </c>
      <c r="E223" s="16">
        <f t="shared" si="92"/>
        <v>4</v>
      </c>
      <c r="F223" s="22">
        <f t="shared" si="92"/>
        <v>-26</v>
      </c>
      <c r="G223" s="16">
        <f t="shared" si="92"/>
        <v>0</v>
      </c>
      <c r="H223" s="22">
        <f t="shared" si="92"/>
        <v>-1</v>
      </c>
      <c r="I223" s="16">
        <f t="shared" si="92"/>
        <v>-76</v>
      </c>
      <c r="J223" s="22">
        <f t="shared" si="92"/>
        <v>-24</v>
      </c>
      <c r="K223" s="16">
        <f t="shared" si="92"/>
        <v>-37</v>
      </c>
      <c r="L223" s="16">
        <f t="shared" si="92"/>
        <v>0</v>
      </c>
      <c r="M223" s="16"/>
      <c r="N223" s="16"/>
      <c r="O223" s="16"/>
      <c r="P223" s="16"/>
      <c r="Q223" s="16"/>
      <c r="R223" s="22"/>
      <c r="S223" s="16">
        <f>S221-S222</f>
        <v>-238</v>
      </c>
    </row>
    <row r="224" spans="1:19" ht="13.5" thickBot="1">
      <c r="A224" s="138"/>
      <c r="B224" s="93" t="s">
        <v>5</v>
      </c>
      <c r="C224" s="19">
        <f aca="true" t="shared" si="93" ref="C224:L224">C223/C222</f>
        <v>-0.4528301886792453</v>
      </c>
      <c r="D224" s="31">
        <f t="shared" si="93"/>
        <v>-0.46153846153846156</v>
      </c>
      <c r="E224" s="19">
        <f t="shared" si="93"/>
        <v>0.15384615384615385</v>
      </c>
      <c r="F224" s="31">
        <f t="shared" si="93"/>
        <v>-0.4406779661016949</v>
      </c>
      <c r="G224" s="33">
        <f>G223/G222</f>
        <v>0</v>
      </c>
      <c r="H224" s="31">
        <f t="shared" si="93"/>
        <v>-0.05263157894736842</v>
      </c>
      <c r="I224" s="19">
        <f t="shared" si="93"/>
        <v>-0.296875</v>
      </c>
      <c r="J224" s="31">
        <f t="shared" si="93"/>
        <v>-0.25263157894736843</v>
      </c>
      <c r="K224" s="19">
        <f t="shared" si="93"/>
        <v>-0.74</v>
      </c>
      <c r="L224" s="19">
        <f t="shared" si="93"/>
        <v>0</v>
      </c>
      <c r="M224" s="19"/>
      <c r="N224" s="19"/>
      <c r="O224" s="19"/>
      <c r="P224" s="19"/>
      <c r="Q224" s="19"/>
      <c r="R224" s="31"/>
      <c r="S224" s="19">
        <f>S223/S222</f>
        <v>-0.31151832460732987</v>
      </c>
    </row>
    <row r="225" spans="1:19" ht="12.75">
      <c r="A225" s="139"/>
      <c r="B225" s="91">
        <v>2015</v>
      </c>
      <c r="C225" s="16">
        <v>23</v>
      </c>
      <c r="D225" s="22">
        <v>70</v>
      </c>
      <c r="E225" s="16">
        <v>31</v>
      </c>
      <c r="F225" s="22">
        <v>49</v>
      </c>
      <c r="G225" s="16">
        <v>34</v>
      </c>
      <c r="H225" s="22">
        <v>12</v>
      </c>
      <c r="I225" s="16">
        <v>284</v>
      </c>
      <c r="J225" s="22">
        <v>268</v>
      </c>
      <c r="K225" s="16">
        <v>33</v>
      </c>
      <c r="L225" s="22">
        <v>73</v>
      </c>
      <c r="M225" s="16"/>
      <c r="N225" s="16"/>
      <c r="O225" s="16"/>
      <c r="P225" s="16"/>
      <c r="Q225" s="16"/>
      <c r="R225" s="22"/>
      <c r="S225" s="16">
        <f>C225+D225+E225+F225+G225+H225+I225+J225+K225+L225</f>
        <v>877</v>
      </c>
    </row>
    <row r="226" spans="1:19" ht="12.75">
      <c r="A226" s="137" t="s">
        <v>278</v>
      </c>
      <c r="B226" s="91">
        <v>2014</v>
      </c>
      <c r="C226" s="16">
        <v>47</v>
      </c>
      <c r="D226" s="22">
        <v>135</v>
      </c>
      <c r="E226" s="16">
        <v>48</v>
      </c>
      <c r="F226" s="22">
        <v>69</v>
      </c>
      <c r="G226" s="16">
        <v>43</v>
      </c>
      <c r="H226" s="22">
        <v>15</v>
      </c>
      <c r="I226" s="16">
        <v>465</v>
      </c>
      <c r="J226" s="22">
        <v>302</v>
      </c>
      <c r="K226" s="16">
        <v>58</v>
      </c>
      <c r="L226" s="22">
        <v>94</v>
      </c>
      <c r="M226" s="16"/>
      <c r="N226" s="16"/>
      <c r="O226" s="16"/>
      <c r="P226" s="16"/>
      <c r="Q226" s="16"/>
      <c r="R226" s="22"/>
      <c r="S226" s="16">
        <f>C226+D226+E226+F226+G226+H226+I226+J226+K226+L226</f>
        <v>1276</v>
      </c>
    </row>
    <row r="227" spans="1:19" ht="12.75">
      <c r="A227" s="137" t="s">
        <v>279</v>
      </c>
      <c r="B227" s="92" t="s">
        <v>204</v>
      </c>
      <c r="C227" s="16">
        <f aca="true" t="shared" si="94" ref="C227:L227">C225-C226</f>
        <v>-24</v>
      </c>
      <c r="D227" s="22">
        <f t="shared" si="94"/>
        <v>-65</v>
      </c>
      <c r="E227" s="16">
        <f t="shared" si="94"/>
        <v>-17</v>
      </c>
      <c r="F227" s="22">
        <f t="shared" si="94"/>
        <v>-20</v>
      </c>
      <c r="G227" s="16">
        <f t="shared" si="94"/>
        <v>-9</v>
      </c>
      <c r="H227" s="22">
        <f t="shared" si="94"/>
        <v>-3</v>
      </c>
      <c r="I227" s="16">
        <f t="shared" si="94"/>
        <v>-181</v>
      </c>
      <c r="J227" s="22">
        <f t="shared" si="94"/>
        <v>-34</v>
      </c>
      <c r="K227" s="16">
        <f t="shared" si="94"/>
        <v>-25</v>
      </c>
      <c r="L227" s="16">
        <f t="shared" si="94"/>
        <v>-21</v>
      </c>
      <c r="M227" s="16"/>
      <c r="N227" s="16"/>
      <c r="O227" s="16"/>
      <c r="P227" s="16"/>
      <c r="Q227" s="16"/>
      <c r="R227" s="22"/>
      <c r="S227" s="16">
        <f>S225-S226</f>
        <v>-399</v>
      </c>
    </row>
    <row r="228" spans="1:19" ht="13.5" thickBot="1">
      <c r="A228" s="138"/>
      <c r="B228" s="93" t="s">
        <v>5</v>
      </c>
      <c r="C228" s="19">
        <f aca="true" t="shared" si="95" ref="C228:L228">C227/C226</f>
        <v>-0.5106382978723404</v>
      </c>
      <c r="D228" s="31">
        <f t="shared" si="95"/>
        <v>-0.48148148148148145</v>
      </c>
      <c r="E228" s="19">
        <f t="shared" si="95"/>
        <v>-0.3541666666666667</v>
      </c>
      <c r="F228" s="19">
        <f t="shared" si="95"/>
        <v>-0.2898550724637681</v>
      </c>
      <c r="G228" s="19">
        <f t="shared" si="95"/>
        <v>-0.20930232558139536</v>
      </c>
      <c r="H228" s="31">
        <f t="shared" si="95"/>
        <v>-0.2</v>
      </c>
      <c r="I228" s="19">
        <f t="shared" si="95"/>
        <v>-0.38924731182795697</v>
      </c>
      <c r="J228" s="31">
        <f t="shared" si="95"/>
        <v>-0.11258278145695365</v>
      </c>
      <c r="K228" s="19">
        <f t="shared" si="95"/>
        <v>-0.43103448275862066</v>
      </c>
      <c r="L228" s="19">
        <f t="shared" si="95"/>
        <v>-0.22340425531914893</v>
      </c>
      <c r="M228" s="19"/>
      <c r="N228" s="19"/>
      <c r="O228" s="19"/>
      <c r="P228" s="19"/>
      <c r="Q228" s="19"/>
      <c r="R228" s="31"/>
      <c r="S228" s="19">
        <f>S227/S226</f>
        <v>-0.3126959247648903</v>
      </c>
    </row>
    <row r="229" spans="1:19" ht="12.75">
      <c r="A229" s="139"/>
      <c r="B229" s="91">
        <v>2015</v>
      </c>
      <c r="C229" s="16">
        <v>6</v>
      </c>
      <c r="D229" s="22">
        <v>4</v>
      </c>
      <c r="E229" s="16">
        <v>4</v>
      </c>
      <c r="F229" s="22">
        <v>7</v>
      </c>
      <c r="G229" s="16">
        <v>0</v>
      </c>
      <c r="H229" s="22">
        <v>0</v>
      </c>
      <c r="I229" s="16">
        <v>35</v>
      </c>
      <c r="J229" s="22">
        <v>17</v>
      </c>
      <c r="K229" s="16">
        <v>1</v>
      </c>
      <c r="L229" s="22">
        <v>7</v>
      </c>
      <c r="M229" s="16"/>
      <c r="N229" s="16"/>
      <c r="O229" s="16"/>
      <c r="P229" s="16"/>
      <c r="Q229" s="16"/>
      <c r="R229" s="22"/>
      <c r="S229" s="16">
        <f>C229+D229+E229+F229+G229+H229+I229+J229+K229+L229</f>
        <v>81</v>
      </c>
    </row>
    <row r="230" spans="1:19" ht="12.75">
      <c r="A230" s="137" t="s">
        <v>280</v>
      </c>
      <c r="B230" s="91">
        <v>2014</v>
      </c>
      <c r="C230" s="16">
        <v>4</v>
      </c>
      <c r="D230" s="22">
        <v>9</v>
      </c>
      <c r="E230" s="16">
        <v>5</v>
      </c>
      <c r="F230" s="22">
        <v>6</v>
      </c>
      <c r="G230" s="16">
        <v>1</v>
      </c>
      <c r="H230" s="22">
        <v>1</v>
      </c>
      <c r="I230" s="16">
        <v>37</v>
      </c>
      <c r="J230" s="22">
        <v>13</v>
      </c>
      <c r="K230" s="16">
        <v>0</v>
      </c>
      <c r="L230" s="22">
        <v>9</v>
      </c>
      <c r="M230" s="16"/>
      <c r="N230" s="16"/>
      <c r="O230" s="16"/>
      <c r="P230" s="16"/>
      <c r="Q230" s="16"/>
      <c r="R230" s="22"/>
      <c r="S230" s="16">
        <f>C230+D230+E230+F230+G230+H230+I230+J230+K230+L230</f>
        <v>85</v>
      </c>
    </row>
    <row r="231" spans="1:19" ht="12.75">
      <c r="A231" s="137" t="s">
        <v>281</v>
      </c>
      <c r="B231" s="92" t="s">
        <v>204</v>
      </c>
      <c r="C231" s="16">
        <f aca="true" t="shared" si="96" ref="C231:I231">C229-C230</f>
        <v>2</v>
      </c>
      <c r="D231" s="22">
        <f t="shared" si="96"/>
        <v>-5</v>
      </c>
      <c r="E231" s="16">
        <f t="shared" si="96"/>
        <v>-1</v>
      </c>
      <c r="F231" s="22">
        <f t="shared" si="96"/>
        <v>1</v>
      </c>
      <c r="G231" s="16">
        <f t="shared" si="96"/>
        <v>-1</v>
      </c>
      <c r="H231" s="22">
        <f t="shared" si="96"/>
        <v>-1</v>
      </c>
      <c r="I231" s="16">
        <f t="shared" si="96"/>
        <v>-2</v>
      </c>
      <c r="J231" s="22">
        <f>J229-J230</f>
        <v>4</v>
      </c>
      <c r="K231" s="16">
        <f>K229-K230</f>
        <v>1</v>
      </c>
      <c r="L231" s="16">
        <f>L229-L230</f>
        <v>-2</v>
      </c>
      <c r="M231" s="16"/>
      <c r="N231" s="16"/>
      <c r="O231" s="16"/>
      <c r="P231" s="16"/>
      <c r="Q231" s="16"/>
      <c r="R231" s="22"/>
      <c r="S231" s="16">
        <f>S229-S230</f>
        <v>-4</v>
      </c>
    </row>
    <row r="232" spans="1:19" ht="13.5" thickBot="1">
      <c r="A232" s="138"/>
      <c r="B232" s="93" t="s">
        <v>5</v>
      </c>
      <c r="C232" s="19">
        <f aca="true" t="shared" si="97" ref="C232:L232">C231/C230</f>
        <v>0.5</v>
      </c>
      <c r="D232" s="33">
        <f t="shared" si="97"/>
        <v>-0.5555555555555556</v>
      </c>
      <c r="E232" s="33">
        <f t="shared" si="97"/>
        <v>-0.2</v>
      </c>
      <c r="F232" s="33">
        <f t="shared" si="97"/>
        <v>0.16666666666666666</v>
      </c>
      <c r="G232" s="33">
        <f t="shared" si="97"/>
        <v>-1</v>
      </c>
      <c r="H232" s="33">
        <f t="shared" si="97"/>
        <v>-1</v>
      </c>
      <c r="I232" s="19">
        <f t="shared" si="97"/>
        <v>-0.05405405405405406</v>
      </c>
      <c r="J232" s="19">
        <f t="shared" si="97"/>
        <v>0.3076923076923077</v>
      </c>
      <c r="K232" s="33">
        <v>0</v>
      </c>
      <c r="L232" s="33">
        <f t="shared" si="97"/>
        <v>-0.2222222222222222</v>
      </c>
      <c r="M232" s="19"/>
      <c r="N232" s="19"/>
      <c r="O232" s="19"/>
      <c r="P232" s="19"/>
      <c r="Q232" s="19"/>
      <c r="R232" s="31"/>
      <c r="S232" s="19">
        <f>S231/S230</f>
        <v>-0.047058823529411764</v>
      </c>
    </row>
    <row r="233" spans="1:19" ht="12.75">
      <c r="A233" s="288"/>
      <c r="B233" s="282"/>
      <c r="C233" s="284"/>
      <c r="D233" s="284"/>
      <c r="E233" s="284"/>
      <c r="F233" s="284"/>
      <c r="G233" s="284"/>
      <c r="H233" s="284"/>
      <c r="I233" s="284"/>
      <c r="J233" s="284"/>
      <c r="K233" s="284"/>
      <c r="L233" s="284"/>
      <c r="M233" s="284"/>
      <c r="N233" s="284"/>
      <c r="O233" s="284"/>
      <c r="P233" s="284"/>
      <c r="Q233" s="284"/>
      <c r="R233" s="284"/>
      <c r="S233" s="284"/>
    </row>
    <row r="234" spans="1:19" ht="13.5" thickBot="1">
      <c r="A234" s="141" t="s">
        <v>287</v>
      </c>
      <c r="B234" s="21"/>
      <c r="C234" s="21"/>
      <c r="D234" s="21"/>
      <c r="E234" s="21"/>
      <c r="F234" s="21"/>
      <c r="G234" s="21"/>
      <c r="H234" s="21"/>
      <c r="I234" s="21"/>
      <c r="J234" s="45"/>
      <c r="K234" s="21"/>
      <c r="L234" s="21"/>
      <c r="M234" s="21"/>
      <c r="N234" s="21"/>
      <c r="O234" s="21"/>
      <c r="P234" s="21"/>
      <c r="Q234" s="21"/>
      <c r="R234" s="21"/>
      <c r="S234" s="21"/>
    </row>
    <row r="235" spans="1:19" ht="21" thickBot="1">
      <c r="A235" s="133"/>
      <c r="B235" s="90"/>
      <c r="C235" s="26" t="s">
        <v>78</v>
      </c>
      <c r="D235" s="23" t="s">
        <v>79</v>
      </c>
      <c r="E235" s="23" t="s">
        <v>80</v>
      </c>
      <c r="F235" s="23" t="s">
        <v>81</v>
      </c>
      <c r="G235" s="24" t="s">
        <v>82</v>
      </c>
      <c r="H235" s="46" t="s">
        <v>83</v>
      </c>
      <c r="I235" s="23"/>
      <c r="J235" s="24"/>
      <c r="K235" s="28"/>
      <c r="L235" s="29"/>
      <c r="M235" s="28"/>
      <c r="N235" s="28"/>
      <c r="O235" s="28"/>
      <c r="P235" s="28"/>
      <c r="Q235" s="28"/>
      <c r="R235" s="29"/>
      <c r="S235" s="28" t="s">
        <v>30</v>
      </c>
    </row>
    <row r="236" spans="1:19" ht="12.75">
      <c r="A236" s="134"/>
      <c r="B236" s="91">
        <v>2015</v>
      </c>
      <c r="C236" s="16">
        <f aca="true" t="shared" si="98" ref="C236:H237">C240+C244+C252+C256+C260+C264+C268</f>
        <v>149</v>
      </c>
      <c r="D236" s="16">
        <f t="shared" si="98"/>
        <v>1793</v>
      </c>
      <c r="E236" s="16">
        <f t="shared" si="98"/>
        <v>251</v>
      </c>
      <c r="F236" s="16">
        <f t="shared" si="98"/>
        <v>187</v>
      </c>
      <c r="G236" s="30">
        <f t="shared" si="98"/>
        <v>219</v>
      </c>
      <c r="H236" s="16">
        <f>H240+H244+H248+H252+H256+H260+H264+H268</f>
        <v>324</v>
      </c>
      <c r="I236" s="16"/>
      <c r="J236" s="16"/>
      <c r="K236" s="16"/>
      <c r="L236" s="16"/>
      <c r="M236" s="16"/>
      <c r="N236" s="16"/>
      <c r="O236" s="16"/>
      <c r="P236" s="16"/>
      <c r="Q236" s="16"/>
      <c r="R236" s="30"/>
      <c r="S236" s="16">
        <f>S240+S244+S248+S252+S256+S260+S264+S268</f>
        <v>2923</v>
      </c>
    </row>
    <row r="237" spans="1:19" ht="12.75">
      <c r="A237" s="142" t="s">
        <v>40</v>
      </c>
      <c r="B237" s="91">
        <v>2014</v>
      </c>
      <c r="C237" s="16">
        <f t="shared" si="98"/>
        <v>200</v>
      </c>
      <c r="D237" s="16">
        <f t="shared" si="98"/>
        <v>2001</v>
      </c>
      <c r="E237" s="16">
        <f t="shared" si="98"/>
        <v>317</v>
      </c>
      <c r="F237" s="16">
        <f t="shared" si="98"/>
        <v>200</v>
      </c>
      <c r="G237" s="30">
        <f t="shared" si="98"/>
        <v>234</v>
      </c>
      <c r="H237" s="16">
        <f t="shared" si="98"/>
        <v>364</v>
      </c>
      <c r="I237" s="16"/>
      <c r="J237" s="16"/>
      <c r="K237" s="16"/>
      <c r="L237" s="16"/>
      <c r="M237" s="16"/>
      <c r="N237" s="16"/>
      <c r="O237" s="16"/>
      <c r="P237" s="16"/>
      <c r="Q237" s="16"/>
      <c r="R237" s="30"/>
      <c r="S237" s="16">
        <f>S241+S245+S253+S257+S261+S265+S269</f>
        <v>3316</v>
      </c>
    </row>
    <row r="238" spans="1:19" ht="12.75">
      <c r="A238" s="134"/>
      <c r="B238" s="92" t="s">
        <v>204</v>
      </c>
      <c r="C238" s="16">
        <f aca="true" t="shared" si="99" ref="C238:H238">C236-C237</f>
        <v>-51</v>
      </c>
      <c r="D238" s="16">
        <f t="shared" si="99"/>
        <v>-208</v>
      </c>
      <c r="E238" s="16">
        <f t="shared" si="99"/>
        <v>-66</v>
      </c>
      <c r="F238" s="16">
        <f t="shared" si="99"/>
        <v>-13</v>
      </c>
      <c r="G238" s="22">
        <f t="shared" si="99"/>
        <v>-15</v>
      </c>
      <c r="H238" s="16">
        <f t="shared" si="99"/>
        <v>-40</v>
      </c>
      <c r="I238" s="16"/>
      <c r="J238" s="22"/>
      <c r="K238" s="16"/>
      <c r="L238" s="22"/>
      <c r="M238" s="16"/>
      <c r="N238" s="16"/>
      <c r="O238" s="16"/>
      <c r="P238" s="16"/>
      <c r="Q238" s="16"/>
      <c r="R238" s="22"/>
      <c r="S238" s="16">
        <f>S236-S237</f>
        <v>-393</v>
      </c>
    </row>
    <row r="239" spans="1:19" ht="13.5" thickBot="1">
      <c r="A239" s="136"/>
      <c r="B239" s="93" t="s">
        <v>5</v>
      </c>
      <c r="C239" s="19">
        <f aca="true" t="shared" si="100" ref="C239:H239">C238/C237</f>
        <v>-0.255</v>
      </c>
      <c r="D239" s="19">
        <f t="shared" si="100"/>
        <v>-0.10394802598700649</v>
      </c>
      <c r="E239" s="19">
        <f t="shared" si="100"/>
        <v>-0.2082018927444795</v>
      </c>
      <c r="F239" s="19">
        <f t="shared" si="100"/>
        <v>-0.065</v>
      </c>
      <c r="G239" s="31">
        <f t="shared" si="100"/>
        <v>-0.0641025641025641</v>
      </c>
      <c r="H239" s="19">
        <f t="shared" si="100"/>
        <v>-0.10989010989010989</v>
      </c>
      <c r="I239" s="19"/>
      <c r="J239" s="31"/>
      <c r="K239" s="19"/>
      <c r="L239" s="31"/>
      <c r="M239" s="19"/>
      <c r="N239" s="19"/>
      <c r="O239" s="19"/>
      <c r="P239" s="19"/>
      <c r="Q239" s="19"/>
      <c r="R239" s="31"/>
      <c r="S239" s="19">
        <f>S238/S237</f>
        <v>-0.11851628468033776</v>
      </c>
    </row>
    <row r="240" spans="1:19" ht="12.75">
      <c r="A240" s="134"/>
      <c r="B240" s="91">
        <v>2015</v>
      </c>
      <c r="C240" s="16">
        <v>6</v>
      </c>
      <c r="D240" s="16">
        <v>13</v>
      </c>
      <c r="E240" s="16">
        <v>8</v>
      </c>
      <c r="F240" s="16">
        <v>12</v>
      </c>
      <c r="G240" s="22">
        <v>12</v>
      </c>
      <c r="H240" s="16">
        <v>7</v>
      </c>
      <c r="I240" s="16"/>
      <c r="J240" s="22"/>
      <c r="K240" s="16"/>
      <c r="L240" s="22"/>
      <c r="M240" s="16"/>
      <c r="N240" s="16"/>
      <c r="O240" s="16"/>
      <c r="P240" s="16"/>
      <c r="Q240" s="16"/>
      <c r="R240" s="22"/>
      <c r="S240" s="16">
        <f>C240+D240+E240+F240+G240+H240</f>
        <v>58</v>
      </c>
    </row>
    <row r="241" spans="1:19" ht="12.75">
      <c r="A241" s="137" t="s">
        <v>271</v>
      </c>
      <c r="B241" s="91">
        <v>2014</v>
      </c>
      <c r="C241" s="16">
        <v>4</v>
      </c>
      <c r="D241" s="16">
        <v>36</v>
      </c>
      <c r="E241" s="16">
        <v>7</v>
      </c>
      <c r="F241" s="16">
        <v>5</v>
      </c>
      <c r="G241" s="22">
        <v>4</v>
      </c>
      <c r="H241" s="16">
        <v>9</v>
      </c>
      <c r="I241" s="16"/>
      <c r="J241" s="22"/>
      <c r="K241" s="16"/>
      <c r="L241" s="22"/>
      <c r="M241" s="16"/>
      <c r="N241" s="16"/>
      <c r="O241" s="16"/>
      <c r="P241" s="16"/>
      <c r="Q241" s="16"/>
      <c r="R241" s="22"/>
      <c r="S241" s="16">
        <f>C241+D241+E241+F241+G241+H241</f>
        <v>65</v>
      </c>
    </row>
    <row r="242" spans="1:19" ht="12.75">
      <c r="A242" s="137" t="s">
        <v>272</v>
      </c>
      <c r="B242" s="92" t="s">
        <v>204</v>
      </c>
      <c r="C242" s="16">
        <f aca="true" t="shared" si="101" ref="C242:H242">C240-C241</f>
        <v>2</v>
      </c>
      <c r="D242" s="16">
        <f t="shared" si="101"/>
        <v>-23</v>
      </c>
      <c r="E242" s="16">
        <f t="shared" si="101"/>
        <v>1</v>
      </c>
      <c r="F242" s="16">
        <f t="shared" si="101"/>
        <v>7</v>
      </c>
      <c r="G242" s="22">
        <f t="shared" si="101"/>
        <v>8</v>
      </c>
      <c r="H242" s="16">
        <f t="shared" si="101"/>
        <v>-2</v>
      </c>
      <c r="I242" s="16"/>
      <c r="J242" s="22"/>
      <c r="K242" s="16"/>
      <c r="L242" s="22"/>
      <c r="M242" s="16"/>
      <c r="N242" s="16"/>
      <c r="O242" s="16"/>
      <c r="P242" s="16"/>
      <c r="Q242" s="16"/>
      <c r="R242" s="22"/>
      <c r="S242" s="16">
        <f>S240-S241</f>
        <v>-7</v>
      </c>
    </row>
    <row r="243" spans="1:19" ht="13.5" thickBot="1">
      <c r="A243" s="138"/>
      <c r="B243" s="93" t="s">
        <v>5</v>
      </c>
      <c r="C243" s="19">
        <f aca="true" t="shared" si="102" ref="C243:H243">C242/C241</f>
        <v>0.5</v>
      </c>
      <c r="D243" s="19">
        <f t="shared" si="102"/>
        <v>-0.6388888888888888</v>
      </c>
      <c r="E243" s="19">
        <f t="shared" si="102"/>
        <v>0.14285714285714285</v>
      </c>
      <c r="F243" s="19">
        <f t="shared" si="102"/>
        <v>1.4</v>
      </c>
      <c r="G243" s="19">
        <f t="shared" si="102"/>
        <v>2</v>
      </c>
      <c r="H243" s="19">
        <f t="shared" si="102"/>
        <v>-0.2222222222222222</v>
      </c>
      <c r="I243" s="19"/>
      <c r="J243" s="31"/>
      <c r="K243" s="19"/>
      <c r="L243" s="31"/>
      <c r="M243" s="19"/>
      <c r="N243" s="19"/>
      <c r="O243" s="19"/>
      <c r="P243" s="19"/>
      <c r="Q243" s="19"/>
      <c r="R243" s="31"/>
      <c r="S243" s="19">
        <f>S242/S241</f>
        <v>-0.1076923076923077</v>
      </c>
    </row>
    <row r="244" spans="1:19" ht="12.75">
      <c r="A244" s="139"/>
      <c r="B244" s="91">
        <v>2015</v>
      </c>
      <c r="C244" s="16">
        <v>0</v>
      </c>
      <c r="D244" s="16">
        <v>3</v>
      </c>
      <c r="E244" s="16">
        <v>0</v>
      </c>
      <c r="F244" s="16">
        <v>0</v>
      </c>
      <c r="G244" s="22">
        <v>2</v>
      </c>
      <c r="H244" s="16">
        <v>0</v>
      </c>
      <c r="I244" s="16"/>
      <c r="J244" s="22"/>
      <c r="K244" s="16"/>
      <c r="L244" s="22"/>
      <c r="M244" s="16"/>
      <c r="N244" s="16"/>
      <c r="O244" s="16"/>
      <c r="P244" s="16"/>
      <c r="Q244" s="16"/>
      <c r="R244" s="22"/>
      <c r="S244" s="16">
        <f>C244+D244+E244+F244+G244+H244</f>
        <v>5</v>
      </c>
    </row>
    <row r="245" spans="1:19" ht="12.75">
      <c r="A245" s="137" t="s">
        <v>273</v>
      </c>
      <c r="B245" s="91">
        <v>2014</v>
      </c>
      <c r="C245" s="16">
        <v>0</v>
      </c>
      <c r="D245" s="16">
        <v>0</v>
      </c>
      <c r="E245" s="16">
        <v>0</v>
      </c>
      <c r="F245" s="16">
        <v>1</v>
      </c>
      <c r="G245" s="22">
        <v>0</v>
      </c>
      <c r="H245" s="16">
        <v>0</v>
      </c>
      <c r="I245" s="16"/>
      <c r="J245" s="22"/>
      <c r="K245" s="16"/>
      <c r="L245" s="22"/>
      <c r="M245" s="16"/>
      <c r="N245" s="16"/>
      <c r="O245" s="16"/>
      <c r="P245" s="16"/>
      <c r="Q245" s="16"/>
      <c r="R245" s="22"/>
      <c r="S245" s="16">
        <f>C245+D245+E245+F245+G245+H245</f>
        <v>1</v>
      </c>
    </row>
    <row r="246" spans="1:19" ht="12.75">
      <c r="A246" s="137" t="s">
        <v>274</v>
      </c>
      <c r="B246" s="92" t="s">
        <v>204</v>
      </c>
      <c r="C246" s="16">
        <f aca="true" t="shared" si="103" ref="C246:H246">C244-C245</f>
        <v>0</v>
      </c>
      <c r="D246" s="16">
        <f t="shared" si="103"/>
        <v>3</v>
      </c>
      <c r="E246" s="16">
        <f t="shared" si="103"/>
        <v>0</v>
      </c>
      <c r="F246" s="16">
        <f t="shared" si="103"/>
        <v>-1</v>
      </c>
      <c r="G246" s="22">
        <f t="shared" si="103"/>
        <v>2</v>
      </c>
      <c r="H246" s="16">
        <f t="shared" si="103"/>
        <v>0</v>
      </c>
      <c r="I246" s="16"/>
      <c r="J246" s="22"/>
      <c r="K246" s="16"/>
      <c r="L246" s="22"/>
      <c r="M246" s="16"/>
      <c r="N246" s="16"/>
      <c r="O246" s="16"/>
      <c r="P246" s="16"/>
      <c r="Q246" s="16"/>
      <c r="R246" s="22"/>
      <c r="S246" s="16">
        <f>S244-S245</f>
        <v>4</v>
      </c>
    </row>
    <row r="247" spans="1:19" ht="13.5" thickBot="1">
      <c r="A247" s="138"/>
      <c r="B247" s="93" t="s">
        <v>5</v>
      </c>
      <c r="C247" s="19">
        <v>0</v>
      </c>
      <c r="D247" s="19">
        <v>0</v>
      </c>
      <c r="E247" s="19">
        <v>0</v>
      </c>
      <c r="F247" s="19">
        <f>F246/F245</f>
        <v>-1</v>
      </c>
      <c r="G247" s="19">
        <v>0</v>
      </c>
      <c r="H247" s="19">
        <v>0</v>
      </c>
      <c r="I247" s="19"/>
      <c r="J247" s="31"/>
      <c r="K247" s="19"/>
      <c r="L247" s="31"/>
      <c r="M247" s="19"/>
      <c r="N247" s="19"/>
      <c r="O247" s="19"/>
      <c r="P247" s="19"/>
      <c r="Q247" s="19"/>
      <c r="R247" s="31"/>
      <c r="S247" s="19">
        <f>S246/S245</f>
        <v>4</v>
      </c>
    </row>
    <row r="248" spans="1:19" ht="12.75">
      <c r="A248" s="139"/>
      <c r="B248" s="91">
        <v>2015</v>
      </c>
      <c r="C248" s="16">
        <v>0</v>
      </c>
      <c r="D248" s="16">
        <v>0</v>
      </c>
      <c r="E248" s="16">
        <v>0</v>
      </c>
      <c r="F248" s="16">
        <v>0</v>
      </c>
      <c r="G248" s="22">
        <v>0</v>
      </c>
      <c r="H248" s="16">
        <v>1</v>
      </c>
      <c r="I248" s="16"/>
      <c r="J248" s="22"/>
      <c r="K248" s="16"/>
      <c r="L248" s="22"/>
      <c r="M248" s="16"/>
      <c r="N248" s="16"/>
      <c r="O248" s="16"/>
      <c r="P248" s="16"/>
      <c r="Q248" s="16"/>
      <c r="R248" s="22"/>
      <c r="S248" s="16">
        <f>C248+D248+E248+F248+G248+H248</f>
        <v>1</v>
      </c>
    </row>
    <row r="249" spans="1:19" ht="12.75">
      <c r="A249" s="287" t="s">
        <v>333</v>
      </c>
      <c r="B249" s="91">
        <v>2014</v>
      </c>
      <c r="C249" s="16">
        <v>0</v>
      </c>
      <c r="D249" s="16">
        <v>0</v>
      </c>
      <c r="E249" s="16">
        <v>0</v>
      </c>
      <c r="F249" s="16">
        <v>0</v>
      </c>
      <c r="G249" s="22">
        <v>0</v>
      </c>
      <c r="H249" s="16">
        <v>0</v>
      </c>
      <c r="I249" s="16"/>
      <c r="J249" s="22"/>
      <c r="K249" s="16"/>
      <c r="L249" s="22"/>
      <c r="M249" s="16"/>
      <c r="N249" s="16"/>
      <c r="O249" s="16"/>
      <c r="P249" s="16"/>
      <c r="Q249" s="16"/>
      <c r="R249" s="22"/>
      <c r="S249" s="16">
        <f>C249+D249+E249+F249+G249+H249</f>
        <v>0</v>
      </c>
    </row>
    <row r="250" spans="1:19" ht="12.75">
      <c r="A250" s="287" t="s">
        <v>334</v>
      </c>
      <c r="B250" s="92" t="s">
        <v>204</v>
      </c>
      <c r="C250" s="16">
        <v>0</v>
      </c>
      <c r="D250" s="16">
        <v>0</v>
      </c>
      <c r="E250" s="16">
        <v>0</v>
      </c>
      <c r="F250" s="16">
        <v>0</v>
      </c>
      <c r="G250" s="22">
        <v>0</v>
      </c>
      <c r="H250" s="16">
        <v>0</v>
      </c>
      <c r="I250" s="16"/>
      <c r="J250" s="22"/>
      <c r="K250" s="16"/>
      <c r="L250" s="22"/>
      <c r="M250" s="16"/>
      <c r="N250" s="16"/>
      <c r="O250" s="16"/>
      <c r="P250" s="16"/>
      <c r="Q250" s="16"/>
      <c r="R250" s="22"/>
      <c r="S250" s="16">
        <f>S248-S249</f>
        <v>1</v>
      </c>
    </row>
    <row r="251" spans="1:19" ht="13.5" thickBot="1">
      <c r="A251" s="138"/>
      <c r="B251" s="93" t="s">
        <v>5</v>
      </c>
      <c r="C251" s="19">
        <v>0</v>
      </c>
      <c r="D251" s="19">
        <v>0</v>
      </c>
      <c r="E251" s="19">
        <v>0</v>
      </c>
      <c r="F251" s="19">
        <v>0</v>
      </c>
      <c r="G251" s="19">
        <v>0</v>
      </c>
      <c r="H251" s="19">
        <v>0</v>
      </c>
      <c r="I251" s="19"/>
      <c r="J251" s="31"/>
      <c r="K251" s="19"/>
      <c r="L251" s="31"/>
      <c r="M251" s="19"/>
      <c r="N251" s="19"/>
      <c r="O251" s="19"/>
      <c r="P251" s="19"/>
      <c r="Q251" s="19"/>
      <c r="R251" s="31"/>
      <c r="S251" s="19">
        <v>0</v>
      </c>
    </row>
    <row r="252" spans="1:19" ht="12.75">
      <c r="A252" s="139"/>
      <c r="B252" s="91">
        <v>2015</v>
      </c>
      <c r="C252" s="16">
        <v>18</v>
      </c>
      <c r="D252" s="16">
        <v>165</v>
      </c>
      <c r="E252" s="16">
        <v>24</v>
      </c>
      <c r="F252" s="16">
        <v>28</v>
      </c>
      <c r="G252" s="22">
        <v>37</v>
      </c>
      <c r="H252" s="16">
        <v>44</v>
      </c>
      <c r="I252" s="16"/>
      <c r="J252" s="22"/>
      <c r="K252" s="16"/>
      <c r="L252" s="22"/>
      <c r="M252" s="16"/>
      <c r="N252" s="16"/>
      <c r="O252" s="16"/>
      <c r="P252" s="16"/>
      <c r="Q252" s="16"/>
      <c r="R252" s="22"/>
      <c r="S252" s="16">
        <f>C252+D252+E252+F252+G252+H252</f>
        <v>316</v>
      </c>
    </row>
    <row r="253" spans="1:19" ht="12.75">
      <c r="A253" s="137" t="s">
        <v>144</v>
      </c>
      <c r="B253" s="91">
        <v>2014</v>
      </c>
      <c r="C253" s="16">
        <v>22</v>
      </c>
      <c r="D253" s="16">
        <v>205</v>
      </c>
      <c r="E253" s="16">
        <v>48</v>
      </c>
      <c r="F253" s="16">
        <v>26</v>
      </c>
      <c r="G253" s="22">
        <v>28</v>
      </c>
      <c r="H253" s="16">
        <v>35</v>
      </c>
      <c r="I253" s="16"/>
      <c r="J253" s="22"/>
      <c r="K253" s="16"/>
      <c r="L253" s="22"/>
      <c r="M253" s="16"/>
      <c r="N253" s="16"/>
      <c r="O253" s="16"/>
      <c r="P253" s="16"/>
      <c r="Q253" s="16"/>
      <c r="R253" s="22"/>
      <c r="S253" s="16">
        <f>C253+D253+E253+F253+G253+H253</f>
        <v>364</v>
      </c>
    </row>
    <row r="254" spans="1:19" ht="12.75">
      <c r="A254" s="139"/>
      <c r="B254" s="92" t="s">
        <v>204</v>
      </c>
      <c r="C254" s="16">
        <f aca="true" t="shared" si="104" ref="C254:H254">C252-C253</f>
        <v>-4</v>
      </c>
      <c r="D254" s="16">
        <f t="shared" si="104"/>
        <v>-40</v>
      </c>
      <c r="E254" s="16">
        <f t="shared" si="104"/>
        <v>-24</v>
      </c>
      <c r="F254" s="16">
        <f t="shared" si="104"/>
        <v>2</v>
      </c>
      <c r="G254" s="22">
        <f t="shared" si="104"/>
        <v>9</v>
      </c>
      <c r="H254" s="16">
        <f t="shared" si="104"/>
        <v>9</v>
      </c>
      <c r="I254" s="16"/>
      <c r="J254" s="22"/>
      <c r="K254" s="16"/>
      <c r="L254" s="22"/>
      <c r="M254" s="16"/>
      <c r="N254" s="16"/>
      <c r="O254" s="16"/>
      <c r="P254" s="16"/>
      <c r="Q254" s="16"/>
      <c r="R254" s="22"/>
      <c r="S254" s="16">
        <f>S252-S253</f>
        <v>-48</v>
      </c>
    </row>
    <row r="255" spans="1:19" ht="13.5" thickBot="1">
      <c r="A255" s="138"/>
      <c r="B255" s="93" t="s">
        <v>5</v>
      </c>
      <c r="C255" s="19">
        <f aca="true" t="shared" si="105" ref="C255:H255">C254/C253</f>
        <v>-0.18181818181818182</v>
      </c>
      <c r="D255" s="19">
        <f t="shared" si="105"/>
        <v>-0.1951219512195122</v>
      </c>
      <c r="E255" s="19">
        <f>E254/E253</f>
        <v>-0.5</v>
      </c>
      <c r="F255" s="19">
        <f t="shared" si="105"/>
        <v>0.07692307692307693</v>
      </c>
      <c r="G255" s="19">
        <f>G254/G253</f>
        <v>0.32142857142857145</v>
      </c>
      <c r="H255" s="19">
        <f t="shared" si="105"/>
        <v>0.2571428571428571</v>
      </c>
      <c r="I255" s="19"/>
      <c r="J255" s="31"/>
      <c r="K255" s="19"/>
      <c r="L255" s="31"/>
      <c r="M255" s="19"/>
      <c r="N255" s="19"/>
      <c r="O255" s="19"/>
      <c r="P255" s="19"/>
      <c r="Q255" s="19"/>
      <c r="R255" s="31"/>
      <c r="S255" s="19">
        <f>S254/S253</f>
        <v>-0.13186813186813187</v>
      </c>
    </row>
    <row r="256" spans="1:19" ht="12.75">
      <c r="A256" s="139"/>
      <c r="B256" s="91">
        <v>2015</v>
      </c>
      <c r="C256" s="16">
        <v>21</v>
      </c>
      <c r="D256" s="16">
        <v>80</v>
      </c>
      <c r="E256" s="16">
        <v>24</v>
      </c>
      <c r="F256" s="16">
        <v>29</v>
      </c>
      <c r="G256" s="22">
        <v>19</v>
      </c>
      <c r="H256" s="16">
        <v>20</v>
      </c>
      <c r="I256" s="16"/>
      <c r="J256" s="22"/>
      <c r="K256" s="16"/>
      <c r="L256" s="22"/>
      <c r="M256" s="16"/>
      <c r="N256" s="16"/>
      <c r="O256" s="16"/>
      <c r="P256" s="16"/>
      <c r="Q256" s="16"/>
      <c r="R256" s="22"/>
      <c r="S256" s="16">
        <f>C256+D256+E256+F256+G256+H256</f>
        <v>193</v>
      </c>
    </row>
    <row r="257" spans="1:19" ht="12.75">
      <c r="A257" s="137" t="s">
        <v>275</v>
      </c>
      <c r="B257" s="91">
        <v>2014</v>
      </c>
      <c r="C257" s="16">
        <v>8</v>
      </c>
      <c r="D257" s="16">
        <v>51</v>
      </c>
      <c r="E257" s="16">
        <v>27</v>
      </c>
      <c r="F257" s="16">
        <v>5</v>
      </c>
      <c r="G257" s="22">
        <v>19</v>
      </c>
      <c r="H257" s="16">
        <v>17</v>
      </c>
      <c r="I257" s="16"/>
      <c r="J257" s="22"/>
      <c r="K257" s="16"/>
      <c r="L257" s="22"/>
      <c r="M257" s="16"/>
      <c r="N257" s="16"/>
      <c r="O257" s="16"/>
      <c r="P257" s="16"/>
      <c r="Q257" s="16"/>
      <c r="R257" s="22"/>
      <c r="S257" s="16">
        <f>C257+D257+E257+F257+G257+H257</f>
        <v>127</v>
      </c>
    </row>
    <row r="258" spans="1:19" ht="12.75">
      <c r="A258" s="137" t="s">
        <v>276</v>
      </c>
      <c r="B258" s="92" t="s">
        <v>204</v>
      </c>
      <c r="C258" s="16">
        <f aca="true" t="shared" si="106" ref="C258:H258">C256-C257</f>
        <v>13</v>
      </c>
      <c r="D258" s="16">
        <f t="shared" si="106"/>
        <v>29</v>
      </c>
      <c r="E258" s="16">
        <f t="shared" si="106"/>
        <v>-3</v>
      </c>
      <c r="F258" s="16">
        <f t="shared" si="106"/>
        <v>24</v>
      </c>
      <c r="G258" s="22">
        <f t="shared" si="106"/>
        <v>0</v>
      </c>
      <c r="H258" s="16">
        <f t="shared" si="106"/>
        <v>3</v>
      </c>
      <c r="I258" s="16"/>
      <c r="J258" s="22"/>
      <c r="K258" s="16"/>
      <c r="L258" s="22"/>
      <c r="M258" s="16"/>
      <c r="N258" s="16"/>
      <c r="O258" s="16"/>
      <c r="P258" s="16"/>
      <c r="Q258" s="16"/>
      <c r="R258" s="22"/>
      <c r="S258" s="16">
        <f>S256-S257</f>
        <v>66</v>
      </c>
    </row>
    <row r="259" spans="1:19" ht="13.5" thickBot="1">
      <c r="A259" s="138"/>
      <c r="B259" s="93" t="s">
        <v>5</v>
      </c>
      <c r="C259" s="19">
        <f aca="true" t="shared" si="107" ref="C259:H259">C258/C257</f>
        <v>1.625</v>
      </c>
      <c r="D259" s="19">
        <f t="shared" si="107"/>
        <v>0.5686274509803921</v>
      </c>
      <c r="E259" s="19">
        <f t="shared" si="107"/>
        <v>-0.1111111111111111</v>
      </c>
      <c r="F259" s="19">
        <f>F258/F257</f>
        <v>4.8</v>
      </c>
      <c r="G259" s="19">
        <f t="shared" si="107"/>
        <v>0</v>
      </c>
      <c r="H259" s="19">
        <f t="shared" si="107"/>
        <v>0.17647058823529413</v>
      </c>
      <c r="I259" s="19"/>
      <c r="J259" s="31"/>
      <c r="K259" s="19"/>
      <c r="L259" s="31"/>
      <c r="M259" s="19"/>
      <c r="N259" s="19"/>
      <c r="O259" s="19"/>
      <c r="P259" s="19"/>
      <c r="Q259" s="19"/>
      <c r="R259" s="31"/>
      <c r="S259" s="19">
        <f>S258/S257</f>
        <v>0.5196850393700787</v>
      </c>
    </row>
    <row r="260" spans="1:19" ht="12.75">
      <c r="A260" s="139"/>
      <c r="B260" s="91">
        <v>2015</v>
      </c>
      <c r="C260" s="16">
        <v>46</v>
      </c>
      <c r="D260" s="16">
        <v>300</v>
      </c>
      <c r="E260" s="16">
        <v>46</v>
      </c>
      <c r="F260" s="16">
        <v>43</v>
      </c>
      <c r="G260" s="22">
        <v>46</v>
      </c>
      <c r="H260" s="16">
        <v>118</v>
      </c>
      <c r="I260" s="16"/>
      <c r="J260" s="22"/>
      <c r="K260" s="16"/>
      <c r="L260" s="22"/>
      <c r="M260" s="16"/>
      <c r="N260" s="16"/>
      <c r="O260" s="16"/>
      <c r="P260" s="16"/>
      <c r="Q260" s="16"/>
      <c r="R260" s="22"/>
      <c r="S260" s="16">
        <f>C260+D260+E260+F260+G260+H260</f>
        <v>599</v>
      </c>
    </row>
    <row r="261" spans="1:19" ht="12.75">
      <c r="A261" s="140" t="s">
        <v>277</v>
      </c>
      <c r="B261" s="91">
        <v>2014</v>
      </c>
      <c r="C261" s="16">
        <v>72</v>
      </c>
      <c r="D261" s="16">
        <v>365</v>
      </c>
      <c r="E261" s="16">
        <v>96</v>
      </c>
      <c r="F261" s="16">
        <v>65</v>
      </c>
      <c r="G261" s="22">
        <v>67</v>
      </c>
      <c r="H261" s="16">
        <v>126</v>
      </c>
      <c r="I261" s="16"/>
      <c r="J261" s="22"/>
      <c r="K261" s="16"/>
      <c r="L261" s="22"/>
      <c r="M261" s="16"/>
      <c r="N261" s="16"/>
      <c r="O261" s="16"/>
      <c r="P261" s="16"/>
      <c r="Q261" s="16"/>
      <c r="R261" s="22"/>
      <c r="S261" s="16">
        <f>C261+D261+E261+F261+G261+H261</f>
        <v>791</v>
      </c>
    </row>
    <row r="262" spans="1:19" ht="12.75">
      <c r="A262" s="139"/>
      <c r="B262" s="92" t="s">
        <v>204</v>
      </c>
      <c r="C262" s="16">
        <f aca="true" t="shared" si="108" ref="C262:H262">C260-C261</f>
        <v>-26</v>
      </c>
      <c r="D262" s="16">
        <f t="shared" si="108"/>
        <v>-65</v>
      </c>
      <c r="E262" s="16">
        <f t="shared" si="108"/>
        <v>-50</v>
      </c>
      <c r="F262" s="16">
        <f t="shared" si="108"/>
        <v>-22</v>
      </c>
      <c r="G262" s="22">
        <f t="shared" si="108"/>
        <v>-21</v>
      </c>
      <c r="H262" s="16">
        <f t="shared" si="108"/>
        <v>-8</v>
      </c>
      <c r="I262" s="16"/>
      <c r="J262" s="22"/>
      <c r="K262" s="16"/>
      <c r="L262" s="22"/>
      <c r="M262" s="16"/>
      <c r="N262" s="16"/>
      <c r="O262" s="16"/>
      <c r="P262" s="16"/>
      <c r="Q262" s="16"/>
      <c r="R262" s="22"/>
      <c r="S262" s="16">
        <f>S260-S261</f>
        <v>-192</v>
      </c>
    </row>
    <row r="263" spans="1:19" ht="13.5" thickBot="1">
      <c r="A263" s="138"/>
      <c r="B263" s="93" t="s">
        <v>5</v>
      </c>
      <c r="C263" s="19">
        <f aca="true" t="shared" si="109" ref="C263:H263">C262/C261</f>
        <v>-0.3611111111111111</v>
      </c>
      <c r="D263" s="19">
        <f t="shared" si="109"/>
        <v>-0.1780821917808219</v>
      </c>
      <c r="E263" s="19">
        <f t="shared" si="109"/>
        <v>-0.5208333333333334</v>
      </c>
      <c r="F263" s="19">
        <f t="shared" si="109"/>
        <v>-0.3384615384615385</v>
      </c>
      <c r="G263" s="31">
        <f t="shared" si="109"/>
        <v>-0.31343283582089554</v>
      </c>
      <c r="H263" s="19">
        <f t="shared" si="109"/>
        <v>-0.06349206349206349</v>
      </c>
      <c r="I263" s="19"/>
      <c r="J263" s="31"/>
      <c r="K263" s="19"/>
      <c r="L263" s="31"/>
      <c r="M263" s="19"/>
      <c r="N263" s="19"/>
      <c r="O263" s="19"/>
      <c r="P263" s="19"/>
      <c r="Q263" s="19"/>
      <c r="R263" s="31"/>
      <c r="S263" s="19">
        <f>S262/S261</f>
        <v>-0.2427307206068268</v>
      </c>
    </row>
    <row r="264" spans="1:19" ht="12.75">
      <c r="A264" s="139"/>
      <c r="B264" s="91">
        <v>2015</v>
      </c>
      <c r="C264" s="16">
        <v>51</v>
      </c>
      <c r="D264" s="16">
        <v>1070</v>
      </c>
      <c r="E264" s="16">
        <v>127</v>
      </c>
      <c r="F264" s="16">
        <v>67</v>
      </c>
      <c r="G264" s="22">
        <v>85</v>
      </c>
      <c r="H264" s="16">
        <v>110</v>
      </c>
      <c r="I264" s="16"/>
      <c r="J264" s="22"/>
      <c r="K264" s="16"/>
      <c r="L264" s="22"/>
      <c r="M264" s="16"/>
      <c r="N264" s="16"/>
      <c r="O264" s="16"/>
      <c r="P264" s="16"/>
      <c r="Q264" s="16"/>
      <c r="R264" s="22"/>
      <c r="S264" s="16">
        <f>C264+D264+E264+F264+G264+H264</f>
        <v>1510</v>
      </c>
    </row>
    <row r="265" spans="1:19" ht="12.75">
      <c r="A265" s="137" t="s">
        <v>278</v>
      </c>
      <c r="B265" s="91">
        <v>2014</v>
      </c>
      <c r="C265" s="16">
        <v>75</v>
      </c>
      <c r="D265" s="16">
        <v>1128</v>
      </c>
      <c r="E265" s="16">
        <v>115</v>
      </c>
      <c r="F265" s="16">
        <v>80</v>
      </c>
      <c r="G265" s="22">
        <v>101</v>
      </c>
      <c r="H265" s="16">
        <v>153</v>
      </c>
      <c r="I265" s="16"/>
      <c r="J265" s="22"/>
      <c r="K265" s="16"/>
      <c r="L265" s="22"/>
      <c r="M265" s="16"/>
      <c r="N265" s="16"/>
      <c r="O265" s="16"/>
      <c r="P265" s="16"/>
      <c r="Q265" s="16"/>
      <c r="R265" s="22"/>
      <c r="S265" s="16">
        <f>C265+D265+E265+F265+G265+H265</f>
        <v>1652</v>
      </c>
    </row>
    <row r="266" spans="1:19" ht="12.75">
      <c r="A266" s="137" t="s">
        <v>279</v>
      </c>
      <c r="B266" s="92" t="s">
        <v>204</v>
      </c>
      <c r="C266" s="16">
        <f aca="true" t="shared" si="110" ref="C266:H266">C264-C265</f>
        <v>-24</v>
      </c>
      <c r="D266" s="16">
        <f t="shared" si="110"/>
        <v>-58</v>
      </c>
      <c r="E266" s="16">
        <f t="shared" si="110"/>
        <v>12</v>
      </c>
      <c r="F266" s="16">
        <f t="shared" si="110"/>
        <v>-13</v>
      </c>
      <c r="G266" s="22">
        <f t="shared" si="110"/>
        <v>-16</v>
      </c>
      <c r="H266" s="16">
        <f t="shared" si="110"/>
        <v>-43</v>
      </c>
      <c r="I266" s="16"/>
      <c r="J266" s="22"/>
      <c r="K266" s="16"/>
      <c r="L266" s="22"/>
      <c r="M266" s="16"/>
      <c r="N266" s="16"/>
      <c r="O266" s="16"/>
      <c r="P266" s="16"/>
      <c r="Q266" s="16"/>
      <c r="R266" s="22"/>
      <c r="S266" s="16">
        <f>S264-S265</f>
        <v>-142</v>
      </c>
    </row>
    <row r="267" spans="1:19" ht="13.5" thickBot="1">
      <c r="A267" s="138"/>
      <c r="B267" s="93" t="s">
        <v>5</v>
      </c>
      <c r="C267" s="19">
        <f aca="true" t="shared" si="111" ref="C267:H267">C266/C265</f>
        <v>-0.32</v>
      </c>
      <c r="D267" s="19">
        <f t="shared" si="111"/>
        <v>-0.051418439716312055</v>
      </c>
      <c r="E267" s="19">
        <f t="shared" si="111"/>
        <v>0.10434782608695652</v>
      </c>
      <c r="F267" s="19">
        <f t="shared" si="111"/>
        <v>-0.1625</v>
      </c>
      <c r="G267" s="31">
        <f t="shared" si="111"/>
        <v>-0.15841584158415842</v>
      </c>
      <c r="H267" s="19">
        <f t="shared" si="111"/>
        <v>-0.28104575163398693</v>
      </c>
      <c r="I267" s="19"/>
      <c r="J267" s="31"/>
      <c r="K267" s="19"/>
      <c r="L267" s="31"/>
      <c r="M267" s="19"/>
      <c r="N267" s="19"/>
      <c r="O267" s="19"/>
      <c r="P267" s="19"/>
      <c r="Q267" s="19"/>
      <c r="R267" s="31"/>
      <c r="S267" s="19">
        <f>S266/S265</f>
        <v>-0.08595641646489104</v>
      </c>
    </row>
    <row r="268" spans="1:19" ht="12.75">
      <c r="A268" s="139" t="s">
        <v>288</v>
      </c>
      <c r="B268" s="91">
        <v>2015</v>
      </c>
      <c r="C268" s="16">
        <v>7</v>
      </c>
      <c r="D268" s="16">
        <v>162</v>
      </c>
      <c r="E268" s="16">
        <v>22</v>
      </c>
      <c r="F268" s="16">
        <v>8</v>
      </c>
      <c r="G268" s="22">
        <v>18</v>
      </c>
      <c r="H268" s="16">
        <v>24</v>
      </c>
      <c r="I268" s="16"/>
      <c r="J268" s="22"/>
      <c r="K268" s="16"/>
      <c r="L268" s="22"/>
      <c r="M268" s="16"/>
      <c r="N268" s="16"/>
      <c r="O268" s="16"/>
      <c r="P268" s="16"/>
      <c r="Q268" s="16"/>
      <c r="R268" s="22"/>
      <c r="S268" s="16">
        <f>C268+D268+E268+F268+G268+H268</f>
        <v>241</v>
      </c>
    </row>
    <row r="269" spans="1:19" ht="12.75">
      <c r="A269" s="137" t="s">
        <v>280</v>
      </c>
      <c r="B269" s="91">
        <v>2014</v>
      </c>
      <c r="C269" s="16">
        <v>19</v>
      </c>
      <c r="D269" s="16">
        <v>216</v>
      </c>
      <c r="E269" s="16">
        <v>24</v>
      </c>
      <c r="F269" s="16">
        <v>18</v>
      </c>
      <c r="G269" s="22">
        <v>15</v>
      </c>
      <c r="H269" s="16">
        <v>24</v>
      </c>
      <c r="I269" s="16"/>
      <c r="J269" s="22"/>
      <c r="K269" s="16"/>
      <c r="L269" s="22"/>
      <c r="M269" s="16"/>
      <c r="N269" s="16"/>
      <c r="O269" s="16"/>
      <c r="P269" s="16"/>
      <c r="Q269" s="16"/>
      <c r="R269" s="22"/>
      <c r="S269" s="16">
        <f>C269+D269+E269+F269+G269+H269</f>
        <v>316</v>
      </c>
    </row>
    <row r="270" spans="1:19" ht="12.75">
      <c r="A270" s="137" t="s">
        <v>281</v>
      </c>
      <c r="B270" s="92" t="s">
        <v>204</v>
      </c>
      <c r="C270" s="16">
        <f aca="true" t="shared" si="112" ref="C270:H270">C268-C269</f>
        <v>-12</v>
      </c>
      <c r="D270" s="16">
        <f t="shared" si="112"/>
        <v>-54</v>
      </c>
      <c r="E270" s="16">
        <f t="shared" si="112"/>
        <v>-2</v>
      </c>
      <c r="F270" s="16">
        <f t="shared" si="112"/>
        <v>-10</v>
      </c>
      <c r="G270" s="22">
        <f t="shared" si="112"/>
        <v>3</v>
      </c>
      <c r="H270" s="16">
        <f t="shared" si="112"/>
        <v>0</v>
      </c>
      <c r="I270" s="16"/>
      <c r="J270" s="22"/>
      <c r="K270" s="16"/>
      <c r="L270" s="22"/>
      <c r="M270" s="16"/>
      <c r="N270" s="16"/>
      <c r="O270" s="16"/>
      <c r="P270" s="16"/>
      <c r="Q270" s="16"/>
      <c r="R270" s="22"/>
      <c r="S270" s="16">
        <f>S268-S269</f>
        <v>-75</v>
      </c>
    </row>
    <row r="271" spans="1:19" ht="13.5" thickBot="1">
      <c r="A271" s="138"/>
      <c r="B271" s="93" t="s">
        <v>5</v>
      </c>
      <c r="C271" s="19">
        <f aca="true" t="shared" si="113" ref="C271:H271">C270/C269</f>
        <v>-0.631578947368421</v>
      </c>
      <c r="D271" s="19">
        <f t="shared" si="113"/>
        <v>-0.25</v>
      </c>
      <c r="E271" s="19">
        <f t="shared" si="113"/>
        <v>-0.08333333333333333</v>
      </c>
      <c r="F271" s="19">
        <f t="shared" si="113"/>
        <v>-0.5555555555555556</v>
      </c>
      <c r="G271" s="31">
        <f t="shared" si="113"/>
        <v>0.2</v>
      </c>
      <c r="H271" s="19">
        <f t="shared" si="113"/>
        <v>0</v>
      </c>
      <c r="I271" s="19"/>
      <c r="J271" s="31"/>
      <c r="K271" s="19"/>
      <c r="L271" s="31"/>
      <c r="M271" s="19"/>
      <c r="N271" s="19"/>
      <c r="O271" s="19"/>
      <c r="P271" s="19"/>
      <c r="Q271" s="19"/>
      <c r="R271" s="31"/>
      <c r="S271" s="19">
        <f>S270/S269</f>
        <v>-0.23734177215189872</v>
      </c>
    </row>
    <row r="272" spans="1:19" ht="12.75">
      <c r="A272" s="288"/>
      <c r="B272" s="282"/>
      <c r="C272" s="284"/>
      <c r="D272" s="284"/>
      <c r="E272" s="284"/>
      <c r="F272" s="284"/>
      <c r="G272" s="284"/>
      <c r="H272" s="284"/>
      <c r="I272" s="284"/>
      <c r="J272" s="284"/>
      <c r="K272" s="284"/>
      <c r="L272" s="284"/>
      <c r="M272" s="284"/>
      <c r="N272" s="284"/>
      <c r="O272" s="284"/>
      <c r="P272" s="284"/>
      <c r="Q272" s="284"/>
      <c r="R272" s="284"/>
      <c r="S272" s="284"/>
    </row>
    <row r="273" spans="1:19" ht="13.5" thickBot="1">
      <c r="A273" s="141" t="s">
        <v>289</v>
      </c>
      <c r="B273" s="21"/>
      <c r="C273" s="21"/>
      <c r="D273" s="21"/>
      <c r="E273" s="21"/>
      <c r="F273" s="21"/>
      <c r="G273" s="307"/>
      <c r="H273" s="21"/>
      <c r="I273" s="21"/>
      <c r="J273" s="21"/>
      <c r="K273" s="21"/>
      <c r="L273" s="21"/>
      <c r="M273" s="21"/>
      <c r="N273" s="21"/>
      <c r="O273" s="21"/>
      <c r="P273" s="21"/>
      <c r="Q273" s="21"/>
      <c r="R273" s="21"/>
      <c r="S273" s="21"/>
    </row>
    <row r="274" spans="1:19" ht="21" thickBot="1">
      <c r="A274" s="133"/>
      <c r="B274" s="90"/>
      <c r="C274" s="26" t="s">
        <v>84</v>
      </c>
      <c r="D274" s="25" t="s">
        <v>85</v>
      </c>
      <c r="E274" s="26" t="s">
        <v>86</v>
      </c>
      <c r="F274" s="24" t="s">
        <v>87</v>
      </c>
      <c r="G274" s="23" t="s">
        <v>88</v>
      </c>
      <c r="H274" s="24" t="s">
        <v>89</v>
      </c>
      <c r="I274" s="23" t="s">
        <v>90</v>
      </c>
      <c r="J274" s="24" t="s">
        <v>91</v>
      </c>
      <c r="K274" s="26" t="s">
        <v>92</v>
      </c>
      <c r="L274" s="24" t="s">
        <v>93</v>
      </c>
      <c r="M274" s="46" t="s">
        <v>94</v>
      </c>
      <c r="N274" s="24" t="s">
        <v>95</v>
      </c>
      <c r="O274" s="23" t="s">
        <v>96</v>
      </c>
      <c r="P274" s="26" t="s">
        <v>97</v>
      </c>
      <c r="Q274" s="26" t="s">
        <v>98</v>
      </c>
      <c r="R274" s="26" t="s">
        <v>99</v>
      </c>
      <c r="S274" s="28" t="s">
        <v>30</v>
      </c>
    </row>
    <row r="275" spans="1:19" ht="12.75">
      <c r="A275" s="134"/>
      <c r="B275" s="91">
        <v>2015</v>
      </c>
      <c r="C275" s="16">
        <f aca="true" t="shared" si="114" ref="C275:S276">C279+C283+C291+C295+C299+C303+C307</f>
        <v>1323</v>
      </c>
      <c r="D275" s="16">
        <f t="shared" si="114"/>
        <v>958</v>
      </c>
      <c r="E275" s="16">
        <f t="shared" si="114"/>
        <v>704</v>
      </c>
      <c r="F275" s="16">
        <f t="shared" si="114"/>
        <v>147</v>
      </c>
      <c r="G275" s="16">
        <f t="shared" si="114"/>
        <v>258</v>
      </c>
      <c r="H275" s="16">
        <f t="shared" si="114"/>
        <v>202</v>
      </c>
      <c r="I275" s="16">
        <f t="shared" si="114"/>
        <v>565</v>
      </c>
      <c r="J275" s="16">
        <f t="shared" si="114"/>
        <v>426</v>
      </c>
      <c r="K275" s="16">
        <f t="shared" si="114"/>
        <v>301</v>
      </c>
      <c r="L275" s="16">
        <f t="shared" si="114"/>
        <v>154</v>
      </c>
      <c r="M275" s="16">
        <f t="shared" si="114"/>
        <v>97</v>
      </c>
      <c r="N275" s="15">
        <f t="shared" si="114"/>
        <v>344</v>
      </c>
      <c r="O275" s="16">
        <f t="shared" si="114"/>
        <v>487</v>
      </c>
      <c r="P275" s="16">
        <f t="shared" si="114"/>
        <v>592</v>
      </c>
      <c r="Q275" s="16">
        <f t="shared" si="114"/>
        <v>650</v>
      </c>
      <c r="R275" s="16">
        <f t="shared" si="114"/>
        <v>757</v>
      </c>
      <c r="S275" s="16">
        <f t="shared" si="114"/>
        <v>7965</v>
      </c>
    </row>
    <row r="276" spans="1:19" ht="12.75">
      <c r="A276" s="142" t="s">
        <v>40</v>
      </c>
      <c r="B276" s="91">
        <v>2014</v>
      </c>
      <c r="C276" s="16">
        <f t="shared" si="114"/>
        <v>1585</v>
      </c>
      <c r="D276" s="16">
        <f t="shared" si="114"/>
        <v>1208</v>
      </c>
      <c r="E276" s="16">
        <f t="shared" si="114"/>
        <v>774</v>
      </c>
      <c r="F276" s="16">
        <f t="shared" si="114"/>
        <v>251</v>
      </c>
      <c r="G276" s="16">
        <f t="shared" si="114"/>
        <v>229</v>
      </c>
      <c r="H276" s="16">
        <f t="shared" si="114"/>
        <v>279</v>
      </c>
      <c r="I276" s="16">
        <f t="shared" si="114"/>
        <v>645</v>
      </c>
      <c r="J276" s="16">
        <f t="shared" si="114"/>
        <v>465</v>
      </c>
      <c r="K276" s="16">
        <f t="shared" si="114"/>
        <v>425</v>
      </c>
      <c r="L276" s="16">
        <f t="shared" si="114"/>
        <v>195</v>
      </c>
      <c r="M276" s="16">
        <f t="shared" si="114"/>
        <v>97</v>
      </c>
      <c r="N276" s="15">
        <f t="shared" si="114"/>
        <v>449</v>
      </c>
      <c r="O276" s="16">
        <f t="shared" si="114"/>
        <v>432</v>
      </c>
      <c r="P276" s="16">
        <f t="shared" si="114"/>
        <v>710</v>
      </c>
      <c r="Q276" s="16">
        <f t="shared" si="114"/>
        <v>683</v>
      </c>
      <c r="R276" s="16">
        <f t="shared" si="114"/>
        <v>952</v>
      </c>
      <c r="S276" s="16">
        <f t="shared" si="114"/>
        <v>9379</v>
      </c>
    </row>
    <row r="277" spans="1:19" ht="12.75">
      <c r="A277" s="134"/>
      <c r="B277" s="92" t="s">
        <v>204</v>
      </c>
      <c r="C277" s="16">
        <f aca="true" t="shared" si="115" ref="C277:S277">C275-C276</f>
        <v>-262</v>
      </c>
      <c r="D277" s="22">
        <f t="shared" si="115"/>
        <v>-250</v>
      </c>
      <c r="E277" s="16">
        <f t="shared" si="115"/>
        <v>-70</v>
      </c>
      <c r="F277" s="22">
        <f t="shared" si="115"/>
        <v>-104</v>
      </c>
      <c r="G277" s="16">
        <f t="shared" si="115"/>
        <v>29</v>
      </c>
      <c r="H277" s="22">
        <f t="shared" si="115"/>
        <v>-77</v>
      </c>
      <c r="I277" s="16">
        <f t="shared" si="115"/>
        <v>-80</v>
      </c>
      <c r="J277" s="22">
        <f>J275-J276</f>
        <v>-39</v>
      </c>
      <c r="K277" s="16">
        <f t="shared" si="115"/>
        <v>-124</v>
      </c>
      <c r="L277" s="22">
        <f t="shared" si="115"/>
        <v>-41</v>
      </c>
      <c r="M277" s="16">
        <f t="shared" si="115"/>
        <v>0</v>
      </c>
      <c r="N277" s="22">
        <f t="shared" si="115"/>
        <v>-105</v>
      </c>
      <c r="O277" s="16">
        <f t="shared" si="115"/>
        <v>55</v>
      </c>
      <c r="P277" s="16">
        <f t="shared" si="115"/>
        <v>-118</v>
      </c>
      <c r="Q277" s="16">
        <f t="shared" si="115"/>
        <v>-33</v>
      </c>
      <c r="R277" s="16">
        <f t="shared" si="115"/>
        <v>-195</v>
      </c>
      <c r="S277" s="16">
        <f t="shared" si="115"/>
        <v>-1414</v>
      </c>
    </row>
    <row r="278" spans="1:19" ht="13.5" thickBot="1">
      <c r="A278" s="136"/>
      <c r="B278" s="93" t="s">
        <v>5</v>
      </c>
      <c r="C278" s="19">
        <f aca="true" t="shared" si="116" ref="C278:S278">C277/C276</f>
        <v>-0.16529968454258676</v>
      </c>
      <c r="D278" s="31">
        <f t="shared" si="116"/>
        <v>-0.20695364238410596</v>
      </c>
      <c r="E278" s="19">
        <f t="shared" si="116"/>
        <v>-0.09043927648578812</v>
      </c>
      <c r="F278" s="31">
        <f t="shared" si="116"/>
        <v>-0.41434262948207173</v>
      </c>
      <c r="G278" s="19">
        <f t="shared" si="116"/>
        <v>0.12663755458515283</v>
      </c>
      <c r="H278" s="31">
        <f t="shared" si="116"/>
        <v>-0.27598566308243727</v>
      </c>
      <c r="I278" s="19">
        <f t="shared" si="116"/>
        <v>-0.12403100775193798</v>
      </c>
      <c r="J278" s="31">
        <f>J277/J276</f>
        <v>-0.08387096774193549</v>
      </c>
      <c r="K278" s="19">
        <f t="shared" si="116"/>
        <v>-0.2917647058823529</v>
      </c>
      <c r="L278" s="31">
        <f t="shared" si="116"/>
        <v>-0.21025641025641026</v>
      </c>
      <c r="M278" s="19">
        <f t="shared" si="116"/>
        <v>0</v>
      </c>
      <c r="N278" s="31">
        <f t="shared" si="116"/>
        <v>-0.23385300668151449</v>
      </c>
      <c r="O278" s="19">
        <f t="shared" si="116"/>
        <v>0.12731481481481483</v>
      </c>
      <c r="P278" s="19">
        <f t="shared" si="116"/>
        <v>-0.16619718309859155</v>
      </c>
      <c r="Q278" s="19">
        <f t="shared" si="116"/>
        <v>-0.048316251830161056</v>
      </c>
      <c r="R278" s="47">
        <f t="shared" si="116"/>
        <v>-0.20483193277310924</v>
      </c>
      <c r="S278" s="19">
        <f t="shared" si="116"/>
        <v>-0.15076234140100223</v>
      </c>
    </row>
    <row r="279" spans="1:19" ht="12.75">
      <c r="A279" s="134"/>
      <c r="B279" s="91">
        <v>2015</v>
      </c>
      <c r="C279" s="16">
        <v>8</v>
      </c>
      <c r="D279" s="22">
        <v>9</v>
      </c>
      <c r="E279" s="16">
        <v>6</v>
      </c>
      <c r="F279" s="22">
        <v>2</v>
      </c>
      <c r="G279" s="16">
        <v>4</v>
      </c>
      <c r="H279" s="22">
        <v>4</v>
      </c>
      <c r="I279" s="16">
        <v>13</v>
      </c>
      <c r="J279" s="22">
        <v>13</v>
      </c>
      <c r="K279" s="16">
        <v>5</v>
      </c>
      <c r="L279" s="22">
        <v>2</v>
      </c>
      <c r="M279" s="16">
        <v>1</v>
      </c>
      <c r="N279" s="22">
        <v>9</v>
      </c>
      <c r="O279" s="16">
        <v>5</v>
      </c>
      <c r="P279" s="16">
        <v>4</v>
      </c>
      <c r="Q279" s="16">
        <v>3</v>
      </c>
      <c r="R279" s="16">
        <v>3</v>
      </c>
      <c r="S279" s="16">
        <f>C279+D279+E279+F279+G279+H279+I279+J279+K279+L279+M279+N279+O279+P279+Q279+R279</f>
        <v>91</v>
      </c>
    </row>
    <row r="280" spans="1:19" ht="12.75">
      <c r="A280" s="137" t="s">
        <v>271</v>
      </c>
      <c r="B280" s="91">
        <v>2014</v>
      </c>
      <c r="C280" s="16">
        <v>5</v>
      </c>
      <c r="D280" s="22">
        <v>9</v>
      </c>
      <c r="E280" s="16">
        <v>10</v>
      </c>
      <c r="F280" s="22">
        <v>5</v>
      </c>
      <c r="G280" s="16">
        <v>8</v>
      </c>
      <c r="H280" s="22">
        <v>1</v>
      </c>
      <c r="I280" s="16">
        <v>6</v>
      </c>
      <c r="J280" s="22">
        <v>9</v>
      </c>
      <c r="K280" s="16">
        <v>0</v>
      </c>
      <c r="L280" s="22">
        <v>0</v>
      </c>
      <c r="M280" s="16">
        <v>0</v>
      </c>
      <c r="N280" s="22">
        <v>8</v>
      </c>
      <c r="O280" s="16">
        <v>2</v>
      </c>
      <c r="P280" s="16">
        <v>5</v>
      </c>
      <c r="Q280" s="16">
        <v>4</v>
      </c>
      <c r="R280" s="16">
        <v>8</v>
      </c>
      <c r="S280" s="16">
        <f>C280+D280+E280+F280+G280+H280+I280+J280+K280+L280+M280+N280+O280+P280+Q280+R280</f>
        <v>80</v>
      </c>
    </row>
    <row r="281" spans="1:19" ht="12.75">
      <c r="A281" s="137" t="s">
        <v>272</v>
      </c>
      <c r="B281" s="92" t="s">
        <v>204</v>
      </c>
      <c r="C281" s="16">
        <f aca="true" t="shared" si="117" ref="C281:S281">C279-C280</f>
        <v>3</v>
      </c>
      <c r="D281" s="22">
        <f t="shared" si="117"/>
        <v>0</v>
      </c>
      <c r="E281" s="16">
        <f t="shared" si="117"/>
        <v>-4</v>
      </c>
      <c r="F281" s="22">
        <f t="shared" si="117"/>
        <v>-3</v>
      </c>
      <c r="G281" s="16">
        <f t="shared" si="117"/>
        <v>-4</v>
      </c>
      <c r="H281" s="22">
        <f t="shared" si="117"/>
        <v>3</v>
      </c>
      <c r="I281" s="16">
        <f t="shared" si="117"/>
        <v>7</v>
      </c>
      <c r="J281" s="22">
        <f>J279-J280</f>
        <v>4</v>
      </c>
      <c r="K281" s="16">
        <f t="shared" si="117"/>
        <v>5</v>
      </c>
      <c r="L281" s="22">
        <f t="shared" si="117"/>
        <v>2</v>
      </c>
      <c r="M281" s="16">
        <f t="shared" si="117"/>
        <v>1</v>
      </c>
      <c r="N281" s="22">
        <f t="shared" si="117"/>
        <v>1</v>
      </c>
      <c r="O281" s="16">
        <f t="shared" si="117"/>
        <v>3</v>
      </c>
      <c r="P281" s="16">
        <f t="shared" si="117"/>
        <v>-1</v>
      </c>
      <c r="Q281" s="16">
        <f t="shared" si="117"/>
        <v>-1</v>
      </c>
      <c r="R281" s="16">
        <f t="shared" si="117"/>
        <v>-5</v>
      </c>
      <c r="S281" s="16">
        <f t="shared" si="117"/>
        <v>11</v>
      </c>
    </row>
    <row r="282" spans="1:19" ht="13.5" thickBot="1">
      <c r="A282" s="138"/>
      <c r="B282" s="93" t="s">
        <v>5</v>
      </c>
      <c r="C282" s="19">
        <f aca="true" t="shared" si="118" ref="C282:R282">C281/C280</f>
        <v>0.6</v>
      </c>
      <c r="D282" s="19">
        <f t="shared" si="118"/>
        <v>0</v>
      </c>
      <c r="E282" s="19">
        <f t="shared" si="118"/>
        <v>-0.4</v>
      </c>
      <c r="F282" s="19">
        <f t="shared" si="118"/>
        <v>-0.6</v>
      </c>
      <c r="G282" s="19">
        <f t="shared" si="118"/>
        <v>-0.5</v>
      </c>
      <c r="H282" s="19">
        <f t="shared" si="118"/>
        <v>3</v>
      </c>
      <c r="I282" s="19">
        <f t="shared" si="118"/>
        <v>1.1666666666666667</v>
      </c>
      <c r="J282" s="19">
        <f t="shared" si="118"/>
        <v>0.4444444444444444</v>
      </c>
      <c r="K282" s="19">
        <v>0</v>
      </c>
      <c r="L282" s="19">
        <v>0</v>
      </c>
      <c r="M282" s="19">
        <v>0</v>
      </c>
      <c r="N282" s="19">
        <f t="shared" si="118"/>
        <v>0.125</v>
      </c>
      <c r="O282" s="19">
        <f t="shared" si="118"/>
        <v>1.5</v>
      </c>
      <c r="P282" s="19">
        <f t="shared" si="118"/>
        <v>-0.2</v>
      </c>
      <c r="Q282" s="19">
        <f t="shared" si="118"/>
        <v>-0.25</v>
      </c>
      <c r="R282" s="19">
        <f t="shared" si="118"/>
        <v>-0.625</v>
      </c>
      <c r="S282" s="19">
        <f>S281/S280</f>
        <v>0.1375</v>
      </c>
    </row>
    <row r="283" spans="1:19" ht="12.75">
      <c r="A283" s="139"/>
      <c r="B283" s="91">
        <v>2015</v>
      </c>
      <c r="C283" s="16">
        <v>1</v>
      </c>
      <c r="D283" s="22">
        <v>2</v>
      </c>
      <c r="E283" s="16">
        <v>1</v>
      </c>
      <c r="F283" s="22">
        <v>0</v>
      </c>
      <c r="G283" s="16">
        <v>0</v>
      </c>
      <c r="H283" s="22">
        <v>2</v>
      </c>
      <c r="I283" s="16">
        <v>1</v>
      </c>
      <c r="J283" s="22">
        <v>1</v>
      </c>
      <c r="K283" s="16">
        <v>2</v>
      </c>
      <c r="L283" s="22">
        <v>0</v>
      </c>
      <c r="M283" s="16">
        <v>0</v>
      </c>
      <c r="N283" s="22">
        <v>0</v>
      </c>
      <c r="O283" s="16">
        <v>3</v>
      </c>
      <c r="P283" s="16">
        <v>4</v>
      </c>
      <c r="Q283" s="16">
        <v>3</v>
      </c>
      <c r="R283" s="16">
        <v>5</v>
      </c>
      <c r="S283" s="16">
        <f>C283+D283+E283+F283+G283+H283+I283+J283+K283+L283+M283+N283+O283+P283+Q283+R283</f>
        <v>25</v>
      </c>
    </row>
    <row r="284" spans="1:19" ht="12.75">
      <c r="A284" s="137" t="s">
        <v>273</v>
      </c>
      <c r="B284" s="91">
        <v>2014</v>
      </c>
      <c r="C284" s="16">
        <v>0</v>
      </c>
      <c r="D284" s="22">
        <v>0</v>
      </c>
      <c r="E284" s="16">
        <v>0</v>
      </c>
      <c r="F284" s="22">
        <v>0</v>
      </c>
      <c r="G284" s="16">
        <v>0</v>
      </c>
      <c r="H284" s="22">
        <v>1</v>
      </c>
      <c r="I284" s="16">
        <v>0</v>
      </c>
      <c r="J284" s="22">
        <v>1</v>
      </c>
      <c r="K284" s="16">
        <v>0</v>
      </c>
      <c r="L284" s="22">
        <v>0</v>
      </c>
      <c r="M284" s="16">
        <v>0</v>
      </c>
      <c r="N284" s="22">
        <v>0</v>
      </c>
      <c r="O284" s="16">
        <v>1</v>
      </c>
      <c r="P284" s="16">
        <v>0</v>
      </c>
      <c r="Q284" s="16">
        <v>0</v>
      </c>
      <c r="R284" s="16">
        <v>1</v>
      </c>
      <c r="S284" s="16">
        <f>C284+D284+E284+F284+G284+H284+I284+J284+K284+L284+M284+N284+O284+P284+Q284+R284</f>
        <v>4</v>
      </c>
    </row>
    <row r="285" spans="1:19" ht="12.75">
      <c r="A285" s="137" t="s">
        <v>274</v>
      </c>
      <c r="B285" s="92" t="s">
        <v>204</v>
      </c>
      <c r="C285" s="16">
        <f aca="true" t="shared" si="119" ref="C285:S285">C283-C284</f>
        <v>1</v>
      </c>
      <c r="D285" s="22">
        <f t="shared" si="119"/>
        <v>2</v>
      </c>
      <c r="E285" s="16">
        <f t="shared" si="119"/>
        <v>1</v>
      </c>
      <c r="F285" s="22">
        <f t="shared" si="119"/>
        <v>0</v>
      </c>
      <c r="G285" s="16">
        <f t="shared" si="119"/>
        <v>0</v>
      </c>
      <c r="H285" s="22">
        <f t="shared" si="119"/>
        <v>1</v>
      </c>
      <c r="I285" s="16">
        <f t="shared" si="119"/>
        <v>1</v>
      </c>
      <c r="J285" s="22">
        <f>J283-J284</f>
        <v>0</v>
      </c>
      <c r="K285" s="16">
        <f t="shared" si="119"/>
        <v>2</v>
      </c>
      <c r="L285" s="22">
        <f t="shared" si="119"/>
        <v>0</v>
      </c>
      <c r="M285" s="16">
        <f t="shared" si="119"/>
        <v>0</v>
      </c>
      <c r="N285" s="22">
        <f t="shared" si="119"/>
        <v>0</v>
      </c>
      <c r="O285" s="16">
        <f t="shared" si="119"/>
        <v>2</v>
      </c>
      <c r="P285" s="16">
        <f t="shared" si="119"/>
        <v>4</v>
      </c>
      <c r="Q285" s="16">
        <f t="shared" si="119"/>
        <v>3</v>
      </c>
      <c r="R285" s="16">
        <f t="shared" si="119"/>
        <v>4</v>
      </c>
      <c r="S285" s="16">
        <f t="shared" si="119"/>
        <v>21</v>
      </c>
    </row>
    <row r="286" spans="1:19" ht="13.5" thickBot="1">
      <c r="A286" s="138"/>
      <c r="B286" s="93" t="s">
        <v>5</v>
      </c>
      <c r="C286" s="19">
        <v>0</v>
      </c>
      <c r="D286" s="19">
        <v>0</v>
      </c>
      <c r="E286" s="19">
        <v>0</v>
      </c>
      <c r="F286" s="19">
        <v>0</v>
      </c>
      <c r="G286" s="19">
        <v>0</v>
      </c>
      <c r="H286" s="19">
        <f>H285/H284</f>
        <v>1</v>
      </c>
      <c r="I286" s="19">
        <v>0</v>
      </c>
      <c r="J286" s="19">
        <f>J285/J284</f>
        <v>0</v>
      </c>
      <c r="K286" s="19">
        <v>0</v>
      </c>
      <c r="L286" s="19">
        <v>0</v>
      </c>
      <c r="M286" s="19">
        <v>0</v>
      </c>
      <c r="N286" s="19">
        <v>0</v>
      </c>
      <c r="O286" s="19">
        <f>O285/O284</f>
        <v>2</v>
      </c>
      <c r="P286" s="19">
        <v>0</v>
      </c>
      <c r="Q286" s="19">
        <v>0</v>
      </c>
      <c r="R286" s="19">
        <f>R285/R284</f>
        <v>4</v>
      </c>
      <c r="S286" s="19">
        <f>S285/S284</f>
        <v>5.25</v>
      </c>
    </row>
    <row r="287" spans="1:19" ht="12.75">
      <c r="A287" s="139"/>
      <c r="B287" s="91">
        <v>2015</v>
      </c>
      <c r="C287" s="16">
        <v>0</v>
      </c>
      <c r="D287" s="22">
        <v>0</v>
      </c>
      <c r="E287" s="16">
        <v>0</v>
      </c>
      <c r="F287" s="22">
        <v>0</v>
      </c>
      <c r="G287" s="16">
        <v>0</v>
      </c>
      <c r="H287" s="22">
        <v>0</v>
      </c>
      <c r="I287" s="16">
        <v>0</v>
      </c>
      <c r="J287" s="22">
        <v>0</v>
      </c>
      <c r="K287" s="16">
        <v>0</v>
      </c>
      <c r="L287" s="22">
        <v>0</v>
      </c>
      <c r="M287" s="16">
        <v>0</v>
      </c>
      <c r="N287" s="22">
        <v>0</v>
      </c>
      <c r="O287" s="16">
        <v>0</v>
      </c>
      <c r="P287" s="16">
        <v>0</v>
      </c>
      <c r="Q287" s="16">
        <v>0</v>
      </c>
      <c r="R287" s="16">
        <v>0</v>
      </c>
      <c r="S287" s="16">
        <f>C287+D287+E287+F287+G287+H287+I287+J287+K287+L287+M287+N287+O287+P287+Q287+R287</f>
        <v>0</v>
      </c>
    </row>
    <row r="288" spans="1:19" ht="12.75">
      <c r="A288" s="137" t="s">
        <v>333</v>
      </c>
      <c r="B288" s="91">
        <v>2014</v>
      </c>
      <c r="C288" s="16">
        <v>0</v>
      </c>
      <c r="D288" s="22">
        <v>0</v>
      </c>
      <c r="E288" s="16">
        <v>0</v>
      </c>
      <c r="F288" s="22">
        <v>0</v>
      </c>
      <c r="G288" s="16">
        <v>0</v>
      </c>
      <c r="H288" s="22">
        <v>0</v>
      </c>
      <c r="I288" s="16">
        <v>0</v>
      </c>
      <c r="J288" s="22">
        <v>0</v>
      </c>
      <c r="K288" s="16">
        <v>0</v>
      </c>
      <c r="L288" s="22">
        <v>0</v>
      </c>
      <c r="M288" s="16">
        <v>0</v>
      </c>
      <c r="N288" s="22">
        <v>0</v>
      </c>
      <c r="O288" s="16">
        <v>0</v>
      </c>
      <c r="P288" s="16">
        <v>0</v>
      </c>
      <c r="Q288" s="16">
        <v>0</v>
      </c>
      <c r="R288" s="16">
        <v>0</v>
      </c>
      <c r="S288" s="16">
        <f>C288+D288+E288+F288+G288+H288+I288+J288+K288+L288+M288+N288+O288+P288+Q288+R288</f>
        <v>0</v>
      </c>
    </row>
    <row r="289" spans="1:19" ht="12.75">
      <c r="A289" s="287" t="s">
        <v>334</v>
      </c>
      <c r="B289" s="92" t="s">
        <v>204</v>
      </c>
      <c r="C289" s="16">
        <f aca="true" t="shared" si="120" ref="C289:R289">C287-C288</f>
        <v>0</v>
      </c>
      <c r="D289" s="16">
        <f t="shared" si="120"/>
        <v>0</v>
      </c>
      <c r="E289" s="16">
        <f t="shared" si="120"/>
        <v>0</v>
      </c>
      <c r="F289" s="16">
        <f t="shared" si="120"/>
        <v>0</v>
      </c>
      <c r="G289" s="16">
        <f t="shared" si="120"/>
        <v>0</v>
      </c>
      <c r="H289" s="16">
        <f t="shared" si="120"/>
        <v>0</v>
      </c>
      <c r="I289" s="16">
        <f t="shared" si="120"/>
        <v>0</v>
      </c>
      <c r="J289" s="16">
        <f t="shared" si="120"/>
        <v>0</v>
      </c>
      <c r="K289" s="16">
        <f t="shared" si="120"/>
        <v>0</v>
      </c>
      <c r="L289" s="16">
        <f t="shared" si="120"/>
        <v>0</v>
      </c>
      <c r="M289" s="16">
        <f t="shared" si="120"/>
        <v>0</v>
      </c>
      <c r="N289" s="16">
        <f t="shared" si="120"/>
        <v>0</v>
      </c>
      <c r="O289" s="16">
        <f t="shared" si="120"/>
        <v>0</v>
      </c>
      <c r="P289" s="16">
        <f t="shared" si="120"/>
        <v>0</v>
      </c>
      <c r="Q289" s="16">
        <f t="shared" si="120"/>
        <v>0</v>
      </c>
      <c r="R289" s="16">
        <f t="shared" si="120"/>
        <v>0</v>
      </c>
      <c r="S289" s="16">
        <f>S287-S288</f>
        <v>0</v>
      </c>
    </row>
    <row r="290" spans="1:19" ht="13.5" thickBot="1">
      <c r="A290" s="138"/>
      <c r="B290" s="93" t="s">
        <v>5</v>
      </c>
      <c r="C290" s="19">
        <v>0</v>
      </c>
      <c r="D290" s="31">
        <v>0</v>
      </c>
      <c r="E290" s="19">
        <v>0</v>
      </c>
      <c r="F290" s="31">
        <v>0</v>
      </c>
      <c r="G290" s="33">
        <v>0</v>
      </c>
      <c r="H290" s="31">
        <v>0</v>
      </c>
      <c r="I290" s="19">
        <v>0</v>
      </c>
      <c r="J290" s="31">
        <v>0</v>
      </c>
      <c r="K290" s="19">
        <v>0</v>
      </c>
      <c r="L290" s="19">
        <v>0</v>
      </c>
      <c r="M290" s="19">
        <v>0</v>
      </c>
      <c r="N290" s="31">
        <v>0</v>
      </c>
      <c r="O290" s="19">
        <v>0</v>
      </c>
      <c r="P290" s="19">
        <v>0</v>
      </c>
      <c r="Q290" s="19">
        <v>0</v>
      </c>
      <c r="R290" s="44">
        <v>0</v>
      </c>
      <c r="S290" s="19">
        <v>0</v>
      </c>
    </row>
    <row r="291" spans="1:19" ht="12.75">
      <c r="A291" s="139"/>
      <c r="B291" s="91">
        <v>2015</v>
      </c>
      <c r="C291" s="16">
        <v>110</v>
      </c>
      <c r="D291" s="22">
        <v>95</v>
      </c>
      <c r="E291" s="16">
        <v>70</v>
      </c>
      <c r="F291" s="22">
        <v>28</v>
      </c>
      <c r="G291" s="16">
        <v>35</v>
      </c>
      <c r="H291" s="22">
        <v>12</v>
      </c>
      <c r="I291" s="16">
        <v>46</v>
      </c>
      <c r="J291" s="22">
        <v>56</v>
      </c>
      <c r="K291" s="16">
        <v>20</v>
      </c>
      <c r="L291" s="22">
        <v>13</v>
      </c>
      <c r="M291" s="16">
        <v>3</v>
      </c>
      <c r="N291" s="22">
        <v>31</v>
      </c>
      <c r="O291" s="16">
        <v>33</v>
      </c>
      <c r="P291" s="16">
        <v>71</v>
      </c>
      <c r="Q291" s="16">
        <v>40</v>
      </c>
      <c r="R291" s="16">
        <v>77</v>
      </c>
      <c r="S291" s="16">
        <f>C291+D291+E291+F291+G291+H291+I291+J291+K291+L291+M291+N291+O291+P291+Q291+R291</f>
        <v>740</v>
      </c>
    </row>
    <row r="292" spans="1:19" ht="12.75">
      <c r="A292" s="137" t="s">
        <v>144</v>
      </c>
      <c r="B292" s="91">
        <v>2014</v>
      </c>
      <c r="C292" s="16">
        <v>140</v>
      </c>
      <c r="D292" s="22">
        <v>150</v>
      </c>
      <c r="E292" s="16">
        <v>80</v>
      </c>
      <c r="F292" s="22">
        <v>28</v>
      </c>
      <c r="G292" s="16">
        <v>23</v>
      </c>
      <c r="H292" s="22">
        <v>26</v>
      </c>
      <c r="I292" s="16">
        <v>62</v>
      </c>
      <c r="J292" s="22">
        <v>63</v>
      </c>
      <c r="K292" s="16">
        <v>42</v>
      </c>
      <c r="L292" s="22">
        <v>15</v>
      </c>
      <c r="M292" s="16">
        <v>6</v>
      </c>
      <c r="N292" s="22">
        <v>32</v>
      </c>
      <c r="O292" s="16">
        <v>36</v>
      </c>
      <c r="P292" s="16">
        <v>118</v>
      </c>
      <c r="Q292" s="16">
        <v>45</v>
      </c>
      <c r="R292" s="16">
        <v>78</v>
      </c>
      <c r="S292" s="16">
        <f>C292+D292+E292+F292+G292+H292+I292+J292+K292+L292+M292+N292+O292+P292+Q292+R292</f>
        <v>944</v>
      </c>
    </row>
    <row r="293" spans="1:19" ht="12.75">
      <c r="A293" s="139"/>
      <c r="B293" s="92" t="s">
        <v>204</v>
      </c>
      <c r="C293" s="16">
        <f aca="true" t="shared" si="121" ref="C293:R293">C291-C292</f>
        <v>-30</v>
      </c>
      <c r="D293" s="16">
        <f t="shared" si="121"/>
        <v>-55</v>
      </c>
      <c r="E293" s="16">
        <f t="shared" si="121"/>
        <v>-10</v>
      </c>
      <c r="F293" s="16">
        <f t="shared" si="121"/>
        <v>0</v>
      </c>
      <c r="G293" s="16">
        <f t="shared" si="121"/>
        <v>12</v>
      </c>
      <c r="H293" s="16">
        <f t="shared" si="121"/>
        <v>-14</v>
      </c>
      <c r="I293" s="16">
        <f t="shared" si="121"/>
        <v>-16</v>
      </c>
      <c r="J293" s="16">
        <f t="shared" si="121"/>
        <v>-7</v>
      </c>
      <c r="K293" s="16">
        <f t="shared" si="121"/>
        <v>-22</v>
      </c>
      <c r="L293" s="16">
        <f t="shared" si="121"/>
        <v>-2</v>
      </c>
      <c r="M293" s="16">
        <f t="shared" si="121"/>
        <v>-3</v>
      </c>
      <c r="N293" s="16">
        <f t="shared" si="121"/>
        <v>-1</v>
      </c>
      <c r="O293" s="16">
        <f t="shared" si="121"/>
        <v>-3</v>
      </c>
      <c r="P293" s="16">
        <f t="shared" si="121"/>
        <v>-47</v>
      </c>
      <c r="Q293" s="16">
        <f t="shared" si="121"/>
        <v>-5</v>
      </c>
      <c r="R293" s="16">
        <f t="shared" si="121"/>
        <v>-1</v>
      </c>
      <c r="S293" s="16">
        <f>S291-S292</f>
        <v>-204</v>
      </c>
    </row>
    <row r="294" spans="1:19" ht="13.5" thickBot="1">
      <c r="A294" s="138"/>
      <c r="B294" s="93" t="s">
        <v>5</v>
      </c>
      <c r="C294" s="19">
        <f aca="true" t="shared" si="122" ref="C294:S294">C293/C292</f>
        <v>-0.21428571428571427</v>
      </c>
      <c r="D294" s="31">
        <f t="shared" si="122"/>
        <v>-0.36666666666666664</v>
      </c>
      <c r="E294" s="19">
        <f t="shared" si="122"/>
        <v>-0.125</v>
      </c>
      <c r="F294" s="31">
        <f t="shared" si="122"/>
        <v>0</v>
      </c>
      <c r="G294" s="33">
        <f t="shared" si="122"/>
        <v>0.5217391304347826</v>
      </c>
      <c r="H294" s="19">
        <f t="shared" si="122"/>
        <v>-0.5384615384615384</v>
      </c>
      <c r="I294" s="19">
        <f t="shared" si="122"/>
        <v>-0.25806451612903225</v>
      </c>
      <c r="J294" s="31">
        <f>J293/J292</f>
        <v>-0.1111111111111111</v>
      </c>
      <c r="K294" s="19">
        <f t="shared" si="122"/>
        <v>-0.5238095238095238</v>
      </c>
      <c r="L294" s="19">
        <f>L293/L292</f>
        <v>-0.13333333333333333</v>
      </c>
      <c r="M294" s="19">
        <f t="shared" si="122"/>
        <v>-0.5</v>
      </c>
      <c r="N294" s="31">
        <f t="shared" si="122"/>
        <v>-0.03125</v>
      </c>
      <c r="O294" s="19">
        <f t="shared" si="122"/>
        <v>-0.08333333333333333</v>
      </c>
      <c r="P294" s="19">
        <f t="shared" si="122"/>
        <v>-0.3983050847457627</v>
      </c>
      <c r="Q294" s="19">
        <f t="shared" si="122"/>
        <v>-0.1111111111111111</v>
      </c>
      <c r="R294" s="44">
        <f t="shared" si="122"/>
        <v>-0.01282051282051282</v>
      </c>
      <c r="S294" s="19">
        <f t="shared" si="122"/>
        <v>-0.21610169491525424</v>
      </c>
    </row>
    <row r="295" spans="1:19" ht="12.75">
      <c r="A295" s="139"/>
      <c r="B295" s="91">
        <v>2015</v>
      </c>
      <c r="C295" s="16">
        <v>34</v>
      </c>
      <c r="D295" s="22">
        <v>17</v>
      </c>
      <c r="E295" s="16">
        <v>15</v>
      </c>
      <c r="F295" s="22">
        <v>6</v>
      </c>
      <c r="G295" s="16">
        <v>9</v>
      </c>
      <c r="H295" s="22">
        <v>7</v>
      </c>
      <c r="I295" s="16">
        <v>15</v>
      </c>
      <c r="J295" s="22">
        <v>17</v>
      </c>
      <c r="K295" s="16">
        <v>9</v>
      </c>
      <c r="L295" s="22">
        <v>8</v>
      </c>
      <c r="M295" s="16">
        <v>5</v>
      </c>
      <c r="N295" s="22">
        <v>12</v>
      </c>
      <c r="O295" s="16">
        <v>13</v>
      </c>
      <c r="P295" s="16">
        <v>8</v>
      </c>
      <c r="Q295" s="16">
        <v>26</v>
      </c>
      <c r="R295" s="16">
        <v>11</v>
      </c>
      <c r="S295" s="16">
        <f>C295+D295+E295+F295+G295+H295+I295+J295+K295+L295+M295+N295+O295+P295+Q295+R295</f>
        <v>212</v>
      </c>
    </row>
    <row r="296" spans="1:19" ht="12.75">
      <c r="A296" s="137" t="s">
        <v>275</v>
      </c>
      <c r="B296" s="91">
        <v>2014</v>
      </c>
      <c r="C296" s="16">
        <v>18</v>
      </c>
      <c r="D296" s="22">
        <v>10</v>
      </c>
      <c r="E296" s="16">
        <v>23</v>
      </c>
      <c r="F296" s="22">
        <v>4</v>
      </c>
      <c r="G296" s="16">
        <v>11</v>
      </c>
      <c r="H296" s="22">
        <v>12</v>
      </c>
      <c r="I296" s="16">
        <v>8</v>
      </c>
      <c r="J296" s="22">
        <v>16</v>
      </c>
      <c r="K296" s="16">
        <v>8</v>
      </c>
      <c r="L296" s="22">
        <v>11</v>
      </c>
      <c r="M296" s="16">
        <v>2</v>
      </c>
      <c r="N296" s="22">
        <v>21</v>
      </c>
      <c r="O296" s="16">
        <v>17</v>
      </c>
      <c r="P296" s="16">
        <v>25</v>
      </c>
      <c r="Q296" s="16">
        <v>21</v>
      </c>
      <c r="R296" s="16">
        <v>20</v>
      </c>
      <c r="S296" s="16">
        <f>C296+D296+E296+F296+G296+H296+I296+J296+K296+L296+M296+N296+O296+P296+Q296+R296</f>
        <v>227</v>
      </c>
    </row>
    <row r="297" spans="1:19" ht="12.75">
      <c r="A297" s="137" t="s">
        <v>276</v>
      </c>
      <c r="B297" s="92" t="s">
        <v>204</v>
      </c>
      <c r="C297" s="16">
        <f aca="true" t="shared" si="123" ref="C297:S297">C295-C296</f>
        <v>16</v>
      </c>
      <c r="D297" s="22">
        <f t="shared" si="123"/>
        <v>7</v>
      </c>
      <c r="E297" s="16">
        <f t="shared" si="123"/>
        <v>-8</v>
      </c>
      <c r="F297" s="22">
        <f t="shared" si="123"/>
        <v>2</v>
      </c>
      <c r="G297" s="16">
        <f t="shared" si="123"/>
        <v>-2</v>
      </c>
      <c r="H297" s="22">
        <f>H295-H296</f>
        <v>-5</v>
      </c>
      <c r="I297" s="16">
        <f>I295-I296</f>
        <v>7</v>
      </c>
      <c r="J297" s="22">
        <f>J295-J296</f>
        <v>1</v>
      </c>
      <c r="K297" s="16">
        <f t="shared" si="123"/>
        <v>1</v>
      </c>
      <c r="L297" s="22">
        <f t="shared" si="123"/>
        <v>-3</v>
      </c>
      <c r="M297" s="16">
        <f t="shared" si="123"/>
        <v>3</v>
      </c>
      <c r="N297" s="22">
        <f t="shared" si="123"/>
        <v>-9</v>
      </c>
      <c r="O297" s="16">
        <f t="shared" si="123"/>
        <v>-4</v>
      </c>
      <c r="P297" s="16">
        <f t="shared" si="123"/>
        <v>-17</v>
      </c>
      <c r="Q297" s="16">
        <f t="shared" si="123"/>
        <v>5</v>
      </c>
      <c r="R297" s="16">
        <f t="shared" si="123"/>
        <v>-9</v>
      </c>
      <c r="S297" s="16">
        <f t="shared" si="123"/>
        <v>-15</v>
      </c>
    </row>
    <row r="298" spans="1:19" ht="13.5" thickBot="1">
      <c r="A298" s="138"/>
      <c r="B298" s="93" t="s">
        <v>5</v>
      </c>
      <c r="C298" s="19">
        <f aca="true" t="shared" si="124" ref="C298:S298">C297/C296</f>
        <v>0.8888888888888888</v>
      </c>
      <c r="D298" s="19">
        <f t="shared" si="124"/>
        <v>0.7</v>
      </c>
      <c r="E298" s="19">
        <f t="shared" si="124"/>
        <v>-0.34782608695652173</v>
      </c>
      <c r="F298" s="19">
        <f t="shared" si="124"/>
        <v>0.5</v>
      </c>
      <c r="G298" s="19">
        <f t="shared" si="124"/>
        <v>-0.18181818181818182</v>
      </c>
      <c r="H298" s="31">
        <f t="shared" si="124"/>
        <v>-0.4166666666666667</v>
      </c>
      <c r="I298" s="19">
        <f t="shared" si="124"/>
        <v>0.875</v>
      </c>
      <c r="J298" s="19">
        <f t="shared" si="124"/>
        <v>0.0625</v>
      </c>
      <c r="K298" s="19">
        <f t="shared" si="124"/>
        <v>0.125</v>
      </c>
      <c r="L298" s="19">
        <f t="shared" si="124"/>
        <v>-0.2727272727272727</v>
      </c>
      <c r="M298" s="19">
        <f t="shared" si="124"/>
        <v>1.5</v>
      </c>
      <c r="N298" s="19">
        <f t="shared" si="124"/>
        <v>-0.42857142857142855</v>
      </c>
      <c r="O298" s="19">
        <f t="shared" si="124"/>
        <v>-0.23529411764705882</v>
      </c>
      <c r="P298" s="19">
        <f t="shared" si="124"/>
        <v>-0.68</v>
      </c>
      <c r="Q298" s="19">
        <f t="shared" si="124"/>
        <v>0.23809523809523808</v>
      </c>
      <c r="R298" s="19">
        <f t="shared" si="124"/>
        <v>-0.45</v>
      </c>
      <c r="S298" s="19">
        <f t="shared" si="124"/>
        <v>-0.06607929515418502</v>
      </c>
    </row>
    <row r="299" spans="1:19" ht="12.75">
      <c r="A299" s="139"/>
      <c r="B299" s="91">
        <v>2015</v>
      </c>
      <c r="C299" s="16">
        <v>125</v>
      </c>
      <c r="D299" s="22">
        <v>186</v>
      </c>
      <c r="E299" s="16">
        <v>119</v>
      </c>
      <c r="F299" s="22">
        <v>38</v>
      </c>
      <c r="G299" s="16">
        <v>53</v>
      </c>
      <c r="H299" s="22">
        <v>35</v>
      </c>
      <c r="I299" s="16">
        <v>75</v>
      </c>
      <c r="J299" s="22">
        <v>104</v>
      </c>
      <c r="K299" s="16">
        <v>41</v>
      </c>
      <c r="L299" s="22">
        <v>38</v>
      </c>
      <c r="M299" s="16">
        <v>16</v>
      </c>
      <c r="N299" s="22">
        <v>75</v>
      </c>
      <c r="O299" s="16">
        <v>69</v>
      </c>
      <c r="P299" s="16">
        <v>81</v>
      </c>
      <c r="Q299" s="16">
        <v>114</v>
      </c>
      <c r="R299" s="16">
        <v>132</v>
      </c>
      <c r="S299" s="16">
        <f>C299+D299+E299+F299+G299+H299+I299+J299+K299+L299+M299+N299+O299+P299+Q299+R299</f>
        <v>1301</v>
      </c>
    </row>
    <row r="300" spans="1:19" ht="12.75">
      <c r="A300" s="140" t="s">
        <v>277</v>
      </c>
      <c r="B300" s="91">
        <v>2014</v>
      </c>
      <c r="C300" s="16">
        <v>166</v>
      </c>
      <c r="D300" s="22">
        <v>240</v>
      </c>
      <c r="E300" s="16">
        <v>118</v>
      </c>
      <c r="F300" s="22">
        <v>84</v>
      </c>
      <c r="G300" s="16">
        <v>63</v>
      </c>
      <c r="H300" s="22">
        <v>82</v>
      </c>
      <c r="I300" s="16">
        <v>138</v>
      </c>
      <c r="J300" s="22">
        <v>122</v>
      </c>
      <c r="K300" s="16">
        <v>63</v>
      </c>
      <c r="L300" s="22">
        <v>47</v>
      </c>
      <c r="M300" s="16">
        <v>35</v>
      </c>
      <c r="N300" s="22">
        <v>142</v>
      </c>
      <c r="O300" s="16">
        <v>96</v>
      </c>
      <c r="P300" s="16">
        <v>112</v>
      </c>
      <c r="Q300" s="16">
        <v>162</v>
      </c>
      <c r="R300" s="16">
        <v>222</v>
      </c>
      <c r="S300" s="16">
        <f>C300+D300+E300+F300+G300+H300+I300+J300+K300+L300+M300+N300+O300+P300+Q300+R300</f>
        <v>1892</v>
      </c>
    </row>
    <row r="301" spans="1:19" ht="12.75">
      <c r="A301" s="139"/>
      <c r="B301" s="92" t="s">
        <v>204</v>
      </c>
      <c r="C301" s="16">
        <f aca="true" t="shared" si="125" ref="C301:S301">C299-C300</f>
        <v>-41</v>
      </c>
      <c r="D301" s="22">
        <f t="shared" si="125"/>
        <v>-54</v>
      </c>
      <c r="E301" s="16">
        <f t="shared" si="125"/>
        <v>1</v>
      </c>
      <c r="F301" s="22">
        <f t="shared" si="125"/>
        <v>-46</v>
      </c>
      <c r="G301" s="16">
        <f t="shared" si="125"/>
        <v>-10</v>
      </c>
      <c r="H301" s="22">
        <f t="shared" si="125"/>
        <v>-47</v>
      </c>
      <c r="I301" s="16">
        <f t="shared" si="125"/>
        <v>-63</v>
      </c>
      <c r="J301" s="22">
        <f>J299-J300</f>
        <v>-18</v>
      </c>
      <c r="K301" s="16">
        <f t="shared" si="125"/>
        <v>-22</v>
      </c>
      <c r="L301" s="22">
        <f t="shared" si="125"/>
        <v>-9</v>
      </c>
      <c r="M301" s="16">
        <f t="shared" si="125"/>
        <v>-19</v>
      </c>
      <c r="N301" s="22">
        <f t="shared" si="125"/>
        <v>-67</v>
      </c>
      <c r="O301" s="16">
        <f t="shared" si="125"/>
        <v>-27</v>
      </c>
      <c r="P301" s="16">
        <f t="shared" si="125"/>
        <v>-31</v>
      </c>
      <c r="Q301" s="16">
        <f t="shared" si="125"/>
        <v>-48</v>
      </c>
      <c r="R301" s="16">
        <f t="shared" si="125"/>
        <v>-90</v>
      </c>
      <c r="S301" s="16">
        <f t="shared" si="125"/>
        <v>-591</v>
      </c>
    </row>
    <row r="302" spans="1:19" ht="13.5" thickBot="1">
      <c r="A302" s="138"/>
      <c r="B302" s="93" t="s">
        <v>5</v>
      </c>
      <c r="C302" s="19">
        <f aca="true" t="shared" si="126" ref="C302:S302">C301/C300</f>
        <v>-0.2469879518072289</v>
      </c>
      <c r="D302" s="31">
        <f t="shared" si="126"/>
        <v>-0.225</v>
      </c>
      <c r="E302" s="19">
        <f t="shared" si="126"/>
        <v>0.00847457627118644</v>
      </c>
      <c r="F302" s="31">
        <f t="shared" si="126"/>
        <v>-0.5476190476190477</v>
      </c>
      <c r="G302" s="19">
        <f t="shared" si="126"/>
        <v>-0.15873015873015872</v>
      </c>
      <c r="H302" s="31">
        <f t="shared" si="126"/>
        <v>-0.573170731707317</v>
      </c>
      <c r="I302" s="19">
        <f t="shared" si="126"/>
        <v>-0.45652173913043476</v>
      </c>
      <c r="J302" s="31">
        <f>J301/J300</f>
        <v>-0.14754098360655737</v>
      </c>
      <c r="K302" s="19">
        <f t="shared" si="126"/>
        <v>-0.3492063492063492</v>
      </c>
      <c r="L302" s="31">
        <f t="shared" si="126"/>
        <v>-0.19148936170212766</v>
      </c>
      <c r="M302" s="19">
        <f t="shared" si="126"/>
        <v>-0.5428571428571428</v>
      </c>
      <c r="N302" s="31">
        <f t="shared" si="126"/>
        <v>-0.47183098591549294</v>
      </c>
      <c r="O302" s="19">
        <f t="shared" si="126"/>
        <v>-0.28125</v>
      </c>
      <c r="P302" s="19">
        <f t="shared" si="126"/>
        <v>-0.2767857142857143</v>
      </c>
      <c r="Q302" s="19">
        <f t="shared" si="126"/>
        <v>-0.2962962962962963</v>
      </c>
      <c r="R302" s="19">
        <f t="shared" si="126"/>
        <v>-0.40540540540540543</v>
      </c>
      <c r="S302" s="19">
        <f t="shared" si="126"/>
        <v>-0.3123678646934461</v>
      </c>
    </row>
    <row r="303" spans="1:19" ht="12.75">
      <c r="A303" s="139"/>
      <c r="B303" s="91">
        <v>2015</v>
      </c>
      <c r="C303" s="16">
        <v>866</v>
      </c>
      <c r="D303" s="22">
        <v>433</v>
      </c>
      <c r="E303" s="16">
        <v>337</v>
      </c>
      <c r="F303" s="22">
        <v>57</v>
      </c>
      <c r="G303" s="16">
        <v>139</v>
      </c>
      <c r="H303" s="22">
        <v>108</v>
      </c>
      <c r="I303" s="16">
        <v>360</v>
      </c>
      <c r="J303" s="22">
        <v>202</v>
      </c>
      <c r="K303" s="16">
        <v>200</v>
      </c>
      <c r="L303" s="22">
        <v>76</v>
      </c>
      <c r="M303" s="16">
        <v>54</v>
      </c>
      <c r="N303" s="22">
        <v>157</v>
      </c>
      <c r="O303" s="16">
        <v>293</v>
      </c>
      <c r="P303" s="48">
        <v>340</v>
      </c>
      <c r="Q303" s="16">
        <v>376</v>
      </c>
      <c r="R303" s="16">
        <v>436</v>
      </c>
      <c r="S303" s="16">
        <f>C303+D303+E303+F303+G303+H303+I303+J303+K303+L303+M303+N303+O303+P303+Q303+R303</f>
        <v>4434</v>
      </c>
    </row>
    <row r="304" spans="1:19" ht="12.75">
      <c r="A304" s="137" t="s">
        <v>278</v>
      </c>
      <c r="B304" s="91">
        <v>2014</v>
      </c>
      <c r="C304" s="16">
        <v>1070</v>
      </c>
      <c r="D304" s="22">
        <v>577</v>
      </c>
      <c r="E304" s="16">
        <v>426</v>
      </c>
      <c r="F304" s="22">
        <v>103</v>
      </c>
      <c r="G304" s="16">
        <v>94</v>
      </c>
      <c r="H304" s="22">
        <v>117</v>
      </c>
      <c r="I304" s="16">
        <v>342</v>
      </c>
      <c r="J304" s="22">
        <v>211</v>
      </c>
      <c r="K304" s="16">
        <v>266</v>
      </c>
      <c r="L304" s="22">
        <v>99</v>
      </c>
      <c r="M304" s="16">
        <v>43</v>
      </c>
      <c r="N304" s="22">
        <v>187</v>
      </c>
      <c r="O304" s="16">
        <v>236</v>
      </c>
      <c r="P304" s="16">
        <v>374</v>
      </c>
      <c r="Q304" s="16">
        <v>330</v>
      </c>
      <c r="R304" s="16">
        <v>525</v>
      </c>
      <c r="S304" s="16">
        <f>C304+D304+E304+F304+G304+H304+I304+J304+K304+L304+M304+N304+O304+P304+Q304+R304</f>
        <v>5000</v>
      </c>
    </row>
    <row r="305" spans="1:19" ht="12.75">
      <c r="A305" s="137" t="s">
        <v>279</v>
      </c>
      <c r="B305" s="92" t="s">
        <v>204</v>
      </c>
      <c r="C305" s="16">
        <f aca="true" t="shared" si="127" ref="C305:S305">C303-C304</f>
        <v>-204</v>
      </c>
      <c r="D305" s="22">
        <f t="shared" si="127"/>
        <v>-144</v>
      </c>
      <c r="E305" s="16">
        <f t="shared" si="127"/>
        <v>-89</v>
      </c>
      <c r="F305" s="22">
        <f t="shared" si="127"/>
        <v>-46</v>
      </c>
      <c r="G305" s="16">
        <f t="shared" si="127"/>
        <v>45</v>
      </c>
      <c r="H305" s="22">
        <f t="shared" si="127"/>
        <v>-9</v>
      </c>
      <c r="I305" s="16">
        <f t="shared" si="127"/>
        <v>18</v>
      </c>
      <c r="J305" s="22">
        <f>J303-J304</f>
        <v>-9</v>
      </c>
      <c r="K305" s="16">
        <f t="shared" si="127"/>
        <v>-66</v>
      </c>
      <c r="L305" s="22">
        <f t="shared" si="127"/>
        <v>-23</v>
      </c>
      <c r="M305" s="16">
        <f t="shared" si="127"/>
        <v>11</v>
      </c>
      <c r="N305" s="22">
        <f t="shared" si="127"/>
        <v>-30</v>
      </c>
      <c r="O305" s="16">
        <f t="shared" si="127"/>
        <v>57</v>
      </c>
      <c r="P305" s="16">
        <f t="shared" si="127"/>
        <v>-34</v>
      </c>
      <c r="Q305" s="16">
        <f t="shared" si="127"/>
        <v>46</v>
      </c>
      <c r="R305" s="16">
        <f t="shared" si="127"/>
        <v>-89</v>
      </c>
      <c r="S305" s="16">
        <f t="shared" si="127"/>
        <v>-566</v>
      </c>
    </row>
    <row r="306" spans="1:19" ht="13.5" thickBot="1">
      <c r="A306" s="138"/>
      <c r="B306" s="93" t="s">
        <v>5</v>
      </c>
      <c r="C306" s="19">
        <f aca="true" t="shared" si="128" ref="C306:R306">C305/C304</f>
        <v>-0.19065420560747665</v>
      </c>
      <c r="D306" s="19">
        <f t="shared" si="128"/>
        <v>-0.24956672443674177</v>
      </c>
      <c r="E306" s="19">
        <f t="shared" si="128"/>
        <v>-0.20892018779342722</v>
      </c>
      <c r="F306" s="19">
        <f t="shared" si="128"/>
        <v>-0.44660194174757284</v>
      </c>
      <c r="G306" s="19">
        <f t="shared" si="128"/>
        <v>0.4787234042553192</v>
      </c>
      <c r="H306" s="19">
        <f t="shared" si="128"/>
        <v>-0.07692307692307693</v>
      </c>
      <c r="I306" s="19">
        <f t="shared" si="128"/>
        <v>0.05263157894736842</v>
      </c>
      <c r="J306" s="19">
        <f t="shared" si="128"/>
        <v>-0.04265402843601896</v>
      </c>
      <c r="K306" s="19">
        <f t="shared" si="128"/>
        <v>-0.24812030075187969</v>
      </c>
      <c r="L306" s="19">
        <f t="shared" si="128"/>
        <v>-0.23232323232323232</v>
      </c>
      <c r="M306" s="19">
        <f t="shared" si="128"/>
        <v>0.2558139534883721</v>
      </c>
      <c r="N306" s="19">
        <f t="shared" si="128"/>
        <v>-0.16042780748663102</v>
      </c>
      <c r="O306" s="19">
        <f t="shared" si="128"/>
        <v>0.24152542372881355</v>
      </c>
      <c r="P306" s="19">
        <f>P305/P304</f>
        <v>-0.09090909090909091</v>
      </c>
      <c r="Q306" s="19">
        <f t="shared" si="128"/>
        <v>0.1393939393939394</v>
      </c>
      <c r="R306" s="19">
        <f t="shared" si="128"/>
        <v>-0.16952380952380952</v>
      </c>
      <c r="S306" s="19">
        <f>S305/S304</f>
        <v>-0.1132</v>
      </c>
    </row>
    <row r="307" spans="1:19" ht="12.75">
      <c r="A307" s="139"/>
      <c r="B307" s="91">
        <v>2015</v>
      </c>
      <c r="C307" s="16">
        <v>179</v>
      </c>
      <c r="D307" s="22">
        <v>216</v>
      </c>
      <c r="E307" s="16">
        <v>156</v>
      </c>
      <c r="F307" s="22">
        <v>16</v>
      </c>
      <c r="G307" s="16">
        <v>18</v>
      </c>
      <c r="H307" s="22">
        <v>34</v>
      </c>
      <c r="I307" s="16">
        <v>55</v>
      </c>
      <c r="J307" s="22">
        <v>33</v>
      </c>
      <c r="K307" s="16">
        <v>24</v>
      </c>
      <c r="L307" s="22">
        <v>17</v>
      </c>
      <c r="M307" s="16">
        <v>18</v>
      </c>
      <c r="N307" s="22">
        <v>60</v>
      </c>
      <c r="O307" s="16">
        <v>71</v>
      </c>
      <c r="P307" s="16">
        <v>84</v>
      </c>
      <c r="Q307" s="16">
        <v>88</v>
      </c>
      <c r="R307" s="16">
        <v>93</v>
      </c>
      <c r="S307" s="16">
        <f>C307+D307+E307+F307+G307+H307+I307+J307+K307+L307+M307+N307+O307+P307+Q307+R307</f>
        <v>1162</v>
      </c>
    </row>
    <row r="308" spans="1:19" ht="12.75">
      <c r="A308" s="137" t="s">
        <v>280</v>
      </c>
      <c r="B308" s="91">
        <v>2014</v>
      </c>
      <c r="C308" s="16">
        <v>186</v>
      </c>
      <c r="D308" s="22">
        <v>222</v>
      </c>
      <c r="E308" s="16">
        <v>117</v>
      </c>
      <c r="F308" s="22">
        <v>27</v>
      </c>
      <c r="G308" s="16">
        <v>30</v>
      </c>
      <c r="H308" s="22">
        <v>40</v>
      </c>
      <c r="I308" s="16">
        <v>89</v>
      </c>
      <c r="J308" s="22">
        <v>43</v>
      </c>
      <c r="K308" s="16">
        <v>46</v>
      </c>
      <c r="L308" s="22">
        <v>23</v>
      </c>
      <c r="M308" s="16">
        <v>11</v>
      </c>
      <c r="N308" s="22">
        <v>59</v>
      </c>
      <c r="O308" s="16">
        <v>44</v>
      </c>
      <c r="P308" s="16">
        <v>76</v>
      </c>
      <c r="Q308" s="16">
        <v>121</v>
      </c>
      <c r="R308" s="16">
        <v>98</v>
      </c>
      <c r="S308" s="16">
        <f>C308+D308+E308+F308+G308+H308+I308+J308+K308+L308+M308+N308+O308+P308+Q308+R308</f>
        <v>1232</v>
      </c>
    </row>
    <row r="309" spans="1:19" ht="12.75">
      <c r="A309" s="137" t="s">
        <v>281</v>
      </c>
      <c r="B309" s="92" t="s">
        <v>204</v>
      </c>
      <c r="C309" s="16">
        <f aca="true" t="shared" si="129" ref="C309:S309">C307-C308</f>
        <v>-7</v>
      </c>
      <c r="D309" s="22">
        <f t="shared" si="129"/>
        <v>-6</v>
      </c>
      <c r="E309" s="16">
        <f t="shared" si="129"/>
        <v>39</v>
      </c>
      <c r="F309" s="22">
        <f t="shared" si="129"/>
        <v>-11</v>
      </c>
      <c r="G309" s="16">
        <f t="shared" si="129"/>
        <v>-12</v>
      </c>
      <c r="H309" s="22">
        <f t="shared" si="129"/>
        <v>-6</v>
      </c>
      <c r="I309" s="16">
        <f t="shared" si="129"/>
        <v>-34</v>
      </c>
      <c r="J309" s="22">
        <f>J307-J308</f>
        <v>-10</v>
      </c>
      <c r="K309" s="16">
        <f t="shared" si="129"/>
        <v>-22</v>
      </c>
      <c r="L309" s="22">
        <f t="shared" si="129"/>
        <v>-6</v>
      </c>
      <c r="M309" s="16">
        <f t="shared" si="129"/>
        <v>7</v>
      </c>
      <c r="N309" s="22">
        <f t="shared" si="129"/>
        <v>1</v>
      </c>
      <c r="O309" s="16">
        <f t="shared" si="129"/>
        <v>27</v>
      </c>
      <c r="P309" s="16">
        <f t="shared" si="129"/>
        <v>8</v>
      </c>
      <c r="Q309" s="16">
        <f t="shared" si="129"/>
        <v>-33</v>
      </c>
      <c r="R309" s="16">
        <f t="shared" si="129"/>
        <v>-5</v>
      </c>
      <c r="S309" s="16">
        <f t="shared" si="129"/>
        <v>-70</v>
      </c>
    </row>
    <row r="310" spans="1:19" ht="13.5" thickBot="1">
      <c r="A310" s="138"/>
      <c r="B310" s="93" t="s">
        <v>5</v>
      </c>
      <c r="C310" s="19">
        <f aca="true" t="shared" si="130" ref="C310:S310">C309/C308</f>
        <v>-0.03763440860215054</v>
      </c>
      <c r="D310" s="31">
        <f t="shared" si="130"/>
        <v>-0.02702702702702703</v>
      </c>
      <c r="E310" s="19">
        <f t="shared" si="130"/>
        <v>0.3333333333333333</v>
      </c>
      <c r="F310" s="31">
        <f t="shared" si="130"/>
        <v>-0.4074074074074074</v>
      </c>
      <c r="G310" s="19">
        <f t="shared" si="130"/>
        <v>-0.4</v>
      </c>
      <c r="H310" s="31">
        <f t="shared" si="130"/>
        <v>-0.15</v>
      </c>
      <c r="I310" s="19">
        <f t="shared" si="130"/>
        <v>-0.38202247191011235</v>
      </c>
      <c r="J310" s="31">
        <f>J309/J308</f>
        <v>-0.23255813953488372</v>
      </c>
      <c r="K310" s="19">
        <f t="shared" si="130"/>
        <v>-0.4782608695652174</v>
      </c>
      <c r="L310" s="31">
        <f t="shared" si="130"/>
        <v>-0.2608695652173913</v>
      </c>
      <c r="M310" s="19">
        <f t="shared" si="130"/>
        <v>0.6363636363636364</v>
      </c>
      <c r="N310" s="31">
        <f t="shared" si="130"/>
        <v>0.01694915254237288</v>
      </c>
      <c r="O310" s="19">
        <f t="shared" si="130"/>
        <v>0.6136363636363636</v>
      </c>
      <c r="P310" s="19">
        <f t="shared" si="130"/>
        <v>0.10526315789473684</v>
      </c>
      <c r="Q310" s="19">
        <f t="shared" si="130"/>
        <v>-0.2727272727272727</v>
      </c>
      <c r="R310" s="19">
        <f t="shared" si="130"/>
        <v>-0.05102040816326531</v>
      </c>
      <c r="S310" s="19">
        <f t="shared" si="130"/>
        <v>-0.056818181818181816</v>
      </c>
    </row>
    <row r="311" spans="1:21" ht="12.75">
      <c r="A311" s="288"/>
      <c r="B311" s="282"/>
      <c r="C311" s="284"/>
      <c r="D311" s="284"/>
      <c r="E311" s="284"/>
      <c r="F311" s="284"/>
      <c r="G311" s="284"/>
      <c r="H311" s="284"/>
      <c r="I311" s="284"/>
      <c r="J311" s="284"/>
      <c r="K311" s="284"/>
      <c r="L311" s="284"/>
      <c r="M311" s="284"/>
      <c r="N311" s="284"/>
      <c r="O311" s="284"/>
      <c r="P311" s="284"/>
      <c r="Q311" s="284"/>
      <c r="R311" s="284"/>
      <c r="S311" s="284"/>
      <c r="T311" s="97"/>
      <c r="U311" s="97"/>
    </row>
    <row r="312" spans="1:19" ht="13.5" thickBot="1">
      <c r="A312" s="141" t="s">
        <v>290</v>
      </c>
      <c r="B312" s="21"/>
      <c r="C312" s="21"/>
      <c r="D312" s="21"/>
      <c r="E312" s="21"/>
      <c r="F312" s="21"/>
      <c r="G312" s="21"/>
      <c r="H312" s="21"/>
      <c r="I312" s="21"/>
      <c r="J312" s="21"/>
      <c r="K312" s="21"/>
      <c r="L312" s="21"/>
      <c r="M312" s="21"/>
      <c r="N312" s="21"/>
      <c r="O312" s="21"/>
      <c r="P312" s="21"/>
      <c r="Q312" s="21"/>
      <c r="R312" s="21"/>
      <c r="S312" s="21"/>
    </row>
    <row r="313" spans="1:19" ht="21" thickBot="1">
      <c r="A313" s="133"/>
      <c r="B313" s="90"/>
      <c r="C313" s="23" t="s">
        <v>100</v>
      </c>
      <c r="D313" s="25" t="s">
        <v>101</v>
      </c>
      <c r="E313" s="26" t="s">
        <v>102</v>
      </c>
      <c r="F313" s="25" t="s">
        <v>103</v>
      </c>
      <c r="G313" s="26" t="s">
        <v>104</v>
      </c>
      <c r="H313" s="25" t="s">
        <v>105</v>
      </c>
      <c r="I313" s="26" t="s">
        <v>106</v>
      </c>
      <c r="J313" s="24" t="s">
        <v>107</v>
      </c>
      <c r="K313" s="23" t="s">
        <v>108</v>
      </c>
      <c r="L313" s="29"/>
      <c r="M313" s="28"/>
      <c r="N313" s="28"/>
      <c r="O313" s="28"/>
      <c r="P313" s="28"/>
      <c r="Q313" s="28"/>
      <c r="R313" s="29"/>
      <c r="S313" s="49" t="s">
        <v>30</v>
      </c>
    </row>
    <row r="314" spans="1:19" ht="12.75">
      <c r="A314" s="134"/>
      <c r="B314" s="91">
        <v>2015</v>
      </c>
      <c r="C314" s="16">
        <f aca="true" t="shared" si="131" ref="C314:K315">C318+C322+C330+C334+C338+C342+C346</f>
        <v>39</v>
      </c>
      <c r="D314" s="16">
        <f t="shared" si="131"/>
        <v>530</v>
      </c>
      <c r="E314" s="16">
        <f t="shared" si="131"/>
        <v>972</v>
      </c>
      <c r="F314" s="16">
        <f t="shared" si="131"/>
        <v>529</v>
      </c>
      <c r="G314" s="16">
        <f t="shared" si="131"/>
        <v>173</v>
      </c>
      <c r="H314" s="16">
        <f t="shared" si="131"/>
        <v>269</v>
      </c>
      <c r="I314" s="16">
        <f t="shared" si="131"/>
        <v>197</v>
      </c>
      <c r="J314" s="16">
        <f t="shared" si="131"/>
        <v>394</v>
      </c>
      <c r="K314" s="16">
        <f t="shared" si="131"/>
        <v>217</v>
      </c>
      <c r="L314" s="16"/>
      <c r="M314" s="16"/>
      <c r="N314" s="16"/>
      <c r="O314" s="16"/>
      <c r="P314" s="16"/>
      <c r="Q314" s="16"/>
      <c r="R314" s="30"/>
      <c r="S314" s="16">
        <f>S318+S322+S330+S334+S338+S342+S346</f>
        <v>3320</v>
      </c>
    </row>
    <row r="315" spans="1:19" ht="12.75">
      <c r="A315" s="142" t="s">
        <v>40</v>
      </c>
      <c r="B315" s="91">
        <v>2014</v>
      </c>
      <c r="C315" s="16">
        <f t="shared" si="131"/>
        <v>42</v>
      </c>
      <c r="D315" s="16">
        <f t="shared" si="131"/>
        <v>601</v>
      </c>
      <c r="E315" s="16">
        <f t="shared" si="131"/>
        <v>970</v>
      </c>
      <c r="F315" s="16">
        <f t="shared" si="131"/>
        <v>543</v>
      </c>
      <c r="G315" s="16">
        <f t="shared" si="131"/>
        <v>217</v>
      </c>
      <c r="H315" s="16">
        <f t="shared" si="131"/>
        <v>226</v>
      </c>
      <c r="I315" s="16">
        <f t="shared" si="131"/>
        <v>204</v>
      </c>
      <c r="J315" s="16">
        <f t="shared" si="131"/>
        <v>406</v>
      </c>
      <c r="K315" s="16">
        <f t="shared" si="131"/>
        <v>233</v>
      </c>
      <c r="L315" s="16"/>
      <c r="M315" s="16"/>
      <c r="N315" s="16"/>
      <c r="O315" s="16"/>
      <c r="P315" s="16"/>
      <c r="Q315" s="16"/>
      <c r="R315" s="30"/>
      <c r="S315" s="16">
        <f>S319+S323+S331+S335+S339+S343+S347</f>
        <v>3442</v>
      </c>
    </row>
    <row r="316" spans="1:19" ht="12.75">
      <c r="A316" s="134"/>
      <c r="B316" s="92" t="s">
        <v>204</v>
      </c>
      <c r="C316" s="16">
        <f aca="true" t="shared" si="132" ref="C316:K316">C314-C315</f>
        <v>-3</v>
      </c>
      <c r="D316" s="22">
        <f t="shared" si="132"/>
        <v>-71</v>
      </c>
      <c r="E316" s="16">
        <f t="shared" si="132"/>
        <v>2</v>
      </c>
      <c r="F316" s="22">
        <f t="shared" si="132"/>
        <v>-14</v>
      </c>
      <c r="G316" s="16">
        <f t="shared" si="132"/>
        <v>-44</v>
      </c>
      <c r="H316" s="22">
        <f t="shared" si="132"/>
        <v>43</v>
      </c>
      <c r="I316" s="16">
        <f t="shared" si="132"/>
        <v>-7</v>
      </c>
      <c r="J316" s="22">
        <f>J314-J315</f>
        <v>-12</v>
      </c>
      <c r="K316" s="16">
        <f t="shared" si="132"/>
        <v>-16</v>
      </c>
      <c r="L316" s="22"/>
      <c r="M316" s="16"/>
      <c r="N316" s="16"/>
      <c r="O316" s="16"/>
      <c r="P316" s="16"/>
      <c r="Q316" s="16"/>
      <c r="R316" s="22"/>
      <c r="S316" s="16">
        <f>S314-S315</f>
        <v>-122</v>
      </c>
    </row>
    <row r="317" spans="1:19" ht="13.5" thickBot="1">
      <c r="A317" s="136"/>
      <c r="B317" s="93" t="s">
        <v>5</v>
      </c>
      <c r="C317" s="19">
        <f aca="true" t="shared" si="133" ref="C317:K317">C316/C315</f>
        <v>-0.07142857142857142</v>
      </c>
      <c r="D317" s="31">
        <f t="shared" si="133"/>
        <v>-0.11813643926788686</v>
      </c>
      <c r="E317" s="19">
        <f t="shared" si="133"/>
        <v>0.002061855670103093</v>
      </c>
      <c r="F317" s="31">
        <f t="shared" si="133"/>
        <v>-0.02578268876611418</v>
      </c>
      <c r="G317" s="19">
        <f t="shared" si="133"/>
        <v>-0.20276497695852536</v>
      </c>
      <c r="H317" s="31">
        <f t="shared" si="133"/>
        <v>0.1902654867256637</v>
      </c>
      <c r="I317" s="19">
        <f t="shared" si="133"/>
        <v>-0.03431372549019608</v>
      </c>
      <c r="J317" s="31">
        <f>J316/J315</f>
        <v>-0.029556650246305417</v>
      </c>
      <c r="K317" s="19">
        <f t="shared" si="133"/>
        <v>-0.06866952789699571</v>
      </c>
      <c r="L317" s="31"/>
      <c r="M317" s="19"/>
      <c r="N317" s="19"/>
      <c r="O317" s="19"/>
      <c r="P317" s="19"/>
      <c r="Q317" s="19"/>
      <c r="R317" s="31"/>
      <c r="S317" s="19">
        <f>S316/S315</f>
        <v>-0.03544450900639163</v>
      </c>
    </row>
    <row r="318" spans="1:19" ht="12.75">
      <c r="A318" s="134"/>
      <c r="B318" s="91">
        <v>2015</v>
      </c>
      <c r="C318" s="16">
        <v>0</v>
      </c>
      <c r="D318" s="22">
        <v>5</v>
      </c>
      <c r="E318" s="16">
        <v>5</v>
      </c>
      <c r="F318" s="22">
        <v>7</v>
      </c>
      <c r="G318" s="16">
        <v>0</v>
      </c>
      <c r="H318" s="22">
        <v>2</v>
      </c>
      <c r="I318" s="16">
        <v>4</v>
      </c>
      <c r="J318" s="22">
        <v>14</v>
      </c>
      <c r="K318" s="16">
        <v>15</v>
      </c>
      <c r="L318" s="22"/>
      <c r="M318" s="16"/>
      <c r="N318" s="16"/>
      <c r="O318" s="16"/>
      <c r="P318" s="16"/>
      <c r="Q318" s="16"/>
      <c r="R318" s="22"/>
      <c r="S318" s="16">
        <f>C318+D318+E318+F318+G318+H318+I318+J318+K318</f>
        <v>52</v>
      </c>
    </row>
    <row r="319" spans="1:19" ht="12.75">
      <c r="A319" s="137" t="s">
        <v>271</v>
      </c>
      <c r="B319" s="91">
        <v>2014</v>
      </c>
      <c r="C319" s="16">
        <v>0</v>
      </c>
      <c r="D319" s="22">
        <v>9</v>
      </c>
      <c r="E319" s="16">
        <v>22</v>
      </c>
      <c r="F319" s="22">
        <v>6</v>
      </c>
      <c r="G319" s="16">
        <v>1</v>
      </c>
      <c r="H319" s="22">
        <v>5</v>
      </c>
      <c r="I319" s="16">
        <v>8</v>
      </c>
      <c r="J319" s="22">
        <v>12</v>
      </c>
      <c r="K319" s="16">
        <v>15</v>
      </c>
      <c r="L319" s="22"/>
      <c r="M319" s="16"/>
      <c r="N319" s="16"/>
      <c r="O319" s="16"/>
      <c r="P319" s="16"/>
      <c r="Q319" s="16"/>
      <c r="R319" s="22"/>
      <c r="S319" s="16">
        <f>C319+D319+E319+F319+G319+H319+I319+J319+K319</f>
        <v>78</v>
      </c>
    </row>
    <row r="320" spans="1:19" ht="12.75">
      <c r="A320" s="137" t="s">
        <v>272</v>
      </c>
      <c r="B320" s="92" t="s">
        <v>204</v>
      </c>
      <c r="C320" s="16">
        <f aca="true" t="shared" si="134" ref="C320:K320">C318-C319</f>
        <v>0</v>
      </c>
      <c r="D320" s="22">
        <f t="shared" si="134"/>
        <v>-4</v>
      </c>
      <c r="E320" s="16">
        <f t="shared" si="134"/>
        <v>-17</v>
      </c>
      <c r="F320" s="22">
        <f t="shared" si="134"/>
        <v>1</v>
      </c>
      <c r="G320" s="16">
        <f t="shared" si="134"/>
        <v>-1</v>
      </c>
      <c r="H320" s="22">
        <f t="shared" si="134"/>
        <v>-3</v>
      </c>
      <c r="I320" s="16">
        <f t="shared" si="134"/>
        <v>-4</v>
      </c>
      <c r="J320" s="22">
        <f>J318-J319</f>
        <v>2</v>
      </c>
      <c r="K320" s="16">
        <f t="shared" si="134"/>
        <v>0</v>
      </c>
      <c r="L320" s="22"/>
      <c r="M320" s="16"/>
      <c r="N320" s="16"/>
      <c r="O320" s="16"/>
      <c r="P320" s="16"/>
      <c r="Q320" s="16"/>
      <c r="R320" s="22"/>
      <c r="S320" s="16">
        <f>S318-S319</f>
        <v>-26</v>
      </c>
    </row>
    <row r="321" spans="1:19" ht="13.5" thickBot="1">
      <c r="A321" s="138"/>
      <c r="B321" s="93" t="s">
        <v>5</v>
      </c>
      <c r="C321" s="19">
        <v>0</v>
      </c>
      <c r="D321" s="19">
        <f aca="true" t="shared" si="135" ref="D321:K321">D320/D319</f>
        <v>-0.4444444444444444</v>
      </c>
      <c r="E321" s="19">
        <f t="shared" si="135"/>
        <v>-0.7727272727272727</v>
      </c>
      <c r="F321" s="19">
        <f t="shared" si="135"/>
        <v>0.16666666666666666</v>
      </c>
      <c r="G321" s="19">
        <f t="shared" si="135"/>
        <v>-1</v>
      </c>
      <c r="H321" s="19">
        <f t="shared" si="135"/>
        <v>-0.6</v>
      </c>
      <c r="I321" s="19">
        <f t="shared" si="135"/>
        <v>-0.5</v>
      </c>
      <c r="J321" s="19">
        <f t="shared" si="135"/>
        <v>0.16666666666666666</v>
      </c>
      <c r="K321" s="19">
        <f t="shared" si="135"/>
        <v>0</v>
      </c>
      <c r="L321" s="31"/>
      <c r="M321" s="19"/>
      <c r="N321" s="19"/>
      <c r="O321" s="19"/>
      <c r="P321" s="19"/>
      <c r="Q321" s="19"/>
      <c r="R321" s="31"/>
      <c r="S321" s="19">
        <f>S320/S319</f>
        <v>-0.3333333333333333</v>
      </c>
    </row>
    <row r="322" spans="1:19" ht="12.75">
      <c r="A322" s="139"/>
      <c r="B322" s="91">
        <v>2015</v>
      </c>
      <c r="C322" s="16">
        <v>0</v>
      </c>
      <c r="D322" s="22">
        <v>0</v>
      </c>
      <c r="E322" s="16">
        <v>2</v>
      </c>
      <c r="F322" s="22">
        <v>1</v>
      </c>
      <c r="G322" s="16">
        <v>2</v>
      </c>
      <c r="H322" s="22">
        <v>0</v>
      </c>
      <c r="I322" s="16">
        <v>1</v>
      </c>
      <c r="J322" s="22">
        <v>0</v>
      </c>
      <c r="K322" s="16">
        <v>2</v>
      </c>
      <c r="L322" s="22"/>
      <c r="M322" s="16"/>
      <c r="N322" s="16"/>
      <c r="O322" s="16"/>
      <c r="P322" s="16"/>
      <c r="Q322" s="16"/>
      <c r="R322" s="22"/>
      <c r="S322" s="16">
        <f>C322+D322+E322+F322+G322+H322+I322+J322+K322</f>
        <v>8</v>
      </c>
    </row>
    <row r="323" spans="1:19" ht="12.75">
      <c r="A323" s="137" t="s">
        <v>273</v>
      </c>
      <c r="B323" s="91">
        <v>2014</v>
      </c>
      <c r="C323" s="16">
        <v>0</v>
      </c>
      <c r="D323" s="22">
        <v>1</v>
      </c>
      <c r="E323" s="16"/>
      <c r="F323" s="22">
        <v>0</v>
      </c>
      <c r="G323" s="16">
        <v>0</v>
      </c>
      <c r="H323" s="22">
        <v>0</v>
      </c>
      <c r="I323" s="16">
        <v>0</v>
      </c>
      <c r="J323" s="22">
        <v>0</v>
      </c>
      <c r="K323" s="16">
        <v>1</v>
      </c>
      <c r="L323" s="22"/>
      <c r="M323" s="16"/>
      <c r="N323" s="16"/>
      <c r="O323" s="16"/>
      <c r="P323" s="16"/>
      <c r="Q323" s="16"/>
      <c r="R323" s="22"/>
      <c r="S323" s="16">
        <f>C323+D323+E323+F323+G323+H323+I323+J323+K323</f>
        <v>2</v>
      </c>
    </row>
    <row r="324" spans="1:19" ht="12.75">
      <c r="A324" s="137" t="s">
        <v>274</v>
      </c>
      <c r="B324" s="92" t="s">
        <v>204</v>
      </c>
      <c r="C324" s="16">
        <f aca="true" t="shared" si="136" ref="C324:K324">C322-C323</f>
        <v>0</v>
      </c>
      <c r="D324" s="22">
        <f t="shared" si="136"/>
        <v>-1</v>
      </c>
      <c r="E324" s="16">
        <f t="shared" si="136"/>
        <v>2</v>
      </c>
      <c r="F324" s="22">
        <f t="shared" si="136"/>
        <v>1</v>
      </c>
      <c r="G324" s="16">
        <f t="shared" si="136"/>
        <v>2</v>
      </c>
      <c r="H324" s="22">
        <f t="shared" si="136"/>
        <v>0</v>
      </c>
      <c r="I324" s="16">
        <f t="shared" si="136"/>
        <v>1</v>
      </c>
      <c r="J324" s="22">
        <f>J322-J323</f>
        <v>0</v>
      </c>
      <c r="K324" s="16">
        <f t="shared" si="136"/>
        <v>1</v>
      </c>
      <c r="L324" s="22"/>
      <c r="M324" s="16"/>
      <c r="N324" s="16"/>
      <c r="O324" s="16"/>
      <c r="P324" s="16"/>
      <c r="Q324" s="16"/>
      <c r="R324" s="22"/>
      <c r="S324" s="16">
        <f>S322-S323</f>
        <v>6</v>
      </c>
    </row>
    <row r="325" spans="1:19" ht="13.5" thickBot="1">
      <c r="A325" s="138"/>
      <c r="B325" s="93" t="s">
        <v>5</v>
      </c>
      <c r="C325" s="19">
        <v>0</v>
      </c>
      <c r="D325" s="19">
        <f>D324/D323</f>
        <v>-1</v>
      </c>
      <c r="E325" s="19">
        <v>0</v>
      </c>
      <c r="F325" s="19">
        <v>0</v>
      </c>
      <c r="G325" s="19">
        <v>0</v>
      </c>
      <c r="H325" s="19">
        <v>0</v>
      </c>
      <c r="I325" s="19">
        <v>0</v>
      </c>
      <c r="J325" s="19">
        <v>0</v>
      </c>
      <c r="K325" s="19">
        <f>K324/K323</f>
        <v>1</v>
      </c>
      <c r="L325" s="31"/>
      <c r="M325" s="19"/>
      <c r="N325" s="19"/>
      <c r="O325" s="19"/>
      <c r="P325" s="19"/>
      <c r="Q325" s="19"/>
      <c r="R325" s="31"/>
      <c r="S325" s="19">
        <f>S324/S323</f>
        <v>3</v>
      </c>
    </row>
    <row r="326" spans="1:19" ht="12.75">
      <c r="A326" s="139"/>
      <c r="B326" s="91">
        <v>2015</v>
      </c>
      <c r="C326" s="16">
        <v>0</v>
      </c>
      <c r="D326" s="22">
        <v>0</v>
      </c>
      <c r="E326" s="16">
        <v>0</v>
      </c>
      <c r="F326" s="22">
        <v>0</v>
      </c>
      <c r="G326" s="16">
        <v>0</v>
      </c>
      <c r="H326" s="22">
        <v>0</v>
      </c>
      <c r="I326" s="16">
        <v>0</v>
      </c>
      <c r="J326" s="22">
        <v>0</v>
      </c>
      <c r="K326" s="16">
        <v>0</v>
      </c>
      <c r="L326" s="22"/>
      <c r="M326" s="16"/>
      <c r="N326" s="16"/>
      <c r="O326" s="16"/>
      <c r="P326" s="16"/>
      <c r="Q326" s="16"/>
      <c r="R326" s="22"/>
      <c r="S326" s="16">
        <f>C326+D326+E326+F326+G326+H326+I326+J326+K326</f>
        <v>0</v>
      </c>
    </row>
    <row r="327" spans="1:19" ht="12.75">
      <c r="A327" s="287" t="s">
        <v>335</v>
      </c>
      <c r="B327" s="91">
        <v>2014</v>
      </c>
      <c r="C327" s="16">
        <v>0</v>
      </c>
      <c r="D327" s="22">
        <v>0</v>
      </c>
      <c r="E327" s="16"/>
      <c r="F327" s="22">
        <v>0</v>
      </c>
      <c r="G327" s="16">
        <v>0</v>
      </c>
      <c r="H327" s="22">
        <v>0</v>
      </c>
      <c r="I327" s="16">
        <v>0</v>
      </c>
      <c r="J327" s="22">
        <v>0</v>
      </c>
      <c r="K327" s="16">
        <v>0</v>
      </c>
      <c r="L327" s="22"/>
      <c r="M327" s="16"/>
      <c r="N327" s="16"/>
      <c r="O327" s="16"/>
      <c r="P327" s="16"/>
      <c r="Q327" s="16"/>
      <c r="R327" s="22"/>
      <c r="S327" s="16">
        <f>C327+D327+E327+F327+G327+H327+I327+J327+K327</f>
        <v>0</v>
      </c>
    </row>
    <row r="328" spans="1:19" ht="12.75">
      <c r="A328" s="287" t="s">
        <v>334</v>
      </c>
      <c r="B328" s="92" t="s">
        <v>204</v>
      </c>
      <c r="C328" s="16">
        <f aca="true" t="shared" si="137" ref="C328:I328">C326-C327</f>
        <v>0</v>
      </c>
      <c r="D328" s="22">
        <f t="shared" si="137"/>
        <v>0</v>
      </c>
      <c r="E328" s="16">
        <f t="shared" si="137"/>
        <v>0</v>
      </c>
      <c r="F328" s="22">
        <f t="shared" si="137"/>
        <v>0</v>
      </c>
      <c r="G328" s="16">
        <f t="shared" si="137"/>
        <v>0</v>
      </c>
      <c r="H328" s="22">
        <f t="shared" si="137"/>
        <v>0</v>
      </c>
      <c r="I328" s="16">
        <f t="shared" si="137"/>
        <v>0</v>
      </c>
      <c r="J328" s="22">
        <f>J326-J327</f>
        <v>0</v>
      </c>
      <c r="K328" s="16">
        <f>K326-K327</f>
        <v>0</v>
      </c>
      <c r="L328" s="22"/>
      <c r="M328" s="16"/>
      <c r="N328" s="16"/>
      <c r="O328" s="16"/>
      <c r="P328" s="16"/>
      <c r="Q328" s="16"/>
      <c r="R328" s="22"/>
      <c r="S328" s="16">
        <f>S326-S327</f>
        <v>0</v>
      </c>
    </row>
    <row r="329" spans="1:19" ht="13.5" thickBot="1">
      <c r="A329" s="138"/>
      <c r="B329" s="93" t="s">
        <v>5</v>
      </c>
      <c r="C329" s="33">
        <v>0</v>
      </c>
      <c r="D329" s="31">
        <v>0</v>
      </c>
      <c r="E329" s="19">
        <v>0</v>
      </c>
      <c r="F329" s="31">
        <v>0</v>
      </c>
      <c r="G329" s="19">
        <v>0</v>
      </c>
      <c r="H329" s="31">
        <v>0</v>
      </c>
      <c r="I329" s="19">
        <v>0</v>
      </c>
      <c r="J329" s="31">
        <v>0</v>
      </c>
      <c r="K329" s="19">
        <v>0</v>
      </c>
      <c r="L329" s="31"/>
      <c r="M329" s="19"/>
      <c r="N329" s="19"/>
      <c r="O329" s="19"/>
      <c r="P329" s="19"/>
      <c r="Q329" s="19"/>
      <c r="R329" s="31"/>
      <c r="S329" s="19">
        <v>0</v>
      </c>
    </row>
    <row r="330" spans="1:19" ht="12.75">
      <c r="A330" s="139"/>
      <c r="B330" s="91">
        <v>2015</v>
      </c>
      <c r="C330" s="16">
        <v>0</v>
      </c>
      <c r="D330" s="22">
        <v>51</v>
      </c>
      <c r="E330" s="16">
        <v>89</v>
      </c>
      <c r="F330" s="22">
        <v>61</v>
      </c>
      <c r="G330" s="16">
        <v>38</v>
      </c>
      <c r="H330" s="22">
        <v>35</v>
      </c>
      <c r="I330" s="16">
        <v>21</v>
      </c>
      <c r="J330" s="22">
        <v>46</v>
      </c>
      <c r="K330" s="16">
        <v>22</v>
      </c>
      <c r="L330" s="22"/>
      <c r="M330" s="16"/>
      <c r="N330" s="16"/>
      <c r="O330" s="16"/>
      <c r="P330" s="16"/>
      <c r="Q330" s="16"/>
      <c r="R330" s="22"/>
      <c r="S330" s="16">
        <f>C330+D330+E330+F330+G330+H330+I330+J330+K330</f>
        <v>363</v>
      </c>
    </row>
    <row r="331" spans="1:19" ht="12.75">
      <c r="A331" s="137" t="s">
        <v>144</v>
      </c>
      <c r="B331" s="91">
        <v>2014</v>
      </c>
      <c r="C331" s="16">
        <v>0</v>
      </c>
      <c r="D331" s="22">
        <v>93</v>
      </c>
      <c r="E331" s="16">
        <v>109</v>
      </c>
      <c r="F331" s="22">
        <v>76</v>
      </c>
      <c r="G331" s="16">
        <v>26</v>
      </c>
      <c r="H331" s="22">
        <v>27</v>
      </c>
      <c r="I331" s="16">
        <v>16</v>
      </c>
      <c r="J331" s="22">
        <v>56</v>
      </c>
      <c r="K331" s="16">
        <v>28</v>
      </c>
      <c r="L331" s="22"/>
      <c r="M331" s="16"/>
      <c r="N331" s="16"/>
      <c r="O331" s="16"/>
      <c r="P331" s="16"/>
      <c r="Q331" s="16"/>
      <c r="R331" s="22"/>
      <c r="S331" s="16">
        <f>C331+D331+E331+F331+G331+H331+I331+J331+K331</f>
        <v>431</v>
      </c>
    </row>
    <row r="332" spans="1:19" ht="12.75">
      <c r="A332" s="139"/>
      <c r="B332" s="92" t="s">
        <v>204</v>
      </c>
      <c r="C332" s="16">
        <f aca="true" t="shared" si="138" ref="C332:K332">C330-C331</f>
        <v>0</v>
      </c>
      <c r="D332" s="22">
        <f t="shared" si="138"/>
        <v>-42</v>
      </c>
      <c r="E332" s="16">
        <f t="shared" si="138"/>
        <v>-20</v>
      </c>
      <c r="F332" s="22">
        <f t="shared" si="138"/>
        <v>-15</v>
      </c>
      <c r="G332" s="16">
        <f t="shared" si="138"/>
        <v>12</v>
      </c>
      <c r="H332" s="22">
        <f t="shared" si="138"/>
        <v>8</v>
      </c>
      <c r="I332" s="16">
        <f t="shared" si="138"/>
        <v>5</v>
      </c>
      <c r="J332" s="22">
        <f>J330-J331</f>
        <v>-10</v>
      </c>
      <c r="K332" s="16">
        <f t="shared" si="138"/>
        <v>-6</v>
      </c>
      <c r="L332" s="22"/>
      <c r="M332" s="16"/>
      <c r="N332" s="16"/>
      <c r="O332" s="16"/>
      <c r="P332" s="16"/>
      <c r="Q332" s="16"/>
      <c r="R332" s="22"/>
      <c r="S332" s="16">
        <f>S330-S331</f>
        <v>-68</v>
      </c>
    </row>
    <row r="333" spans="1:19" ht="13.5" thickBot="1">
      <c r="A333" s="138"/>
      <c r="B333" s="93" t="s">
        <v>5</v>
      </c>
      <c r="C333" s="33" t="e">
        <f aca="true" t="shared" si="139" ref="C333:K333">C332/C331</f>
        <v>#DIV/0!</v>
      </c>
      <c r="D333" s="31">
        <f t="shared" si="139"/>
        <v>-0.45161290322580644</v>
      </c>
      <c r="E333" s="19">
        <f t="shared" si="139"/>
        <v>-0.1834862385321101</v>
      </c>
      <c r="F333" s="31">
        <f t="shared" si="139"/>
        <v>-0.19736842105263158</v>
      </c>
      <c r="G333" s="19">
        <f t="shared" si="139"/>
        <v>0.46153846153846156</v>
      </c>
      <c r="H333" s="31">
        <f t="shared" si="139"/>
        <v>0.2962962962962963</v>
      </c>
      <c r="I333" s="19">
        <f t="shared" si="139"/>
        <v>0.3125</v>
      </c>
      <c r="J333" s="31">
        <f>J332/J331</f>
        <v>-0.17857142857142858</v>
      </c>
      <c r="K333" s="19">
        <f t="shared" si="139"/>
        <v>-0.21428571428571427</v>
      </c>
      <c r="L333" s="31"/>
      <c r="M333" s="19"/>
      <c r="N333" s="19"/>
      <c r="O333" s="19"/>
      <c r="P333" s="19"/>
      <c r="Q333" s="19"/>
      <c r="R333" s="31"/>
      <c r="S333" s="19">
        <f>S332/S331</f>
        <v>-0.15777262180974477</v>
      </c>
    </row>
    <row r="334" spans="1:19" ht="12.75">
      <c r="A334" s="139"/>
      <c r="B334" s="91">
        <v>2015</v>
      </c>
      <c r="C334" s="16">
        <v>2</v>
      </c>
      <c r="D334" s="22">
        <v>28</v>
      </c>
      <c r="E334" s="16">
        <v>51</v>
      </c>
      <c r="F334" s="22">
        <v>20</v>
      </c>
      <c r="G334" s="16">
        <v>6</v>
      </c>
      <c r="H334" s="22">
        <v>24</v>
      </c>
      <c r="I334" s="16">
        <v>15</v>
      </c>
      <c r="J334" s="22">
        <v>42</v>
      </c>
      <c r="K334" s="16">
        <v>43</v>
      </c>
      <c r="L334" s="22"/>
      <c r="M334" s="16"/>
      <c r="N334" s="16"/>
      <c r="O334" s="16"/>
      <c r="P334" s="16"/>
      <c r="Q334" s="16"/>
      <c r="R334" s="22"/>
      <c r="S334" s="16">
        <f>C334+D334+E334+F334+G334+H334+I334+J334+K334</f>
        <v>231</v>
      </c>
    </row>
    <row r="335" spans="1:19" ht="12.75">
      <c r="A335" s="137" t="s">
        <v>275</v>
      </c>
      <c r="B335" s="91">
        <v>2014</v>
      </c>
      <c r="C335" s="16">
        <v>0</v>
      </c>
      <c r="D335" s="22">
        <v>7</v>
      </c>
      <c r="E335" s="16">
        <v>42</v>
      </c>
      <c r="F335" s="22">
        <v>7</v>
      </c>
      <c r="G335" s="16">
        <v>2</v>
      </c>
      <c r="H335" s="22">
        <v>5</v>
      </c>
      <c r="I335" s="16">
        <v>2</v>
      </c>
      <c r="J335" s="22">
        <v>25</v>
      </c>
      <c r="K335" s="16">
        <v>29</v>
      </c>
      <c r="L335" s="22"/>
      <c r="M335" s="16"/>
      <c r="N335" s="16"/>
      <c r="O335" s="16"/>
      <c r="P335" s="16"/>
      <c r="Q335" s="16"/>
      <c r="R335" s="22"/>
      <c r="S335" s="16">
        <f>C335+D335+E335+F335+G335+H335+I335+J335+K335</f>
        <v>119</v>
      </c>
    </row>
    <row r="336" spans="1:19" ht="12.75">
      <c r="A336" s="137" t="s">
        <v>276</v>
      </c>
      <c r="B336" s="92" t="s">
        <v>204</v>
      </c>
      <c r="C336" s="16">
        <f aca="true" t="shared" si="140" ref="C336:I336">C334-C335</f>
        <v>2</v>
      </c>
      <c r="D336" s="22">
        <f t="shared" si="140"/>
        <v>21</v>
      </c>
      <c r="E336" s="16">
        <f t="shared" si="140"/>
        <v>9</v>
      </c>
      <c r="F336" s="22">
        <f t="shared" si="140"/>
        <v>13</v>
      </c>
      <c r="G336" s="16">
        <f t="shared" si="140"/>
        <v>4</v>
      </c>
      <c r="H336" s="22">
        <f t="shared" si="140"/>
        <v>19</v>
      </c>
      <c r="I336" s="16">
        <f t="shared" si="140"/>
        <v>13</v>
      </c>
      <c r="J336" s="22">
        <f>J334-J335</f>
        <v>17</v>
      </c>
      <c r="K336" s="34">
        <f>K334-K335</f>
        <v>14</v>
      </c>
      <c r="L336" s="22"/>
      <c r="M336" s="16"/>
      <c r="N336" s="16"/>
      <c r="O336" s="16"/>
      <c r="P336" s="16"/>
      <c r="Q336" s="16"/>
      <c r="R336" s="22"/>
      <c r="S336" s="16">
        <f>S334-S335</f>
        <v>112</v>
      </c>
    </row>
    <row r="337" spans="1:19" ht="13.5" thickBot="1">
      <c r="A337" s="138"/>
      <c r="B337" s="93" t="s">
        <v>5</v>
      </c>
      <c r="C337" s="33" t="e">
        <f>C336/C335</f>
        <v>#DIV/0!</v>
      </c>
      <c r="D337" s="19">
        <f aca="true" t="shared" si="141" ref="D337:K337">D336/D335</f>
        <v>3</v>
      </c>
      <c r="E337" s="19">
        <f t="shared" si="141"/>
        <v>0.21428571428571427</v>
      </c>
      <c r="F337" s="19">
        <f t="shared" si="141"/>
        <v>1.8571428571428572</v>
      </c>
      <c r="G337" s="33">
        <f t="shared" si="141"/>
        <v>2</v>
      </c>
      <c r="H337" s="33">
        <f t="shared" si="141"/>
        <v>3.8</v>
      </c>
      <c r="I337" s="19">
        <f t="shared" si="141"/>
        <v>6.5</v>
      </c>
      <c r="J337" s="31">
        <f>J336/J335</f>
        <v>0.68</v>
      </c>
      <c r="K337" s="19">
        <f t="shared" si="141"/>
        <v>0.4827586206896552</v>
      </c>
      <c r="L337" s="31"/>
      <c r="M337" s="19"/>
      <c r="N337" s="19"/>
      <c r="O337" s="19"/>
      <c r="P337" s="19"/>
      <c r="Q337" s="19"/>
      <c r="R337" s="31"/>
      <c r="S337" s="19">
        <f>S336/S335</f>
        <v>0.9411764705882353</v>
      </c>
    </row>
    <row r="338" spans="1:19" ht="12.75">
      <c r="A338" s="139"/>
      <c r="B338" s="91">
        <v>2015</v>
      </c>
      <c r="C338" s="16">
        <v>2</v>
      </c>
      <c r="D338" s="22">
        <v>90</v>
      </c>
      <c r="E338" s="16">
        <v>238</v>
      </c>
      <c r="F338" s="22">
        <v>69</v>
      </c>
      <c r="G338" s="16">
        <v>10</v>
      </c>
      <c r="H338" s="22">
        <v>72</v>
      </c>
      <c r="I338" s="16">
        <v>55</v>
      </c>
      <c r="J338" s="22">
        <v>77</v>
      </c>
      <c r="K338" s="16">
        <v>35</v>
      </c>
      <c r="L338" s="22"/>
      <c r="M338" s="16"/>
      <c r="N338" s="16"/>
      <c r="O338" s="16"/>
      <c r="P338" s="16"/>
      <c r="Q338" s="16"/>
      <c r="R338" s="22"/>
      <c r="S338" s="16">
        <f>C338+D338+E338+F338+G338+H338+I338+J338+K338</f>
        <v>648</v>
      </c>
    </row>
    <row r="339" spans="1:19" ht="12.75">
      <c r="A339" s="140" t="s">
        <v>277</v>
      </c>
      <c r="B339" s="91">
        <v>2014</v>
      </c>
      <c r="C339" s="16">
        <v>1</v>
      </c>
      <c r="D339" s="22">
        <v>96</v>
      </c>
      <c r="E339" s="16">
        <v>156</v>
      </c>
      <c r="F339" s="22">
        <v>53</v>
      </c>
      <c r="G339" s="16">
        <v>24</v>
      </c>
      <c r="H339" s="22">
        <v>45</v>
      </c>
      <c r="I339" s="16">
        <v>52</v>
      </c>
      <c r="J339" s="22">
        <v>66</v>
      </c>
      <c r="K339" s="16">
        <v>32</v>
      </c>
      <c r="L339" s="22"/>
      <c r="M339" s="16"/>
      <c r="N339" s="16"/>
      <c r="O339" s="16"/>
      <c r="P339" s="16"/>
      <c r="Q339" s="16"/>
      <c r="R339" s="22"/>
      <c r="S339" s="16">
        <f>C339+D339+E339+F339+G339+H339+I339+J339+K339</f>
        <v>525</v>
      </c>
    </row>
    <row r="340" spans="1:19" ht="12.75">
      <c r="A340" s="139"/>
      <c r="B340" s="92" t="s">
        <v>204</v>
      </c>
      <c r="C340" s="16">
        <f aca="true" t="shared" si="142" ref="C340:K340">C338-C339</f>
        <v>1</v>
      </c>
      <c r="D340" s="22">
        <f t="shared" si="142"/>
        <v>-6</v>
      </c>
      <c r="E340" s="16">
        <f t="shared" si="142"/>
        <v>82</v>
      </c>
      <c r="F340" s="22">
        <f t="shared" si="142"/>
        <v>16</v>
      </c>
      <c r="G340" s="16">
        <f t="shared" si="142"/>
        <v>-14</v>
      </c>
      <c r="H340" s="22">
        <f t="shared" si="142"/>
        <v>27</v>
      </c>
      <c r="I340" s="16">
        <f t="shared" si="142"/>
        <v>3</v>
      </c>
      <c r="J340" s="22">
        <f>J338-J339</f>
        <v>11</v>
      </c>
      <c r="K340" s="16">
        <f t="shared" si="142"/>
        <v>3</v>
      </c>
      <c r="L340" s="22"/>
      <c r="M340" s="16"/>
      <c r="N340" s="16"/>
      <c r="O340" s="16"/>
      <c r="P340" s="16"/>
      <c r="Q340" s="16"/>
      <c r="R340" s="22"/>
      <c r="S340" s="16">
        <f>S338-S339</f>
        <v>123</v>
      </c>
    </row>
    <row r="341" spans="1:19" ht="13.5" thickBot="1">
      <c r="A341" s="138"/>
      <c r="B341" s="93" t="s">
        <v>5</v>
      </c>
      <c r="C341" s="33">
        <f>C340/C339</f>
        <v>1</v>
      </c>
      <c r="D341" s="31">
        <f aca="true" t="shared" si="143" ref="D341:K341">D340/D339</f>
        <v>-0.0625</v>
      </c>
      <c r="E341" s="19">
        <f t="shared" si="143"/>
        <v>0.5256410256410257</v>
      </c>
      <c r="F341" s="31">
        <f t="shared" si="143"/>
        <v>0.3018867924528302</v>
      </c>
      <c r="G341" s="33">
        <f t="shared" si="143"/>
        <v>-0.5833333333333334</v>
      </c>
      <c r="H341" s="31">
        <f t="shared" si="143"/>
        <v>0.6</v>
      </c>
      <c r="I341" s="19">
        <f t="shared" si="143"/>
        <v>0.057692307692307696</v>
      </c>
      <c r="J341" s="31">
        <f>J340/J339</f>
        <v>0.16666666666666666</v>
      </c>
      <c r="K341" s="19">
        <f t="shared" si="143"/>
        <v>0.09375</v>
      </c>
      <c r="L341" s="31"/>
      <c r="M341" s="19"/>
      <c r="N341" s="19"/>
      <c r="O341" s="19"/>
      <c r="P341" s="19"/>
      <c r="Q341" s="19"/>
      <c r="R341" s="31"/>
      <c r="S341" s="19">
        <f>S340/S339</f>
        <v>0.2342857142857143</v>
      </c>
    </row>
    <row r="342" spans="1:19" ht="12.75">
      <c r="A342" s="139"/>
      <c r="B342" s="91">
        <v>2015</v>
      </c>
      <c r="C342" s="16">
        <v>29</v>
      </c>
      <c r="D342" s="22">
        <v>305</v>
      </c>
      <c r="E342" s="16">
        <v>550</v>
      </c>
      <c r="F342" s="22">
        <v>321</v>
      </c>
      <c r="G342" s="16">
        <v>110</v>
      </c>
      <c r="H342" s="22">
        <v>119</v>
      </c>
      <c r="I342" s="16">
        <v>87</v>
      </c>
      <c r="J342" s="22">
        <v>199</v>
      </c>
      <c r="K342" s="16">
        <v>92</v>
      </c>
      <c r="L342" s="22"/>
      <c r="M342" s="16"/>
      <c r="N342" s="16"/>
      <c r="O342" s="16"/>
      <c r="P342" s="16"/>
      <c r="Q342" s="16"/>
      <c r="R342" s="22"/>
      <c r="S342" s="16">
        <f>C342+D342+E342+F342+G342+H342+I342+J342+K342</f>
        <v>1812</v>
      </c>
    </row>
    <row r="343" spans="1:19" ht="12.75">
      <c r="A343" s="137" t="s">
        <v>278</v>
      </c>
      <c r="B343" s="91">
        <v>2014</v>
      </c>
      <c r="C343" s="16">
        <v>38</v>
      </c>
      <c r="D343" s="22">
        <v>346</v>
      </c>
      <c r="E343" s="16">
        <v>599</v>
      </c>
      <c r="F343" s="22">
        <v>361</v>
      </c>
      <c r="G343" s="16">
        <v>152</v>
      </c>
      <c r="H343" s="22">
        <v>118</v>
      </c>
      <c r="I343" s="16">
        <v>121</v>
      </c>
      <c r="J343" s="22">
        <v>217</v>
      </c>
      <c r="K343" s="16">
        <v>116</v>
      </c>
      <c r="L343" s="22"/>
      <c r="M343" s="16"/>
      <c r="N343" s="16"/>
      <c r="O343" s="16"/>
      <c r="P343" s="16"/>
      <c r="Q343" s="16"/>
      <c r="R343" s="22"/>
      <c r="S343" s="16">
        <f>C343+D343+E343+F343+G343+H343+I343+J343+K343</f>
        <v>2068</v>
      </c>
    </row>
    <row r="344" spans="1:19" ht="12.75">
      <c r="A344" s="137" t="s">
        <v>279</v>
      </c>
      <c r="B344" s="92" t="s">
        <v>204</v>
      </c>
      <c r="C344" s="16">
        <f aca="true" t="shared" si="144" ref="C344:H344">C342-C343</f>
        <v>-9</v>
      </c>
      <c r="D344" s="22">
        <f t="shared" si="144"/>
        <v>-41</v>
      </c>
      <c r="E344" s="16">
        <f t="shared" si="144"/>
        <v>-49</v>
      </c>
      <c r="F344" s="22">
        <f t="shared" si="144"/>
        <v>-40</v>
      </c>
      <c r="G344" s="16">
        <f t="shared" si="144"/>
        <v>-42</v>
      </c>
      <c r="H344" s="22">
        <f t="shared" si="144"/>
        <v>1</v>
      </c>
      <c r="I344" s="16">
        <f>I342-I343</f>
        <v>-34</v>
      </c>
      <c r="J344" s="22">
        <f>J342-J343</f>
        <v>-18</v>
      </c>
      <c r="K344" s="50">
        <f>K342-K343</f>
        <v>-24</v>
      </c>
      <c r="L344" s="22"/>
      <c r="M344" s="16"/>
      <c r="N344" s="16"/>
      <c r="O344" s="16"/>
      <c r="P344" s="16"/>
      <c r="Q344" s="16"/>
      <c r="R344" s="22"/>
      <c r="S344" s="16">
        <f>S342-S343</f>
        <v>-256</v>
      </c>
    </row>
    <row r="345" spans="1:19" ht="13.5" thickBot="1">
      <c r="A345" s="138"/>
      <c r="B345" s="93" t="s">
        <v>5</v>
      </c>
      <c r="C345" s="19">
        <f aca="true" t="shared" si="145" ref="C345:K345">C344/C343</f>
        <v>-0.23684210526315788</v>
      </c>
      <c r="D345" s="31">
        <f t="shared" si="145"/>
        <v>-0.11849710982658959</v>
      </c>
      <c r="E345" s="19">
        <f t="shared" si="145"/>
        <v>-0.08180300500834725</v>
      </c>
      <c r="F345" s="31">
        <f t="shared" si="145"/>
        <v>-0.11080332409972299</v>
      </c>
      <c r="G345" s="19">
        <f t="shared" si="145"/>
        <v>-0.27631578947368424</v>
      </c>
      <c r="H345" s="31">
        <f t="shared" si="145"/>
        <v>0.00847457627118644</v>
      </c>
      <c r="I345" s="19">
        <f>I344/I343</f>
        <v>-0.2809917355371901</v>
      </c>
      <c r="J345" s="31">
        <f>J344/J343</f>
        <v>-0.08294930875576037</v>
      </c>
      <c r="K345" s="19">
        <f t="shared" si="145"/>
        <v>-0.20689655172413793</v>
      </c>
      <c r="L345" s="31"/>
      <c r="M345" s="19"/>
      <c r="N345" s="19"/>
      <c r="O345" s="19"/>
      <c r="P345" s="19"/>
      <c r="Q345" s="19"/>
      <c r="R345" s="31"/>
      <c r="S345" s="19">
        <f>S344/S343</f>
        <v>-0.12379110251450677</v>
      </c>
    </row>
    <row r="346" spans="1:19" ht="12.75">
      <c r="A346" s="139"/>
      <c r="B346" s="91">
        <v>2015</v>
      </c>
      <c r="C346" s="16">
        <v>6</v>
      </c>
      <c r="D346" s="22">
        <v>51</v>
      </c>
      <c r="E346" s="16">
        <v>37</v>
      </c>
      <c r="F346" s="22">
        <v>50</v>
      </c>
      <c r="G346" s="16">
        <v>7</v>
      </c>
      <c r="H346" s="22">
        <v>17</v>
      </c>
      <c r="I346" s="16">
        <v>14</v>
      </c>
      <c r="J346" s="22">
        <v>16</v>
      </c>
      <c r="K346" s="16">
        <v>8</v>
      </c>
      <c r="L346" s="22"/>
      <c r="M346" s="16"/>
      <c r="N346" s="16"/>
      <c r="O346" s="16"/>
      <c r="P346" s="16"/>
      <c r="Q346" s="16"/>
      <c r="R346" s="22"/>
      <c r="S346" s="16">
        <f>C346+D346+E346+F346+G346+H346+I346+J346+K346</f>
        <v>206</v>
      </c>
    </row>
    <row r="347" spans="1:19" ht="12.75">
      <c r="A347" s="137" t="s">
        <v>280</v>
      </c>
      <c r="B347" s="91">
        <v>2014</v>
      </c>
      <c r="C347" s="16">
        <v>3</v>
      </c>
      <c r="D347" s="22">
        <v>49</v>
      </c>
      <c r="E347" s="16">
        <v>42</v>
      </c>
      <c r="F347" s="22">
        <v>40</v>
      </c>
      <c r="G347" s="16">
        <v>12</v>
      </c>
      <c r="H347" s="22">
        <v>26</v>
      </c>
      <c r="I347" s="16">
        <v>5</v>
      </c>
      <c r="J347" s="22">
        <v>30</v>
      </c>
      <c r="K347" s="16">
        <v>12</v>
      </c>
      <c r="L347" s="22"/>
      <c r="M347" s="16"/>
      <c r="N347" s="16"/>
      <c r="O347" s="16"/>
      <c r="P347" s="16"/>
      <c r="Q347" s="16"/>
      <c r="R347" s="22"/>
      <c r="S347" s="16">
        <f>C347+D347+E347+F347+G347+H347+I347+J347+K347</f>
        <v>219</v>
      </c>
    </row>
    <row r="348" spans="1:19" ht="12.75">
      <c r="A348" s="137" t="s">
        <v>281</v>
      </c>
      <c r="B348" s="92" t="s">
        <v>204</v>
      </c>
      <c r="C348" s="16">
        <f aca="true" t="shared" si="146" ref="C348:K348">C346-C347</f>
        <v>3</v>
      </c>
      <c r="D348" s="22">
        <f t="shared" si="146"/>
        <v>2</v>
      </c>
      <c r="E348" s="16">
        <f t="shared" si="146"/>
        <v>-5</v>
      </c>
      <c r="F348" s="22">
        <f t="shared" si="146"/>
        <v>10</v>
      </c>
      <c r="G348" s="16">
        <f t="shared" si="146"/>
        <v>-5</v>
      </c>
      <c r="H348" s="22">
        <f t="shared" si="146"/>
        <v>-9</v>
      </c>
      <c r="I348" s="16">
        <f t="shared" si="146"/>
        <v>9</v>
      </c>
      <c r="J348" s="22">
        <f>J346-J347</f>
        <v>-14</v>
      </c>
      <c r="K348" s="16">
        <f t="shared" si="146"/>
        <v>-4</v>
      </c>
      <c r="L348" s="22"/>
      <c r="M348" s="16"/>
      <c r="N348" s="16"/>
      <c r="O348" s="16"/>
      <c r="P348" s="16"/>
      <c r="Q348" s="16"/>
      <c r="R348" s="22"/>
      <c r="S348" s="16">
        <f>S346-S347</f>
        <v>-13</v>
      </c>
    </row>
    <row r="349" spans="1:19" ht="13.5" thickBot="1">
      <c r="A349" s="138"/>
      <c r="B349" s="93" t="s">
        <v>5</v>
      </c>
      <c r="C349" s="33">
        <f aca="true" t="shared" si="147" ref="C349:K349">C348/C347</f>
        <v>1</v>
      </c>
      <c r="D349" s="31">
        <f t="shared" si="147"/>
        <v>0.04081632653061224</v>
      </c>
      <c r="E349" s="19">
        <f t="shared" si="147"/>
        <v>-0.11904761904761904</v>
      </c>
      <c r="F349" s="31">
        <f t="shared" si="147"/>
        <v>0.25</v>
      </c>
      <c r="G349" s="19">
        <f t="shared" si="147"/>
        <v>-0.4166666666666667</v>
      </c>
      <c r="H349" s="31">
        <f t="shared" si="147"/>
        <v>-0.34615384615384615</v>
      </c>
      <c r="I349" s="19">
        <f t="shared" si="147"/>
        <v>1.8</v>
      </c>
      <c r="J349" s="31">
        <f t="shared" si="147"/>
        <v>-0.4666666666666667</v>
      </c>
      <c r="K349" s="33">
        <f t="shared" si="147"/>
        <v>-0.3333333333333333</v>
      </c>
      <c r="L349" s="31"/>
      <c r="M349" s="19"/>
      <c r="N349" s="19"/>
      <c r="O349" s="19"/>
      <c r="P349" s="19"/>
      <c r="Q349" s="19"/>
      <c r="R349" s="31"/>
      <c r="S349" s="19">
        <f>S348/S347</f>
        <v>-0.0593607305936073</v>
      </c>
    </row>
    <row r="350" spans="1:19" ht="12.75">
      <c r="A350" s="288"/>
      <c r="B350" s="282"/>
      <c r="C350" s="284"/>
      <c r="D350" s="284"/>
      <c r="E350" s="284"/>
      <c r="F350" s="284"/>
      <c r="G350" s="284"/>
      <c r="H350" s="284"/>
      <c r="I350" s="284"/>
      <c r="J350" s="284"/>
      <c r="K350" s="284"/>
      <c r="L350" s="284"/>
      <c r="M350" s="284"/>
      <c r="N350" s="284"/>
      <c r="O350" s="284"/>
      <c r="P350" s="284"/>
      <c r="Q350" s="284"/>
      <c r="R350" s="284"/>
      <c r="S350" s="284"/>
    </row>
    <row r="351" spans="1:19" ht="13.5" thickBot="1">
      <c r="A351" s="141" t="s">
        <v>291</v>
      </c>
      <c r="B351" s="21"/>
      <c r="C351" s="21"/>
      <c r="D351" s="21"/>
      <c r="E351" s="21"/>
      <c r="F351" s="21"/>
      <c r="G351" s="21"/>
      <c r="H351" s="21"/>
      <c r="I351" s="21"/>
      <c r="J351" s="21"/>
      <c r="K351" s="21"/>
      <c r="L351" s="21"/>
      <c r="M351" s="21"/>
      <c r="N351" s="21"/>
      <c r="O351" s="21"/>
      <c r="P351" s="21"/>
      <c r="Q351" s="21"/>
      <c r="R351" s="21"/>
      <c r="S351" s="21"/>
    </row>
    <row r="352" spans="1:19" ht="13.5" thickBot="1">
      <c r="A352" s="133"/>
      <c r="B352" s="90"/>
      <c r="C352" s="23" t="s">
        <v>109</v>
      </c>
      <c r="D352" s="23" t="s">
        <v>110</v>
      </c>
      <c r="E352" s="23" t="s">
        <v>111</v>
      </c>
      <c r="F352" s="24" t="s">
        <v>112</v>
      </c>
      <c r="G352" s="23" t="s">
        <v>113</v>
      </c>
      <c r="H352" s="28"/>
      <c r="I352" s="29"/>
      <c r="J352" s="28"/>
      <c r="K352" s="28"/>
      <c r="L352" s="29"/>
      <c r="M352" s="28"/>
      <c r="N352" s="28"/>
      <c r="O352" s="28"/>
      <c r="P352" s="28"/>
      <c r="Q352" s="28"/>
      <c r="R352" s="29"/>
      <c r="S352" s="28" t="s">
        <v>30</v>
      </c>
    </row>
    <row r="353" spans="1:19" ht="12.75">
      <c r="A353" s="134"/>
      <c r="B353" s="91">
        <v>2015</v>
      </c>
      <c r="C353" s="16">
        <f aca="true" t="shared" si="148" ref="C353:G354">C357+C361+C369+C373+C377+C381+C385</f>
        <v>117</v>
      </c>
      <c r="D353" s="16">
        <f t="shared" si="148"/>
        <v>403</v>
      </c>
      <c r="E353" s="16">
        <f t="shared" si="148"/>
        <v>416</v>
      </c>
      <c r="F353" s="16">
        <f t="shared" si="148"/>
        <v>101</v>
      </c>
      <c r="G353" s="16">
        <f t="shared" si="148"/>
        <v>249</v>
      </c>
      <c r="H353" s="16"/>
      <c r="I353" s="16"/>
      <c r="J353" s="16"/>
      <c r="K353" s="16"/>
      <c r="L353" s="30"/>
      <c r="M353" s="16"/>
      <c r="N353" s="16"/>
      <c r="O353" s="16"/>
      <c r="P353" s="16"/>
      <c r="Q353" s="16"/>
      <c r="R353" s="30"/>
      <c r="S353" s="16">
        <f>S357+S361+S369+S373+S377+S381+S385</f>
        <v>1286</v>
      </c>
    </row>
    <row r="354" spans="1:19" ht="12.75">
      <c r="A354" s="142" t="s">
        <v>40</v>
      </c>
      <c r="B354" s="91">
        <v>2014</v>
      </c>
      <c r="C354" s="16">
        <f t="shared" si="148"/>
        <v>168</v>
      </c>
      <c r="D354" s="16">
        <f t="shared" si="148"/>
        <v>609</v>
      </c>
      <c r="E354" s="16">
        <f t="shared" si="148"/>
        <v>647</v>
      </c>
      <c r="F354" s="16">
        <f t="shared" si="148"/>
        <v>154</v>
      </c>
      <c r="G354" s="16">
        <f t="shared" si="148"/>
        <v>303</v>
      </c>
      <c r="H354" s="16"/>
      <c r="I354" s="16"/>
      <c r="J354" s="16"/>
      <c r="K354" s="16"/>
      <c r="L354" s="30"/>
      <c r="M354" s="16"/>
      <c r="N354" s="16"/>
      <c r="O354" s="16"/>
      <c r="P354" s="16"/>
      <c r="Q354" s="16"/>
      <c r="R354" s="30"/>
      <c r="S354" s="16">
        <f>S358+S362+S370+S374+S378+S382+S386</f>
        <v>1881</v>
      </c>
    </row>
    <row r="355" spans="1:19" ht="12.75">
      <c r="A355" s="134"/>
      <c r="B355" s="92" t="s">
        <v>204</v>
      </c>
      <c r="C355" s="16">
        <f>C353-C354</f>
        <v>-51</v>
      </c>
      <c r="D355" s="16">
        <f>D353-D354</f>
        <v>-206</v>
      </c>
      <c r="E355" s="16">
        <f>E353-E354</f>
        <v>-231</v>
      </c>
      <c r="F355" s="22">
        <f>F353-F354</f>
        <v>-53</v>
      </c>
      <c r="G355" s="16">
        <f>G353-G354</f>
        <v>-54</v>
      </c>
      <c r="H355" s="16"/>
      <c r="I355" s="22"/>
      <c r="J355" s="16"/>
      <c r="K355" s="16"/>
      <c r="L355" s="22"/>
      <c r="M355" s="16"/>
      <c r="N355" s="16"/>
      <c r="O355" s="16"/>
      <c r="P355" s="16"/>
      <c r="Q355" s="16"/>
      <c r="R355" s="22"/>
      <c r="S355" s="16">
        <f>S353-S354</f>
        <v>-595</v>
      </c>
    </row>
    <row r="356" spans="1:19" ht="13.5" thickBot="1">
      <c r="A356" s="136"/>
      <c r="B356" s="93" t="s">
        <v>5</v>
      </c>
      <c r="C356" s="19">
        <f>C355/C354</f>
        <v>-0.30357142857142855</v>
      </c>
      <c r="D356" s="19">
        <f>D355/D354</f>
        <v>-0.33825944170771755</v>
      </c>
      <c r="E356" s="19">
        <f>E355/E354</f>
        <v>-0.357032457496136</v>
      </c>
      <c r="F356" s="31">
        <f>F355/F354</f>
        <v>-0.34415584415584416</v>
      </c>
      <c r="G356" s="19">
        <f>G355/G354</f>
        <v>-0.1782178217821782</v>
      </c>
      <c r="H356" s="19"/>
      <c r="I356" s="31"/>
      <c r="J356" s="19"/>
      <c r="K356" s="19"/>
      <c r="L356" s="31"/>
      <c r="M356" s="19"/>
      <c r="N356" s="19"/>
      <c r="O356" s="19"/>
      <c r="P356" s="19"/>
      <c r="Q356" s="19"/>
      <c r="R356" s="31"/>
      <c r="S356" s="19">
        <f>S355/S354</f>
        <v>-0.31632110579479</v>
      </c>
    </row>
    <row r="357" spans="1:19" ht="12.75">
      <c r="A357" s="134"/>
      <c r="B357" s="91">
        <v>2015</v>
      </c>
      <c r="C357" s="16">
        <v>0</v>
      </c>
      <c r="D357" s="16">
        <v>9</v>
      </c>
      <c r="E357" s="16">
        <v>5</v>
      </c>
      <c r="F357" s="22">
        <v>2</v>
      </c>
      <c r="G357" s="16">
        <v>3</v>
      </c>
      <c r="H357" s="16"/>
      <c r="I357" s="22"/>
      <c r="J357" s="16"/>
      <c r="K357" s="16"/>
      <c r="L357" s="22"/>
      <c r="M357" s="16"/>
      <c r="N357" s="16"/>
      <c r="O357" s="16"/>
      <c r="P357" s="16"/>
      <c r="Q357" s="16"/>
      <c r="R357" s="22"/>
      <c r="S357" s="16">
        <f>C357+D357+E357+F357+G357</f>
        <v>19</v>
      </c>
    </row>
    <row r="358" spans="1:19" ht="12.75">
      <c r="A358" s="137" t="s">
        <v>271</v>
      </c>
      <c r="B358" s="91">
        <v>2014</v>
      </c>
      <c r="C358" s="16">
        <v>4</v>
      </c>
      <c r="D358" s="16">
        <v>18</v>
      </c>
      <c r="E358" s="16">
        <v>4</v>
      </c>
      <c r="F358" s="22">
        <v>3</v>
      </c>
      <c r="G358" s="16">
        <v>5</v>
      </c>
      <c r="H358" s="16"/>
      <c r="I358" s="22"/>
      <c r="J358" s="16"/>
      <c r="K358" s="16"/>
      <c r="L358" s="22"/>
      <c r="M358" s="16"/>
      <c r="N358" s="16"/>
      <c r="O358" s="16"/>
      <c r="P358" s="16"/>
      <c r="Q358" s="16"/>
      <c r="R358" s="22"/>
      <c r="S358" s="16">
        <f>C358+D358+E358+F358+G358</f>
        <v>34</v>
      </c>
    </row>
    <row r="359" spans="1:19" ht="12.75">
      <c r="A359" s="137" t="s">
        <v>272</v>
      </c>
      <c r="B359" s="92" t="s">
        <v>204</v>
      </c>
      <c r="C359" s="16">
        <f>C357-C358</f>
        <v>-4</v>
      </c>
      <c r="D359" s="16">
        <f>D357-D358</f>
        <v>-9</v>
      </c>
      <c r="E359" s="16">
        <f>E357-E358</f>
        <v>1</v>
      </c>
      <c r="F359" s="22">
        <f>F357-F358</f>
        <v>-1</v>
      </c>
      <c r="G359" s="16">
        <f>G357-G358</f>
        <v>-2</v>
      </c>
      <c r="H359" s="16"/>
      <c r="I359" s="22"/>
      <c r="J359" s="16"/>
      <c r="K359" s="16"/>
      <c r="L359" s="22"/>
      <c r="M359" s="16"/>
      <c r="N359" s="16"/>
      <c r="O359" s="16"/>
      <c r="P359" s="16"/>
      <c r="Q359" s="16"/>
      <c r="R359" s="22"/>
      <c r="S359" s="16">
        <f>S357-S358</f>
        <v>-15</v>
      </c>
    </row>
    <row r="360" spans="1:19" ht="13.5" thickBot="1">
      <c r="A360" s="138"/>
      <c r="B360" s="93" t="s">
        <v>5</v>
      </c>
      <c r="C360" s="33">
        <f>C359/C358</f>
        <v>-1</v>
      </c>
      <c r="D360" s="33">
        <f>D359/D358</f>
        <v>-0.5</v>
      </c>
      <c r="E360" s="33">
        <f>E359/E358</f>
        <v>0.25</v>
      </c>
      <c r="F360" s="33">
        <f>F359/F358</f>
        <v>-0.3333333333333333</v>
      </c>
      <c r="G360" s="33">
        <f>G359/G358</f>
        <v>-0.4</v>
      </c>
      <c r="H360" s="19"/>
      <c r="I360" s="31"/>
      <c r="J360" s="19"/>
      <c r="K360" s="19"/>
      <c r="L360" s="31"/>
      <c r="M360" s="19"/>
      <c r="N360" s="19"/>
      <c r="O360" s="19"/>
      <c r="P360" s="19"/>
      <c r="Q360" s="19"/>
      <c r="R360" s="31"/>
      <c r="S360" s="19">
        <f>S359/S358</f>
        <v>-0.4411764705882353</v>
      </c>
    </row>
    <row r="361" spans="1:19" ht="12.75">
      <c r="A361" s="139"/>
      <c r="B361" s="91">
        <v>2015</v>
      </c>
      <c r="C361" s="16">
        <v>2</v>
      </c>
      <c r="D361" s="16">
        <v>0</v>
      </c>
      <c r="E361" s="16">
        <v>0</v>
      </c>
      <c r="F361" s="22">
        <v>0</v>
      </c>
      <c r="G361" s="16">
        <v>1</v>
      </c>
      <c r="H361" s="16"/>
      <c r="I361" s="22"/>
      <c r="J361" s="16"/>
      <c r="K361" s="16"/>
      <c r="L361" s="22"/>
      <c r="M361" s="16"/>
      <c r="N361" s="16"/>
      <c r="O361" s="16"/>
      <c r="P361" s="16"/>
      <c r="Q361" s="16"/>
      <c r="R361" s="22"/>
      <c r="S361" s="16">
        <f>C361+D361+E361+F361+G361</f>
        <v>3</v>
      </c>
    </row>
    <row r="362" spans="1:19" ht="12.75">
      <c r="A362" s="137" t="s">
        <v>273</v>
      </c>
      <c r="B362" s="91">
        <v>2014</v>
      </c>
      <c r="C362" s="16">
        <v>0</v>
      </c>
      <c r="D362" s="16">
        <v>1</v>
      </c>
      <c r="E362" s="16">
        <v>1</v>
      </c>
      <c r="F362" s="22">
        <v>0</v>
      </c>
      <c r="G362" s="16">
        <v>0</v>
      </c>
      <c r="H362" s="16"/>
      <c r="I362" s="22"/>
      <c r="J362" s="16"/>
      <c r="K362" s="16"/>
      <c r="L362" s="22"/>
      <c r="M362" s="16"/>
      <c r="N362" s="16"/>
      <c r="O362" s="16"/>
      <c r="P362" s="16"/>
      <c r="Q362" s="16"/>
      <c r="R362" s="22"/>
      <c r="S362" s="16">
        <f>C362+D362+E362+F362+G362</f>
        <v>2</v>
      </c>
    </row>
    <row r="363" spans="1:19" ht="12.75">
      <c r="A363" s="137" t="s">
        <v>274</v>
      </c>
      <c r="B363" s="92" t="s">
        <v>204</v>
      </c>
      <c r="C363" s="16">
        <f>C361-C362</f>
        <v>2</v>
      </c>
      <c r="D363" s="16">
        <f>D361-D362</f>
        <v>-1</v>
      </c>
      <c r="E363" s="16">
        <f>E361-E362</f>
        <v>-1</v>
      </c>
      <c r="F363" s="22">
        <f>F361-F362</f>
        <v>0</v>
      </c>
      <c r="G363" s="16">
        <f>G361-G362</f>
        <v>1</v>
      </c>
      <c r="H363" s="16"/>
      <c r="I363" s="22"/>
      <c r="J363" s="16"/>
      <c r="K363" s="16"/>
      <c r="L363" s="22"/>
      <c r="M363" s="16"/>
      <c r="N363" s="16"/>
      <c r="O363" s="16"/>
      <c r="P363" s="16"/>
      <c r="Q363" s="16"/>
      <c r="R363" s="22"/>
      <c r="S363" s="16">
        <f>S361-S362</f>
        <v>1</v>
      </c>
    </row>
    <row r="364" spans="1:19" ht="13.5" thickBot="1">
      <c r="A364" s="138"/>
      <c r="B364" s="93" t="s">
        <v>5</v>
      </c>
      <c r="C364" s="33">
        <v>0</v>
      </c>
      <c r="D364" s="33">
        <f>D363/D362</f>
        <v>-1</v>
      </c>
      <c r="E364" s="33">
        <f>E363/E362</f>
        <v>-1</v>
      </c>
      <c r="F364" s="33">
        <v>0</v>
      </c>
      <c r="G364" s="33">
        <v>0</v>
      </c>
      <c r="H364" s="19"/>
      <c r="I364" s="31"/>
      <c r="J364" s="19"/>
      <c r="K364" s="19"/>
      <c r="L364" s="31"/>
      <c r="M364" s="19"/>
      <c r="N364" s="19"/>
      <c r="O364" s="19"/>
      <c r="P364" s="19"/>
      <c r="Q364" s="19"/>
      <c r="R364" s="31"/>
      <c r="S364" s="19">
        <f>S363/S362</f>
        <v>0.5</v>
      </c>
    </row>
    <row r="365" spans="1:19" ht="12.75">
      <c r="A365" s="139"/>
      <c r="B365" s="91">
        <v>2015</v>
      </c>
      <c r="C365" s="16">
        <v>0</v>
      </c>
      <c r="D365" s="16">
        <v>0</v>
      </c>
      <c r="E365" s="16">
        <v>0</v>
      </c>
      <c r="F365" s="22">
        <v>0</v>
      </c>
      <c r="G365" s="16">
        <v>0</v>
      </c>
      <c r="H365" s="16"/>
      <c r="I365" s="22"/>
      <c r="J365" s="16"/>
      <c r="K365" s="16"/>
      <c r="L365" s="22"/>
      <c r="M365" s="16"/>
      <c r="N365" s="16"/>
      <c r="O365" s="16"/>
      <c r="P365" s="16"/>
      <c r="Q365" s="16"/>
      <c r="R365" s="22"/>
      <c r="S365" s="16">
        <f>C365+D365+E365+F365+G365</f>
        <v>0</v>
      </c>
    </row>
    <row r="366" spans="1:19" ht="12.75">
      <c r="A366" s="287" t="s">
        <v>333</v>
      </c>
      <c r="B366" s="91">
        <v>2014</v>
      </c>
      <c r="C366" s="16">
        <v>0</v>
      </c>
      <c r="D366" s="16">
        <v>0</v>
      </c>
      <c r="E366" s="16">
        <v>0</v>
      </c>
      <c r="F366" s="35">
        <v>0</v>
      </c>
      <c r="G366" s="16">
        <v>0</v>
      </c>
      <c r="H366" s="16"/>
      <c r="I366" s="22"/>
      <c r="J366" s="16"/>
      <c r="K366" s="16"/>
      <c r="L366" s="22"/>
      <c r="M366" s="16"/>
      <c r="N366" s="16"/>
      <c r="O366" s="16"/>
      <c r="P366" s="16"/>
      <c r="Q366" s="16"/>
      <c r="R366" s="22"/>
      <c r="S366" s="16">
        <f>C366+D366+E366+F366+G366</f>
        <v>0</v>
      </c>
    </row>
    <row r="367" spans="1:19" ht="12.75">
      <c r="A367" s="287" t="s">
        <v>334</v>
      </c>
      <c r="B367" s="92" t="s">
        <v>204</v>
      </c>
      <c r="C367" s="16">
        <f>C365-C366</f>
        <v>0</v>
      </c>
      <c r="D367" s="16">
        <f>D365-D366</f>
        <v>0</v>
      </c>
      <c r="E367" s="16">
        <f>E365-E366</f>
        <v>0</v>
      </c>
      <c r="F367" s="22">
        <f>F365-F366</f>
        <v>0</v>
      </c>
      <c r="G367" s="16">
        <f>G365-G366</f>
        <v>0</v>
      </c>
      <c r="H367" s="16"/>
      <c r="I367" s="22"/>
      <c r="J367" s="16"/>
      <c r="K367" s="16"/>
      <c r="L367" s="22"/>
      <c r="M367" s="16"/>
      <c r="N367" s="16"/>
      <c r="O367" s="16"/>
      <c r="P367" s="16"/>
      <c r="Q367" s="16"/>
      <c r="R367" s="22"/>
      <c r="S367" s="16">
        <f>S365-S366</f>
        <v>0</v>
      </c>
    </row>
    <row r="368" spans="1:19" ht="13.5" thickBot="1">
      <c r="A368" s="138"/>
      <c r="B368" s="93" t="s">
        <v>5</v>
      </c>
      <c r="C368" s="33">
        <v>0</v>
      </c>
      <c r="D368" s="19">
        <v>0</v>
      </c>
      <c r="E368" s="19">
        <v>0</v>
      </c>
      <c r="F368" s="31">
        <v>0</v>
      </c>
      <c r="G368" s="33">
        <v>0</v>
      </c>
      <c r="H368" s="19"/>
      <c r="I368" s="31"/>
      <c r="J368" s="19"/>
      <c r="K368" s="19"/>
      <c r="L368" s="31"/>
      <c r="M368" s="19"/>
      <c r="N368" s="19"/>
      <c r="O368" s="19"/>
      <c r="P368" s="19"/>
      <c r="Q368" s="19"/>
      <c r="R368" s="31"/>
      <c r="S368" s="19">
        <v>0</v>
      </c>
    </row>
    <row r="369" spans="1:19" ht="12.75">
      <c r="A369" s="139"/>
      <c r="B369" s="91">
        <v>2015</v>
      </c>
      <c r="C369" s="16">
        <v>8</v>
      </c>
      <c r="D369" s="16">
        <v>24</v>
      </c>
      <c r="E369" s="16">
        <v>34</v>
      </c>
      <c r="F369" s="22">
        <v>3</v>
      </c>
      <c r="G369" s="16">
        <v>17</v>
      </c>
      <c r="H369" s="16"/>
      <c r="I369" s="22"/>
      <c r="J369" s="16"/>
      <c r="K369" s="16"/>
      <c r="L369" s="22"/>
      <c r="M369" s="16"/>
      <c r="N369" s="16"/>
      <c r="O369" s="16"/>
      <c r="P369" s="16"/>
      <c r="Q369" s="16"/>
      <c r="R369" s="22"/>
      <c r="S369" s="16">
        <f>C369+D369+E369+F369+G369</f>
        <v>86</v>
      </c>
    </row>
    <row r="370" spans="1:19" ht="12.75">
      <c r="A370" s="137" t="s">
        <v>144</v>
      </c>
      <c r="B370" s="91">
        <v>2014</v>
      </c>
      <c r="C370" s="16">
        <v>5</v>
      </c>
      <c r="D370" s="16">
        <v>65</v>
      </c>
      <c r="E370" s="16">
        <v>28</v>
      </c>
      <c r="F370" s="35">
        <v>5</v>
      </c>
      <c r="G370" s="16">
        <v>29</v>
      </c>
      <c r="H370" s="16"/>
      <c r="I370" s="22"/>
      <c r="J370" s="16"/>
      <c r="K370" s="16"/>
      <c r="L370" s="22"/>
      <c r="M370" s="16"/>
      <c r="N370" s="16"/>
      <c r="O370" s="16"/>
      <c r="P370" s="16"/>
      <c r="Q370" s="16"/>
      <c r="R370" s="22"/>
      <c r="S370" s="16">
        <f>C370+D370+E370+F370+G370</f>
        <v>132</v>
      </c>
    </row>
    <row r="371" spans="1:19" ht="12.75">
      <c r="A371" s="139"/>
      <c r="B371" s="92" t="s">
        <v>204</v>
      </c>
      <c r="C371" s="16">
        <f>C369-C370</f>
        <v>3</v>
      </c>
      <c r="D371" s="16">
        <f>D369-D370</f>
        <v>-41</v>
      </c>
      <c r="E371" s="16">
        <f>E369-E370</f>
        <v>6</v>
      </c>
      <c r="F371" s="22">
        <f>F369-F370</f>
        <v>-2</v>
      </c>
      <c r="G371" s="16">
        <f>G369-G370</f>
        <v>-12</v>
      </c>
      <c r="H371" s="16"/>
      <c r="I371" s="22"/>
      <c r="J371" s="16"/>
      <c r="K371" s="16"/>
      <c r="L371" s="22"/>
      <c r="M371" s="16"/>
      <c r="N371" s="16"/>
      <c r="O371" s="16"/>
      <c r="P371" s="16"/>
      <c r="Q371" s="16"/>
      <c r="R371" s="22"/>
      <c r="S371" s="16">
        <f>S369-S370</f>
        <v>-46</v>
      </c>
    </row>
    <row r="372" spans="1:19" ht="13.5" thickBot="1">
      <c r="A372" s="138"/>
      <c r="B372" s="93" t="s">
        <v>5</v>
      </c>
      <c r="C372" s="33">
        <f>C371/C370</f>
        <v>0.6</v>
      </c>
      <c r="D372" s="19">
        <f>D371/D370</f>
        <v>-0.6307692307692307</v>
      </c>
      <c r="E372" s="19">
        <f>E371/E370</f>
        <v>0.21428571428571427</v>
      </c>
      <c r="F372" s="33">
        <f>F371/F370</f>
        <v>-0.4</v>
      </c>
      <c r="G372" s="33">
        <f>G371/G370</f>
        <v>-0.41379310344827586</v>
      </c>
      <c r="H372" s="19"/>
      <c r="I372" s="31"/>
      <c r="J372" s="19"/>
      <c r="K372" s="19"/>
      <c r="L372" s="31"/>
      <c r="M372" s="19"/>
      <c r="N372" s="19"/>
      <c r="O372" s="19"/>
      <c r="P372" s="19"/>
      <c r="Q372" s="19"/>
      <c r="R372" s="31"/>
      <c r="S372" s="19">
        <f>S371/S370</f>
        <v>-0.3484848484848485</v>
      </c>
    </row>
    <row r="373" spans="1:19" ht="12.75">
      <c r="A373" s="139"/>
      <c r="B373" s="91">
        <v>2015</v>
      </c>
      <c r="C373" s="16">
        <v>28</v>
      </c>
      <c r="D373" s="16">
        <v>56</v>
      </c>
      <c r="E373" s="16">
        <v>43</v>
      </c>
      <c r="F373" s="22">
        <v>17</v>
      </c>
      <c r="G373" s="16">
        <v>32</v>
      </c>
      <c r="H373" s="16"/>
      <c r="I373" s="22"/>
      <c r="J373" s="16"/>
      <c r="K373" s="16"/>
      <c r="L373" s="22"/>
      <c r="M373" s="16"/>
      <c r="N373" s="16"/>
      <c r="O373" s="16"/>
      <c r="P373" s="16"/>
      <c r="Q373" s="16"/>
      <c r="R373" s="22"/>
      <c r="S373" s="16">
        <f>C373+D373+E373+F373+G373</f>
        <v>176</v>
      </c>
    </row>
    <row r="374" spans="1:19" ht="12.75">
      <c r="A374" s="137" t="s">
        <v>275</v>
      </c>
      <c r="B374" s="91">
        <v>2014</v>
      </c>
      <c r="C374" s="16">
        <v>8</v>
      </c>
      <c r="D374" s="16">
        <v>60</v>
      </c>
      <c r="E374" s="16">
        <v>53</v>
      </c>
      <c r="F374" s="22">
        <v>17</v>
      </c>
      <c r="G374" s="16">
        <v>25</v>
      </c>
      <c r="H374" s="16"/>
      <c r="I374" s="22"/>
      <c r="J374" s="16"/>
      <c r="K374" s="16"/>
      <c r="L374" s="22"/>
      <c r="M374" s="16"/>
      <c r="N374" s="16"/>
      <c r="O374" s="16"/>
      <c r="P374" s="16"/>
      <c r="Q374" s="16"/>
      <c r="R374" s="22"/>
      <c r="S374" s="16">
        <f>C374+D374+E374+F374+G374</f>
        <v>163</v>
      </c>
    </row>
    <row r="375" spans="1:19" ht="12.75">
      <c r="A375" s="137" t="s">
        <v>276</v>
      </c>
      <c r="B375" s="92" t="s">
        <v>204</v>
      </c>
      <c r="C375" s="16">
        <f>C373-C374</f>
        <v>20</v>
      </c>
      <c r="D375" s="16">
        <f>D373-D374</f>
        <v>-4</v>
      </c>
      <c r="E375" s="16">
        <f>E373-E374</f>
        <v>-10</v>
      </c>
      <c r="F375" s="16">
        <f>F373-F374</f>
        <v>0</v>
      </c>
      <c r="G375" s="16">
        <f>G373-G374</f>
        <v>7</v>
      </c>
      <c r="H375" s="16"/>
      <c r="I375" s="16"/>
      <c r="J375" s="16"/>
      <c r="K375" s="16"/>
      <c r="L375" s="22"/>
      <c r="M375" s="16"/>
      <c r="N375" s="16"/>
      <c r="O375" s="16"/>
      <c r="P375" s="16"/>
      <c r="Q375" s="16"/>
      <c r="R375" s="22"/>
      <c r="S375" s="16">
        <f>S373-S374</f>
        <v>13</v>
      </c>
    </row>
    <row r="376" spans="1:19" ht="13.5" thickBot="1">
      <c r="A376" s="138"/>
      <c r="B376" s="93" t="s">
        <v>5</v>
      </c>
      <c r="C376" s="33">
        <f>C375/C374</f>
        <v>2.5</v>
      </c>
      <c r="D376" s="19">
        <f>D375/D374</f>
        <v>-0.06666666666666667</v>
      </c>
      <c r="E376" s="19">
        <f>E375/E374</f>
        <v>-0.18867924528301888</v>
      </c>
      <c r="F376" s="19">
        <f>F375/F374</f>
        <v>0</v>
      </c>
      <c r="G376" s="19">
        <f>G375/G374</f>
        <v>0.28</v>
      </c>
      <c r="H376" s="19"/>
      <c r="I376" s="31"/>
      <c r="J376" s="19"/>
      <c r="K376" s="19"/>
      <c r="L376" s="31"/>
      <c r="M376" s="19"/>
      <c r="N376" s="19"/>
      <c r="O376" s="19"/>
      <c r="P376" s="19"/>
      <c r="Q376" s="19"/>
      <c r="R376" s="31"/>
      <c r="S376" s="19">
        <f>S375/S374</f>
        <v>0.07975460122699386</v>
      </c>
    </row>
    <row r="377" spans="1:19" ht="12.75">
      <c r="A377" s="139"/>
      <c r="B377" s="91">
        <v>2015</v>
      </c>
      <c r="C377" s="16">
        <v>27</v>
      </c>
      <c r="D377" s="16">
        <v>38</v>
      </c>
      <c r="E377" s="16">
        <v>103</v>
      </c>
      <c r="F377" s="22">
        <v>19</v>
      </c>
      <c r="G377" s="16">
        <v>35</v>
      </c>
      <c r="H377" s="16"/>
      <c r="I377" s="22"/>
      <c r="J377" s="16"/>
      <c r="K377" s="16"/>
      <c r="L377" s="22"/>
      <c r="M377" s="16"/>
      <c r="N377" s="16"/>
      <c r="O377" s="16"/>
      <c r="P377" s="16"/>
      <c r="Q377" s="16"/>
      <c r="R377" s="22"/>
      <c r="S377" s="16">
        <f>C377+D377+E377+F377+G377</f>
        <v>222</v>
      </c>
    </row>
    <row r="378" spans="1:19" ht="12.75">
      <c r="A378" s="140" t="s">
        <v>277</v>
      </c>
      <c r="B378" s="91">
        <v>2014</v>
      </c>
      <c r="C378" s="16">
        <v>50</v>
      </c>
      <c r="D378" s="16">
        <v>127</v>
      </c>
      <c r="E378" s="16">
        <v>205</v>
      </c>
      <c r="F378" s="22">
        <v>42</v>
      </c>
      <c r="G378" s="16">
        <v>84</v>
      </c>
      <c r="H378" s="16"/>
      <c r="I378" s="22"/>
      <c r="J378" s="16"/>
      <c r="K378" s="16"/>
      <c r="L378" s="22"/>
      <c r="M378" s="16"/>
      <c r="N378" s="16"/>
      <c r="O378" s="16"/>
      <c r="P378" s="16"/>
      <c r="Q378" s="16"/>
      <c r="R378" s="22"/>
      <c r="S378" s="16">
        <f>C378+D378+E378+F378+G378</f>
        <v>508</v>
      </c>
    </row>
    <row r="379" spans="1:19" ht="12.75">
      <c r="A379" s="139"/>
      <c r="B379" s="92" t="s">
        <v>204</v>
      </c>
      <c r="C379" s="16">
        <f>C377-C378</f>
        <v>-23</v>
      </c>
      <c r="D379" s="16">
        <f>D377-D378</f>
        <v>-89</v>
      </c>
      <c r="E379" s="16">
        <f>E377-E378</f>
        <v>-102</v>
      </c>
      <c r="F379" s="22">
        <f>F377-F378</f>
        <v>-23</v>
      </c>
      <c r="G379" s="16">
        <f>G377-G378</f>
        <v>-49</v>
      </c>
      <c r="H379" s="16"/>
      <c r="I379" s="22"/>
      <c r="J379" s="16"/>
      <c r="K379" s="16"/>
      <c r="L379" s="22"/>
      <c r="M379" s="16"/>
      <c r="N379" s="16"/>
      <c r="O379" s="16"/>
      <c r="P379" s="16"/>
      <c r="Q379" s="16"/>
      <c r="R379" s="22"/>
      <c r="S379" s="16">
        <f>S377-S378</f>
        <v>-286</v>
      </c>
    </row>
    <row r="380" spans="1:19" ht="13.5" thickBot="1">
      <c r="A380" s="138"/>
      <c r="B380" s="93" t="s">
        <v>5</v>
      </c>
      <c r="C380" s="19">
        <f>C379/C378</f>
        <v>-0.46</v>
      </c>
      <c r="D380" s="19">
        <f>D379/D378</f>
        <v>-0.7007874015748031</v>
      </c>
      <c r="E380" s="19">
        <f>E379/E378</f>
        <v>-0.4975609756097561</v>
      </c>
      <c r="F380" s="31">
        <f>F379/F378</f>
        <v>-0.5476190476190477</v>
      </c>
      <c r="G380" s="19">
        <f>G379/G378</f>
        <v>-0.5833333333333334</v>
      </c>
      <c r="H380" s="19"/>
      <c r="I380" s="31"/>
      <c r="J380" s="19"/>
      <c r="K380" s="19"/>
      <c r="L380" s="31"/>
      <c r="M380" s="19"/>
      <c r="N380" s="19"/>
      <c r="O380" s="19"/>
      <c r="P380" s="19"/>
      <c r="Q380" s="19"/>
      <c r="R380" s="31"/>
      <c r="S380" s="19">
        <f>S379/S378</f>
        <v>-0.562992125984252</v>
      </c>
    </row>
    <row r="381" spans="1:19" ht="12.75">
      <c r="A381" s="139"/>
      <c r="B381" s="91">
        <v>2015</v>
      </c>
      <c r="C381" s="16">
        <v>49</v>
      </c>
      <c r="D381" s="16">
        <v>223</v>
      </c>
      <c r="E381" s="16">
        <v>219</v>
      </c>
      <c r="F381" s="22">
        <v>60</v>
      </c>
      <c r="G381" s="16">
        <v>151</v>
      </c>
      <c r="H381" s="16"/>
      <c r="I381" s="22"/>
      <c r="J381" s="16"/>
      <c r="K381" s="16"/>
      <c r="L381" s="22"/>
      <c r="M381" s="16"/>
      <c r="N381" s="16"/>
      <c r="O381" s="16"/>
      <c r="P381" s="16"/>
      <c r="Q381" s="16"/>
      <c r="R381" s="22"/>
      <c r="S381" s="16">
        <f>C381+D381+E381+F381+G381</f>
        <v>702</v>
      </c>
    </row>
    <row r="382" spans="1:19" ht="12.75">
      <c r="A382" s="137" t="s">
        <v>278</v>
      </c>
      <c r="B382" s="91">
        <v>2014</v>
      </c>
      <c r="C382" s="16">
        <v>98</v>
      </c>
      <c r="D382" s="16">
        <v>294</v>
      </c>
      <c r="E382" s="16">
        <v>341</v>
      </c>
      <c r="F382" s="22">
        <v>86</v>
      </c>
      <c r="G382" s="16">
        <v>148</v>
      </c>
      <c r="H382" s="16"/>
      <c r="I382" s="22"/>
      <c r="J382" s="16"/>
      <c r="K382" s="16"/>
      <c r="L382" s="22"/>
      <c r="M382" s="16"/>
      <c r="N382" s="16"/>
      <c r="O382" s="16"/>
      <c r="P382" s="16"/>
      <c r="Q382" s="16"/>
      <c r="R382" s="22"/>
      <c r="S382" s="16">
        <f>C382+D382+E382+F382+G382</f>
        <v>967</v>
      </c>
    </row>
    <row r="383" spans="1:19" ht="12.75">
      <c r="A383" s="137" t="s">
        <v>279</v>
      </c>
      <c r="B383" s="92" t="s">
        <v>204</v>
      </c>
      <c r="C383" s="16">
        <f>C381-C382</f>
        <v>-49</v>
      </c>
      <c r="D383" s="16">
        <f>D381-D382</f>
        <v>-71</v>
      </c>
      <c r="E383" s="16">
        <f>E381-E382</f>
        <v>-122</v>
      </c>
      <c r="F383" s="16">
        <f>F381-F382</f>
        <v>-26</v>
      </c>
      <c r="G383" s="16">
        <f>G381-G382</f>
        <v>3</v>
      </c>
      <c r="H383" s="16"/>
      <c r="I383" s="16"/>
      <c r="J383" s="16"/>
      <c r="K383" s="16"/>
      <c r="L383" s="22"/>
      <c r="M383" s="16"/>
      <c r="N383" s="16"/>
      <c r="O383" s="16"/>
      <c r="P383" s="16"/>
      <c r="Q383" s="16"/>
      <c r="R383" s="22"/>
      <c r="S383" s="16">
        <f>S381-S382</f>
        <v>-265</v>
      </c>
    </row>
    <row r="384" spans="1:19" ht="13.5" thickBot="1">
      <c r="A384" s="138"/>
      <c r="B384" s="93" t="s">
        <v>5</v>
      </c>
      <c r="C384" s="19">
        <f>C383/C382</f>
        <v>-0.5</v>
      </c>
      <c r="D384" s="19">
        <f>D383/D382</f>
        <v>-0.24149659863945577</v>
      </c>
      <c r="E384" s="19">
        <f>E383/E382</f>
        <v>-0.35777126099706746</v>
      </c>
      <c r="F384" s="19">
        <f>F383/F382</f>
        <v>-0.3023255813953488</v>
      </c>
      <c r="G384" s="19">
        <f>G383/G382</f>
        <v>0.02027027027027027</v>
      </c>
      <c r="H384" s="19"/>
      <c r="I384" s="31"/>
      <c r="J384" s="19"/>
      <c r="K384" s="19"/>
      <c r="L384" s="31"/>
      <c r="M384" s="19"/>
      <c r="N384" s="19"/>
      <c r="O384" s="19"/>
      <c r="P384" s="19"/>
      <c r="Q384" s="19"/>
      <c r="R384" s="31"/>
      <c r="S384" s="19">
        <f>S383/S382</f>
        <v>-0.27404343329886244</v>
      </c>
    </row>
    <row r="385" spans="1:19" ht="12.75">
      <c r="A385" s="139"/>
      <c r="B385" s="91">
        <v>2015</v>
      </c>
      <c r="C385" s="16">
        <v>3</v>
      </c>
      <c r="D385" s="48">
        <v>53</v>
      </c>
      <c r="E385" s="48">
        <v>12</v>
      </c>
      <c r="F385" s="22">
        <v>0</v>
      </c>
      <c r="G385" s="16">
        <v>10</v>
      </c>
      <c r="H385" s="16"/>
      <c r="I385" s="22"/>
      <c r="J385" s="16"/>
      <c r="K385" s="16"/>
      <c r="L385" s="22"/>
      <c r="M385" s="16"/>
      <c r="N385" s="16"/>
      <c r="O385" s="16"/>
      <c r="P385" s="16"/>
      <c r="Q385" s="16"/>
      <c r="R385" s="22"/>
      <c r="S385" s="16">
        <f>C385+D385+E385+F385+G385</f>
        <v>78</v>
      </c>
    </row>
    <row r="386" spans="1:19" ht="12.75">
      <c r="A386" s="137" t="s">
        <v>280</v>
      </c>
      <c r="B386" s="91">
        <v>2014</v>
      </c>
      <c r="C386" s="16">
        <v>3</v>
      </c>
      <c r="D386" s="16">
        <v>44</v>
      </c>
      <c r="E386" s="16">
        <v>15</v>
      </c>
      <c r="F386" s="22">
        <v>1</v>
      </c>
      <c r="G386" s="16">
        <v>12</v>
      </c>
      <c r="H386" s="16"/>
      <c r="I386" s="22"/>
      <c r="J386" s="16"/>
      <c r="K386" s="16"/>
      <c r="L386" s="22"/>
      <c r="M386" s="16"/>
      <c r="N386" s="16"/>
      <c r="O386" s="16"/>
      <c r="P386" s="16"/>
      <c r="Q386" s="16"/>
      <c r="R386" s="22"/>
      <c r="S386" s="16">
        <f>C386+D386+E386+F386+G386</f>
        <v>75</v>
      </c>
    </row>
    <row r="387" spans="1:19" ht="12.75">
      <c r="A387" s="137" t="s">
        <v>281</v>
      </c>
      <c r="B387" s="92" t="s">
        <v>204</v>
      </c>
      <c r="C387" s="16">
        <f>C385-C386</f>
        <v>0</v>
      </c>
      <c r="D387" s="16">
        <f>D385-D386</f>
        <v>9</v>
      </c>
      <c r="E387" s="16">
        <f>E385-E386</f>
        <v>-3</v>
      </c>
      <c r="F387" s="22">
        <f>F385-F386</f>
        <v>-1</v>
      </c>
      <c r="G387" s="16">
        <f>G385-G386</f>
        <v>-2</v>
      </c>
      <c r="H387" s="16"/>
      <c r="I387" s="22"/>
      <c r="J387" s="16"/>
      <c r="K387" s="16"/>
      <c r="L387" s="22"/>
      <c r="M387" s="16"/>
      <c r="N387" s="16"/>
      <c r="O387" s="16"/>
      <c r="P387" s="16"/>
      <c r="Q387" s="16"/>
      <c r="R387" s="22"/>
      <c r="S387" s="16">
        <f>S385-S386</f>
        <v>3</v>
      </c>
    </row>
    <row r="388" spans="1:19" ht="13.5" thickBot="1">
      <c r="A388" s="138"/>
      <c r="B388" s="93" t="s">
        <v>5</v>
      </c>
      <c r="C388" s="33">
        <f>C387/C386</f>
        <v>0</v>
      </c>
      <c r="D388" s="19">
        <f>D387/D386</f>
        <v>0.20454545454545456</v>
      </c>
      <c r="E388" s="19">
        <f>E387/E386</f>
        <v>-0.2</v>
      </c>
      <c r="F388" s="33">
        <f>F387/F386</f>
        <v>-1</v>
      </c>
      <c r="G388" s="19">
        <f>G387/G386</f>
        <v>-0.16666666666666666</v>
      </c>
      <c r="H388" s="19"/>
      <c r="I388" s="31"/>
      <c r="J388" s="19"/>
      <c r="K388" s="19"/>
      <c r="L388" s="31"/>
      <c r="M388" s="19"/>
      <c r="N388" s="19"/>
      <c r="O388" s="19"/>
      <c r="P388" s="19"/>
      <c r="Q388" s="19"/>
      <c r="R388" s="31"/>
      <c r="S388" s="19">
        <f>S387/S386</f>
        <v>0.04</v>
      </c>
    </row>
    <row r="389" spans="1:19" ht="12.75">
      <c r="A389" s="288"/>
      <c r="B389" s="282"/>
      <c r="C389" s="284"/>
      <c r="D389" s="284"/>
      <c r="E389" s="284"/>
      <c r="F389" s="284"/>
      <c r="G389" s="284"/>
      <c r="H389" s="284"/>
      <c r="I389" s="284"/>
      <c r="J389" s="284"/>
      <c r="K389" s="284"/>
      <c r="L389" s="284"/>
      <c r="M389" s="284"/>
      <c r="N389" s="284"/>
      <c r="O389" s="284"/>
      <c r="P389" s="284"/>
      <c r="Q389" s="284"/>
      <c r="R389" s="284"/>
      <c r="S389" s="284"/>
    </row>
    <row r="390" spans="1:19" ht="13.5" thickBot="1">
      <c r="A390" s="141" t="s">
        <v>292</v>
      </c>
      <c r="B390" s="21"/>
      <c r="C390" s="21"/>
      <c r="D390" s="21"/>
      <c r="E390" s="21"/>
      <c r="F390" s="21"/>
      <c r="G390" s="21"/>
      <c r="H390" s="21"/>
      <c r="I390" s="21"/>
      <c r="J390" s="21"/>
      <c r="K390" s="21"/>
      <c r="L390" s="21"/>
      <c r="M390" s="21"/>
      <c r="N390" s="21"/>
      <c r="O390" s="21"/>
      <c r="P390" s="21"/>
      <c r="Q390" s="21"/>
      <c r="R390" s="21"/>
      <c r="S390" s="21"/>
    </row>
    <row r="391" spans="1:19" ht="21" thickBot="1">
      <c r="A391" s="133"/>
      <c r="B391" s="90"/>
      <c r="C391" s="23" t="s">
        <v>114</v>
      </c>
      <c r="D391" s="24" t="s">
        <v>115</v>
      </c>
      <c r="E391" s="26" t="s">
        <v>116</v>
      </c>
      <c r="F391" s="24" t="s">
        <v>117</v>
      </c>
      <c r="G391" s="23" t="s">
        <v>118</v>
      </c>
      <c r="H391" s="23" t="s">
        <v>119</v>
      </c>
      <c r="I391" s="26" t="s">
        <v>120</v>
      </c>
      <c r="J391" s="29"/>
      <c r="K391" s="28"/>
      <c r="L391" s="29"/>
      <c r="M391" s="28"/>
      <c r="N391" s="28"/>
      <c r="O391" s="28"/>
      <c r="P391" s="28"/>
      <c r="Q391" s="28"/>
      <c r="R391" s="29"/>
      <c r="S391" s="28" t="s">
        <v>30</v>
      </c>
    </row>
    <row r="392" spans="1:19" ht="12.75">
      <c r="A392" s="134"/>
      <c r="B392" s="91">
        <v>2015</v>
      </c>
      <c r="C392" s="16">
        <f aca="true" t="shared" si="149" ref="C392:I393">C396+C400+C408+C412+C416+C420+C424</f>
        <v>139</v>
      </c>
      <c r="D392" s="16">
        <f t="shared" si="149"/>
        <v>339</v>
      </c>
      <c r="E392" s="16">
        <f t="shared" si="149"/>
        <v>123</v>
      </c>
      <c r="F392" s="16">
        <f t="shared" si="149"/>
        <v>282</v>
      </c>
      <c r="G392" s="16">
        <f t="shared" si="149"/>
        <v>190</v>
      </c>
      <c r="H392" s="16">
        <f t="shared" si="149"/>
        <v>122</v>
      </c>
      <c r="I392" s="16">
        <f t="shared" si="149"/>
        <v>232</v>
      </c>
      <c r="J392" s="30"/>
      <c r="K392" s="16"/>
      <c r="L392" s="16"/>
      <c r="M392" s="16"/>
      <c r="N392" s="16"/>
      <c r="O392" s="16"/>
      <c r="P392" s="16"/>
      <c r="Q392" s="16"/>
      <c r="R392" s="30"/>
      <c r="S392" s="16">
        <f>S396+S400+S408+S412+S416+S420+S424</f>
        <v>1427</v>
      </c>
    </row>
    <row r="393" spans="1:19" ht="12.75">
      <c r="A393" s="142" t="s">
        <v>40</v>
      </c>
      <c r="B393" s="91">
        <v>2014</v>
      </c>
      <c r="C393" s="16">
        <f t="shared" si="149"/>
        <v>235</v>
      </c>
      <c r="D393" s="16">
        <f t="shared" si="149"/>
        <v>423</v>
      </c>
      <c r="E393" s="16">
        <f t="shared" si="149"/>
        <v>144</v>
      </c>
      <c r="F393" s="16">
        <f t="shared" si="149"/>
        <v>498</v>
      </c>
      <c r="G393" s="16">
        <f t="shared" si="149"/>
        <v>188</v>
      </c>
      <c r="H393" s="16">
        <f t="shared" si="149"/>
        <v>127</v>
      </c>
      <c r="I393" s="16">
        <f t="shared" si="149"/>
        <v>338</v>
      </c>
      <c r="J393" s="30"/>
      <c r="K393" s="16"/>
      <c r="L393" s="16"/>
      <c r="M393" s="16"/>
      <c r="N393" s="16"/>
      <c r="O393" s="16"/>
      <c r="P393" s="16"/>
      <c r="Q393" s="16"/>
      <c r="R393" s="30"/>
      <c r="S393" s="16">
        <f>S397+S401+S409+S413+S417+S421+S425</f>
        <v>1953</v>
      </c>
    </row>
    <row r="394" spans="1:19" ht="12.75">
      <c r="A394" s="134"/>
      <c r="B394" s="92" t="s">
        <v>204</v>
      </c>
      <c r="C394" s="16">
        <f aca="true" t="shared" si="150" ref="C394:I394">C392-C393</f>
        <v>-96</v>
      </c>
      <c r="D394" s="22">
        <f t="shared" si="150"/>
        <v>-84</v>
      </c>
      <c r="E394" s="16">
        <f t="shared" si="150"/>
        <v>-21</v>
      </c>
      <c r="F394" s="22">
        <f t="shared" si="150"/>
        <v>-216</v>
      </c>
      <c r="G394" s="16">
        <f t="shared" si="150"/>
        <v>2</v>
      </c>
      <c r="H394" s="16">
        <f t="shared" si="150"/>
        <v>-5</v>
      </c>
      <c r="I394" s="16">
        <f t="shared" si="150"/>
        <v>-106</v>
      </c>
      <c r="J394" s="22"/>
      <c r="K394" s="16"/>
      <c r="L394" s="22"/>
      <c r="M394" s="16"/>
      <c r="N394" s="16"/>
      <c r="O394" s="16"/>
      <c r="P394" s="16"/>
      <c r="Q394" s="16"/>
      <c r="R394" s="22"/>
      <c r="S394" s="16">
        <f>S392-S393</f>
        <v>-526</v>
      </c>
    </row>
    <row r="395" spans="1:19" ht="13.5" thickBot="1">
      <c r="A395" s="136"/>
      <c r="B395" s="93" t="s">
        <v>5</v>
      </c>
      <c r="C395" s="19">
        <f aca="true" t="shared" si="151" ref="C395:I395">C394/C393</f>
        <v>-0.4085106382978723</v>
      </c>
      <c r="D395" s="31">
        <f t="shared" si="151"/>
        <v>-0.19858156028368795</v>
      </c>
      <c r="E395" s="19">
        <f t="shared" si="151"/>
        <v>-0.14583333333333334</v>
      </c>
      <c r="F395" s="31">
        <f t="shared" si="151"/>
        <v>-0.43373493975903615</v>
      </c>
      <c r="G395" s="19">
        <f t="shared" si="151"/>
        <v>0.010638297872340425</v>
      </c>
      <c r="H395" s="19">
        <f t="shared" si="151"/>
        <v>-0.03937007874015748</v>
      </c>
      <c r="I395" s="19">
        <f t="shared" si="151"/>
        <v>-0.3136094674556213</v>
      </c>
      <c r="J395" s="31"/>
      <c r="K395" s="19"/>
      <c r="L395" s="31"/>
      <c r="M395" s="19"/>
      <c r="N395" s="19"/>
      <c r="O395" s="19"/>
      <c r="P395" s="19"/>
      <c r="Q395" s="19"/>
      <c r="R395" s="31"/>
      <c r="S395" s="19">
        <f>S394/S393</f>
        <v>-0.26932923707117257</v>
      </c>
    </row>
    <row r="396" spans="1:19" ht="12.75">
      <c r="A396" s="134"/>
      <c r="B396" s="91">
        <v>2015</v>
      </c>
      <c r="C396" s="16">
        <v>0</v>
      </c>
      <c r="D396" s="22">
        <v>2</v>
      </c>
      <c r="E396" s="16">
        <v>0</v>
      </c>
      <c r="F396" s="22">
        <v>0</v>
      </c>
      <c r="G396" s="16">
        <v>4</v>
      </c>
      <c r="H396" s="16">
        <v>0</v>
      </c>
      <c r="I396" s="16">
        <v>1</v>
      </c>
      <c r="J396" s="22"/>
      <c r="K396" s="16"/>
      <c r="L396" s="22"/>
      <c r="M396" s="16"/>
      <c r="N396" s="16"/>
      <c r="O396" s="16"/>
      <c r="P396" s="16"/>
      <c r="Q396" s="16"/>
      <c r="R396" s="22"/>
      <c r="S396" s="16">
        <f>C396+D396+E396+F396+G396+H396+I396</f>
        <v>7</v>
      </c>
    </row>
    <row r="397" spans="1:19" ht="12.75">
      <c r="A397" s="137" t="s">
        <v>271</v>
      </c>
      <c r="B397" s="91">
        <v>2014</v>
      </c>
      <c r="C397" s="16">
        <v>1</v>
      </c>
      <c r="D397" s="22">
        <v>4</v>
      </c>
      <c r="E397" s="16">
        <v>1</v>
      </c>
      <c r="F397" s="22">
        <v>2</v>
      </c>
      <c r="G397" s="16">
        <v>1</v>
      </c>
      <c r="H397" s="16">
        <v>0</v>
      </c>
      <c r="I397" s="16">
        <v>2</v>
      </c>
      <c r="J397" s="22"/>
      <c r="K397" s="16"/>
      <c r="L397" s="22"/>
      <c r="M397" s="16"/>
      <c r="N397" s="16"/>
      <c r="O397" s="16"/>
      <c r="P397" s="16"/>
      <c r="Q397" s="16"/>
      <c r="R397" s="22"/>
      <c r="S397" s="16">
        <f>C397+D397+E397+F397+G397+H397+I397</f>
        <v>11</v>
      </c>
    </row>
    <row r="398" spans="1:19" ht="12.75">
      <c r="A398" s="137" t="s">
        <v>272</v>
      </c>
      <c r="B398" s="92" t="s">
        <v>204</v>
      </c>
      <c r="C398" s="16">
        <f aca="true" t="shared" si="152" ref="C398:I398">C396-C397</f>
        <v>-1</v>
      </c>
      <c r="D398" s="22">
        <f t="shared" si="152"/>
        <v>-2</v>
      </c>
      <c r="E398" s="16">
        <f t="shared" si="152"/>
        <v>-1</v>
      </c>
      <c r="F398" s="22">
        <f t="shared" si="152"/>
        <v>-2</v>
      </c>
      <c r="G398" s="16">
        <f t="shared" si="152"/>
        <v>3</v>
      </c>
      <c r="H398" s="16">
        <f t="shared" si="152"/>
        <v>0</v>
      </c>
      <c r="I398" s="16">
        <f t="shared" si="152"/>
        <v>-1</v>
      </c>
      <c r="J398" s="22"/>
      <c r="K398" s="16"/>
      <c r="L398" s="22"/>
      <c r="M398" s="16"/>
      <c r="N398" s="16"/>
      <c r="O398" s="16"/>
      <c r="P398" s="16"/>
      <c r="Q398" s="16"/>
      <c r="R398" s="22"/>
      <c r="S398" s="16">
        <f>S396-S397</f>
        <v>-4</v>
      </c>
    </row>
    <row r="399" spans="1:19" ht="13.5" thickBot="1">
      <c r="A399" s="138"/>
      <c r="B399" s="93" t="s">
        <v>5</v>
      </c>
      <c r="C399" s="19">
        <f aca="true" t="shared" si="153" ref="C399:I399">C398/C397</f>
        <v>-1</v>
      </c>
      <c r="D399" s="19">
        <f t="shared" si="153"/>
        <v>-0.5</v>
      </c>
      <c r="E399" s="19">
        <f t="shared" si="153"/>
        <v>-1</v>
      </c>
      <c r="F399" s="19">
        <f t="shared" si="153"/>
        <v>-1</v>
      </c>
      <c r="G399" s="19">
        <f t="shared" si="153"/>
        <v>3</v>
      </c>
      <c r="H399" s="19">
        <v>0</v>
      </c>
      <c r="I399" s="19">
        <f t="shared" si="153"/>
        <v>-0.5</v>
      </c>
      <c r="J399" s="33"/>
      <c r="K399" s="19"/>
      <c r="L399" s="31"/>
      <c r="M399" s="19"/>
      <c r="N399" s="19"/>
      <c r="O399" s="19"/>
      <c r="P399" s="19"/>
      <c r="Q399" s="19"/>
      <c r="R399" s="31"/>
      <c r="S399" s="19">
        <f>S398/S397</f>
        <v>-0.36363636363636365</v>
      </c>
    </row>
    <row r="400" spans="1:19" ht="12.75">
      <c r="A400" s="139"/>
      <c r="B400" s="91">
        <v>2015</v>
      </c>
      <c r="C400" s="16">
        <v>0</v>
      </c>
      <c r="D400" s="22">
        <v>3</v>
      </c>
      <c r="E400" s="16">
        <v>0</v>
      </c>
      <c r="F400" s="22">
        <v>2</v>
      </c>
      <c r="G400" s="16">
        <v>0</v>
      </c>
      <c r="H400" s="16">
        <v>2</v>
      </c>
      <c r="I400" s="16">
        <v>0</v>
      </c>
      <c r="J400" s="22"/>
      <c r="K400" s="16"/>
      <c r="L400" s="22"/>
      <c r="M400" s="16"/>
      <c r="N400" s="16"/>
      <c r="O400" s="16"/>
      <c r="P400" s="16"/>
      <c r="Q400" s="16"/>
      <c r="R400" s="22"/>
      <c r="S400" s="16">
        <f>C400+D400+E400+F400+G400+H400+I400</f>
        <v>7</v>
      </c>
    </row>
    <row r="401" spans="1:19" ht="12.75">
      <c r="A401" s="137" t="s">
        <v>273</v>
      </c>
      <c r="B401" s="91">
        <v>2014</v>
      </c>
      <c r="C401" s="16">
        <v>2</v>
      </c>
      <c r="D401" s="22">
        <v>2</v>
      </c>
      <c r="E401" s="16">
        <v>0</v>
      </c>
      <c r="F401" s="22">
        <v>0</v>
      </c>
      <c r="G401" s="16">
        <v>0</v>
      </c>
      <c r="H401" s="16">
        <v>0</v>
      </c>
      <c r="I401" s="16">
        <v>3</v>
      </c>
      <c r="J401" s="22"/>
      <c r="K401" s="16"/>
      <c r="L401" s="22"/>
      <c r="M401" s="16"/>
      <c r="N401" s="16"/>
      <c r="O401" s="16"/>
      <c r="P401" s="16"/>
      <c r="Q401" s="16"/>
      <c r="R401" s="22"/>
      <c r="S401" s="16">
        <f>C401+D401+E401+F401+G401+H401+I401</f>
        <v>7</v>
      </c>
    </row>
    <row r="402" spans="1:19" ht="12.75">
      <c r="A402" s="137" t="s">
        <v>274</v>
      </c>
      <c r="B402" s="92" t="s">
        <v>204</v>
      </c>
      <c r="C402" s="16">
        <f aca="true" t="shared" si="154" ref="C402:I402">C400-C401</f>
        <v>-2</v>
      </c>
      <c r="D402" s="22">
        <f t="shared" si="154"/>
        <v>1</v>
      </c>
      <c r="E402" s="16">
        <f t="shared" si="154"/>
        <v>0</v>
      </c>
      <c r="F402" s="22">
        <f t="shared" si="154"/>
        <v>2</v>
      </c>
      <c r="G402" s="16">
        <f t="shared" si="154"/>
        <v>0</v>
      </c>
      <c r="H402" s="16">
        <f t="shared" si="154"/>
        <v>2</v>
      </c>
      <c r="I402" s="16">
        <f t="shared" si="154"/>
        <v>-3</v>
      </c>
      <c r="J402" s="22"/>
      <c r="K402" s="16"/>
      <c r="L402" s="22"/>
      <c r="M402" s="16"/>
      <c r="N402" s="16"/>
      <c r="O402" s="16"/>
      <c r="P402" s="16"/>
      <c r="Q402" s="16"/>
      <c r="R402" s="22"/>
      <c r="S402" s="16">
        <f>S400-S401</f>
        <v>0</v>
      </c>
    </row>
    <row r="403" spans="1:19" ht="13.5" thickBot="1">
      <c r="A403" s="138"/>
      <c r="B403" s="93" t="s">
        <v>5</v>
      </c>
      <c r="C403" s="19">
        <f aca="true" t="shared" si="155" ref="C403:I403">C402/C401</f>
        <v>-1</v>
      </c>
      <c r="D403" s="19">
        <f t="shared" si="155"/>
        <v>0.5</v>
      </c>
      <c r="E403" s="19">
        <v>0</v>
      </c>
      <c r="F403" s="19">
        <v>0</v>
      </c>
      <c r="G403" s="19">
        <v>0</v>
      </c>
      <c r="H403" s="19">
        <v>0</v>
      </c>
      <c r="I403" s="19">
        <f t="shared" si="155"/>
        <v>-1</v>
      </c>
      <c r="J403" s="31"/>
      <c r="K403" s="19"/>
      <c r="L403" s="31"/>
      <c r="M403" s="19"/>
      <c r="N403" s="19"/>
      <c r="O403" s="19"/>
      <c r="P403" s="19"/>
      <c r="Q403" s="19"/>
      <c r="R403" s="31"/>
      <c r="S403" s="19">
        <f>S402/S401</f>
        <v>0</v>
      </c>
    </row>
    <row r="404" spans="1:19" ht="12.75">
      <c r="A404" s="139"/>
      <c r="B404" s="91">
        <v>2015</v>
      </c>
      <c r="C404" s="16">
        <v>0</v>
      </c>
      <c r="D404" s="22">
        <v>0</v>
      </c>
      <c r="E404" s="16">
        <v>0</v>
      </c>
      <c r="F404" s="22">
        <v>0</v>
      </c>
      <c r="G404" s="16">
        <v>0</v>
      </c>
      <c r="H404" s="16">
        <v>0</v>
      </c>
      <c r="I404" s="16">
        <v>0</v>
      </c>
      <c r="J404" s="22"/>
      <c r="K404" s="16"/>
      <c r="L404" s="22"/>
      <c r="M404" s="16"/>
      <c r="N404" s="16"/>
      <c r="O404" s="16"/>
      <c r="P404" s="16"/>
      <c r="Q404" s="16"/>
      <c r="R404" s="22"/>
      <c r="S404" s="16">
        <f>C404+D404+E404+F404+G404+H404+I404</f>
        <v>0</v>
      </c>
    </row>
    <row r="405" spans="1:19" ht="12.75">
      <c r="A405" s="287" t="s">
        <v>333</v>
      </c>
      <c r="B405" s="91">
        <v>2014</v>
      </c>
      <c r="C405" s="16">
        <v>0</v>
      </c>
      <c r="D405" s="22">
        <v>0</v>
      </c>
      <c r="E405" s="16">
        <v>0</v>
      </c>
      <c r="F405" s="16">
        <v>0</v>
      </c>
      <c r="G405" s="16">
        <v>0</v>
      </c>
      <c r="H405" s="16">
        <v>0</v>
      </c>
      <c r="I405" s="16">
        <v>0</v>
      </c>
      <c r="J405" s="30"/>
      <c r="K405" s="16"/>
      <c r="L405" s="22"/>
      <c r="M405" s="16"/>
      <c r="N405" s="16"/>
      <c r="O405" s="16"/>
      <c r="P405" s="16"/>
      <c r="Q405" s="16"/>
      <c r="R405" s="22"/>
      <c r="S405" s="16">
        <f>C405+D405+E405+F405+G405+H405+I405</f>
        <v>0</v>
      </c>
    </row>
    <row r="406" spans="1:19" ht="12.75">
      <c r="A406" s="287" t="s">
        <v>334</v>
      </c>
      <c r="B406" s="92" t="s">
        <v>204</v>
      </c>
      <c r="C406" s="16">
        <f aca="true" t="shared" si="156" ref="C406:I406">C404-C405</f>
        <v>0</v>
      </c>
      <c r="D406" s="22">
        <f t="shared" si="156"/>
        <v>0</v>
      </c>
      <c r="E406" s="16">
        <f t="shared" si="156"/>
        <v>0</v>
      </c>
      <c r="F406" s="16">
        <f t="shared" si="156"/>
        <v>0</v>
      </c>
      <c r="G406" s="16">
        <f t="shared" si="156"/>
        <v>0</v>
      </c>
      <c r="H406" s="16">
        <f t="shared" si="156"/>
        <v>0</v>
      </c>
      <c r="I406" s="16">
        <f t="shared" si="156"/>
        <v>0</v>
      </c>
      <c r="J406" s="30"/>
      <c r="K406" s="16"/>
      <c r="L406" s="22"/>
      <c r="M406" s="16"/>
      <c r="N406" s="16"/>
      <c r="O406" s="16"/>
      <c r="P406" s="16"/>
      <c r="Q406" s="16"/>
      <c r="R406" s="22"/>
      <c r="S406" s="16">
        <f>S404-S405</f>
        <v>0</v>
      </c>
    </row>
    <row r="407" spans="1:19" ht="13.5" thickBot="1">
      <c r="A407" s="138"/>
      <c r="B407" s="93" t="s">
        <v>5</v>
      </c>
      <c r="C407" s="19">
        <v>0</v>
      </c>
      <c r="D407" s="33">
        <v>0</v>
      </c>
      <c r="E407" s="33">
        <v>0</v>
      </c>
      <c r="F407" s="33">
        <v>0</v>
      </c>
      <c r="G407" s="33">
        <v>0</v>
      </c>
      <c r="H407" s="31">
        <v>0</v>
      </c>
      <c r="I407" s="19">
        <v>0</v>
      </c>
      <c r="J407" s="31"/>
      <c r="K407" s="19"/>
      <c r="L407" s="31"/>
      <c r="M407" s="19"/>
      <c r="N407" s="19"/>
      <c r="O407" s="19"/>
      <c r="P407" s="19"/>
      <c r="Q407" s="19"/>
      <c r="R407" s="31"/>
      <c r="S407" s="19">
        <v>0</v>
      </c>
    </row>
    <row r="408" spans="1:19" ht="12.75">
      <c r="A408" s="139"/>
      <c r="B408" s="91">
        <v>2015</v>
      </c>
      <c r="C408" s="16">
        <v>9</v>
      </c>
      <c r="D408" s="22">
        <v>30</v>
      </c>
      <c r="E408" s="16">
        <v>10</v>
      </c>
      <c r="F408" s="22">
        <v>17</v>
      </c>
      <c r="G408" s="16">
        <v>6</v>
      </c>
      <c r="H408" s="16">
        <v>4</v>
      </c>
      <c r="I408" s="16">
        <v>8</v>
      </c>
      <c r="J408" s="22"/>
      <c r="K408" s="16"/>
      <c r="L408" s="22"/>
      <c r="M408" s="16"/>
      <c r="N408" s="16"/>
      <c r="O408" s="16"/>
      <c r="P408" s="16"/>
      <c r="Q408" s="16"/>
      <c r="R408" s="22"/>
      <c r="S408" s="16">
        <f>C408+D408+E408+F408+G408+H408+I408</f>
        <v>84</v>
      </c>
    </row>
    <row r="409" spans="1:19" ht="12.75">
      <c r="A409" s="137" t="s">
        <v>144</v>
      </c>
      <c r="B409" s="91">
        <v>2014</v>
      </c>
      <c r="C409" s="16">
        <v>12</v>
      </c>
      <c r="D409" s="22">
        <v>19</v>
      </c>
      <c r="E409" s="16">
        <v>2</v>
      </c>
      <c r="F409" s="16">
        <v>6</v>
      </c>
      <c r="G409" s="16">
        <v>3</v>
      </c>
      <c r="H409" s="16">
        <v>1</v>
      </c>
      <c r="I409" s="16">
        <v>13</v>
      </c>
      <c r="J409" s="30"/>
      <c r="K409" s="16"/>
      <c r="L409" s="22"/>
      <c r="M409" s="16"/>
      <c r="N409" s="16"/>
      <c r="O409" s="16"/>
      <c r="P409" s="16"/>
      <c r="Q409" s="16"/>
      <c r="R409" s="22"/>
      <c r="S409" s="16">
        <f>C409+D409+E409+F409+G409+H409+I409</f>
        <v>56</v>
      </c>
    </row>
    <row r="410" spans="1:19" ht="12.75">
      <c r="A410" s="139"/>
      <c r="B410" s="92" t="s">
        <v>204</v>
      </c>
      <c r="C410" s="16">
        <f aca="true" t="shared" si="157" ref="C410:I410">C408-C409</f>
        <v>-3</v>
      </c>
      <c r="D410" s="22">
        <f t="shared" si="157"/>
        <v>11</v>
      </c>
      <c r="E410" s="16">
        <f t="shared" si="157"/>
        <v>8</v>
      </c>
      <c r="F410" s="16">
        <f t="shared" si="157"/>
        <v>11</v>
      </c>
      <c r="G410" s="16">
        <f t="shared" si="157"/>
        <v>3</v>
      </c>
      <c r="H410" s="16">
        <f t="shared" si="157"/>
        <v>3</v>
      </c>
      <c r="I410" s="16">
        <f t="shared" si="157"/>
        <v>-5</v>
      </c>
      <c r="J410" s="30"/>
      <c r="K410" s="16"/>
      <c r="L410" s="22"/>
      <c r="M410" s="16"/>
      <c r="N410" s="16"/>
      <c r="O410" s="16"/>
      <c r="P410" s="16"/>
      <c r="Q410" s="16"/>
      <c r="R410" s="22"/>
      <c r="S410" s="16">
        <f>S408-S409</f>
        <v>28</v>
      </c>
    </row>
    <row r="411" spans="1:19" ht="13.5" thickBot="1">
      <c r="A411" s="138"/>
      <c r="B411" s="93" t="s">
        <v>5</v>
      </c>
      <c r="C411" s="19">
        <f aca="true" t="shared" si="158" ref="C411:I411">C410/C409</f>
        <v>-0.25</v>
      </c>
      <c r="D411" s="33">
        <f t="shared" si="158"/>
        <v>0.5789473684210527</v>
      </c>
      <c r="E411" s="33">
        <f t="shared" si="158"/>
        <v>4</v>
      </c>
      <c r="F411" s="33">
        <f t="shared" si="158"/>
        <v>1.8333333333333333</v>
      </c>
      <c r="G411" s="19">
        <f t="shared" si="158"/>
        <v>1</v>
      </c>
      <c r="H411" s="31">
        <f t="shared" si="158"/>
        <v>3</v>
      </c>
      <c r="I411" s="19">
        <f t="shared" si="158"/>
        <v>-0.38461538461538464</v>
      </c>
      <c r="J411" s="31"/>
      <c r="K411" s="19"/>
      <c r="L411" s="31"/>
      <c r="M411" s="19"/>
      <c r="N411" s="19"/>
      <c r="O411" s="19"/>
      <c r="P411" s="19"/>
      <c r="Q411" s="19"/>
      <c r="R411" s="31"/>
      <c r="S411" s="19">
        <f>S410/S409</f>
        <v>0.5</v>
      </c>
    </row>
    <row r="412" spans="1:19" ht="12.75">
      <c r="A412" s="139"/>
      <c r="B412" s="91">
        <v>2015</v>
      </c>
      <c r="C412" s="16">
        <v>16</v>
      </c>
      <c r="D412" s="22">
        <v>23</v>
      </c>
      <c r="E412" s="16">
        <v>14</v>
      </c>
      <c r="F412" s="22">
        <v>7</v>
      </c>
      <c r="G412" s="16">
        <v>7</v>
      </c>
      <c r="H412" s="16">
        <v>9</v>
      </c>
      <c r="I412" s="16">
        <v>7</v>
      </c>
      <c r="J412" s="22"/>
      <c r="K412" s="16"/>
      <c r="L412" s="22"/>
      <c r="M412" s="16"/>
      <c r="N412" s="16"/>
      <c r="O412" s="16"/>
      <c r="P412" s="16"/>
      <c r="Q412" s="16"/>
      <c r="R412" s="22"/>
      <c r="S412" s="16">
        <f>C412+D412+E412+F412+G412+H412+I412</f>
        <v>83</v>
      </c>
    </row>
    <row r="413" spans="1:19" ht="12.75">
      <c r="A413" s="137" t="s">
        <v>275</v>
      </c>
      <c r="B413" s="91">
        <v>2014</v>
      </c>
      <c r="C413" s="16">
        <v>5</v>
      </c>
      <c r="D413" s="22">
        <v>14</v>
      </c>
      <c r="E413" s="16">
        <v>4</v>
      </c>
      <c r="F413" s="22">
        <v>17</v>
      </c>
      <c r="G413" s="16">
        <v>6</v>
      </c>
      <c r="H413" s="16">
        <v>4</v>
      </c>
      <c r="I413" s="16">
        <v>15</v>
      </c>
      <c r="J413" s="22"/>
      <c r="K413" s="16"/>
      <c r="L413" s="22"/>
      <c r="M413" s="16"/>
      <c r="N413" s="16"/>
      <c r="O413" s="16"/>
      <c r="P413" s="16"/>
      <c r="Q413" s="16"/>
      <c r="R413" s="22"/>
      <c r="S413" s="16">
        <f>C413+D413+E413+F413+G413+H413+I413</f>
        <v>65</v>
      </c>
    </row>
    <row r="414" spans="1:19" ht="12.75">
      <c r="A414" s="137" t="s">
        <v>276</v>
      </c>
      <c r="B414" s="92" t="s">
        <v>204</v>
      </c>
      <c r="C414" s="16">
        <f aca="true" t="shared" si="159" ref="C414:I414">C412-C413</f>
        <v>11</v>
      </c>
      <c r="D414" s="22">
        <f t="shared" si="159"/>
        <v>9</v>
      </c>
      <c r="E414" s="16">
        <f t="shared" si="159"/>
        <v>10</v>
      </c>
      <c r="F414" s="22">
        <f t="shared" si="159"/>
        <v>-10</v>
      </c>
      <c r="G414" s="16">
        <f t="shared" si="159"/>
        <v>1</v>
      </c>
      <c r="H414" s="16">
        <f t="shared" si="159"/>
        <v>5</v>
      </c>
      <c r="I414" s="16">
        <f t="shared" si="159"/>
        <v>-8</v>
      </c>
      <c r="J414" s="22"/>
      <c r="K414" s="16"/>
      <c r="L414" s="22"/>
      <c r="M414" s="16"/>
      <c r="N414" s="16"/>
      <c r="O414" s="16"/>
      <c r="P414" s="16"/>
      <c r="Q414" s="16"/>
      <c r="R414" s="22"/>
      <c r="S414" s="16">
        <f>S412-S413</f>
        <v>18</v>
      </c>
    </row>
    <row r="415" spans="1:19" ht="13.5" thickBot="1">
      <c r="A415" s="138"/>
      <c r="B415" s="93" t="s">
        <v>5</v>
      </c>
      <c r="C415" s="19">
        <f aca="true" t="shared" si="160" ref="C415:I415">C414/C413</f>
        <v>2.2</v>
      </c>
      <c r="D415" s="19">
        <f t="shared" si="160"/>
        <v>0.6428571428571429</v>
      </c>
      <c r="E415" s="19">
        <f t="shared" si="160"/>
        <v>2.5</v>
      </c>
      <c r="F415" s="19">
        <f t="shared" si="160"/>
        <v>-0.5882352941176471</v>
      </c>
      <c r="G415" s="19">
        <f t="shared" si="160"/>
        <v>0.16666666666666666</v>
      </c>
      <c r="H415" s="19">
        <f t="shared" si="160"/>
        <v>1.25</v>
      </c>
      <c r="I415" s="19">
        <f t="shared" si="160"/>
        <v>-0.5333333333333333</v>
      </c>
      <c r="J415" s="31"/>
      <c r="K415" s="19"/>
      <c r="L415" s="31"/>
      <c r="M415" s="19"/>
      <c r="N415" s="19"/>
      <c r="O415" s="19"/>
      <c r="P415" s="19"/>
      <c r="Q415" s="19"/>
      <c r="R415" s="31"/>
      <c r="S415" s="19">
        <f>S414/S413</f>
        <v>0.27692307692307694</v>
      </c>
    </row>
    <row r="416" spans="1:19" ht="12.75">
      <c r="A416" s="139"/>
      <c r="B416" s="91">
        <v>2015</v>
      </c>
      <c r="C416" s="16">
        <v>47</v>
      </c>
      <c r="D416" s="22">
        <v>89</v>
      </c>
      <c r="E416" s="16">
        <v>50</v>
      </c>
      <c r="F416" s="22">
        <v>85</v>
      </c>
      <c r="G416" s="16">
        <v>87</v>
      </c>
      <c r="H416" s="16">
        <v>39</v>
      </c>
      <c r="I416" s="16">
        <v>85</v>
      </c>
      <c r="J416" s="22"/>
      <c r="K416" s="16"/>
      <c r="L416" s="22"/>
      <c r="M416" s="16"/>
      <c r="N416" s="16"/>
      <c r="O416" s="16"/>
      <c r="P416" s="16"/>
      <c r="Q416" s="16"/>
      <c r="R416" s="22"/>
      <c r="S416" s="16">
        <f>C416+D416+E416+F416+G416+H416+I416</f>
        <v>482</v>
      </c>
    </row>
    <row r="417" spans="1:19" ht="12.75">
      <c r="A417" s="140" t="s">
        <v>277</v>
      </c>
      <c r="B417" s="91">
        <v>2014</v>
      </c>
      <c r="C417" s="16">
        <v>63</v>
      </c>
      <c r="D417" s="22">
        <v>138</v>
      </c>
      <c r="E417" s="16">
        <v>67</v>
      </c>
      <c r="F417" s="22">
        <v>171</v>
      </c>
      <c r="G417" s="16">
        <v>88</v>
      </c>
      <c r="H417" s="16">
        <v>45</v>
      </c>
      <c r="I417" s="16">
        <v>124</v>
      </c>
      <c r="J417" s="22"/>
      <c r="K417" s="16"/>
      <c r="L417" s="22"/>
      <c r="M417" s="16"/>
      <c r="N417" s="16"/>
      <c r="O417" s="16"/>
      <c r="P417" s="16"/>
      <c r="Q417" s="16"/>
      <c r="R417" s="22"/>
      <c r="S417" s="16">
        <f>C417+D417+E417+F417+G417+H417+I417</f>
        <v>696</v>
      </c>
    </row>
    <row r="418" spans="1:19" ht="12.75">
      <c r="A418" s="139"/>
      <c r="B418" s="92" t="s">
        <v>204</v>
      </c>
      <c r="C418" s="16">
        <f aca="true" t="shared" si="161" ref="C418:I418">C416-C417</f>
        <v>-16</v>
      </c>
      <c r="D418" s="22">
        <f t="shared" si="161"/>
        <v>-49</v>
      </c>
      <c r="E418" s="16">
        <f t="shared" si="161"/>
        <v>-17</v>
      </c>
      <c r="F418" s="22">
        <f t="shared" si="161"/>
        <v>-86</v>
      </c>
      <c r="G418" s="16">
        <f t="shared" si="161"/>
        <v>-1</v>
      </c>
      <c r="H418" s="16">
        <f t="shared" si="161"/>
        <v>-6</v>
      </c>
      <c r="I418" s="16">
        <f t="shared" si="161"/>
        <v>-39</v>
      </c>
      <c r="J418" s="22"/>
      <c r="K418" s="16"/>
      <c r="L418" s="22"/>
      <c r="M418" s="16"/>
      <c r="N418" s="16"/>
      <c r="O418" s="16"/>
      <c r="P418" s="16"/>
      <c r="Q418" s="16"/>
      <c r="R418" s="22"/>
      <c r="S418" s="16">
        <f>S416-S417</f>
        <v>-214</v>
      </c>
    </row>
    <row r="419" spans="1:19" ht="13.5" thickBot="1">
      <c r="A419" s="138"/>
      <c r="B419" s="93" t="s">
        <v>5</v>
      </c>
      <c r="C419" s="19">
        <f aca="true" t="shared" si="162" ref="C419:I419">C418/C417</f>
        <v>-0.25396825396825395</v>
      </c>
      <c r="D419" s="31">
        <f t="shared" si="162"/>
        <v>-0.35507246376811596</v>
      </c>
      <c r="E419" s="19">
        <f t="shared" si="162"/>
        <v>-0.2537313432835821</v>
      </c>
      <c r="F419" s="31">
        <f t="shared" si="162"/>
        <v>-0.5029239766081871</v>
      </c>
      <c r="G419" s="19">
        <f t="shared" si="162"/>
        <v>-0.011363636363636364</v>
      </c>
      <c r="H419" s="19">
        <f t="shared" si="162"/>
        <v>-0.13333333333333333</v>
      </c>
      <c r="I419" s="19">
        <f t="shared" si="162"/>
        <v>-0.31451612903225806</v>
      </c>
      <c r="J419" s="31"/>
      <c r="K419" s="19"/>
      <c r="L419" s="31"/>
      <c r="M419" s="19"/>
      <c r="N419" s="19"/>
      <c r="O419" s="19"/>
      <c r="P419" s="19"/>
      <c r="Q419" s="19"/>
      <c r="R419" s="31"/>
      <c r="S419" s="19">
        <f>S418/S417</f>
        <v>-0.3074712643678161</v>
      </c>
    </row>
    <row r="420" spans="1:19" ht="12.75">
      <c r="A420" s="139"/>
      <c r="B420" s="91">
        <v>2015</v>
      </c>
      <c r="C420" s="16">
        <v>63</v>
      </c>
      <c r="D420" s="22">
        <v>183</v>
      </c>
      <c r="E420" s="16">
        <v>49</v>
      </c>
      <c r="F420" s="22">
        <v>163</v>
      </c>
      <c r="G420" s="16">
        <v>82</v>
      </c>
      <c r="H420" s="16">
        <v>66</v>
      </c>
      <c r="I420" s="16">
        <v>123</v>
      </c>
      <c r="J420" s="22"/>
      <c r="K420" s="16"/>
      <c r="L420" s="22"/>
      <c r="M420" s="16"/>
      <c r="N420" s="16"/>
      <c r="O420" s="16"/>
      <c r="P420" s="16"/>
      <c r="Q420" s="16"/>
      <c r="R420" s="22"/>
      <c r="S420" s="16">
        <f>C420+D420+E420+F420+G420+H420+I420</f>
        <v>729</v>
      </c>
    </row>
    <row r="421" spans="1:19" ht="12.75">
      <c r="A421" s="137" t="s">
        <v>278</v>
      </c>
      <c r="B421" s="91">
        <v>2014</v>
      </c>
      <c r="C421" s="16">
        <v>140</v>
      </c>
      <c r="D421" s="22">
        <v>232</v>
      </c>
      <c r="E421" s="16">
        <v>68</v>
      </c>
      <c r="F421" s="22">
        <v>288</v>
      </c>
      <c r="G421" s="16">
        <v>86</v>
      </c>
      <c r="H421" s="16">
        <v>72</v>
      </c>
      <c r="I421" s="16">
        <v>173</v>
      </c>
      <c r="J421" s="22"/>
      <c r="K421" s="16"/>
      <c r="L421" s="22"/>
      <c r="M421" s="16"/>
      <c r="N421" s="16"/>
      <c r="O421" s="16"/>
      <c r="P421" s="16"/>
      <c r="Q421" s="16"/>
      <c r="R421" s="22"/>
      <c r="S421" s="16">
        <f>C421+D421+E421+F421+G421+H421+I421</f>
        <v>1059</v>
      </c>
    </row>
    <row r="422" spans="1:19" ht="12.75">
      <c r="A422" s="137" t="s">
        <v>279</v>
      </c>
      <c r="B422" s="92" t="s">
        <v>204</v>
      </c>
      <c r="C422" s="16">
        <f aca="true" t="shared" si="163" ref="C422:I422">C420-C421</f>
        <v>-77</v>
      </c>
      <c r="D422" s="22">
        <f t="shared" si="163"/>
        <v>-49</v>
      </c>
      <c r="E422" s="16">
        <f t="shared" si="163"/>
        <v>-19</v>
      </c>
      <c r="F422" s="22">
        <f t="shared" si="163"/>
        <v>-125</v>
      </c>
      <c r="G422" s="16">
        <f t="shared" si="163"/>
        <v>-4</v>
      </c>
      <c r="H422" s="16">
        <f t="shared" si="163"/>
        <v>-6</v>
      </c>
      <c r="I422" s="16">
        <f t="shared" si="163"/>
        <v>-50</v>
      </c>
      <c r="J422" s="22"/>
      <c r="K422" s="16"/>
      <c r="L422" s="22"/>
      <c r="M422" s="16"/>
      <c r="N422" s="16"/>
      <c r="O422" s="16"/>
      <c r="P422" s="16"/>
      <c r="Q422" s="16"/>
      <c r="R422" s="22"/>
      <c r="S422" s="16">
        <f>S420-S421</f>
        <v>-330</v>
      </c>
    </row>
    <row r="423" spans="1:19" ht="13.5" thickBot="1">
      <c r="A423" s="138"/>
      <c r="B423" s="93" t="s">
        <v>5</v>
      </c>
      <c r="C423" s="19">
        <f aca="true" t="shared" si="164" ref="C423:I423">C422/C421</f>
        <v>-0.55</v>
      </c>
      <c r="D423" s="31">
        <f t="shared" si="164"/>
        <v>-0.21120689655172414</v>
      </c>
      <c r="E423" s="19">
        <f t="shared" si="164"/>
        <v>-0.27941176470588236</v>
      </c>
      <c r="F423" s="31">
        <f t="shared" si="164"/>
        <v>-0.4340277777777778</v>
      </c>
      <c r="G423" s="19">
        <f t="shared" si="164"/>
        <v>-0.046511627906976744</v>
      </c>
      <c r="H423" s="19">
        <f t="shared" si="164"/>
        <v>-0.08333333333333333</v>
      </c>
      <c r="I423" s="19">
        <f t="shared" si="164"/>
        <v>-0.28901734104046245</v>
      </c>
      <c r="J423" s="31"/>
      <c r="K423" s="19"/>
      <c r="L423" s="31"/>
      <c r="M423" s="19"/>
      <c r="N423" s="19"/>
      <c r="O423" s="19"/>
      <c r="P423" s="19"/>
      <c r="Q423" s="19"/>
      <c r="R423" s="31"/>
      <c r="S423" s="19">
        <f>S422/S421</f>
        <v>-0.311614730878187</v>
      </c>
    </row>
    <row r="424" spans="1:19" ht="12.75">
      <c r="A424" s="139"/>
      <c r="B424" s="91">
        <v>2015</v>
      </c>
      <c r="C424" s="16">
        <v>4</v>
      </c>
      <c r="D424" s="22">
        <v>9</v>
      </c>
      <c r="E424" s="16">
        <v>0</v>
      </c>
      <c r="F424" s="22">
        <v>8</v>
      </c>
      <c r="G424" s="16">
        <v>4</v>
      </c>
      <c r="H424" s="16">
        <v>2</v>
      </c>
      <c r="I424" s="16">
        <v>8</v>
      </c>
      <c r="J424" s="22"/>
      <c r="K424" s="16"/>
      <c r="L424" s="22"/>
      <c r="M424" s="16"/>
      <c r="N424" s="16"/>
      <c r="O424" s="16"/>
      <c r="P424" s="16"/>
      <c r="Q424" s="16"/>
      <c r="R424" s="22"/>
      <c r="S424" s="16">
        <f>C424+D424+E424+F424+G424+H424+I424</f>
        <v>35</v>
      </c>
    </row>
    <row r="425" spans="1:19" ht="12.75">
      <c r="A425" s="137" t="s">
        <v>280</v>
      </c>
      <c r="B425" s="91">
        <v>2014</v>
      </c>
      <c r="C425" s="16">
        <v>12</v>
      </c>
      <c r="D425" s="22">
        <v>14</v>
      </c>
      <c r="E425" s="16">
        <v>2</v>
      </c>
      <c r="F425" s="22">
        <v>14</v>
      </c>
      <c r="G425" s="16">
        <v>4</v>
      </c>
      <c r="H425" s="16">
        <v>5</v>
      </c>
      <c r="I425" s="16">
        <v>8</v>
      </c>
      <c r="J425" s="22"/>
      <c r="K425" s="16"/>
      <c r="L425" s="22"/>
      <c r="M425" s="16"/>
      <c r="N425" s="16"/>
      <c r="O425" s="16"/>
      <c r="P425" s="16"/>
      <c r="Q425" s="16"/>
      <c r="R425" s="22"/>
      <c r="S425" s="16">
        <f>C425+D425+E425+F425+G425+H425+I425</f>
        <v>59</v>
      </c>
    </row>
    <row r="426" spans="1:19" ht="12.75">
      <c r="A426" s="137" t="s">
        <v>281</v>
      </c>
      <c r="B426" s="92" t="s">
        <v>204</v>
      </c>
      <c r="C426" s="16">
        <f aca="true" t="shared" si="165" ref="C426:I426">C424-C425</f>
        <v>-8</v>
      </c>
      <c r="D426" s="22">
        <f t="shared" si="165"/>
        <v>-5</v>
      </c>
      <c r="E426" s="16">
        <f t="shared" si="165"/>
        <v>-2</v>
      </c>
      <c r="F426" s="22">
        <f t="shared" si="165"/>
        <v>-6</v>
      </c>
      <c r="G426" s="16">
        <f t="shared" si="165"/>
        <v>0</v>
      </c>
      <c r="H426" s="16">
        <f t="shared" si="165"/>
        <v>-3</v>
      </c>
      <c r="I426" s="16">
        <f t="shared" si="165"/>
        <v>0</v>
      </c>
      <c r="J426" s="22"/>
      <c r="K426" s="16"/>
      <c r="L426" s="22"/>
      <c r="M426" s="16"/>
      <c r="N426" s="16"/>
      <c r="O426" s="16"/>
      <c r="P426" s="16"/>
      <c r="Q426" s="16"/>
      <c r="R426" s="22"/>
      <c r="S426" s="16">
        <f>S424-S425</f>
        <v>-24</v>
      </c>
    </row>
    <row r="427" spans="1:19" ht="13.5" thickBot="1">
      <c r="A427" s="138"/>
      <c r="B427" s="93" t="s">
        <v>5</v>
      </c>
      <c r="C427" s="33">
        <f aca="true" t="shared" si="166" ref="C427:I427">C426/C425</f>
        <v>-0.6666666666666666</v>
      </c>
      <c r="D427" s="33">
        <f t="shared" si="166"/>
        <v>-0.35714285714285715</v>
      </c>
      <c r="E427" s="19">
        <f t="shared" si="166"/>
        <v>-1</v>
      </c>
      <c r="F427" s="19">
        <f t="shared" si="166"/>
        <v>-0.42857142857142855</v>
      </c>
      <c r="G427" s="19">
        <f t="shared" si="166"/>
        <v>0</v>
      </c>
      <c r="H427" s="19">
        <f t="shared" si="166"/>
        <v>-0.6</v>
      </c>
      <c r="I427" s="19">
        <f t="shared" si="166"/>
        <v>0</v>
      </c>
      <c r="J427" s="31"/>
      <c r="K427" s="19"/>
      <c r="L427" s="31"/>
      <c r="M427" s="19"/>
      <c r="N427" s="19"/>
      <c r="O427" s="19"/>
      <c r="P427" s="19"/>
      <c r="Q427" s="19"/>
      <c r="R427" s="31"/>
      <c r="S427" s="19">
        <f>S426/S425</f>
        <v>-0.4067796610169492</v>
      </c>
    </row>
    <row r="428" spans="1:19" ht="12.75">
      <c r="A428" s="288"/>
      <c r="B428" s="282"/>
      <c r="C428" s="284"/>
      <c r="D428" s="284"/>
      <c r="E428" s="284"/>
      <c r="F428" s="284"/>
      <c r="G428" s="284"/>
      <c r="H428" s="284"/>
      <c r="I428" s="284"/>
      <c r="J428" s="284"/>
      <c r="K428" s="284"/>
      <c r="L428" s="284"/>
      <c r="M428" s="284"/>
      <c r="N428" s="284"/>
      <c r="O428" s="284"/>
      <c r="P428" s="284"/>
      <c r="Q428" s="284"/>
      <c r="R428" s="284"/>
      <c r="S428" s="284"/>
    </row>
    <row r="429" spans="1:19" ht="13.5" thickBot="1">
      <c r="A429" s="141" t="s">
        <v>293</v>
      </c>
      <c r="B429" s="21"/>
      <c r="C429" s="21"/>
      <c r="D429" s="21"/>
      <c r="E429" s="21"/>
      <c r="F429" s="21"/>
      <c r="G429" s="21"/>
      <c r="H429" s="21"/>
      <c r="I429" s="21"/>
      <c r="J429" s="21"/>
      <c r="K429" s="21"/>
      <c r="L429" s="21"/>
      <c r="M429" s="21"/>
      <c r="N429" s="21"/>
      <c r="O429" s="21"/>
      <c r="P429" s="21"/>
      <c r="Q429" s="21"/>
      <c r="R429" s="21"/>
      <c r="S429" s="21"/>
    </row>
    <row r="430" spans="1:19" ht="13.5" thickBot="1">
      <c r="A430" s="133"/>
      <c r="B430" s="90"/>
      <c r="C430" s="23" t="s">
        <v>121</v>
      </c>
      <c r="D430" s="23" t="s">
        <v>122</v>
      </c>
      <c r="E430" s="23" t="s">
        <v>123</v>
      </c>
      <c r="F430" s="24" t="s">
        <v>124</v>
      </c>
      <c r="G430" s="23" t="s">
        <v>125</v>
      </c>
      <c r="H430" s="23" t="s">
        <v>126</v>
      </c>
      <c r="I430" s="23" t="s">
        <v>127</v>
      </c>
      <c r="J430" s="29"/>
      <c r="K430" s="28"/>
      <c r="L430" s="29"/>
      <c r="M430" s="28"/>
      <c r="N430" s="28"/>
      <c r="O430" s="28"/>
      <c r="P430" s="28"/>
      <c r="Q430" s="28"/>
      <c r="R430" s="29"/>
      <c r="S430" s="28" t="s">
        <v>30</v>
      </c>
    </row>
    <row r="431" spans="1:19" ht="12.75">
      <c r="A431" s="134"/>
      <c r="B431" s="91">
        <v>2015</v>
      </c>
      <c r="C431" s="16">
        <f aca="true" t="shared" si="167" ref="C431:I432">C435+C439+C447+C451+C455+C459+C463</f>
        <v>71</v>
      </c>
      <c r="D431" s="16">
        <f t="shared" si="167"/>
        <v>68</v>
      </c>
      <c r="E431" s="16">
        <f t="shared" si="167"/>
        <v>132</v>
      </c>
      <c r="F431" s="30">
        <f t="shared" si="167"/>
        <v>26</v>
      </c>
      <c r="G431" s="16">
        <f t="shared" si="167"/>
        <v>151</v>
      </c>
      <c r="H431" s="16">
        <f t="shared" si="167"/>
        <v>35</v>
      </c>
      <c r="I431" s="16">
        <f t="shared" si="167"/>
        <v>26</v>
      </c>
      <c r="J431" s="30"/>
      <c r="K431" s="16"/>
      <c r="L431" s="16"/>
      <c r="M431" s="16"/>
      <c r="N431" s="16"/>
      <c r="O431" s="16"/>
      <c r="P431" s="16"/>
      <c r="Q431" s="16"/>
      <c r="R431" s="30"/>
      <c r="S431" s="16">
        <f>S435+S439+S447+S451+S455+S459+S463</f>
        <v>509</v>
      </c>
    </row>
    <row r="432" spans="1:19" ht="12.75">
      <c r="A432" s="142" t="s">
        <v>40</v>
      </c>
      <c r="B432" s="91">
        <v>2014</v>
      </c>
      <c r="C432" s="16">
        <f t="shared" si="167"/>
        <v>97</v>
      </c>
      <c r="D432" s="16">
        <f t="shared" si="167"/>
        <v>113</v>
      </c>
      <c r="E432" s="16">
        <f t="shared" si="167"/>
        <v>128</v>
      </c>
      <c r="F432" s="30">
        <f t="shared" si="167"/>
        <v>50</v>
      </c>
      <c r="G432" s="16">
        <f t="shared" si="167"/>
        <v>169</v>
      </c>
      <c r="H432" s="16">
        <f t="shared" si="167"/>
        <v>42</v>
      </c>
      <c r="I432" s="16">
        <f t="shared" si="167"/>
        <v>42</v>
      </c>
      <c r="J432" s="30"/>
      <c r="K432" s="16"/>
      <c r="L432" s="16"/>
      <c r="M432" s="16"/>
      <c r="N432" s="16"/>
      <c r="O432" s="16"/>
      <c r="P432" s="16"/>
      <c r="Q432" s="16"/>
      <c r="R432" s="30"/>
      <c r="S432" s="16">
        <f>S436+S440+S448+S452+S456+S460+S464</f>
        <v>641</v>
      </c>
    </row>
    <row r="433" spans="1:19" ht="12.75">
      <c r="A433" s="134"/>
      <c r="B433" s="92" t="s">
        <v>204</v>
      </c>
      <c r="C433" s="16">
        <f aca="true" t="shared" si="168" ref="C433:I433">C431-C432</f>
        <v>-26</v>
      </c>
      <c r="D433" s="16">
        <f t="shared" si="168"/>
        <v>-45</v>
      </c>
      <c r="E433" s="16">
        <f t="shared" si="168"/>
        <v>4</v>
      </c>
      <c r="F433" s="22">
        <f t="shared" si="168"/>
        <v>-24</v>
      </c>
      <c r="G433" s="16">
        <f t="shared" si="168"/>
        <v>-18</v>
      </c>
      <c r="H433" s="16">
        <f t="shared" si="168"/>
        <v>-7</v>
      </c>
      <c r="I433" s="16">
        <f t="shared" si="168"/>
        <v>-16</v>
      </c>
      <c r="J433" s="22"/>
      <c r="K433" s="16"/>
      <c r="L433" s="22"/>
      <c r="M433" s="16"/>
      <c r="N433" s="16"/>
      <c r="O433" s="16"/>
      <c r="P433" s="16"/>
      <c r="Q433" s="16"/>
      <c r="R433" s="22"/>
      <c r="S433" s="16">
        <f>S431-S432</f>
        <v>-132</v>
      </c>
    </row>
    <row r="434" spans="1:19" ht="13.5" thickBot="1">
      <c r="A434" s="136"/>
      <c r="B434" s="93" t="s">
        <v>5</v>
      </c>
      <c r="C434" s="19">
        <f aca="true" t="shared" si="169" ref="C434:I434">C433/C432</f>
        <v>-0.26804123711340205</v>
      </c>
      <c r="D434" s="19">
        <f t="shared" si="169"/>
        <v>-0.39823008849557523</v>
      </c>
      <c r="E434" s="19">
        <f t="shared" si="169"/>
        <v>0.03125</v>
      </c>
      <c r="F434" s="31">
        <f t="shared" si="169"/>
        <v>-0.48</v>
      </c>
      <c r="G434" s="19">
        <f t="shared" si="169"/>
        <v>-0.10650887573964497</v>
      </c>
      <c r="H434" s="19">
        <f t="shared" si="169"/>
        <v>-0.16666666666666666</v>
      </c>
      <c r="I434" s="19">
        <f t="shared" si="169"/>
        <v>-0.38095238095238093</v>
      </c>
      <c r="J434" s="31"/>
      <c r="K434" s="19"/>
      <c r="L434" s="31"/>
      <c r="M434" s="19"/>
      <c r="N434" s="19"/>
      <c r="O434" s="19"/>
      <c r="P434" s="19"/>
      <c r="Q434" s="19"/>
      <c r="R434" s="31"/>
      <c r="S434" s="19">
        <f>S433/S432</f>
        <v>-0.2059282371294852</v>
      </c>
    </row>
    <row r="435" spans="1:19" ht="12.75">
      <c r="A435" s="134"/>
      <c r="B435" s="91">
        <v>2015</v>
      </c>
      <c r="C435" s="16">
        <v>1</v>
      </c>
      <c r="D435" s="16">
        <v>0</v>
      </c>
      <c r="E435" s="16">
        <v>0</v>
      </c>
      <c r="F435" s="22">
        <v>0</v>
      </c>
      <c r="G435" s="16">
        <v>0</v>
      </c>
      <c r="H435" s="16">
        <v>0</v>
      </c>
      <c r="I435" s="16">
        <v>0</v>
      </c>
      <c r="J435" s="22"/>
      <c r="K435" s="16"/>
      <c r="L435" s="22"/>
      <c r="M435" s="16"/>
      <c r="N435" s="16"/>
      <c r="O435" s="16"/>
      <c r="P435" s="16"/>
      <c r="Q435" s="16"/>
      <c r="R435" s="22"/>
      <c r="S435" s="16">
        <f>C435+D435+E435+F435+G435+H435+I435</f>
        <v>1</v>
      </c>
    </row>
    <row r="436" spans="1:19" ht="12.75">
      <c r="A436" s="137" t="s">
        <v>271</v>
      </c>
      <c r="B436" s="91">
        <v>2014</v>
      </c>
      <c r="C436" s="16">
        <v>0</v>
      </c>
      <c r="D436" s="16">
        <v>0</v>
      </c>
      <c r="E436" s="16">
        <v>2</v>
      </c>
      <c r="F436" s="22">
        <v>0</v>
      </c>
      <c r="G436" s="16">
        <v>0</v>
      </c>
      <c r="H436" s="16">
        <v>0</v>
      </c>
      <c r="I436" s="16">
        <v>0</v>
      </c>
      <c r="J436" s="22"/>
      <c r="K436" s="16"/>
      <c r="L436" s="22"/>
      <c r="M436" s="16"/>
      <c r="N436" s="16"/>
      <c r="O436" s="16"/>
      <c r="P436" s="16"/>
      <c r="Q436" s="16"/>
      <c r="R436" s="22"/>
      <c r="S436" s="16">
        <f>C436+D436+E436+F436+G436+H436+I436</f>
        <v>2</v>
      </c>
    </row>
    <row r="437" spans="1:19" ht="12.75">
      <c r="A437" s="137" t="s">
        <v>272</v>
      </c>
      <c r="B437" s="92" t="s">
        <v>204</v>
      </c>
      <c r="C437" s="16">
        <f aca="true" t="shared" si="170" ref="C437:I437">C435-C436</f>
        <v>1</v>
      </c>
      <c r="D437" s="16">
        <f t="shared" si="170"/>
        <v>0</v>
      </c>
      <c r="E437" s="16">
        <f t="shared" si="170"/>
        <v>-2</v>
      </c>
      <c r="F437" s="22">
        <f t="shared" si="170"/>
        <v>0</v>
      </c>
      <c r="G437" s="16">
        <f t="shared" si="170"/>
        <v>0</v>
      </c>
      <c r="H437" s="16">
        <f t="shared" si="170"/>
        <v>0</v>
      </c>
      <c r="I437" s="16">
        <f t="shared" si="170"/>
        <v>0</v>
      </c>
      <c r="J437" s="22"/>
      <c r="K437" s="16"/>
      <c r="L437" s="22"/>
      <c r="M437" s="16"/>
      <c r="N437" s="16"/>
      <c r="O437" s="16"/>
      <c r="P437" s="16"/>
      <c r="Q437" s="16"/>
      <c r="R437" s="22"/>
      <c r="S437" s="16">
        <f>S435-S436</f>
        <v>-1</v>
      </c>
    </row>
    <row r="438" spans="1:19" ht="13.5" thickBot="1">
      <c r="A438" s="138"/>
      <c r="B438" s="93" t="s">
        <v>5</v>
      </c>
      <c r="C438" s="19">
        <v>0</v>
      </c>
      <c r="D438" s="19">
        <v>0</v>
      </c>
      <c r="E438" s="19">
        <f>E437/E436</f>
        <v>-1</v>
      </c>
      <c r="F438" s="19">
        <v>0</v>
      </c>
      <c r="G438" s="19">
        <v>0</v>
      </c>
      <c r="H438" s="19">
        <v>0</v>
      </c>
      <c r="I438" s="19">
        <v>0</v>
      </c>
      <c r="J438" s="31"/>
      <c r="K438" s="19"/>
      <c r="L438" s="31"/>
      <c r="M438" s="19"/>
      <c r="N438" s="19"/>
      <c r="O438" s="19"/>
      <c r="P438" s="19"/>
      <c r="Q438" s="19"/>
      <c r="R438" s="31"/>
      <c r="S438" s="19">
        <f>S437/S436</f>
        <v>-0.5</v>
      </c>
    </row>
    <row r="439" spans="1:19" ht="12.75">
      <c r="A439" s="139"/>
      <c r="B439" s="91">
        <v>2015</v>
      </c>
      <c r="C439" s="16">
        <v>1</v>
      </c>
      <c r="D439" s="16">
        <v>2</v>
      </c>
      <c r="E439" s="16">
        <v>0</v>
      </c>
      <c r="F439" s="22">
        <v>0</v>
      </c>
      <c r="G439" s="16">
        <v>3</v>
      </c>
      <c r="H439" s="16">
        <v>0</v>
      </c>
      <c r="I439" s="16">
        <v>0</v>
      </c>
      <c r="J439" s="22"/>
      <c r="K439" s="16"/>
      <c r="L439" s="22"/>
      <c r="M439" s="16"/>
      <c r="N439" s="16"/>
      <c r="O439" s="16"/>
      <c r="P439" s="16"/>
      <c r="Q439" s="16"/>
      <c r="R439" s="22"/>
      <c r="S439" s="16">
        <f>C439+D439+E439+F439+G439+H439+I439</f>
        <v>6</v>
      </c>
    </row>
    <row r="440" spans="1:19" ht="12.75">
      <c r="A440" s="137" t="s">
        <v>273</v>
      </c>
      <c r="B440" s="91">
        <v>2014</v>
      </c>
      <c r="C440" s="16">
        <v>0</v>
      </c>
      <c r="D440" s="16">
        <v>0</v>
      </c>
      <c r="E440" s="16">
        <v>0</v>
      </c>
      <c r="F440" s="22">
        <v>0</v>
      </c>
      <c r="G440" s="16">
        <v>0</v>
      </c>
      <c r="H440" s="16">
        <v>0</v>
      </c>
      <c r="I440" s="16">
        <v>0</v>
      </c>
      <c r="J440" s="22"/>
      <c r="K440" s="16"/>
      <c r="L440" s="22"/>
      <c r="M440" s="16"/>
      <c r="N440" s="16"/>
      <c r="O440" s="16"/>
      <c r="P440" s="16"/>
      <c r="Q440" s="16"/>
      <c r="R440" s="22"/>
      <c r="S440" s="16">
        <f>C440+D440+E440+F440+G440+H440+I440</f>
        <v>0</v>
      </c>
    </row>
    <row r="441" spans="1:19" ht="12.75">
      <c r="A441" s="137" t="s">
        <v>274</v>
      </c>
      <c r="B441" s="92" t="s">
        <v>204</v>
      </c>
      <c r="C441" s="16">
        <f>O435</f>
        <v>0</v>
      </c>
      <c r="D441" s="16">
        <f aca="true" t="shared" si="171" ref="D441:I441">D439-D440</f>
        <v>2</v>
      </c>
      <c r="E441" s="16">
        <f t="shared" si="171"/>
        <v>0</v>
      </c>
      <c r="F441" s="22">
        <f t="shared" si="171"/>
        <v>0</v>
      </c>
      <c r="G441" s="16">
        <f t="shared" si="171"/>
        <v>3</v>
      </c>
      <c r="H441" s="16">
        <f t="shared" si="171"/>
        <v>0</v>
      </c>
      <c r="I441" s="16">
        <f t="shared" si="171"/>
        <v>0</v>
      </c>
      <c r="J441" s="22"/>
      <c r="K441" s="16"/>
      <c r="L441" s="22"/>
      <c r="M441" s="16"/>
      <c r="N441" s="16"/>
      <c r="O441" s="16"/>
      <c r="P441" s="16"/>
      <c r="Q441" s="16"/>
      <c r="R441" s="22"/>
      <c r="S441" s="16">
        <f>S439-S440</f>
        <v>6</v>
      </c>
    </row>
    <row r="442" spans="1:19" ht="13.5" thickBot="1">
      <c r="A442" s="138"/>
      <c r="B442" s="93" t="s">
        <v>5</v>
      </c>
      <c r="C442" s="19">
        <v>0</v>
      </c>
      <c r="D442" s="19">
        <v>0</v>
      </c>
      <c r="E442" s="19">
        <v>0</v>
      </c>
      <c r="F442" s="19">
        <v>0</v>
      </c>
      <c r="G442" s="19">
        <v>0</v>
      </c>
      <c r="H442" s="19">
        <v>0</v>
      </c>
      <c r="I442" s="19">
        <v>0</v>
      </c>
      <c r="J442" s="31"/>
      <c r="K442" s="19"/>
      <c r="L442" s="31"/>
      <c r="M442" s="19"/>
      <c r="N442" s="19"/>
      <c r="O442" s="19"/>
      <c r="P442" s="19"/>
      <c r="Q442" s="19"/>
      <c r="R442" s="31"/>
      <c r="S442" s="19">
        <v>0</v>
      </c>
    </row>
    <row r="443" spans="1:19" ht="12.75">
      <c r="A443" s="139"/>
      <c r="B443" s="91">
        <v>2015</v>
      </c>
      <c r="C443" s="16">
        <v>0</v>
      </c>
      <c r="D443" s="16">
        <v>0</v>
      </c>
      <c r="E443" s="16">
        <v>0</v>
      </c>
      <c r="F443" s="22">
        <v>0</v>
      </c>
      <c r="G443" s="16">
        <v>0</v>
      </c>
      <c r="H443" s="16">
        <v>0</v>
      </c>
      <c r="I443" s="16">
        <v>0</v>
      </c>
      <c r="J443" s="22"/>
      <c r="K443" s="16"/>
      <c r="L443" s="22"/>
      <c r="M443" s="16"/>
      <c r="N443" s="16"/>
      <c r="O443" s="16"/>
      <c r="P443" s="16"/>
      <c r="Q443" s="16"/>
      <c r="R443" s="22"/>
      <c r="S443" s="16">
        <f>C443+D443+E443+F443+G443+H443+I443</f>
        <v>0</v>
      </c>
    </row>
    <row r="444" spans="1:19" ht="12.75">
      <c r="A444" s="287" t="s">
        <v>333</v>
      </c>
      <c r="B444" s="91">
        <v>2014</v>
      </c>
      <c r="C444" s="16">
        <v>0</v>
      </c>
      <c r="D444" s="16">
        <v>0</v>
      </c>
      <c r="E444" s="16">
        <v>0</v>
      </c>
      <c r="F444" s="22">
        <v>0</v>
      </c>
      <c r="G444" s="16">
        <v>0</v>
      </c>
      <c r="H444" s="16">
        <v>0</v>
      </c>
      <c r="I444" s="16">
        <v>0</v>
      </c>
      <c r="J444" s="22"/>
      <c r="K444" s="16"/>
      <c r="L444" s="22"/>
      <c r="M444" s="16"/>
      <c r="N444" s="16"/>
      <c r="O444" s="16"/>
      <c r="P444" s="16"/>
      <c r="Q444" s="16"/>
      <c r="R444" s="22"/>
      <c r="S444" s="16">
        <f>C444+D444+E444+F444+G444+H444+I444</f>
        <v>0</v>
      </c>
    </row>
    <row r="445" spans="1:19" ht="12.75">
      <c r="A445" s="287" t="s">
        <v>334</v>
      </c>
      <c r="B445" s="92" t="s">
        <v>204</v>
      </c>
      <c r="C445" s="16">
        <f aca="true" t="shared" si="172" ref="C445:I445">C443-C444</f>
        <v>0</v>
      </c>
      <c r="D445" s="16">
        <f t="shared" si="172"/>
        <v>0</v>
      </c>
      <c r="E445" s="16">
        <f t="shared" si="172"/>
        <v>0</v>
      </c>
      <c r="F445" s="22">
        <f t="shared" si="172"/>
        <v>0</v>
      </c>
      <c r="G445" s="16">
        <f t="shared" si="172"/>
        <v>0</v>
      </c>
      <c r="H445" s="16">
        <f t="shared" si="172"/>
        <v>0</v>
      </c>
      <c r="I445" s="16">
        <f t="shared" si="172"/>
        <v>0</v>
      </c>
      <c r="J445" s="22"/>
      <c r="K445" s="16"/>
      <c r="L445" s="22"/>
      <c r="M445" s="16"/>
      <c r="N445" s="16"/>
      <c r="O445" s="16"/>
      <c r="P445" s="16"/>
      <c r="Q445" s="16"/>
      <c r="R445" s="22"/>
      <c r="S445" s="16">
        <f>S443-S444</f>
        <v>0</v>
      </c>
    </row>
    <row r="446" spans="1:19" ht="13.5" thickBot="1">
      <c r="A446" s="138"/>
      <c r="B446" s="93" t="s">
        <v>5</v>
      </c>
      <c r="C446" s="19">
        <v>0</v>
      </c>
      <c r="D446" s="19">
        <v>0</v>
      </c>
      <c r="E446" s="19">
        <v>0</v>
      </c>
      <c r="F446" s="19">
        <v>0</v>
      </c>
      <c r="G446" s="19">
        <v>0</v>
      </c>
      <c r="H446" s="19">
        <v>0</v>
      </c>
      <c r="I446" s="19">
        <v>0</v>
      </c>
      <c r="J446" s="31"/>
      <c r="K446" s="19"/>
      <c r="L446" s="31"/>
      <c r="M446" s="19"/>
      <c r="N446" s="19"/>
      <c r="O446" s="19"/>
      <c r="P446" s="19"/>
      <c r="Q446" s="19"/>
      <c r="R446" s="31"/>
      <c r="S446" s="19">
        <v>0</v>
      </c>
    </row>
    <row r="447" spans="1:19" ht="12.75">
      <c r="A447" s="139"/>
      <c r="B447" s="91">
        <v>2015</v>
      </c>
      <c r="C447" s="16">
        <v>2</v>
      </c>
      <c r="D447" s="16">
        <v>1</v>
      </c>
      <c r="E447" s="16">
        <v>4</v>
      </c>
      <c r="F447" s="22">
        <v>0</v>
      </c>
      <c r="G447" s="16">
        <v>4</v>
      </c>
      <c r="H447" s="16">
        <v>1</v>
      </c>
      <c r="I447" s="16">
        <v>1</v>
      </c>
      <c r="J447" s="22"/>
      <c r="K447" s="16"/>
      <c r="L447" s="22"/>
      <c r="M447" s="16"/>
      <c r="N447" s="16"/>
      <c r="O447" s="16"/>
      <c r="P447" s="16"/>
      <c r="Q447" s="16"/>
      <c r="R447" s="22"/>
      <c r="S447" s="16">
        <f>C447+D447+E447+F447+G447+H447+I447</f>
        <v>13</v>
      </c>
    </row>
    <row r="448" spans="1:19" ht="12.75">
      <c r="A448" s="137" t="s">
        <v>144</v>
      </c>
      <c r="B448" s="91">
        <v>2014</v>
      </c>
      <c r="C448" s="16">
        <v>5</v>
      </c>
      <c r="D448" s="16">
        <v>3</v>
      </c>
      <c r="E448" s="16">
        <v>4</v>
      </c>
      <c r="F448" s="22">
        <v>2</v>
      </c>
      <c r="G448" s="16">
        <v>4</v>
      </c>
      <c r="H448" s="16">
        <v>0</v>
      </c>
      <c r="I448" s="16">
        <v>0</v>
      </c>
      <c r="J448" s="22"/>
      <c r="K448" s="16"/>
      <c r="L448" s="22"/>
      <c r="M448" s="16"/>
      <c r="N448" s="16"/>
      <c r="O448" s="16"/>
      <c r="P448" s="16"/>
      <c r="Q448" s="16"/>
      <c r="R448" s="22"/>
      <c r="S448" s="16">
        <f>C448+D448+E448+F448+G448+H448+I448</f>
        <v>18</v>
      </c>
    </row>
    <row r="449" spans="1:19" ht="12.75">
      <c r="A449" s="139"/>
      <c r="B449" s="92" t="s">
        <v>204</v>
      </c>
      <c r="C449" s="16">
        <f aca="true" t="shared" si="173" ref="C449:I449">C447-C448</f>
        <v>-3</v>
      </c>
      <c r="D449" s="16">
        <f t="shared" si="173"/>
        <v>-2</v>
      </c>
      <c r="E449" s="16">
        <f t="shared" si="173"/>
        <v>0</v>
      </c>
      <c r="F449" s="22">
        <f t="shared" si="173"/>
        <v>-2</v>
      </c>
      <c r="G449" s="16">
        <f t="shared" si="173"/>
        <v>0</v>
      </c>
      <c r="H449" s="16">
        <f t="shared" si="173"/>
        <v>1</v>
      </c>
      <c r="I449" s="16">
        <f t="shared" si="173"/>
        <v>1</v>
      </c>
      <c r="J449" s="22"/>
      <c r="K449" s="16"/>
      <c r="L449" s="22"/>
      <c r="M449" s="16"/>
      <c r="N449" s="16"/>
      <c r="O449" s="16"/>
      <c r="P449" s="16"/>
      <c r="Q449" s="16"/>
      <c r="R449" s="22"/>
      <c r="S449" s="16">
        <f>S447-S448</f>
        <v>-5</v>
      </c>
    </row>
    <row r="450" spans="1:19" ht="13.5" thickBot="1">
      <c r="A450" s="138"/>
      <c r="B450" s="93" t="s">
        <v>5</v>
      </c>
      <c r="C450" s="19">
        <f>C449/C448</f>
        <v>-0.6</v>
      </c>
      <c r="D450" s="19">
        <f>D449/D448</f>
        <v>-0.6666666666666666</v>
      </c>
      <c r="E450" s="19">
        <f>E449/E448</f>
        <v>0</v>
      </c>
      <c r="F450" s="19">
        <f>F449/F448</f>
        <v>-1</v>
      </c>
      <c r="G450" s="19">
        <f>G449/G448</f>
        <v>0</v>
      </c>
      <c r="H450" s="19">
        <v>0</v>
      </c>
      <c r="I450" s="19">
        <v>0</v>
      </c>
      <c r="J450" s="31"/>
      <c r="K450" s="19"/>
      <c r="L450" s="31"/>
      <c r="M450" s="19"/>
      <c r="N450" s="19"/>
      <c r="O450" s="19"/>
      <c r="P450" s="19"/>
      <c r="Q450" s="19"/>
      <c r="R450" s="31"/>
      <c r="S450" s="19">
        <f>S449/S448</f>
        <v>-0.2777777777777778</v>
      </c>
    </row>
    <row r="451" spans="1:19" ht="12.75">
      <c r="A451" s="139"/>
      <c r="B451" s="91">
        <v>2015</v>
      </c>
      <c r="C451" s="16">
        <v>10</v>
      </c>
      <c r="D451" s="48">
        <v>14</v>
      </c>
      <c r="E451" s="16">
        <v>10</v>
      </c>
      <c r="F451" s="22">
        <v>3</v>
      </c>
      <c r="G451" s="16">
        <v>14</v>
      </c>
      <c r="H451" s="16">
        <v>3</v>
      </c>
      <c r="I451" s="16">
        <v>4</v>
      </c>
      <c r="J451" s="22"/>
      <c r="K451" s="16"/>
      <c r="L451" s="22"/>
      <c r="M451" s="16"/>
      <c r="N451" s="16"/>
      <c r="O451" s="16"/>
      <c r="P451" s="16"/>
      <c r="Q451" s="16"/>
      <c r="R451" s="22"/>
      <c r="S451" s="16">
        <f>C451+D451+E451+F451+G451+H451+I451</f>
        <v>58</v>
      </c>
    </row>
    <row r="452" spans="1:19" ht="12.75">
      <c r="A452" s="137" t="s">
        <v>275</v>
      </c>
      <c r="B452" s="91">
        <v>2014</v>
      </c>
      <c r="C452" s="16">
        <v>4</v>
      </c>
      <c r="D452" s="16">
        <v>7</v>
      </c>
      <c r="E452" s="16">
        <v>13</v>
      </c>
      <c r="F452" s="22">
        <v>3</v>
      </c>
      <c r="G452" s="16">
        <v>11</v>
      </c>
      <c r="H452" s="16">
        <v>3</v>
      </c>
      <c r="I452" s="16">
        <v>0</v>
      </c>
      <c r="J452" s="22"/>
      <c r="K452" s="16"/>
      <c r="L452" s="22"/>
      <c r="M452" s="16"/>
      <c r="N452" s="16"/>
      <c r="O452" s="16"/>
      <c r="P452" s="16"/>
      <c r="Q452" s="16"/>
      <c r="R452" s="22"/>
      <c r="S452" s="16">
        <f>C452+D452+E452+F452+G452+H452+I452</f>
        <v>41</v>
      </c>
    </row>
    <row r="453" spans="1:19" ht="12.75">
      <c r="A453" s="137" t="s">
        <v>276</v>
      </c>
      <c r="B453" s="92" t="s">
        <v>204</v>
      </c>
      <c r="C453" s="16">
        <f aca="true" t="shared" si="174" ref="C453:I453">C451-C452</f>
        <v>6</v>
      </c>
      <c r="D453" s="16">
        <f t="shared" si="174"/>
        <v>7</v>
      </c>
      <c r="E453" s="16">
        <f t="shared" si="174"/>
        <v>-3</v>
      </c>
      <c r="F453" s="22">
        <f t="shared" si="174"/>
        <v>0</v>
      </c>
      <c r="G453" s="16">
        <f t="shared" si="174"/>
        <v>3</v>
      </c>
      <c r="H453" s="16">
        <f t="shared" si="174"/>
        <v>0</v>
      </c>
      <c r="I453" s="16">
        <f t="shared" si="174"/>
        <v>4</v>
      </c>
      <c r="J453" s="22"/>
      <c r="K453" s="16"/>
      <c r="L453" s="22"/>
      <c r="M453" s="16"/>
      <c r="N453" s="16"/>
      <c r="O453" s="16"/>
      <c r="P453" s="16"/>
      <c r="Q453" s="16"/>
      <c r="R453" s="22"/>
      <c r="S453" s="16">
        <f>S451-S452</f>
        <v>17</v>
      </c>
    </row>
    <row r="454" spans="1:19" ht="13.5" thickBot="1">
      <c r="A454" s="138"/>
      <c r="B454" s="93" t="s">
        <v>5</v>
      </c>
      <c r="C454" s="19">
        <f aca="true" t="shared" si="175" ref="C454:H454">C453/C452</f>
        <v>1.5</v>
      </c>
      <c r="D454" s="19">
        <f t="shared" si="175"/>
        <v>1</v>
      </c>
      <c r="E454" s="19">
        <f t="shared" si="175"/>
        <v>-0.23076923076923078</v>
      </c>
      <c r="F454" s="19">
        <f t="shared" si="175"/>
        <v>0</v>
      </c>
      <c r="G454" s="19">
        <f t="shared" si="175"/>
        <v>0.2727272727272727</v>
      </c>
      <c r="H454" s="19">
        <f t="shared" si="175"/>
        <v>0</v>
      </c>
      <c r="I454" s="19">
        <v>0</v>
      </c>
      <c r="J454" s="31"/>
      <c r="K454" s="19"/>
      <c r="L454" s="31"/>
      <c r="M454" s="19"/>
      <c r="N454" s="19"/>
      <c r="O454" s="19"/>
      <c r="P454" s="19"/>
      <c r="Q454" s="19"/>
      <c r="R454" s="31"/>
      <c r="S454" s="19">
        <f>S453/S452</f>
        <v>0.4146341463414634</v>
      </c>
    </row>
    <row r="455" spans="1:19" ht="12.75">
      <c r="A455" s="139"/>
      <c r="B455" s="91">
        <v>2015</v>
      </c>
      <c r="C455" s="16">
        <v>26</v>
      </c>
      <c r="D455" s="16">
        <v>30</v>
      </c>
      <c r="E455" s="16">
        <v>45</v>
      </c>
      <c r="F455" s="22">
        <v>12</v>
      </c>
      <c r="G455" s="16">
        <v>59</v>
      </c>
      <c r="H455" s="16">
        <v>8</v>
      </c>
      <c r="I455" s="16">
        <v>11</v>
      </c>
      <c r="J455" s="22"/>
      <c r="K455" s="16"/>
      <c r="L455" s="22"/>
      <c r="M455" s="16"/>
      <c r="N455" s="16"/>
      <c r="O455" s="16"/>
      <c r="P455" s="16"/>
      <c r="Q455" s="16"/>
      <c r="R455" s="22"/>
      <c r="S455" s="16">
        <f>C455+D455+E455+F455+G455+H455+I455</f>
        <v>191</v>
      </c>
    </row>
    <row r="456" spans="1:19" ht="12.75">
      <c r="A456" s="140" t="s">
        <v>277</v>
      </c>
      <c r="B456" s="91">
        <v>2014</v>
      </c>
      <c r="C456" s="16">
        <v>28</v>
      </c>
      <c r="D456" s="16">
        <v>41</v>
      </c>
      <c r="E456" s="16">
        <v>41</v>
      </c>
      <c r="F456" s="22">
        <v>14</v>
      </c>
      <c r="G456" s="16">
        <v>44</v>
      </c>
      <c r="H456" s="16">
        <v>15</v>
      </c>
      <c r="I456" s="16">
        <v>18</v>
      </c>
      <c r="J456" s="22"/>
      <c r="K456" s="16"/>
      <c r="L456" s="22"/>
      <c r="M456" s="16"/>
      <c r="N456" s="16"/>
      <c r="O456" s="16"/>
      <c r="P456" s="16"/>
      <c r="Q456" s="16"/>
      <c r="R456" s="22"/>
      <c r="S456" s="16">
        <f>C456+D456+E456+F456+G456+H456+I456</f>
        <v>201</v>
      </c>
    </row>
    <row r="457" spans="1:19" ht="12.75">
      <c r="A457" s="139"/>
      <c r="B457" s="92" t="s">
        <v>204</v>
      </c>
      <c r="C457" s="16">
        <f aca="true" t="shared" si="176" ref="C457:I457">C455-C456</f>
        <v>-2</v>
      </c>
      <c r="D457" s="16">
        <f t="shared" si="176"/>
        <v>-11</v>
      </c>
      <c r="E457" s="16">
        <f t="shared" si="176"/>
        <v>4</v>
      </c>
      <c r="F457" s="22">
        <f t="shared" si="176"/>
        <v>-2</v>
      </c>
      <c r="G457" s="16">
        <f t="shared" si="176"/>
        <v>15</v>
      </c>
      <c r="H457" s="16">
        <f t="shared" si="176"/>
        <v>-7</v>
      </c>
      <c r="I457" s="16">
        <f t="shared" si="176"/>
        <v>-7</v>
      </c>
      <c r="J457" s="22"/>
      <c r="K457" s="16"/>
      <c r="L457" s="22"/>
      <c r="M457" s="16"/>
      <c r="N457" s="16"/>
      <c r="O457" s="16"/>
      <c r="P457" s="16"/>
      <c r="Q457" s="16"/>
      <c r="R457" s="22"/>
      <c r="S457" s="16">
        <f>S455-S456</f>
        <v>-10</v>
      </c>
    </row>
    <row r="458" spans="1:19" ht="13.5" thickBot="1">
      <c r="A458" s="138"/>
      <c r="B458" s="93" t="s">
        <v>5</v>
      </c>
      <c r="C458" s="19">
        <f aca="true" t="shared" si="177" ref="C458:I458">C457/C456</f>
        <v>-0.07142857142857142</v>
      </c>
      <c r="D458" s="19">
        <f t="shared" si="177"/>
        <v>-0.2682926829268293</v>
      </c>
      <c r="E458" s="19">
        <f t="shared" si="177"/>
        <v>0.0975609756097561</v>
      </c>
      <c r="F458" s="19">
        <f t="shared" si="177"/>
        <v>-0.14285714285714285</v>
      </c>
      <c r="G458" s="19">
        <f t="shared" si="177"/>
        <v>0.3409090909090909</v>
      </c>
      <c r="H458" s="19">
        <f t="shared" si="177"/>
        <v>-0.4666666666666667</v>
      </c>
      <c r="I458" s="19">
        <f t="shared" si="177"/>
        <v>-0.3888888888888889</v>
      </c>
      <c r="J458" s="31"/>
      <c r="K458" s="19"/>
      <c r="L458" s="31"/>
      <c r="M458" s="19"/>
      <c r="N458" s="19"/>
      <c r="O458" s="19"/>
      <c r="P458" s="19"/>
      <c r="Q458" s="19"/>
      <c r="R458" s="31"/>
      <c r="S458" s="19">
        <f>S457/S456</f>
        <v>-0.04975124378109453</v>
      </c>
    </row>
    <row r="459" spans="1:19" ht="12.75">
      <c r="A459" s="143"/>
      <c r="B459" s="91">
        <v>2015</v>
      </c>
      <c r="C459" s="16">
        <v>31</v>
      </c>
      <c r="D459" s="16">
        <v>20</v>
      </c>
      <c r="E459" s="16">
        <v>69</v>
      </c>
      <c r="F459" s="22">
        <v>11</v>
      </c>
      <c r="G459" s="16">
        <v>68</v>
      </c>
      <c r="H459" s="16">
        <v>22</v>
      </c>
      <c r="I459" s="16">
        <v>10</v>
      </c>
      <c r="J459" s="22"/>
      <c r="K459" s="16"/>
      <c r="L459" s="22"/>
      <c r="M459" s="16"/>
      <c r="N459" s="16"/>
      <c r="O459" s="16"/>
      <c r="P459" s="16"/>
      <c r="Q459" s="16"/>
      <c r="R459" s="22"/>
      <c r="S459" s="16">
        <f>C459+D459+E459+F459+G459+H459+I459</f>
        <v>231</v>
      </c>
    </row>
    <row r="460" spans="1:19" ht="12.75">
      <c r="A460" s="137" t="s">
        <v>278</v>
      </c>
      <c r="B460" s="91">
        <v>2014</v>
      </c>
      <c r="C460" s="16">
        <v>55</v>
      </c>
      <c r="D460" s="16">
        <v>61</v>
      </c>
      <c r="E460" s="16">
        <v>64</v>
      </c>
      <c r="F460" s="22">
        <v>31</v>
      </c>
      <c r="G460" s="16">
        <v>108</v>
      </c>
      <c r="H460" s="16">
        <v>24</v>
      </c>
      <c r="I460" s="16">
        <v>23</v>
      </c>
      <c r="J460" s="22"/>
      <c r="K460" s="16"/>
      <c r="L460" s="22"/>
      <c r="M460" s="16"/>
      <c r="N460" s="16"/>
      <c r="O460" s="16"/>
      <c r="P460" s="16"/>
      <c r="Q460" s="16"/>
      <c r="R460" s="22"/>
      <c r="S460" s="16">
        <f>C460+D460+E460+F460+G460+H460+I460</f>
        <v>366</v>
      </c>
    </row>
    <row r="461" spans="1:19" ht="12.75">
      <c r="A461" s="137" t="s">
        <v>279</v>
      </c>
      <c r="B461" s="92" t="s">
        <v>204</v>
      </c>
      <c r="C461" s="16">
        <f aca="true" t="shared" si="178" ref="C461:I461">C459-C460</f>
        <v>-24</v>
      </c>
      <c r="D461" s="16">
        <f t="shared" si="178"/>
        <v>-41</v>
      </c>
      <c r="E461" s="16">
        <f t="shared" si="178"/>
        <v>5</v>
      </c>
      <c r="F461" s="22">
        <f t="shared" si="178"/>
        <v>-20</v>
      </c>
      <c r="G461" s="16">
        <f t="shared" si="178"/>
        <v>-40</v>
      </c>
      <c r="H461" s="16">
        <f t="shared" si="178"/>
        <v>-2</v>
      </c>
      <c r="I461" s="16">
        <f t="shared" si="178"/>
        <v>-13</v>
      </c>
      <c r="J461" s="22"/>
      <c r="K461" s="16"/>
      <c r="L461" s="22"/>
      <c r="M461" s="16"/>
      <c r="N461" s="16"/>
      <c r="O461" s="16"/>
      <c r="P461" s="16"/>
      <c r="Q461" s="16"/>
      <c r="R461" s="22"/>
      <c r="S461" s="16">
        <f>S459-S460</f>
        <v>-135</v>
      </c>
    </row>
    <row r="462" spans="1:19" ht="13.5" thickBot="1">
      <c r="A462" s="138"/>
      <c r="B462" s="93" t="s">
        <v>5</v>
      </c>
      <c r="C462" s="19">
        <f>C461/C460</f>
        <v>-0.43636363636363634</v>
      </c>
      <c r="D462" s="19">
        <f aca="true" t="shared" si="179" ref="D462:I462">D461/D460</f>
        <v>-0.6721311475409836</v>
      </c>
      <c r="E462" s="19">
        <f t="shared" si="179"/>
        <v>0.078125</v>
      </c>
      <c r="F462" s="19">
        <f t="shared" si="179"/>
        <v>-0.6451612903225806</v>
      </c>
      <c r="G462" s="19">
        <f t="shared" si="179"/>
        <v>-0.37037037037037035</v>
      </c>
      <c r="H462" s="19">
        <f t="shared" si="179"/>
        <v>-0.08333333333333333</v>
      </c>
      <c r="I462" s="19">
        <f t="shared" si="179"/>
        <v>-0.5652173913043478</v>
      </c>
      <c r="J462" s="31"/>
      <c r="K462" s="19"/>
      <c r="L462" s="31"/>
      <c r="M462" s="19"/>
      <c r="N462" s="19"/>
      <c r="O462" s="19"/>
      <c r="P462" s="19"/>
      <c r="Q462" s="19"/>
      <c r="R462" s="31"/>
      <c r="S462" s="19">
        <f>S461/S460</f>
        <v>-0.36885245901639346</v>
      </c>
    </row>
    <row r="463" spans="1:19" ht="12.75">
      <c r="A463" s="139"/>
      <c r="B463" s="91">
        <v>2015</v>
      </c>
      <c r="C463" s="16">
        <v>0</v>
      </c>
      <c r="D463" s="16">
        <v>1</v>
      </c>
      <c r="E463" s="16">
        <v>4</v>
      </c>
      <c r="F463" s="22">
        <v>0</v>
      </c>
      <c r="G463" s="16">
        <v>3</v>
      </c>
      <c r="H463" s="16">
        <v>1</v>
      </c>
      <c r="I463" s="16">
        <v>0</v>
      </c>
      <c r="J463" s="22"/>
      <c r="K463" s="16"/>
      <c r="L463" s="22"/>
      <c r="M463" s="16"/>
      <c r="N463" s="16"/>
      <c r="O463" s="16"/>
      <c r="P463" s="16"/>
      <c r="Q463" s="16"/>
      <c r="R463" s="22"/>
      <c r="S463" s="16">
        <f>C463+D463+E463+F463+G463+H463+I463</f>
        <v>9</v>
      </c>
    </row>
    <row r="464" spans="1:19" ht="12.75">
      <c r="A464" s="137" t="s">
        <v>280</v>
      </c>
      <c r="B464" s="91">
        <v>2014</v>
      </c>
      <c r="C464" s="16">
        <v>5</v>
      </c>
      <c r="D464" s="16">
        <v>1</v>
      </c>
      <c r="E464" s="16">
        <v>4</v>
      </c>
      <c r="F464" s="22">
        <v>0</v>
      </c>
      <c r="G464" s="16">
        <v>2</v>
      </c>
      <c r="H464" s="16">
        <v>0</v>
      </c>
      <c r="I464" s="16">
        <v>1</v>
      </c>
      <c r="J464" s="22"/>
      <c r="K464" s="16"/>
      <c r="L464" s="22"/>
      <c r="M464" s="16"/>
      <c r="N464" s="16"/>
      <c r="O464" s="16"/>
      <c r="P464" s="16"/>
      <c r="Q464" s="16"/>
      <c r="R464" s="22"/>
      <c r="S464" s="16">
        <f>C464+D464+E464+F464+G464+H464+I464</f>
        <v>13</v>
      </c>
    </row>
    <row r="465" spans="1:19" ht="12.75">
      <c r="A465" s="137" t="s">
        <v>281</v>
      </c>
      <c r="B465" s="92" t="s">
        <v>204</v>
      </c>
      <c r="C465" s="16">
        <f aca="true" t="shared" si="180" ref="C465:I465">C463-C464</f>
        <v>-5</v>
      </c>
      <c r="D465" s="16">
        <f t="shared" si="180"/>
        <v>0</v>
      </c>
      <c r="E465" s="16">
        <f t="shared" si="180"/>
        <v>0</v>
      </c>
      <c r="F465" s="22">
        <f t="shared" si="180"/>
        <v>0</v>
      </c>
      <c r="G465" s="16">
        <f t="shared" si="180"/>
        <v>1</v>
      </c>
      <c r="H465" s="16">
        <f t="shared" si="180"/>
        <v>1</v>
      </c>
      <c r="I465" s="16">
        <f t="shared" si="180"/>
        <v>-1</v>
      </c>
      <c r="J465" s="22"/>
      <c r="K465" s="16"/>
      <c r="L465" s="22"/>
      <c r="M465" s="16"/>
      <c r="N465" s="16"/>
      <c r="O465" s="16"/>
      <c r="P465" s="16"/>
      <c r="Q465" s="16"/>
      <c r="R465" s="22"/>
      <c r="S465" s="16">
        <f>S463-S464</f>
        <v>-4</v>
      </c>
    </row>
    <row r="466" spans="1:19" ht="13.5" thickBot="1">
      <c r="A466" s="138"/>
      <c r="B466" s="93" t="s">
        <v>5</v>
      </c>
      <c r="C466" s="19">
        <f>C465/C464</f>
        <v>-1</v>
      </c>
      <c r="D466" s="19">
        <f aca="true" t="shared" si="181" ref="D466:I466">D465/D464</f>
        <v>0</v>
      </c>
      <c r="E466" s="19">
        <f t="shared" si="181"/>
        <v>0</v>
      </c>
      <c r="F466" s="19">
        <v>0</v>
      </c>
      <c r="G466" s="19">
        <f t="shared" si="181"/>
        <v>0.5</v>
      </c>
      <c r="H466" s="19">
        <v>0</v>
      </c>
      <c r="I466" s="19">
        <f t="shared" si="181"/>
        <v>-1</v>
      </c>
      <c r="J466" s="31"/>
      <c r="K466" s="19"/>
      <c r="L466" s="31"/>
      <c r="M466" s="19"/>
      <c r="N466" s="19"/>
      <c r="O466" s="19"/>
      <c r="P466" s="19"/>
      <c r="Q466" s="19"/>
      <c r="R466" s="31"/>
      <c r="S466" s="19">
        <f>S465/S464</f>
        <v>-0.3076923076923077</v>
      </c>
    </row>
    <row r="467" spans="1:19" ht="12.75">
      <c r="A467" s="288"/>
      <c r="B467" s="282"/>
      <c r="C467" s="284"/>
      <c r="D467" s="284"/>
      <c r="E467" s="284"/>
      <c r="F467" s="284"/>
      <c r="G467" s="284"/>
      <c r="H467" s="284"/>
      <c r="I467" s="284"/>
      <c r="J467" s="284"/>
      <c r="K467" s="284"/>
      <c r="L467" s="284"/>
      <c r="M467" s="284"/>
      <c r="N467" s="284"/>
      <c r="O467" s="284"/>
      <c r="P467" s="284"/>
      <c r="Q467" s="284"/>
      <c r="R467" s="284"/>
      <c r="S467" s="284"/>
    </row>
    <row r="468" spans="1:19" ht="13.5" thickBot="1">
      <c r="A468" s="141" t="s">
        <v>294</v>
      </c>
      <c r="B468" s="21"/>
      <c r="C468" s="21"/>
      <c r="D468" s="21"/>
      <c r="E468" s="21"/>
      <c r="F468" s="21"/>
      <c r="G468" s="21"/>
      <c r="H468" s="21"/>
      <c r="I468" s="21"/>
      <c r="J468" s="21"/>
      <c r="K468" s="21"/>
      <c r="L468" s="21"/>
      <c r="M468" s="21"/>
      <c r="N468" s="21"/>
      <c r="O468" s="21"/>
      <c r="P468" s="21"/>
      <c r="Q468" s="21"/>
      <c r="R468" s="21"/>
      <c r="S468" s="21"/>
    </row>
    <row r="469" spans="1:19" ht="13.5" thickBot="1">
      <c r="A469" s="133"/>
      <c r="B469" s="90"/>
      <c r="C469" s="23" t="s">
        <v>128</v>
      </c>
      <c r="D469" s="24" t="s">
        <v>129</v>
      </c>
      <c r="E469" s="23" t="s">
        <v>130</v>
      </c>
      <c r="F469" s="24" t="s">
        <v>131</v>
      </c>
      <c r="G469" s="23" t="s">
        <v>132</v>
      </c>
      <c r="H469" s="24" t="s">
        <v>133</v>
      </c>
      <c r="I469" s="28"/>
      <c r="J469" s="29"/>
      <c r="K469" s="28"/>
      <c r="L469" s="29"/>
      <c r="M469" s="28"/>
      <c r="N469" s="28"/>
      <c r="O469" s="28"/>
      <c r="P469" s="28"/>
      <c r="Q469" s="28"/>
      <c r="R469" s="29"/>
      <c r="S469" s="28" t="s">
        <v>30</v>
      </c>
    </row>
    <row r="470" spans="1:19" ht="12.75">
      <c r="A470" s="134"/>
      <c r="B470" s="91">
        <v>2015</v>
      </c>
      <c r="C470" s="16">
        <f aca="true" t="shared" si="182" ref="C470:H471">C474+C478+C486+C490+C494+C498+C502</f>
        <v>70</v>
      </c>
      <c r="D470" s="16">
        <f t="shared" si="182"/>
        <v>38</v>
      </c>
      <c r="E470" s="16">
        <f t="shared" si="182"/>
        <v>343</v>
      </c>
      <c r="F470" s="16">
        <f t="shared" si="182"/>
        <v>213</v>
      </c>
      <c r="G470" s="16">
        <f t="shared" si="182"/>
        <v>287</v>
      </c>
      <c r="H470" s="16">
        <f t="shared" si="182"/>
        <v>116</v>
      </c>
      <c r="I470" s="16"/>
      <c r="J470" s="16"/>
      <c r="K470" s="16"/>
      <c r="L470" s="16"/>
      <c r="M470" s="16"/>
      <c r="N470" s="16"/>
      <c r="O470" s="16"/>
      <c r="P470" s="16"/>
      <c r="Q470" s="16"/>
      <c r="R470" s="30"/>
      <c r="S470" s="16">
        <f>S474+S478+S486+S490+S494+S498+S502</f>
        <v>1067</v>
      </c>
    </row>
    <row r="471" spans="1:19" ht="12.75">
      <c r="A471" s="142" t="s">
        <v>40</v>
      </c>
      <c r="B471" s="91">
        <v>2014</v>
      </c>
      <c r="C471" s="16">
        <f t="shared" si="182"/>
        <v>94</v>
      </c>
      <c r="D471" s="16">
        <f t="shared" si="182"/>
        <v>20</v>
      </c>
      <c r="E471" s="16">
        <f t="shared" si="182"/>
        <v>438</v>
      </c>
      <c r="F471" s="16">
        <f t="shared" si="182"/>
        <v>241</v>
      </c>
      <c r="G471" s="16">
        <f t="shared" si="182"/>
        <v>340</v>
      </c>
      <c r="H471" s="16">
        <f t="shared" si="182"/>
        <v>175</v>
      </c>
      <c r="I471" s="16"/>
      <c r="J471" s="16"/>
      <c r="K471" s="16"/>
      <c r="L471" s="16"/>
      <c r="M471" s="16"/>
      <c r="N471" s="16"/>
      <c r="O471" s="16"/>
      <c r="P471" s="16"/>
      <c r="Q471" s="16"/>
      <c r="R471" s="30"/>
      <c r="S471" s="16">
        <f>S475+S479+S487+S491+S495+S499+S503</f>
        <v>1308</v>
      </c>
    </row>
    <row r="472" spans="1:19" ht="12.75">
      <c r="A472" s="134"/>
      <c r="B472" s="92" t="s">
        <v>204</v>
      </c>
      <c r="C472" s="16">
        <f aca="true" t="shared" si="183" ref="C472:H472">C470-C471</f>
        <v>-24</v>
      </c>
      <c r="D472" s="22">
        <f t="shared" si="183"/>
        <v>18</v>
      </c>
      <c r="E472" s="16">
        <f t="shared" si="183"/>
        <v>-95</v>
      </c>
      <c r="F472" s="22">
        <f t="shared" si="183"/>
        <v>-28</v>
      </c>
      <c r="G472" s="16">
        <f t="shared" si="183"/>
        <v>-53</v>
      </c>
      <c r="H472" s="22">
        <f t="shared" si="183"/>
        <v>-59</v>
      </c>
      <c r="I472" s="16"/>
      <c r="J472" s="22"/>
      <c r="K472" s="16"/>
      <c r="L472" s="22"/>
      <c r="M472" s="16"/>
      <c r="N472" s="16"/>
      <c r="O472" s="16"/>
      <c r="P472" s="16"/>
      <c r="Q472" s="16"/>
      <c r="R472" s="22"/>
      <c r="S472" s="16">
        <f>S470-S471</f>
        <v>-241</v>
      </c>
    </row>
    <row r="473" spans="1:19" ht="13.5" thickBot="1">
      <c r="A473" s="136"/>
      <c r="B473" s="93" t="s">
        <v>5</v>
      </c>
      <c r="C473" s="19">
        <f aca="true" t="shared" si="184" ref="C473:H473">C472/C471</f>
        <v>-0.2553191489361702</v>
      </c>
      <c r="D473" s="19">
        <f t="shared" si="184"/>
        <v>0.9</v>
      </c>
      <c r="E473" s="19">
        <f t="shared" si="184"/>
        <v>-0.21689497716894976</v>
      </c>
      <c r="F473" s="31">
        <f t="shared" si="184"/>
        <v>-0.11618257261410789</v>
      </c>
      <c r="G473" s="19">
        <f t="shared" si="184"/>
        <v>-0.15588235294117647</v>
      </c>
      <c r="H473" s="31">
        <f t="shared" si="184"/>
        <v>-0.33714285714285713</v>
      </c>
      <c r="I473" s="19"/>
      <c r="J473" s="31"/>
      <c r="K473" s="19"/>
      <c r="L473" s="31"/>
      <c r="M473" s="19"/>
      <c r="N473" s="19"/>
      <c r="O473" s="19"/>
      <c r="P473" s="19"/>
      <c r="Q473" s="19"/>
      <c r="R473" s="31"/>
      <c r="S473" s="19">
        <f>S472/S471</f>
        <v>-0.18425076452599387</v>
      </c>
    </row>
    <row r="474" spans="1:19" ht="12.75">
      <c r="A474" s="134"/>
      <c r="B474" s="91">
        <v>2015</v>
      </c>
      <c r="C474" s="16">
        <v>1</v>
      </c>
      <c r="D474" s="22">
        <v>0</v>
      </c>
      <c r="E474" s="16">
        <v>4</v>
      </c>
      <c r="F474" s="22">
        <v>1</v>
      </c>
      <c r="G474" s="16">
        <v>11</v>
      </c>
      <c r="H474" s="22">
        <v>3</v>
      </c>
      <c r="I474" s="16"/>
      <c r="J474" s="22"/>
      <c r="K474" s="16"/>
      <c r="L474" s="22"/>
      <c r="M474" s="16"/>
      <c r="N474" s="16"/>
      <c r="O474" s="16"/>
      <c r="P474" s="16"/>
      <c r="Q474" s="16"/>
      <c r="R474" s="22"/>
      <c r="S474" s="16">
        <f>C474+D474+E474+F474+G474+H474</f>
        <v>20</v>
      </c>
    </row>
    <row r="475" spans="1:19" ht="12.75">
      <c r="A475" s="137" t="s">
        <v>271</v>
      </c>
      <c r="B475" s="91">
        <v>2014</v>
      </c>
      <c r="C475" s="16">
        <v>3</v>
      </c>
      <c r="D475" s="22">
        <v>0</v>
      </c>
      <c r="E475" s="16">
        <v>4</v>
      </c>
      <c r="F475" s="22">
        <v>3</v>
      </c>
      <c r="G475" s="16">
        <v>7</v>
      </c>
      <c r="H475" s="22">
        <v>5</v>
      </c>
      <c r="I475" s="16"/>
      <c r="J475" s="22"/>
      <c r="K475" s="16"/>
      <c r="L475" s="22"/>
      <c r="M475" s="16"/>
      <c r="N475" s="16"/>
      <c r="O475" s="16"/>
      <c r="P475" s="16"/>
      <c r="Q475" s="16"/>
      <c r="R475" s="22"/>
      <c r="S475" s="16">
        <f>C475+D475+E475+F475+G475+H475</f>
        <v>22</v>
      </c>
    </row>
    <row r="476" spans="1:19" ht="12.75">
      <c r="A476" s="137" t="s">
        <v>272</v>
      </c>
      <c r="B476" s="92" t="s">
        <v>204</v>
      </c>
      <c r="C476" s="16">
        <f aca="true" t="shared" si="185" ref="C476:H476">C474-C475</f>
        <v>-2</v>
      </c>
      <c r="D476" s="22">
        <f t="shared" si="185"/>
        <v>0</v>
      </c>
      <c r="E476" s="16">
        <f t="shared" si="185"/>
        <v>0</v>
      </c>
      <c r="F476" s="22">
        <f t="shared" si="185"/>
        <v>-2</v>
      </c>
      <c r="G476" s="16">
        <f t="shared" si="185"/>
        <v>4</v>
      </c>
      <c r="H476" s="22">
        <f t="shared" si="185"/>
        <v>-2</v>
      </c>
      <c r="I476" s="16"/>
      <c r="J476" s="22"/>
      <c r="K476" s="16"/>
      <c r="L476" s="22"/>
      <c r="M476" s="16"/>
      <c r="N476" s="16"/>
      <c r="O476" s="16"/>
      <c r="P476" s="16"/>
      <c r="Q476" s="16"/>
      <c r="R476" s="22"/>
      <c r="S476" s="16">
        <f>S474-S475</f>
        <v>-2</v>
      </c>
    </row>
    <row r="477" spans="1:19" ht="13.5" thickBot="1">
      <c r="A477" s="138"/>
      <c r="B477" s="93" t="s">
        <v>5</v>
      </c>
      <c r="C477" s="19">
        <f aca="true" t="shared" si="186" ref="C477:H477">C476/C475</f>
        <v>-0.6666666666666666</v>
      </c>
      <c r="D477" s="19">
        <v>0</v>
      </c>
      <c r="E477" s="19">
        <f t="shared" si="186"/>
        <v>0</v>
      </c>
      <c r="F477" s="19">
        <f t="shared" si="186"/>
        <v>-0.6666666666666666</v>
      </c>
      <c r="G477" s="19">
        <f t="shared" si="186"/>
        <v>0.5714285714285714</v>
      </c>
      <c r="H477" s="19">
        <f t="shared" si="186"/>
        <v>-0.4</v>
      </c>
      <c r="I477" s="19"/>
      <c r="J477" s="31"/>
      <c r="K477" s="19"/>
      <c r="L477" s="31"/>
      <c r="M477" s="19"/>
      <c r="N477" s="19"/>
      <c r="O477" s="19"/>
      <c r="P477" s="19"/>
      <c r="Q477" s="19"/>
      <c r="R477" s="31"/>
      <c r="S477" s="19">
        <f>S476/S475</f>
        <v>-0.09090909090909091</v>
      </c>
    </row>
    <row r="478" spans="1:19" ht="12.75">
      <c r="A478" s="139"/>
      <c r="B478" s="91">
        <v>2015</v>
      </c>
      <c r="C478" s="16">
        <v>0</v>
      </c>
      <c r="D478" s="22">
        <v>0</v>
      </c>
      <c r="E478" s="16">
        <v>0</v>
      </c>
      <c r="F478" s="22">
        <v>1</v>
      </c>
      <c r="G478" s="16">
        <v>2</v>
      </c>
      <c r="H478" s="22">
        <v>3</v>
      </c>
      <c r="I478" s="16" t="s">
        <v>134</v>
      </c>
      <c r="J478" s="22"/>
      <c r="K478" s="16"/>
      <c r="L478" s="22"/>
      <c r="M478" s="16"/>
      <c r="N478" s="16"/>
      <c r="O478" s="16"/>
      <c r="P478" s="16"/>
      <c r="Q478" s="16"/>
      <c r="R478" s="22"/>
      <c r="S478" s="16">
        <f>C478+D478+E478+F478+G478+H478</f>
        <v>6</v>
      </c>
    </row>
    <row r="479" spans="1:19" ht="12.75">
      <c r="A479" s="137" t="s">
        <v>273</v>
      </c>
      <c r="B479" s="91">
        <v>2014</v>
      </c>
      <c r="C479" s="16">
        <v>0</v>
      </c>
      <c r="D479" s="22">
        <v>0</v>
      </c>
      <c r="E479" s="16">
        <v>0</v>
      </c>
      <c r="F479" s="22">
        <v>0</v>
      </c>
      <c r="G479" s="16">
        <v>1</v>
      </c>
      <c r="H479" s="22">
        <v>0</v>
      </c>
      <c r="I479" s="16"/>
      <c r="J479" s="22"/>
      <c r="K479" s="16"/>
      <c r="L479" s="22"/>
      <c r="M479" s="16"/>
      <c r="N479" s="16"/>
      <c r="O479" s="16"/>
      <c r="P479" s="16"/>
      <c r="Q479" s="16"/>
      <c r="R479" s="22"/>
      <c r="S479" s="16">
        <f>C479+D479+E479+F479+G479+H479</f>
        <v>1</v>
      </c>
    </row>
    <row r="480" spans="1:19" ht="12.75">
      <c r="A480" s="137" t="s">
        <v>274</v>
      </c>
      <c r="B480" s="92" t="s">
        <v>204</v>
      </c>
      <c r="C480" s="16">
        <f aca="true" t="shared" si="187" ref="C480:H480">C478-C479</f>
        <v>0</v>
      </c>
      <c r="D480" s="22">
        <f t="shared" si="187"/>
        <v>0</v>
      </c>
      <c r="E480" s="16">
        <f t="shared" si="187"/>
        <v>0</v>
      </c>
      <c r="F480" s="22">
        <f t="shared" si="187"/>
        <v>1</v>
      </c>
      <c r="G480" s="16">
        <f t="shared" si="187"/>
        <v>1</v>
      </c>
      <c r="H480" s="22">
        <f t="shared" si="187"/>
        <v>3</v>
      </c>
      <c r="I480" s="16"/>
      <c r="J480" s="22"/>
      <c r="K480" s="16"/>
      <c r="L480" s="22"/>
      <c r="M480" s="16"/>
      <c r="N480" s="16"/>
      <c r="O480" s="16"/>
      <c r="P480" s="16"/>
      <c r="Q480" s="16"/>
      <c r="R480" s="22"/>
      <c r="S480" s="16">
        <f>S478-S479</f>
        <v>5</v>
      </c>
    </row>
    <row r="481" spans="1:19" ht="13.5" thickBot="1">
      <c r="A481" s="138"/>
      <c r="B481" s="93" t="s">
        <v>5</v>
      </c>
      <c r="C481" s="19">
        <v>0</v>
      </c>
      <c r="D481" s="19">
        <v>0</v>
      </c>
      <c r="E481" s="19">
        <v>0</v>
      </c>
      <c r="F481" s="19">
        <v>0</v>
      </c>
      <c r="G481" s="19">
        <f>G480/G479</f>
        <v>1</v>
      </c>
      <c r="H481" s="19">
        <v>0</v>
      </c>
      <c r="I481" s="19"/>
      <c r="J481" s="31"/>
      <c r="K481" s="19"/>
      <c r="L481" s="31"/>
      <c r="M481" s="19"/>
      <c r="N481" s="19"/>
      <c r="O481" s="19"/>
      <c r="P481" s="19"/>
      <c r="Q481" s="19"/>
      <c r="R481" s="31"/>
      <c r="S481" s="19">
        <f>S480/S479</f>
        <v>5</v>
      </c>
    </row>
    <row r="482" spans="1:19" ht="12.75">
      <c r="A482" s="139"/>
      <c r="B482" s="91">
        <v>2015</v>
      </c>
      <c r="C482" s="16">
        <v>0</v>
      </c>
      <c r="D482" s="22">
        <v>0</v>
      </c>
      <c r="E482" s="16">
        <v>0</v>
      </c>
      <c r="F482" s="22">
        <v>0</v>
      </c>
      <c r="G482" s="16">
        <v>0</v>
      </c>
      <c r="H482" s="22">
        <v>0</v>
      </c>
      <c r="I482" s="16"/>
      <c r="J482" s="22"/>
      <c r="K482" s="16"/>
      <c r="L482" s="22"/>
      <c r="M482" s="16"/>
      <c r="N482" s="16"/>
      <c r="O482" s="16"/>
      <c r="P482" s="16"/>
      <c r="Q482" s="16"/>
      <c r="R482" s="22"/>
      <c r="S482" s="16">
        <f>C482+D482+E482+F482+G482+H482</f>
        <v>0</v>
      </c>
    </row>
    <row r="483" spans="1:19" ht="12.75">
      <c r="A483" s="287" t="s">
        <v>333</v>
      </c>
      <c r="B483" s="91">
        <v>2014</v>
      </c>
      <c r="C483" s="16">
        <v>0</v>
      </c>
      <c r="D483" s="22">
        <v>0</v>
      </c>
      <c r="E483" s="16">
        <v>0</v>
      </c>
      <c r="F483" s="22">
        <v>0</v>
      </c>
      <c r="G483" s="16">
        <v>0</v>
      </c>
      <c r="H483" s="22">
        <v>0</v>
      </c>
      <c r="I483" s="16"/>
      <c r="J483" s="22"/>
      <c r="K483" s="16"/>
      <c r="L483" s="22"/>
      <c r="M483" s="16"/>
      <c r="N483" s="16"/>
      <c r="O483" s="16"/>
      <c r="P483" s="16"/>
      <c r="Q483" s="16"/>
      <c r="R483" s="22"/>
      <c r="S483" s="16">
        <f>C483+D483+E483+F483+G483+H483</f>
        <v>0</v>
      </c>
    </row>
    <row r="484" spans="1:19" ht="12.75">
      <c r="A484" s="287" t="s">
        <v>334</v>
      </c>
      <c r="B484" s="92" t="s">
        <v>204</v>
      </c>
      <c r="C484" s="16">
        <f aca="true" t="shared" si="188" ref="C484:H484">C482-C483</f>
        <v>0</v>
      </c>
      <c r="D484" s="22">
        <f t="shared" si="188"/>
        <v>0</v>
      </c>
      <c r="E484" s="16">
        <f t="shared" si="188"/>
        <v>0</v>
      </c>
      <c r="F484" s="22">
        <f t="shared" si="188"/>
        <v>0</v>
      </c>
      <c r="G484" s="16">
        <f t="shared" si="188"/>
        <v>0</v>
      </c>
      <c r="H484" s="16">
        <f t="shared" si="188"/>
        <v>0</v>
      </c>
      <c r="I484" s="16"/>
      <c r="J484" s="22"/>
      <c r="K484" s="16"/>
      <c r="L484" s="22"/>
      <c r="M484" s="16"/>
      <c r="N484" s="16"/>
      <c r="O484" s="16"/>
      <c r="P484" s="16"/>
      <c r="Q484" s="16"/>
      <c r="R484" s="22"/>
      <c r="S484" s="16">
        <f>S482-S483</f>
        <v>0</v>
      </c>
    </row>
    <row r="485" spans="1:19" ht="13.5" thickBot="1">
      <c r="A485" s="138"/>
      <c r="B485" s="93" t="s">
        <v>5</v>
      </c>
      <c r="C485" s="19">
        <v>0</v>
      </c>
      <c r="D485" s="19">
        <v>0</v>
      </c>
      <c r="E485" s="19">
        <v>0</v>
      </c>
      <c r="F485" s="19">
        <v>0</v>
      </c>
      <c r="G485" s="19">
        <v>0</v>
      </c>
      <c r="H485" s="19">
        <v>0</v>
      </c>
      <c r="I485" s="19"/>
      <c r="J485" s="31"/>
      <c r="K485" s="19"/>
      <c r="L485" s="31"/>
      <c r="M485" s="19"/>
      <c r="N485" s="19"/>
      <c r="O485" s="19"/>
      <c r="P485" s="19"/>
      <c r="Q485" s="19"/>
      <c r="R485" s="31"/>
      <c r="S485" s="19">
        <v>0</v>
      </c>
    </row>
    <row r="486" spans="1:19" ht="12.75">
      <c r="A486" s="139" t="s">
        <v>295</v>
      </c>
      <c r="B486" s="91">
        <v>2015</v>
      </c>
      <c r="C486" s="16">
        <v>1</v>
      </c>
      <c r="D486" s="22">
        <v>1</v>
      </c>
      <c r="E486" s="16">
        <v>17</v>
      </c>
      <c r="F486" s="22">
        <v>18</v>
      </c>
      <c r="G486" s="16">
        <v>24</v>
      </c>
      <c r="H486" s="22">
        <v>3</v>
      </c>
      <c r="I486" s="16"/>
      <c r="J486" s="22"/>
      <c r="K486" s="16"/>
      <c r="L486" s="22"/>
      <c r="M486" s="16"/>
      <c r="N486" s="16"/>
      <c r="O486" s="16"/>
      <c r="P486" s="16"/>
      <c r="Q486" s="16"/>
      <c r="R486" s="22"/>
      <c r="S486" s="16">
        <f>C486+D486+E486+F486+G486+H486</f>
        <v>64</v>
      </c>
    </row>
    <row r="487" spans="1:19" ht="12.75">
      <c r="A487" s="137" t="s">
        <v>144</v>
      </c>
      <c r="B487" s="91">
        <v>2014</v>
      </c>
      <c r="C487" s="16">
        <v>2</v>
      </c>
      <c r="D487" s="22">
        <v>2</v>
      </c>
      <c r="E487" s="16">
        <v>27</v>
      </c>
      <c r="F487" s="22">
        <v>16</v>
      </c>
      <c r="G487" s="16">
        <v>45</v>
      </c>
      <c r="H487" s="22">
        <v>15</v>
      </c>
      <c r="I487" s="16"/>
      <c r="J487" s="22"/>
      <c r="K487" s="16"/>
      <c r="L487" s="22"/>
      <c r="M487" s="16"/>
      <c r="N487" s="16"/>
      <c r="O487" s="16"/>
      <c r="P487" s="16"/>
      <c r="Q487" s="16"/>
      <c r="R487" s="22"/>
      <c r="S487" s="16">
        <f>C487+D487+E487+F487+G487+H487</f>
        <v>107</v>
      </c>
    </row>
    <row r="488" spans="1:19" ht="12.75">
      <c r="A488" s="139"/>
      <c r="B488" s="92" t="s">
        <v>204</v>
      </c>
      <c r="C488" s="16">
        <f aca="true" t="shared" si="189" ref="C488:H488">C486-C487</f>
        <v>-1</v>
      </c>
      <c r="D488" s="22">
        <f t="shared" si="189"/>
        <v>-1</v>
      </c>
      <c r="E488" s="16">
        <f t="shared" si="189"/>
        <v>-10</v>
      </c>
      <c r="F488" s="22">
        <f t="shared" si="189"/>
        <v>2</v>
      </c>
      <c r="G488" s="16">
        <f t="shared" si="189"/>
        <v>-21</v>
      </c>
      <c r="H488" s="16">
        <f t="shared" si="189"/>
        <v>-12</v>
      </c>
      <c r="I488" s="16"/>
      <c r="J488" s="22"/>
      <c r="K488" s="16"/>
      <c r="L488" s="22"/>
      <c r="M488" s="16"/>
      <c r="N488" s="16"/>
      <c r="O488" s="16"/>
      <c r="P488" s="16"/>
      <c r="Q488" s="16"/>
      <c r="R488" s="22"/>
      <c r="S488" s="16">
        <f>S486-S487</f>
        <v>-43</v>
      </c>
    </row>
    <row r="489" spans="1:19" ht="13.5" thickBot="1">
      <c r="A489" s="138"/>
      <c r="B489" s="93" t="s">
        <v>5</v>
      </c>
      <c r="C489" s="19">
        <f aca="true" t="shared" si="190" ref="C489:H489">C488/C487</f>
        <v>-0.5</v>
      </c>
      <c r="D489" s="19">
        <f t="shared" si="190"/>
        <v>-0.5</v>
      </c>
      <c r="E489" s="19">
        <f t="shared" si="190"/>
        <v>-0.37037037037037035</v>
      </c>
      <c r="F489" s="19">
        <f t="shared" si="190"/>
        <v>0.125</v>
      </c>
      <c r="G489" s="19">
        <f t="shared" si="190"/>
        <v>-0.4666666666666667</v>
      </c>
      <c r="H489" s="19">
        <f t="shared" si="190"/>
        <v>-0.8</v>
      </c>
      <c r="I489" s="19"/>
      <c r="J489" s="31"/>
      <c r="K489" s="19"/>
      <c r="L489" s="31"/>
      <c r="M489" s="19"/>
      <c r="N489" s="19"/>
      <c r="O489" s="19"/>
      <c r="P489" s="19"/>
      <c r="Q489" s="19"/>
      <c r="R489" s="31"/>
      <c r="S489" s="19">
        <f>S488/S487</f>
        <v>-0.40186915887850466</v>
      </c>
    </row>
    <row r="490" spans="1:19" ht="12.75">
      <c r="A490" s="139"/>
      <c r="B490" s="91">
        <v>2015</v>
      </c>
      <c r="C490" s="16">
        <v>12</v>
      </c>
      <c r="D490" s="22">
        <v>10</v>
      </c>
      <c r="E490" s="16">
        <v>46</v>
      </c>
      <c r="F490" s="22">
        <v>10</v>
      </c>
      <c r="G490" s="16">
        <v>34</v>
      </c>
      <c r="H490" s="22">
        <v>25</v>
      </c>
      <c r="I490" s="16"/>
      <c r="J490" s="22"/>
      <c r="K490" s="16"/>
      <c r="L490" s="22"/>
      <c r="M490" s="16"/>
      <c r="N490" s="16"/>
      <c r="O490" s="16"/>
      <c r="P490" s="16"/>
      <c r="Q490" s="16"/>
      <c r="R490" s="22"/>
      <c r="S490" s="16">
        <f>C490+D490+E490+F490+G490+H490</f>
        <v>137</v>
      </c>
    </row>
    <row r="491" spans="1:19" ht="12.75">
      <c r="A491" s="137" t="s">
        <v>275</v>
      </c>
      <c r="B491" s="91">
        <v>2014</v>
      </c>
      <c r="C491" s="16">
        <v>4</v>
      </c>
      <c r="D491" s="22">
        <v>1</v>
      </c>
      <c r="E491" s="16">
        <v>55</v>
      </c>
      <c r="F491" s="22">
        <v>19</v>
      </c>
      <c r="G491" s="16">
        <v>35</v>
      </c>
      <c r="H491" s="22">
        <v>22</v>
      </c>
      <c r="I491" s="16"/>
      <c r="J491" s="22"/>
      <c r="K491" s="16"/>
      <c r="L491" s="22"/>
      <c r="M491" s="16"/>
      <c r="N491" s="16"/>
      <c r="O491" s="16"/>
      <c r="P491" s="16"/>
      <c r="Q491" s="16"/>
      <c r="R491" s="22"/>
      <c r="S491" s="16">
        <f>C491+D491+E491+F491+G491+H491</f>
        <v>136</v>
      </c>
    </row>
    <row r="492" spans="1:19" ht="12.75">
      <c r="A492" s="137" t="s">
        <v>276</v>
      </c>
      <c r="B492" s="92" t="s">
        <v>204</v>
      </c>
      <c r="C492" s="16">
        <f aca="true" t="shared" si="191" ref="C492:H492">C490-C491</f>
        <v>8</v>
      </c>
      <c r="D492" s="22">
        <f t="shared" si="191"/>
        <v>9</v>
      </c>
      <c r="E492" s="16">
        <f t="shared" si="191"/>
        <v>-9</v>
      </c>
      <c r="F492" s="22">
        <f t="shared" si="191"/>
        <v>-9</v>
      </c>
      <c r="G492" s="16">
        <f t="shared" si="191"/>
        <v>-1</v>
      </c>
      <c r="H492" s="22">
        <f t="shared" si="191"/>
        <v>3</v>
      </c>
      <c r="I492" s="16"/>
      <c r="J492" s="22"/>
      <c r="K492" s="16"/>
      <c r="L492" s="22"/>
      <c r="M492" s="16"/>
      <c r="N492" s="16"/>
      <c r="O492" s="16"/>
      <c r="P492" s="16"/>
      <c r="Q492" s="16"/>
      <c r="R492" s="22"/>
      <c r="S492" s="16">
        <f>S490-S491</f>
        <v>1</v>
      </c>
    </row>
    <row r="493" spans="1:19" ht="13.5" thickBot="1">
      <c r="A493" s="138"/>
      <c r="B493" s="93" t="s">
        <v>5</v>
      </c>
      <c r="C493" s="19">
        <f aca="true" t="shared" si="192" ref="C493:H493">C492/C491</f>
        <v>2</v>
      </c>
      <c r="D493" s="19">
        <f t="shared" si="192"/>
        <v>9</v>
      </c>
      <c r="E493" s="19">
        <f t="shared" si="192"/>
        <v>-0.16363636363636364</v>
      </c>
      <c r="F493" s="19">
        <f t="shared" si="192"/>
        <v>-0.47368421052631576</v>
      </c>
      <c r="G493" s="19">
        <f t="shared" si="192"/>
        <v>-0.02857142857142857</v>
      </c>
      <c r="H493" s="19">
        <f t="shared" si="192"/>
        <v>0.13636363636363635</v>
      </c>
      <c r="I493" s="19"/>
      <c r="J493" s="31"/>
      <c r="K493" s="19"/>
      <c r="L493" s="31"/>
      <c r="M493" s="19"/>
      <c r="N493" s="19"/>
      <c r="O493" s="19"/>
      <c r="P493" s="19"/>
      <c r="Q493" s="19"/>
      <c r="R493" s="31"/>
      <c r="S493" s="19">
        <f>S492/S491</f>
        <v>0.007352941176470588</v>
      </c>
    </row>
    <row r="494" spans="1:19" ht="12.75">
      <c r="A494" s="139"/>
      <c r="B494" s="91">
        <v>2015</v>
      </c>
      <c r="C494" s="16">
        <v>19</v>
      </c>
      <c r="D494" s="22">
        <v>11</v>
      </c>
      <c r="E494" s="16">
        <v>57</v>
      </c>
      <c r="F494" s="22">
        <v>45</v>
      </c>
      <c r="G494" s="16">
        <v>79</v>
      </c>
      <c r="H494" s="22">
        <v>37</v>
      </c>
      <c r="I494" s="16"/>
      <c r="J494" s="22"/>
      <c r="K494" s="16"/>
      <c r="L494" s="22"/>
      <c r="M494" s="16"/>
      <c r="N494" s="16"/>
      <c r="O494" s="16"/>
      <c r="P494" s="16"/>
      <c r="Q494" s="16"/>
      <c r="R494" s="22"/>
      <c r="S494" s="16">
        <f>C494+D494+E494+F494+G494+H494</f>
        <v>248</v>
      </c>
    </row>
    <row r="495" spans="1:19" ht="12.75">
      <c r="A495" s="140" t="s">
        <v>277</v>
      </c>
      <c r="B495" s="91">
        <v>2014</v>
      </c>
      <c r="C495" s="16">
        <v>36</v>
      </c>
      <c r="D495" s="22">
        <v>5</v>
      </c>
      <c r="E495" s="16">
        <v>122</v>
      </c>
      <c r="F495" s="22">
        <v>56</v>
      </c>
      <c r="G495" s="16">
        <v>87</v>
      </c>
      <c r="H495" s="22">
        <v>67</v>
      </c>
      <c r="I495" s="16"/>
      <c r="J495" s="22"/>
      <c r="K495" s="16"/>
      <c r="L495" s="22"/>
      <c r="M495" s="16"/>
      <c r="N495" s="16"/>
      <c r="O495" s="16"/>
      <c r="P495" s="16"/>
      <c r="Q495" s="16"/>
      <c r="R495" s="22"/>
      <c r="S495" s="16">
        <f>C495+D495+E495+F495+G495+H495</f>
        <v>373</v>
      </c>
    </row>
    <row r="496" spans="1:19" ht="12.75">
      <c r="A496" s="139"/>
      <c r="B496" s="92" t="s">
        <v>204</v>
      </c>
      <c r="C496" s="16">
        <f aca="true" t="shared" si="193" ref="C496:H496">C494-C495</f>
        <v>-17</v>
      </c>
      <c r="D496" s="22">
        <f t="shared" si="193"/>
        <v>6</v>
      </c>
      <c r="E496" s="16">
        <f t="shared" si="193"/>
        <v>-65</v>
      </c>
      <c r="F496" s="22">
        <f t="shared" si="193"/>
        <v>-11</v>
      </c>
      <c r="G496" s="16">
        <f t="shared" si="193"/>
        <v>-8</v>
      </c>
      <c r="H496" s="22">
        <f t="shared" si="193"/>
        <v>-30</v>
      </c>
      <c r="I496" s="16"/>
      <c r="J496" s="22"/>
      <c r="K496" s="16"/>
      <c r="L496" s="22"/>
      <c r="M496" s="16"/>
      <c r="N496" s="16"/>
      <c r="O496" s="16"/>
      <c r="P496" s="16"/>
      <c r="Q496" s="16"/>
      <c r="R496" s="22"/>
      <c r="S496" s="16">
        <f>S494-S495</f>
        <v>-125</v>
      </c>
    </row>
    <row r="497" spans="1:19" ht="13.5" thickBot="1">
      <c r="A497" s="138"/>
      <c r="B497" s="93" t="s">
        <v>5</v>
      </c>
      <c r="C497" s="19">
        <f aca="true" t="shared" si="194" ref="C497:H497">C496/C495</f>
        <v>-0.4722222222222222</v>
      </c>
      <c r="D497" s="19">
        <f t="shared" si="194"/>
        <v>1.2</v>
      </c>
      <c r="E497" s="19">
        <f t="shared" si="194"/>
        <v>-0.5327868852459017</v>
      </c>
      <c r="F497" s="31">
        <f t="shared" si="194"/>
        <v>-0.19642857142857142</v>
      </c>
      <c r="G497" s="19">
        <f t="shared" si="194"/>
        <v>-0.09195402298850575</v>
      </c>
      <c r="H497" s="31">
        <f t="shared" si="194"/>
        <v>-0.44776119402985076</v>
      </c>
      <c r="I497" s="19"/>
      <c r="J497" s="31"/>
      <c r="K497" s="19"/>
      <c r="L497" s="31"/>
      <c r="M497" s="19"/>
      <c r="N497" s="19"/>
      <c r="O497" s="19"/>
      <c r="P497" s="19"/>
      <c r="Q497" s="19"/>
      <c r="R497" s="31"/>
      <c r="S497" s="19">
        <f>S496/S495</f>
        <v>-0.3351206434316354</v>
      </c>
    </row>
    <row r="498" spans="1:19" ht="12.75">
      <c r="A498" s="139"/>
      <c r="B498" s="91">
        <v>2015</v>
      </c>
      <c r="C498" s="16">
        <v>31</v>
      </c>
      <c r="D498" s="22">
        <v>15</v>
      </c>
      <c r="E498" s="16">
        <v>200</v>
      </c>
      <c r="F498" s="22">
        <v>133</v>
      </c>
      <c r="G498" s="16">
        <v>121</v>
      </c>
      <c r="H498" s="22">
        <v>43</v>
      </c>
      <c r="I498" s="16"/>
      <c r="J498" s="22"/>
      <c r="K498" s="16"/>
      <c r="L498" s="22"/>
      <c r="M498" s="16"/>
      <c r="N498" s="16"/>
      <c r="O498" s="16"/>
      <c r="P498" s="16"/>
      <c r="Q498" s="16"/>
      <c r="R498" s="22"/>
      <c r="S498" s="16">
        <f>C498+D498+E498+F498+G498+H498</f>
        <v>543</v>
      </c>
    </row>
    <row r="499" spans="1:19" ht="12.75">
      <c r="A499" s="137" t="s">
        <v>278</v>
      </c>
      <c r="B499" s="91">
        <v>2014</v>
      </c>
      <c r="C499" s="16">
        <v>47</v>
      </c>
      <c r="D499" s="22">
        <v>11</v>
      </c>
      <c r="E499" s="16">
        <v>220</v>
      </c>
      <c r="F499" s="22">
        <v>137</v>
      </c>
      <c r="G499" s="16">
        <v>153</v>
      </c>
      <c r="H499" s="22">
        <v>61</v>
      </c>
      <c r="I499" s="16"/>
      <c r="J499" s="22"/>
      <c r="K499" s="16"/>
      <c r="L499" s="22"/>
      <c r="M499" s="16"/>
      <c r="N499" s="16"/>
      <c r="O499" s="16"/>
      <c r="P499" s="16"/>
      <c r="Q499" s="16"/>
      <c r="R499" s="22"/>
      <c r="S499" s="16">
        <f>C499+D499+E499+F499+G499+H499</f>
        <v>629</v>
      </c>
    </row>
    <row r="500" spans="1:19" ht="12.75">
      <c r="A500" s="137" t="s">
        <v>279</v>
      </c>
      <c r="B500" s="92" t="s">
        <v>204</v>
      </c>
      <c r="C500" s="16">
        <f aca="true" t="shared" si="195" ref="C500:H500">C498-C499</f>
        <v>-16</v>
      </c>
      <c r="D500" s="22">
        <f t="shared" si="195"/>
        <v>4</v>
      </c>
      <c r="E500" s="16">
        <f t="shared" si="195"/>
        <v>-20</v>
      </c>
      <c r="F500" s="22">
        <f t="shared" si="195"/>
        <v>-4</v>
      </c>
      <c r="G500" s="16">
        <f t="shared" si="195"/>
        <v>-32</v>
      </c>
      <c r="H500" s="22">
        <f t="shared" si="195"/>
        <v>-18</v>
      </c>
      <c r="I500" s="16"/>
      <c r="J500" s="22"/>
      <c r="K500" s="16"/>
      <c r="L500" s="22"/>
      <c r="M500" s="16"/>
      <c r="N500" s="16"/>
      <c r="O500" s="16"/>
      <c r="P500" s="16"/>
      <c r="Q500" s="16"/>
      <c r="R500" s="22"/>
      <c r="S500" s="16">
        <f>S498-S499</f>
        <v>-86</v>
      </c>
    </row>
    <row r="501" spans="1:19" ht="13.5" thickBot="1">
      <c r="A501" s="138"/>
      <c r="B501" s="93" t="s">
        <v>5</v>
      </c>
      <c r="C501" s="19">
        <f aca="true" t="shared" si="196" ref="C501:H501">C500/C499</f>
        <v>-0.3404255319148936</v>
      </c>
      <c r="D501" s="19">
        <f t="shared" si="196"/>
        <v>0.36363636363636365</v>
      </c>
      <c r="E501" s="19">
        <f t="shared" si="196"/>
        <v>-0.09090909090909091</v>
      </c>
      <c r="F501" s="31">
        <f t="shared" si="196"/>
        <v>-0.029197080291970802</v>
      </c>
      <c r="G501" s="19">
        <f t="shared" si="196"/>
        <v>-0.20915032679738563</v>
      </c>
      <c r="H501" s="31">
        <f t="shared" si="196"/>
        <v>-0.29508196721311475</v>
      </c>
      <c r="I501" s="19"/>
      <c r="J501" s="31"/>
      <c r="K501" s="19"/>
      <c r="L501" s="31"/>
      <c r="M501" s="19"/>
      <c r="N501" s="19"/>
      <c r="O501" s="19"/>
      <c r="P501" s="19"/>
      <c r="Q501" s="19"/>
      <c r="R501" s="31"/>
      <c r="S501" s="19">
        <f>S500/S499</f>
        <v>-0.13672496025437203</v>
      </c>
    </row>
    <row r="502" spans="1:19" ht="12.75">
      <c r="A502" s="139"/>
      <c r="B502" s="91">
        <v>2015</v>
      </c>
      <c r="C502" s="16">
        <v>6</v>
      </c>
      <c r="D502" s="22">
        <v>1</v>
      </c>
      <c r="E502" s="16">
        <v>19</v>
      </c>
      <c r="F502" s="22">
        <v>5</v>
      </c>
      <c r="G502" s="16">
        <v>16</v>
      </c>
      <c r="H502" s="22">
        <v>2</v>
      </c>
      <c r="I502" s="16"/>
      <c r="J502" s="22"/>
      <c r="K502" s="16"/>
      <c r="L502" s="22"/>
      <c r="M502" s="16"/>
      <c r="N502" s="16"/>
      <c r="O502" s="16"/>
      <c r="P502" s="16"/>
      <c r="Q502" s="16"/>
      <c r="R502" s="22"/>
      <c r="S502" s="16">
        <f>C502+D502+E502+F502+G502+H502</f>
        <v>49</v>
      </c>
    </row>
    <row r="503" spans="1:19" ht="12.75">
      <c r="A503" s="137" t="s">
        <v>280</v>
      </c>
      <c r="B503" s="91">
        <v>2014</v>
      </c>
      <c r="C503" s="16">
        <v>2</v>
      </c>
      <c r="D503" s="22">
        <v>1</v>
      </c>
      <c r="E503" s="16">
        <v>10</v>
      </c>
      <c r="F503" s="22">
        <v>10</v>
      </c>
      <c r="G503" s="16">
        <v>12</v>
      </c>
      <c r="H503" s="22">
        <v>5</v>
      </c>
      <c r="I503" s="16"/>
      <c r="J503" s="22"/>
      <c r="K503" s="16"/>
      <c r="L503" s="22"/>
      <c r="M503" s="16"/>
      <c r="N503" s="16"/>
      <c r="O503" s="16"/>
      <c r="P503" s="16"/>
      <c r="Q503" s="16"/>
      <c r="R503" s="22"/>
      <c r="S503" s="16">
        <f>C503+D503+E503+F503+G503+H503</f>
        <v>40</v>
      </c>
    </row>
    <row r="504" spans="1:19" ht="12.75">
      <c r="A504" s="137" t="s">
        <v>281</v>
      </c>
      <c r="B504" s="92" t="s">
        <v>204</v>
      </c>
      <c r="C504" s="16">
        <f aca="true" t="shared" si="197" ref="C504:H504">C502-C503</f>
        <v>4</v>
      </c>
      <c r="D504" s="22">
        <f t="shared" si="197"/>
        <v>0</v>
      </c>
      <c r="E504" s="16">
        <f t="shared" si="197"/>
        <v>9</v>
      </c>
      <c r="F504" s="22">
        <f t="shared" si="197"/>
        <v>-5</v>
      </c>
      <c r="G504" s="16">
        <f t="shared" si="197"/>
        <v>4</v>
      </c>
      <c r="H504" s="22">
        <f t="shared" si="197"/>
        <v>-3</v>
      </c>
      <c r="I504" s="16"/>
      <c r="J504" s="22"/>
      <c r="K504" s="16"/>
      <c r="L504" s="22"/>
      <c r="M504" s="16"/>
      <c r="N504" s="16"/>
      <c r="O504" s="16"/>
      <c r="P504" s="16"/>
      <c r="Q504" s="16"/>
      <c r="R504" s="22"/>
      <c r="S504" s="16">
        <f>S502-S503</f>
        <v>9</v>
      </c>
    </row>
    <row r="505" spans="1:19" ht="13.5" thickBot="1">
      <c r="A505" s="138"/>
      <c r="B505" s="93" t="s">
        <v>5</v>
      </c>
      <c r="C505" s="19">
        <f aca="true" t="shared" si="198" ref="C505:H505">C504/C503</f>
        <v>2</v>
      </c>
      <c r="D505" s="19">
        <f t="shared" si="198"/>
        <v>0</v>
      </c>
      <c r="E505" s="19">
        <f t="shared" si="198"/>
        <v>0.9</v>
      </c>
      <c r="F505" s="19">
        <f t="shared" si="198"/>
        <v>-0.5</v>
      </c>
      <c r="G505" s="19">
        <f t="shared" si="198"/>
        <v>0.3333333333333333</v>
      </c>
      <c r="H505" s="19">
        <f t="shared" si="198"/>
        <v>-0.6</v>
      </c>
      <c r="I505" s="19"/>
      <c r="J505" s="31"/>
      <c r="K505" s="19"/>
      <c r="L505" s="31"/>
      <c r="M505" s="19"/>
      <c r="N505" s="19"/>
      <c r="O505" s="19"/>
      <c r="P505" s="19"/>
      <c r="Q505" s="19"/>
      <c r="R505" s="31"/>
      <c r="S505" s="19">
        <f>S504/S503</f>
        <v>0.225</v>
      </c>
    </row>
    <row r="506" spans="1:19" ht="12.75">
      <c r="A506" s="288"/>
      <c r="B506" s="282"/>
      <c r="C506" s="284"/>
      <c r="D506" s="284"/>
      <c r="E506" s="284"/>
      <c r="F506" s="284"/>
      <c r="G506" s="284"/>
      <c r="H506" s="284"/>
      <c r="I506" s="284"/>
      <c r="J506" s="284"/>
      <c r="K506" s="284"/>
      <c r="L506" s="284"/>
      <c r="M506" s="284"/>
      <c r="N506" s="284"/>
      <c r="O506" s="284"/>
      <c r="P506" s="284"/>
      <c r="Q506" s="284"/>
      <c r="R506" s="284"/>
      <c r="S506" s="284"/>
    </row>
    <row r="507" spans="1:19" ht="13.5" thickBot="1">
      <c r="A507" s="141" t="s">
        <v>296</v>
      </c>
      <c r="B507" s="21"/>
      <c r="C507" s="21"/>
      <c r="D507" s="21"/>
      <c r="E507" s="21"/>
      <c r="F507" s="21"/>
      <c r="G507" s="21"/>
      <c r="H507" s="21"/>
      <c r="I507" s="21"/>
      <c r="J507" s="21"/>
      <c r="K507" s="21"/>
      <c r="L507" s="21"/>
      <c r="M507" s="21"/>
      <c r="N507" s="21"/>
      <c r="O507" s="21"/>
      <c r="P507" s="21"/>
      <c r="Q507" s="21"/>
      <c r="R507" s="21"/>
      <c r="S507" s="21"/>
    </row>
    <row r="508" spans="1:19" ht="13.5" thickBot="1">
      <c r="A508" s="133"/>
      <c r="B508" s="90"/>
      <c r="C508" s="23" t="s">
        <v>135</v>
      </c>
      <c r="D508" s="23" t="s">
        <v>136</v>
      </c>
      <c r="E508" s="24" t="s">
        <v>137</v>
      </c>
      <c r="F508" s="23" t="s">
        <v>138</v>
      </c>
      <c r="G508" s="23" t="s">
        <v>139</v>
      </c>
      <c r="H508" s="29" t="s">
        <v>0</v>
      </c>
      <c r="I508" s="28"/>
      <c r="J508" s="29"/>
      <c r="K508" s="28"/>
      <c r="L508" s="29"/>
      <c r="M508" s="28"/>
      <c r="N508" s="28"/>
      <c r="O508" s="28"/>
      <c r="P508" s="28"/>
      <c r="Q508" s="28"/>
      <c r="R508" s="29"/>
      <c r="S508" s="28" t="s">
        <v>30</v>
      </c>
    </row>
    <row r="509" spans="1:19" ht="12.75">
      <c r="A509" s="134"/>
      <c r="B509" s="91">
        <v>2015</v>
      </c>
      <c r="C509" s="16">
        <f aca="true" t="shared" si="199" ref="C509:G510">C513+C517+C525+C529+C533+C537+C541</f>
        <v>126</v>
      </c>
      <c r="D509" s="16">
        <f t="shared" si="199"/>
        <v>260</v>
      </c>
      <c r="E509" s="16">
        <f t="shared" si="199"/>
        <v>189</v>
      </c>
      <c r="F509" s="16">
        <f t="shared" si="199"/>
        <v>156</v>
      </c>
      <c r="G509" s="16">
        <f t="shared" si="199"/>
        <v>170</v>
      </c>
      <c r="H509" s="16"/>
      <c r="I509" s="16"/>
      <c r="J509" s="16"/>
      <c r="K509" s="16"/>
      <c r="L509" s="16"/>
      <c r="M509" s="16"/>
      <c r="N509" s="16"/>
      <c r="O509" s="16"/>
      <c r="P509" s="16"/>
      <c r="Q509" s="16"/>
      <c r="R509" s="30"/>
      <c r="S509" s="16">
        <f>S513+S517+S525+S529+S533+S537+S541</f>
        <v>901</v>
      </c>
    </row>
    <row r="510" spans="1:19" ht="12.75">
      <c r="A510" s="142" t="s">
        <v>40</v>
      </c>
      <c r="B510" s="91">
        <v>2014</v>
      </c>
      <c r="C510" s="16">
        <f t="shared" si="199"/>
        <v>169</v>
      </c>
      <c r="D510" s="16">
        <f t="shared" si="199"/>
        <v>292</v>
      </c>
      <c r="E510" s="16">
        <f t="shared" si="199"/>
        <v>263</v>
      </c>
      <c r="F510" s="16">
        <f t="shared" si="199"/>
        <v>234</v>
      </c>
      <c r="G510" s="16">
        <f t="shared" si="199"/>
        <v>194</v>
      </c>
      <c r="H510" s="16"/>
      <c r="I510" s="16"/>
      <c r="J510" s="16"/>
      <c r="K510" s="16"/>
      <c r="L510" s="16"/>
      <c r="M510" s="16"/>
      <c r="N510" s="16"/>
      <c r="O510" s="16"/>
      <c r="P510" s="16"/>
      <c r="Q510" s="16"/>
      <c r="R510" s="30"/>
      <c r="S510" s="16">
        <f>S514+S518+S526+S530+S534+S538+S542</f>
        <v>1152</v>
      </c>
    </row>
    <row r="511" spans="1:19" ht="12.75">
      <c r="A511" s="134"/>
      <c r="B511" s="92" t="s">
        <v>204</v>
      </c>
      <c r="C511" s="16">
        <f>C509-C510</f>
        <v>-43</v>
      </c>
      <c r="D511" s="16">
        <f>D509-D510</f>
        <v>-32</v>
      </c>
      <c r="E511" s="22">
        <f>E509-E510</f>
        <v>-74</v>
      </c>
      <c r="F511" s="16">
        <f>F509-F510</f>
        <v>-78</v>
      </c>
      <c r="G511" s="16">
        <f>G509-G510</f>
        <v>-24</v>
      </c>
      <c r="H511" s="22"/>
      <c r="I511" s="16"/>
      <c r="J511" s="22"/>
      <c r="K511" s="16"/>
      <c r="L511" s="22"/>
      <c r="M511" s="16"/>
      <c r="N511" s="16"/>
      <c r="O511" s="16"/>
      <c r="P511" s="16"/>
      <c r="Q511" s="16"/>
      <c r="R511" s="22"/>
      <c r="S511" s="16">
        <f>S509-S510</f>
        <v>-251</v>
      </c>
    </row>
    <row r="512" spans="1:19" ht="13.5" thickBot="1">
      <c r="A512" s="136"/>
      <c r="B512" s="93" t="s">
        <v>5</v>
      </c>
      <c r="C512" s="19">
        <f>C511/C510</f>
        <v>-0.25443786982248523</v>
      </c>
      <c r="D512" s="19">
        <f>D511/D510</f>
        <v>-0.1095890410958904</v>
      </c>
      <c r="E512" s="31">
        <f>E511/E510</f>
        <v>-0.2813688212927757</v>
      </c>
      <c r="F512" s="19">
        <f>F511/F510</f>
        <v>-0.3333333333333333</v>
      </c>
      <c r="G512" s="19">
        <f>G511/G510</f>
        <v>-0.12371134020618557</v>
      </c>
      <c r="H512" s="31"/>
      <c r="I512" s="19"/>
      <c r="J512" s="31"/>
      <c r="K512" s="19"/>
      <c r="L512" s="31"/>
      <c r="M512" s="19"/>
      <c r="N512" s="19"/>
      <c r="O512" s="19"/>
      <c r="P512" s="19"/>
      <c r="Q512" s="19"/>
      <c r="R512" s="31"/>
      <c r="S512" s="19">
        <f>S511/S510</f>
        <v>-0.21788194444444445</v>
      </c>
    </row>
    <row r="513" spans="1:19" ht="12.75">
      <c r="A513" s="134"/>
      <c r="B513" s="91">
        <v>2015</v>
      </c>
      <c r="C513" s="16">
        <v>5</v>
      </c>
      <c r="D513" s="16">
        <v>2</v>
      </c>
      <c r="E513" s="22">
        <v>3</v>
      </c>
      <c r="F513" s="16">
        <v>1</v>
      </c>
      <c r="G513" s="16">
        <v>2</v>
      </c>
      <c r="H513" s="22"/>
      <c r="I513" s="16"/>
      <c r="J513" s="22"/>
      <c r="K513" s="16"/>
      <c r="L513" s="22"/>
      <c r="M513" s="16"/>
      <c r="N513" s="16"/>
      <c r="O513" s="16"/>
      <c r="P513" s="16"/>
      <c r="Q513" s="16"/>
      <c r="R513" s="22"/>
      <c r="S513" s="16">
        <f>C513+D513+E513+F513+G513</f>
        <v>13</v>
      </c>
    </row>
    <row r="514" spans="1:19" ht="12.75">
      <c r="A514" s="137" t="s">
        <v>271</v>
      </c>
      <c r="B514" s="91">
        <v>2014</v>
      </c>
      <c r="C514" s="16">
        <v>4</v>
      </c>
      <c r="D514" s="16">
        <v>1</v>
      </c>
      <c r="E514" s="22">
        <v>3</v>
      </c>
      <c r="F514" s="16">
        <v>1</v>
      </c>
      <c r="G514" s="16">
        <v>3</v>
      </c>
      <c r="H514" s="22"/>
      <c r="I514" s="16"/>
      <c r="J514" s="22"/>
      <c r="K514" s="16"/>
      <c r="L514" s="22"/>
      <c r="M514" s="16"/>
      <c r="N514" s="16"/>
      <c r="O514" s="16"/>
      <c r="P514" s="16"/>
      <c r="Q514" s="16"/>
      <c r="R514" s="22"/>
      <c r="S514" s="16">
        <f>C514+D514+E514+F514+G514</f>
        <v>12</v>
      </c>
    </row>
    <row r="515" spans="1:19" ht="12.75">
      <c r="A515" s="137" t="s">
        <v>272</v>
      </c>
      <c r="B515" s="92" t="s">
        <v>204</v>
      </c>
      <c r="C515" s="16">
        <f>C513-C514</f>
        <v>1</v>
      </c>
      <c r="D515" s="16">
        <f>D513-D514</f>
        <v>1</v>
      </c>
      <c r="E515" s="22">
        <f>E513-E514</f>
        <v>0</v>
      </c>
      <c r="F515" s="16">
        <f>F513-F514</f>
        <v>0</v>
      </c>
      <c r="G515" s="16">
        <f>G513-G514</f>
        <v>-1</v>
      </c>
      <c r="H515" s="22"/>
      <c r="I515" s="16"/>
      <c r="J515" s="22"/>
      <c r="K515" s="16"/>
      <c r="L515" s="22"/>
      <c r="M515" s="16"/>
      <c r="N515" s="16"/>
      <c r="O515" s="16"/>
      <c r="P515" s="16"/>
      <c r="Q515" s="16"/>
      <c r="R515" s="22"/>
      <c r="S515" s="16">
        <f>S513-S514</f>
        <v>1</v>
      </c>
    </row>
    <row r="516" spans="1:19" ht="13.5" thickBot="1">
      <c r="A516" s="138"/>
      <c r="B516" s="93" t="s">
        <v>5</v>
      </c>
      <c r="C516" s="19">
        <f>C515/C514</f>
        <v>0.25</v>
      </c>
      <c r="D516" s="19">
        <f>D515/D514</f>
        <v>1</v>
      </c>
      <c r="E516" s="19">
        <f>E515/E514</f>
        <v>0</v>
      </c>
      <c r="F516" s="19">
        <f>F515/F514</f>
        <v>0</v>
      </c>
      <c r="G516" s="19">
        <f>G515/G514</f>
        <v>-0.3333333333333333</v>
      </c>
      <c r="H516" s="31"/>
      <c r="I516" s="19"/>
      <c r="J516" s="31"/>
      <c r="K516" s="19"/>
      <c r="L516" s="31"/>
      <c r="M516" s="19"/>
      <c r="N516" s="19"/>
      <c r="O516" s="19"/>
      <c r="P516" s="19"/>
      <c r="Q516" s="19"/>
      <c r="R516" s="31"/>
      <c r="S516" s="19">
        <f>S515/S514</f>
        <v>0.08333333333333333</v>
      </c>
    </row>
    <row r="517" spans="1:19" ht="12.75">
      <c r="A517" s="139"/>
      <c r="B517" s="91">
        <v>2015</v>
      </c>
      <c r="C517" s="16">
        <v>0</v>
      </c>
      <c r="D517" s="16">
        <v>0</v>
      </c>
      <c r="E517" s="22">
        <v>0</v>
      </c>
      <c r="F517" s="16">
        <v>1</v>
      </c>
      <c r="G517" s="16">
        <v>0</v>
      </c>
      <c r="H517" s="22"/>
      <c r="I517" s="16" t="s">
        <v>134</v>
      </c>
      <c r="J517" s="22"/>
      <c r="K517" s="16"/>
      <c r="L517" s="22"/>
      <c r="M517" s="16"/>
      <c r="N517" s="16"/>
      <c r="O517" s="16"/>
      <c r="P517" s="16"/>
      <c r="Q517" s="16"/>
      <c r="R517" s="22"/>
      <c r="S517" s="16">
        <f>C517+D517+E517+F517+G517</f>
        <v>1</v>
      </c>
    </row>
    <row r="518" spans="1:19" ht="12.75">
      <c r="A518" s="137" t="s">
        <v>273</v>
      </c>
      <c r="B518" s="91">
        <v>2014</v>
      </c>
      <c r="C518" s="16">
        <v>0</v>
      </c>
      <c r="D518" s="16">
        <v>0</v>
      </c>
      <c r="E518" s="22">
        <v>0</v>
      </c>
      <c r="F518" s="16">
        <v>0</v>
      </c>
      <c r="G518" s="16">
        <v>0</v>
      </c>
      <c r="H518" s="22"/>
      <c r="I518" s="16"/>
      <c r="J518" s="22"/>
      <c r="K518" s="16"/>
      <c r="L518" s="22"/>
      <c r="M518" s="16"/>
      <c r="N518" s="16"/>
      <c r="O518" s="16"/>
      <c r="P518" s="16"/>
      <c r="Q518" s="16"/>
      <c r="R518" s="22"/>
      <c r="S518" s="16">
        <f>C518+D518+E518+F518+G518</f>
        <v>0</v>
      </c>
    </row>
    <row r="519" spans="1:19" ht="12.75">
      <c r="A519" s="137" t="s">
        <v>274</v>
      </c>
      <c r="B519" s="92" t="s">
        <v>204</v>
      </c>
      <c r="C519" s="16">
        <f>C517-C518</f>
        <v>0</v>
      </c>
      <c r="D519" s="16">
        <f>D517-D518</f>
        <v>0</v>
      </c>
      <c r="E519" s="34">
        <f>E517-E518</f>
        <v>0</v>
      </c>
      <c r="F519" s="16">
        <f>F517-F518</f>
        <v>1</v>
      </c>
      <c r="G519" s="16">
        <f>G517-G518</f>
        <v>0</v>
      </c>
      <c r="H519" s="22"/>
      <c r="I519" s="16"/>
      <c r="J519" s="22"/>
      <c r="K519" s="16"/>
      <c r="L519" s="22"/>
      <c r="M519" s="16"/>
      <c r="N519" s="16"/>
      <c r="O519" s="16"/>
      <c r="P519" s="16"/>
      <c r="Q519" s="16"/>
      <c r="R519" s="22"/>
      <c r="S519" s="16">
        <f>S517-S518</f>
        <v>1</v>
      </c>
    </row>
    <row r="520" spans="1:19" ht="13.5" thickBot="1">
      <c r="A520" s="138"/>
      <c r="B520" s="93" t="s">
        <v>5</v>
      </c>
      <c r="C520" s="19">
        <v>0</v>
      </c>
      <c r="D520" s="19">
        <v>0</v>
      </c>
      <c r="E520" s="19">
        <v>0</v>
      </c>
      <c r="F520" s="19">
        <v>0</v>
      </c>
      <c r="G520" s="19">
        <v>0</v>
      </c>
      <c r="H520" s="31"/>
      <c r="I520" s="19"/>
      <c r="J520" s="31"/>
      <c r="K520" s="19"/>
      <c r="L520" s="31"/>
      <c r="M520" s="19"/>
      <c r="N520" s="19"/>
      <c r="O520" s="19"/>
      <c r="P520" s="19"/>
      <c r="Q520" s="19"/>
      <c r="R520" s="31"/>
      <c r="S520" s="19">
        <v>0</v>
      </c>
    </row>
    <row r="521" spans="1:19" ht="12.75">
      <c r="A521" s="139"/>
      <c r="B521" s="91">
        <v>2015</v>
      </c>
      <c r="C521" s="16">
        <v>0</v>
      </c>
      <c r="D521" s="16">
        <v>0</v>
      </c>
      <c r="E521" s="22">
        <v>0</v>
      </c>
      <c r="F521" s="16">
        <v>0</v>
      </c>
      <c r="G521" s="16">
        <v>0</v>
      </c>
      <c r="H521" s="22"/>
      <c r="I521" s="16"/>
      <c r="J521" s="22"/>
      <c r="K521" s="16"/>
      <c r="L521" s="22"/>
      <c r="M521" s="16"/>
      <c r="N521" s="16"/>
      <c r="O521" s="16"/>
      <c r="P521" s="16"/>
      <c r="Q521" s="16"/>
      <c r="R521" s="22"/>
      <c r="S521" s="16">
        <f>C521+D521+E521+F521+G521</f>
        <v>0</v>
      </c>
    </row>
    <row r="522" spans="1:19" ht="12.75">
      <c r="A522" s="287" t="s">
        <v>333</v>
      </c>
      <c r="B522" s="91">
        <v>2014</v>
      </c>
      <c r="C522" s="16">
        <v>0</v>
      </c>
      <c r="D522" s="16">
        <v>0</v>
      </c>
      <c r="E522" s="22">
        <v>0</v>
      </c>
      <c r="F522" s="16">
        <v>0</v>
      </c>
      <c r="G522" s="16">
        <v>0</v>
      </c>
      <c r="H522" s="22"/>
      <c r="I522" s="16"/>
      <c r="J522" s="22"/>
      <c r="K522" s="16"/>
      <c r="L522" s="22"/>
      <c r="M522" s="16"/>
      <c r="N522" s="16"/>
      <c r="O522" s="16"/>
      <c r="P522" s="16"/>
      <c r="Q522" s="16"/>
      <c r="R522" s="22"/>
      <c r="S522" s="16">
        <f>C522+D522+E522+F522+G522</f>
        <v>0</v>
      </c>
    </row>
    <row r="523" spans="1:19" ht="12.75">
      <c r="A523" s="287" t="s">
        <v>334</v>
      </c>
      <c r="B523" s="92" t="s">
        <v>204</v>
      </c>
      <c r="C523" s="16">
        <f>C521-C522</f>
        <v>0</v>
      </c>
      <c r="D523" s="16">
        <f>D521-D522</f>
        <v>0</v>
      </c>
      <c r="E523" s="22">
        <f>E521-E522</f>
        <v>0</v>
      </c>
      <c r="F523" s="16">
        <f>F521-F522</f>
        <v>0</v>
      </c>
      <c r="G523" s="16">
        <f>G521-G522</f>
        <v>0</v>
      </c>
      <c r="H523" s="22"/>
      <c r="I523" s="16"/>
      <c r="J523" s="22"/>
      <c r="K523" s="16"/>
      <c r="L523" s="22"/>
      <c r="M523" s="16"/>
      <c r="N523" s="16"/>
      <c r="O523" s="16"/>
      <c r="P523" s="16"/>
      <c r="Q523" s="16"/>
      <c r="R523" s="22"/>
      <c r="S523" s="16">
        <f>S521-S522</f>
        <v>0</v>
      </c>
    </row>
    <row r="524" spans="1:19" ht="13.5" thickBot="1">
      <c r="A524" s="138"/>
      <c r="B524" s="93" t="s">
        <v>5</v>
      </c>
      <c r="C524" s="19">
        <v>0</v>
      </c>
      <c r="D524" s="31">
        <v>0</v>
      </c>
      <c r="E524" s="33">
        <v>0</v>
      </c>
      <c r="F524" s="31">
        <v>0</v>
      </c>
      <c r="G524" s="19">
        <v>0</v>
      </c>
      <c r="H524" s="31"/>
      <c r="I524" s="19"/>
      <c r="J524" s="31"/>
      <c r="K524" s="19"/>
      <c r="L524" s="31"/>
      <c r="M524" s="19"/>
      <c r="N524" s="19"/>
      <c r="O524" s="19"/>
      <c r="P524" s="19"/>
      <c r="Q524" s="19"/>
      <c r="R524" s="31"/>
      <c r="S524" s="19">
        <v>0</v>
      </c>
    </row>
    <row r="525" spans="1:19" ht="12.75">
      <c r="A525" s="139"/>
      <c r="B525" s="91">
        <v>2015</v>
      </c>
      <c r="C525" s="16">
        <v>10</v>
      </c>
      <c r="D525" s="16">
        <v>12</v>
      </c>
      <c r="E525" s="22">
        <v>10</v>
      </c>
      <c r="F525" s="16">
        <v>4</v>
      </c>
      <c r="G525" s="16">
        <v>7</v>
      </c>
      <c r="H525" s="22"/>
      <c r="I525" s="16"/>
      <c r="J525" s="22"/>
      <c r="K525" s="16"/>
      <c r="L525" s="22"/>
      <c r="M525" s="16"/>
      <c r="N525" s="16"/>
      <c r="O525" s="16"/>
      <c r="P525" s="16"/>
      <c r="Q525" s="16"/>
      <c r="R525" s="22"/>
      <c r="S525" s="16">
        <f>C525+D525+E525+F525+G525</f>
        <v>43</v>
      </c>
    </row>
    <row r="526" spans="1:19" ht="12.75">
      <c r="A526" s="137" t="s">
        <v>144</v>
      </c>
      <c r="B526" s="91">
        <v>2014</v>
      </c>
      <c r="C526" s="16">
        <v>10</v>
      </c>
      <c r="D526" s="16">
        <v>13</v>
      </c>
      <c r="E526" s="22">
        <v>16</v>
      </c>
      <c r="F526" s="16">
        <v>20</v>
      </c>
      <c r="G526" s="16">
        <v>11</v>
      </c>
      <c r="H526" s="22"/>
      <c r="I526" s="16"/>
      <c r="J526" s="22"/>
      <c r="K526" s="16"/>
      <c r="L526" s="22"/>
      <c r="M526" s="16"/>
      <c r="N526" s="16"/>
      <c r="O526" s="16"/>
      <c r="P526" s="16"/>
      <c r="Q526" s="16"/>
      <c r="R526" s="22"/>
      <c r="S526" s="16">
        <f>C526+D526+E526+F526+G526</f>
        <v>70</v>
      </c>
    </row>
    <row r="527" spans="1:19" ht="12.75">
      <c r="A527" s="139"/>
      <c r="B527" s="92" t="s">
        <v>204</v>
      </c>
      <c r="C527" s="16">
        <f>C525-C526</f>
        <v>0</v>
      </c>
      <c r="D527" s="16">
        <f>D525-D526</f>
        <v>-1</v>
      </c>
      <c r="E527" s="22">
        <f>E525-E526</f>
        <v>-6</v>
      </c>
      <c r="F527" s="16">
        <f>F525-F526</f>
        <v>-16</v>
      </c>
      <c r="G527" s="16">
        <f>G525-G526</f>
        <v>-4</v>
      </c>
      <c r="H527" s="22"/>
      <c r="I527" s="16"/>
      <c r="J527" s="22"/>
      <c r="K527" s="16"/>
      <c r="L527" s="22"/>
      <c r="M527" s="16"/>
      <c r="N527" s="16"/>
      <c r="O527" s="16"/>
      <c r="P527" s="16"/>
      <c r="Q527" s="16"/>
      <c r="R527" s="22"/>
      <c r="S527" s="16">
        <f>S525-S526</f>
        <v>-27</v>
      </c>
    </row>
    <row r="528" spans="1:19" ht="13.5" thickBot="1">
      <c r="A528" s="138"/>
      <c r="B528" s="93" t="s">
        <v>5</v>
      </c>
      <c r="C528" s="19">
        <f>C527/C526</f>
        <v>0</v>
      </c>
      <c r="D528" s="19">
        <f>D527/D526</f>
        <v>-0.07692307692307693</v>
      </c>
      <c r="E528" s="19">
        <f>E527/E526</f>
        <v>-0.375</v>
      </c>
      <c r="F528" s="19">
        <f>F527/F526</f>
        <v>-0.8</v>
      </c>
      <c r="G528" s="19">
        <f>G527/G526</f>
        <v>-0.36363636363636365</v>
      </c>
      <c r="H528" s="31"/>
      <c r="I528" s="19"/>
      <c r="J528" s="31"/>
      <c r="K528" s="19"/>
      <c r="L528" s="31"/>
      <c r="M528" s="19"/>
      <c r="N528" s="19"/>
      <c r="O528" s="19"/>
      <c r="P528" s="19"/>
      <c r="Q528" s="19"/>
      <c r="R528" s="31"/>
      <c r="S528" s="19">
        <f>S527/S526</f>
        <v>-0.38571428571428573</v>
      </c>
    </row>
    <row r="529" spans="1:19" ht="12.75">
      <c r="A529" s="139"/>
      <c r="B529" s="91">
        <v>2015</v>
      </c>
      <c r="C529" s="16">
        <v>15</v>
      </c>
      <c r="D529" s="16">
        <v>23</v>
      </c>
      <c r="E529" s="22">
        <v>14</v>
      </c>
      <c r="F529" s="16">
        <v>10</v>
      </c>
      <c r="G529" s="16">
        <v>10</v>
      </c>
      <c r="H529" s="22"/>
      <c r="I529" s="16"/>
      <c r="J529" s="22"/>
      <c r="K529" s="16"/>
      <c r="L529" s="22"/>
      <c r="M529" s="16"/>
      <c r="N529" s="16"/>
      <c r="O529" s="16"/>
      <c r="P529" s="16"/>
      <c r="Q529" s="16"/>
      <c r="R529" s="22"/>
      <c r="S529" s="16">
        <f>C529+D529+E529+F529+G529</f>
        <v>72</v>
      </c>
    </row>
    <row r="530" spans="1:19" ht="12.75">
      <c r="A530" s="137" t="s">
        <v>275</v>
      </c>
      <c r="B530" s="91">
        <v>2014</v>
      </c>
      <c r="C530" s="16">
        <v>12</v>
      </c>
      <c r="D530" s="16">
        <v>27</v>
      </c>
      <c r="E530" s="22">
        <v>12</v>
      </c>
      <c r="F530" s="16">
        <v>16</v>
      </c>
      <c r="G530" s="16">
        <v>12</v>
      </c>
      <c r="H530" s="22"/>
      <c r="I530" s="16"/>
      <c r="J530" s="22"/>
      <c r="K530" s="16"/>
      <c r="L530" s="22"/>
      <c r="M530" s="16"/>
      <c r="N530" s="16"/>
      <c r="O530" s="16"/>
      <c r="P530" s="16"/>
      <c r="Q530" s="16"/>
      <c r="R530" s="22"/>
      <c r="S530" s="16">
        <f>C530+D530+E530+F530+G530</f>
        <v>79</v>
      </c>
    </row>
    <row r="531" spans="1:19" ht="12.75">
      <c r="A531" s="137" t="s">
        <v>276</v>
      </c>
      <c r="B531" s="92" t="s">
        <v>204</v>
      </c>
      <c r="C531" s="16">
        <f>C529-C530</f>
        <v>3</v>
      </c>
      <c r="D531" s="16">
        <f>D529-D530</f>
        <v>-4</v>
      </c>
      <c r="E531" s="16">
        <f>E529-E530</f>
        <v>2</v>
      </c>
      <c r="F531" s="16">
        <f>F529-F530</f>
        <v>-6</v>
      </c>
      <c r="G531" s="16">
        <f>G529-G530</f>
        <v>-2</v>
      </c>
      <c r="H531" s="22"/>
      <c r="I531" s="16"/>
      <c r="J531" s="22"/>
      <c r="K531" s="16"/>
      <c r="L531" s="22"/>
      <c r="M531" s="16"/>
      <c r="N531" s="16"/>
      <c r="O531" s="16"/>
      <c r="P531" s="16"/>
      <c r="Q531" s="16"/>
      <c r="R531" s="22"/>
      <c r="S531" s="16">
        <f>S529-S530</f>
        <v>-7</v>
      </c>
    </row>
    <row r="532" spans="1:19" ht="13.5" thickBot="1">
      <c r="A532" s="138"/>
      <c r="B532" s="93" t="s">
        <v>5</v>
      </c>
      <c r="C532" s="19">
        <f>C531/C530</f>
        <v>0.25</v>
      </c>
      <c r="D532" s="19">
        <f>D531/D530</f>
        <v>-0.14814814814814814</v>
      </c>
      <c r="E532" s="19">
        <f>E531/E530</f>
        <v>0.16666666666666666</v>
      </c>
      <c r="F532" s="31">
        <f>F531/F530</f>
        <v>-0.375</v>
      </c>
      <c r="G532" s="33">
        <f>G531/G530</f>
        <v>-0.16666666666666666</v>
      </c>
      <c r="H532" s="31"/>
      <c r="I532" s="19"/>
      <c r="J532" s="31"/>
      <c r="K532" s="19"/>
      <c r="L532" s="31"/>
      <c r="M532" s="19"/>
      <c r="N532" s="19"/>
      <c r="O532" s="19"/>
      <c r="P532" s="19"/>
      <c r="Q532" s="19"/>
      <c r="R532" s="31"/>
      <c r="S532" s="19">
        <f>S531/S530</f>
        <v>-0.08860759493670886</v>
      </c>
    </row>
    <row r="533" spans="1:19" ht="12.75">
      <c r="A533" s="139"/>
      <c r="B533" s="91">
        <v>2015</v>
      </c>
      <c r="C533" s="16">
        <v>37</v>
      </c>
      <c r="D533" s="16">
        <v>84</v>
      </c>
      <c r="E533" s="22">
        <v>40</v>
      </c>
      <c r="F533" s="16">
        <v>45</v>
      </c>
      <c r="G533" s="16">
        <v>55</v>
      </c>
      <c r="H533" s="22"/>
      <c r="I533" s="16"/>
      <c r="J533" s="22"/>
      <c r="K533" s="16"/>
      <c r="L533" s="22"/>
      <c r="M533" s="16"/>
      <c r="N533" s="16"/>
      <c r="O533" s="16"/>
      <c r="P533" s="16"/>
      <c r="Q533" s="16"/>
      <c r="R533" s="22"/>
      <c r="S533" s="16">
        <f>C533+D533+E533+F533+G533</f>
        <v>261</v>
      </c>
    </row>
    <row r="534" spans="1:19" ht="12.75">
      <c r="A534" s="140" t="s">
        <v>277</v>
      </c>
      <c r="B534" s="91">
        <v>2014</v>
      </c>
      <c r="C534" s="16">
        <v>52</v>
      </c>
      <c r="D534" s="16">
        <v>106</v>
      </c>
      <c r="E534" s="22">
        <v>71</v>
      </c>
      <c r="F534" s="16">
        <v>65</v>
      </c>
      <c r="G534" s="16">
        <v>71</v>
      </c>
      <c r="H534" s="22"/>
      <c r="I534" s="16"/>
      <c r="J534" s="22"/>
      <c r="K534" s="16"/>
      <c r="L534" s="22"/>
      <c r="M534" s="16"/>
      <c r="N534" s="16"/>
      <c r="O534" s="16"/>
      <c r="P534" s="16"/>
      <c r="Q534" s="16"/>
      <c r="R534" s="22"/>
      <c r="S534" s="16">
        <f>C534+D534+E534+F534+G534</f>
        <v>365</v>
      </c>
    </row>
    <row r="535" spans="1:19" ht="12.75">
      <c r="A535" s="139"/>
      <c r="B535" s="92" t="s">
        <v>204</v>
      </c>
      <c r="C535" s="16">
        <f>C533-C534</f>
        <v>-15</v>
      </c>
      <c r="D535" s="16">
        <f>D533-D534</f>
        <v>-22</v>
      </c>
      <c r="E535" s="22">
        <f>E533-E534</f>
        <v>-31</v>
      </c>
      <c r="F535" s="16">
        <f>F533-F534</f>
        <v>-20</v>
      </c>
      <c r="G535" s="16">
        <f>G533-G534</f>
        <v>-16</v>
      </c>
      <c r="H535" s="22"/>
      <c r="I535" s="16"/>
      <c r="J535" s="22"/>
      <c r="K535" s="16"/>
      <c r="L535" s="22"/>
      <c r="M535" s="16"/>
      <c r="N535" s="16"/>
      <c r="O535" s="16"/>
      <c r="P535" s="16"/>
      <c r="Q535" s="16"/>
      <c r="R535" s="22"/>
      <c r="S535" s="16">
        <f>S533-S534</f>
        <v>-104</v>
      </c>
    </row>
    <row r="536" spans="1:19" ht="13.5" thickBot="1">
      <c r="A536" s="138"/>
      <c r="B536" s="93" t="s">
        <v>5</v>
      </c>
      <c r="C536" s="19">
        <f>C535/C534</f>
        <v>-0.28846153846153844</v>
      </c>
      <c r="D536" s="19">
        <f>D535/D534</f>
        <v>-0.20754716981132076</v>
      </c>
      <c r="E536" s="31">
        <f>E535/E534</f>
        <v>-0.43661971830985913</v>
      </c>
      <c r="F536" s="19">
        <f>F535/F534</f>
        <v>-0.3076923076923077</v>
      </c>
      <c r="G536" s="19">
        <f>G535/G534</f>
        <v>-0.22535211267605634</v>
      </c>
      <c r="H536" s="31"/>
      <c r="I536" s="19"/>
      <c r="J536" s="31"/>
      <c r="K536" s="19"/>
      <c r="L536" s="31"/>
      <c r="M536" s="19"/>
      <c r="N536" s="19"/>
      <c r="O536" s="19"/>
      <c r="P536" s="19"/>
      <c r="Q536" s="19"/>
      <c r="R536" s="31"/>
      <c r="S536" s="19">
        <f>S535/S534</f>
        <v>-0.28493150684931506</v>
      </c>
    </row>
    <row r="537" spans="1:19" ht="12.75">
      <c r="A537" s="139"/>
      <c r="B537" s="91">
        <v>2015</v>
      </c>
      <c r="C537" s="16">
        <v>49</v>
      </c>
      <c r="D537" s="16">
        <v>113</v>
      </c>
      <c r="E537" s="22">
        <v>104</v>
      </c>
      <c r="F537" s="16">
        <v>74</v>
      </c>
      <c r="G537" s="16">
        <v>88</v>
      </c>
      <c r="H537" s="22"/>
      <c r="I537" s="16"/>
      <c r="J537" s="22"/>
      <c r="K537" s="16"/>
      <c r="L537" s="22"/>
      <c r="M537" s="16"/>
      <c r="N537" s="16"/>
      <c r="O537" s="16"/>
      <c r="P537" s="16"/>
      <c r="Q537" s="16"/>
      <c r="R537" s="22"/>
      <c r="S537" s="16">
        <f>C537+D537+E537+F537+G537</f>
        <v>428</v>
      </c>
    </row>
    <row r="538" spans="1:19" ht="12.75">
      <c r="A538" s="137" t="s">
        <v>278</v>
      </c>
      <c r="B538" s="91">
        <v>2014</v>
      </c>
      <c r="C538" s="16">
        <v>72</v>
      </c>
      <c r="D538" s="16">
        <v>120</v>
      </c>
      <c r="E538" s="22">
        <v>143</v>
      </c>
      <c r="F538" s="16">
        <v>111</v>
      </c>
      <c r="G538" s="16">
        <v>88</v>
      </c>
      <c r="H538" s="22"/>
      <c r="I538" s="16"/>
      <c r="J538" s="22"/>
      <c r="K538" s="16"/>
      <c r="L538" s="22"/>
      <c r="M538" s="16"/>
      <c r="N538" s="16"/>
      <c r="O538" s="16"/>
      <c r="P538" s="16"/>
      <c r="Q538" s="16"/>
      <c r="R538" s="22"/>
      <c r="S538" s="16">
        <f>C538+D538+E538+F538+G538</f>
        <v>534</v>
      </c>
    </row>
    <row r="539" spans="1:19" ht="12.75">
      <c r="A539" s="137" t="s">
        <v>279</v>
      </c>
      <c r="B539" s="92" t="s">
        <v>204</v>
      </c>
      <c r="C539" s="16">
        <f>C537-C538</f>
        <v>-23</v>
      </c>
      <c r="D539" s="16">
        <f>D537-D538</f>
        <v>-7</v>
      </c>
      <c r="E539" s="22">
        <f>E537-E538</f>
        <v>-39</v>
      </c>
      <c r="F539" s="16">
        <f>F537-F538</f>
        <v>-37</v>
      </c>
      <c r="G539" s="16">
        <f>G537-G538</f>
        <v>0</v>
      </c>
      <c r="H539" s="22"/>
      <c r="I539" s="16"/>
      <c r="J539" s="22"/>
      <c r="K539" s="16"/>
      <c r="L539" s="22"/>
      <c r="M539" s="16"/>
      <c r="N539" s="16"/>
      <c r="O539" s="16"/>
      <c r="P539" s="16"/>
      <c r="Q539" s="16"/>
      <c r="R539" s="22"/>
      <c r="S539" s="16">
        <f>S537-S538</f>
        <v>-106</v>
      </c>
    </row>
    <row r="540" spans="1:19" ht="13.5" thickBot="1">
      <c r="A540" s="138"/>
      <c r="B540" s="93" t="s">
        <v>5</v>
      </c>
      <c r="C540" s="19">
        <f>C539/C538</f>
        <v>-0.3194444444444444</v>
      </c>
      <c r="D540" s="19">
        <f>D539/D538</f>
        <v>-0.058333333333333334</v>
      </c>
      <c r="E540" s="31">
        <f>E539/E538</f>
        <v>-0.2727272727272727</v>
      </c>
      <c r="F540" s="19">
        <f>F539/F538</f>
        <v>-0.3333333333333333</v>
      </c>
      <c r="G540" s="19">
        <f>G539/G538</f>
        <v>0</v>
      </c>
      <c r="H540" s="31"/>
      <c r="I540" s="19"/>
      <c r="J540" s="31"/>
      <c r="K540" s="19"/>
      <c r="L540" s="31"/>
      <c r="M540" s="19"/>
      <c r="N540" s="19"/>
      <c r="O540" s="19"/>
      <c r="P540" s="19"/>
      <c r="Q540" s="19"/>
      <c r="R540" s="31"/>
      <c r="S540" s="19">
        <f>S539/S538</f>
        <v>-0.19850187265917604</v>
      </c>
    </row>
    <row r="541" spans="1:19" ht="12.75">
      <c r="A541" s="139"/>
      <c r="B541" s="91">
        <v>2015</v>
      </c>
      <c r="C541" s="16">
        <v>10</v>
      </c>
      <c r="D541" s="16">
        <v>26</v>
      </c>
      <c r="E541" s="22">
        <v>18</v>
      </c>
      <c r="F541" s="16">
        <v>21</v>
      </c>
      <c r="G541" s="16">
        <v>8</v>
      </c>
      <c r="H541" s="22"/>
      <c r="I541" s="16"/>
      <c r="J541" s="22"/>
      <c r="K541" s="16"/>
      <c r="L541" s="22"/>
      <c r="M541" s="16"/>
      <c r="N541" s="16"/>
      <c r="O541" s="16"/>
      <c r="P541" s="16"/>
      <c r="Q541" s="16"/>
      <c r="R541" s="22"/>
      <c r="S541" s="16">
        <f>C541+D541+E541+F541+G541</f>
        <v>83</v>
      </c>
    </row>
    <row r="542" spans="1:19" ht="12.75">
      <c r="A542" s="137" t="s">
        <v>280</v>
      </c>
      <c r="B542" s="91">
        <v>2014</v>
      </c>
      <c r="C542" s="16">
        <v>19</v>
      </c>
      <c r="D542" s="16">
        <v>25</v>
      </c>
      <c r="E542" s="22">
        <v>18</v>
      </c>
      <c r="F542" s="16">
        <v>21</v>
      </c>
      <c r="G542" s="16">
        <v>9</v>
      </c>
      <c r="H542" s="22"/>
      <c r="I542" s="16"/>
      <c r="J542" s="22"/>
      <c r="K542" s="16"/>
      <c r="L542" s="22"/>
      <c r="M542" s="16"/>
      <c r="N542" s="16"/>
      <c r="O542" s="16"/>
      <c r="P542" s="16"/>
      <c r="Q542" s="16"/>
      <c r="R542" s="22"/>
      <c r="S542" s="16">
        <f>C542+D542+E542+F542+G542</f>
        <v>92</v>
      </c>
    </row>
    <row r="543" spans="1:19" ht="12.75">
      <c r="A543" s="137" t="s">
        <v>281</v>
      </c>
      <c r="B543" s="92" t="s">
        <v>204</v>
      </c>
      <c r="C543" s="16">
        <f>C541-C542</f>
        <v>-9</v>
      </c>
      <c r="D543" s="16">
        <f>D541-D542</f>
        <v>1</v>
      </c>
      <c r="E543" s="22">
        <f>E541-E542</f>
        <v>0</v>
      </c>
      <c r="F543" s="16">
        <f>F541-F542</f>
        <v>0</v>
      </c>
      <c r="G543" s="16">
        <f>G541-G542</f>
        <v>-1</v>
      </c>
      <c r="H543" s="22"/>
      <c r="I543" s="16"/>
      <c r="J543" s="22"/>
      <c r="K543" s="16"/>
      <c r="L543" s="22"/>
      <c r="M543" s="16"/>
      <c r="N543" s="16"/>
      <c r="O543" s="16"/>
      <c r="P543" s="16"/>
      <c r="Q543" s="16"/>
      <c r="R543" s="22"/>
      <c r="S543" s="16">
        <f>S541-S542</f>
        <v>-9</v>
      </c>
    </row>
    <row r="544" spans="1:19" ht="13.5" thickBot="1">
      <c r="A544" s="138"/>
      <c r="B544" s="93" t="s">
        <v>5</v>
      </c>
      <c r="C544" s="19">
        <f>C543/C542</f>
        <v>-0.47368421052631576</v>
      </c>
      <c r="D544" s="19">
        <f>D543/D542</f>
        <v>0.04</v>
      </c>
      <c r="E544" s="31">
        <f>E543/E542</f>
        <v>0</v>
      </c>
      <c r="F544" s="19">
        <f>F543/F542</f>
        <v>0</v>
      </c>
      <c r="G544" s="33">
        <f>G543/G542</f>
        <v>-0.1111111111111111</v>
      </c>
      <c r="H544" s="31"/>
      <c r="I544" s="19"/>
      <c r="J544" s="31"/>
      <c r="K544" s="19"/>
      <c r="L544" s="31"/>
      <c r="M544" s="19"/>
      <c r="N544" s="19"/>
      <c r="O544" s="19"/>
      <c r="P544" s="19"/>
      <c r="Q544" s="19"/>
      <c r="R544" s="31"/>
      <c r="S544" s="19">
        <f>S543/S542</f>
        <v>-0.09782608695652174</v>
      </c>
    </row>
  </sheetData>
  <sheetProtection/>
  <printOptions/>
  <pageMargins left="1.3" right="0" top="2" bottom="1" header="0.8" footer="0.05"/>
  <pageSetup horizontalDpi="600" verticalDpi="600" orientation="landscape" paperSize="5" scale="70" r:id="rId1"/>
  <headerFooter>
    <oddHeader>&amp;L
Datos preliminares del 1ro. de enero al 30 de septiembre 2015.&amp;CPOLICIA DE PUERTO RICO
DELITOS TIPO I COMETIDOS EN PUERTO RICO
 AÑOS 2014 Y 2015</oddHeader>
  </headerFooter>
  <rowBreaks count="13" manualBreakCount="13">
    <brk id="37" max="255" man="1"/>
    <brk id="76" max="255" man="1"/>
    <brk id="115" max="255" man="1"/>
    <brk id="154" max="255" man="1"/>
    <brk id="193" max="255" man="1"/>
    <brk id="232" max="255" man="1"/>
    <brk id="271" max="255" man="1"/>
    <brk id="310" max="255" man="1"/>
    <brk id="349" max="255" man="1"/>
    <brk id="388" max="255" man="1"/>
    <brk id="427" max="255" man="1"/>
    <brk id="466" max="255" man="1"/>
    <brk id="505" max="255" man="1"/>
  </rowBreaks>
</worksheet>
</file>

<file path=xl/worksheets/sheet3.xml><?xml version="1.0" encoding="utf-8"?>
<worksheet xmlns="http://schemas.openxmlformats.org/spreadsheetml/2006/main" xmlns:r="http://schemas.openxmlformats.org/officeDocument/2006/relationships">
  <dimension ref="A1:O558"/>
  <sheetViews>
    <sheetView workbookViewId="0" topLeftCell="A1">
      <selection activeCell="A1" sqref="A1"/>
    </sheetView>
  </sheetViews>
  <sheetFormatPr defaultColWidth="9.140625" defaultRowHeight="12.75"/>
  <sheetData>
    <row r="1" ht="13.5" thickBot="1">
      <c r="A1" t="s">
        <v>0</v>
      </c>
    </row>
    <row r="2" spans="1:15" ht="13.5" thickBot="1">
      <c r="A2" t="s">
        <v>0</v>
      </c>
      <c r="B2" s="145" t="s">
        <v>257</v>
      </c>
      <c r="C2" s="145" t="s">
        <v>297</v>
      </c>
      <c r="D2" s="145" t="s">
        <v>298</v>
      </c>
      <c r="E2" s="145" t="s">
        <v>299</v>
      </c>
      <c r="F2" s="145" t="s">
        <v>300</v>
      </c>
      <c r="G2" s="145" t="s">
        <v>301</v>
      </c>
      <c r="H2" s="145" t="s">
        <v>302</v>
      </c>
      <c r="I2" s="145" t="s">
        <v>303</v>
      </c>
      <c r="J2" s="145" t="s">
        <v>304</v>
      </c>
      <c r="K2" s="145" t="s">
        <v>305</v>
      </c>
      <c r="L2" s="145" t="s">
        <v>306</v>
      </c>
      <c r="M2" s="145" t="s">
        <v>307</v>
      </c>
      <c r="N2" s="145" t="s">
        <v>308</v>
      </c>
      <c r="O2" s="145" t="s">
        <v>40</v>
      </c>
    </row>
    <row r="3" spans="1:15" ht="12.75">
      <c r="A3" s="116"/>
      <c r="B3" s="55">
        <v>2015</v>
      </c>
      <c r="C3" s="55">
        <f aca="true" t="shared" si="0" ref="C3:H3">SUM(C43+C83+C123+C163+C203+C243+C283+C323+C363+C403+C443+C483+C523)</f>
        <v>4521</v>
      </c>
      <c r="D3" s="55">
        <f t="shared" si="0"/>
        <v>3795</v>
      </c>
      <c r="E3" s="55">
        <f t="shared" si="0"/>
        <v>3890</v>
      </c>
      <c r="F3" s="55">
        <f t="shared" si="0"/>
        <v>3596</v>
      </c>
      <c r="G3" s="55">
        <f t="shared" si="0"/>
        <v>3795</v>
      </c>
      <c r="H3" s="55">
        <f t="shared" si="0"/>
        <v>3724</v>
      </c>
      <c r="I3" s="55">
        <f>SUM(I43+I83+I123+I163+I203+I243+I283+I323+I363+I403+I443+I483+I523)</f>
        <v>3764</v>
      </c>
      <c r="J3" s="55">
        <f>SUM(J43+J83+J123+J163+J203+J243+J283+J323+J363+J403+J443+J483+J523)</f>
        <v>3720</v>
      </c>
      <c r="K3" s="55">
        <f>SUM(K43+K83+K123+K163+K203+K243+K283+K323+K363+K403+K443+K483+K523)</f>
        <v>3447</v>
      </c>
      <c r="L3" s="55"/>
      <c r="M3" s="55"/>
      <c r="N3" s="55"/>
      <c r="O3" s="116">
        <f>SUM(C3:N3)</f>
        <v>34252</v>
      </c>
    </row>
    <row r="4" spans="1:15" ht="12.75">
      <c r="A4" s="144" t="s">
        <v>40</v>
      </c>
      <c r="B4" s="54">
        <v>2014</v>
      </c>
      <c r="C4" s="54">
        <f>SUM(C8+C12+C20+C24+C28+C32+C36)</f>
        <v>5066</v>
      </c>
      <c r="D4" s="54">
        <f aca="true" t="shared" si="1" ref="D4:K4">SUM(D8+D12+D16+D20+D24+D28+D32+D36)</f>
        <v>4240</v>
      </c>
      <c r="E4" s="54">
        <f t="shared" si="1"/>
        <v>4290</v>
      </c>
      <c r="F4" s="54">
        <f t="shared" si="1"/>
        <v>4365</v>
      </c>
      <c r="G4" s="54">
        <f t="shared" si="1"/>
        <v>4761</v>
      </c>
      <c r="H4" s="54">
        <f t="shared" si="1"/>
        <v>4348</v>
      </c>
      <c r="I4" s="54">
        <f t="shared" si="1"/>
        <v>4710</v>
      </c>
      <c r="J4" s="54">
        <f t="shared" si="1"/>
        <v>4792</v>
      </c>
      <c r="K4" s="54">
        <f t="shared" si="1"/>
        <v>4305</v>
      </c>
      <c r="L4" s="54"/>
      <c r="M4" s="54"/>
      <c r="N4" s="54"/>
      <c r="O4" s="54">
        <f>SUM(C4:N4)</f>
        <v>40877</v>
      </c>
    </row>
    <row r="5" spans="1:15" ht="12.75">
      <c r="A5" s="144" t="s">
        <v>309</v>
      </c>
      <c r="B5" s="199" t="s">
        <v>263</v>
      </c>
      <c r="C5" s="119">
        <f aca="true" t="shared" si="2" ref="C5:H5">SUM(C3-C4)</f>
        <v>-545</v>
      </c>
      <c r="D5" s="119">
        <f t="shared" si="2"/>
        <v>-445</v>
      </c>
      <c r="E5" s="119">
        <f t="shared" si="2"/>
        <v>-400</v>
      </c>
      <c r="F5" s="119">
        <f t="shared" si="2"/>
        <v>-769</v>
      </c>
      <c r="G5" s="119">
        <f t="shared" si="2"/>
        <v>-966</v>
      </c>
      <c r="H5" s="119">
        <f t="shared" si="2"/>
        <v>-624</v>
      </c>
      <c r="I5" s="119">
        <f>SUM(I3-I4)</f>
        <v>-946</v>
      </c>
      <c r="J5" s="119">
        <f>SUM(J3-J4)</f>
        <v>-1072</v>
      </c>
      <c r="K5" s="119">
        <f>SUM(K3-K4)</f>
        <v>-858</v>
      </c>
      <c r="L5" s="119"/>
      <c r="M5" s="119"/>
      <c r="N5" s="119"/>
      <c r="O5" s="119">
        <f>SUM(O3-O4)</f>
        <v>-6625</v>
      </c>
    </row>
    <row r="6" spans="1:15" ht="13.5" thickBot="1">
      <c r="A6" s="200"/>
      <c r="B6" s="201" t="s">
        <v>5</v>
      </c>
      <c r="C6" s="121">
        <f aca="true" t="shared" si="3" ref="C6:H6">C5/C4</f>
        <v>-0.10757994472956968</v>
      </c>
      <c r="D6" s="121">
        <f t="shared" si="3"/>
        <v>-0.10495283018867925</v>
      </c>
      <c r="E6" s="121">
        <f t="shared" si="3"/>
        <v>-0.09324009324009325</v>
      </c>
      <c r="F6" s="121">
        <f t="shared" si="3"/>
        <v>-0.1761741122565865</v>
      </c>
      <c r="G6" s="121">
        <f t="shared" si="3"/>
        <v>-0.2028985507246377</v>
      </c>
      <c r="H6" s="121">
        <f t="shared" si="3"/>
        <v>-0.14351425942962281</v>
      </c>
      <c r="I6" s="121">
        <f>I5/I4</f>
        <v>-0.20084925690021233</v>
      </c>
      <c r="J6" s="121">
        <f>J5/J4</f>
        <v>-0.22370617696160267</v>
      </c>
      <c r="K6" s="121">
        <f>K5/K4</f>
        <v>-0.19930313588850174</v>
      </c>
      <c r="L6" s="121"/>
      <c r="M6" s="121"/>
      <c r="N6" s="121"/>
      <c r="O6" s="121">
        <f>O5/O4</f>
        <v>-0.16207158059544488</v>
      </c>
    </row>
    <row r="7" spans="1:15" ht="12.75">
      <c r="A7" s="119"/>
      <c r="B7" s="55">
        <v>2015</v>
      </c>
      <c r="C7" s="116">
        <f aca="true" t="shared" si="4" ref="C7:K8">SUM(C47,C87,C127,C167,C207,C247,C287,C327,C367,C407,C447,C487,C527)</f>
        <v>46</v>
      </c>
      <c r="D7" s="116">
        <f t="shared" si="4"/>
        <v>37</v>
      </c>
      <c r="E7" s="116">
        <f t="shared" si="4"/>
        <v>49</v>
      </c>
      <c r="F7" s="116">
        <f t="shared" si="4"/>
        <v>52</v>
      </c>
      <c r="G7" s="116">
        <f t="shared" si="4"/>
        <v>50</v>
      </c>
      <c r="H7" s="116">
        <f t="shared" si="4"/>
        <v>39</v>
      </c>
      <c r="I7" s="116">
        <f t="shared" si="4"/>
        <v>48</v>
      </c>
      <c r="J7" s="116">
        <f t="shared" si="4"/>
        <v>57</v>
      </c>
      <c r="K7" s="263">
        <f t="shared" si="4"/>
        <v>39</v>
      </c>
      <c r="L7" s="116"/>
      <c r="M7" s="116"/>
      <c r="N7" s="116"/>
      <c r="O7" s="116">
        <f>SUM(C7:N7)</f>
        <v>417</v>
      </c>
    </row>
    <row r="8" spans="1:15" ht="12.75">
      <c r="A8" s="144" t="s">
        <v>310</v>
      </c>
      <c r="B8" s="54">
        <v>2014</v>
      </c>
      <c r="C8" s="54">
        <f t="shared" si="4"/>
        <v>55</v>
      </c>
      <c r="D8" s="54">
        <f t="shared" si="4"/>
        <v>60</v>
      </c>
      <c r="E8" s="54">
        <f t="shared" si="4"/>
        <v>48</v>
      </c>
      <c r="F8" s="54">
        <f t="shared" si="4"/>
        <v>54</v>
      </c>
      <c r="G8" s="54">
        <f t="shared" si="4"/>
        <v>61</v>
      </c>
      <c r="H8" s="54">
        <f t="shared" si="4"/>
        <v>71</v>
      </c>
      <c r="I8" s="54">
        <f t="shared" si="4"/>
        <v>51</v>
      </c>
      <c r="J8" s="54">
        <f t="shared" si="4"/>
        <v>63</v>
      </c>
      <c r="K8" s="54">
        <f t="shared" si="4"/>
        <v>46</v>
      </c>
      <c r="L8" s="54"/>
      <c r="M8" s="54"/>
      <c r="N8" s="54"/>
      <c r="O8" s="54">
        <f>SUM(C8:N8)</f>
        <v>509</v>
      </c>
    </row>
    <row r="9" spans="1:15" ht="12.75">
      <c r="A9" s="144" t="s">
        <v>311</v>
      </c>
      <c r="B9" s="202" t="s">
        <v>263</v>
      </c>
      <c r="C9" s="119">
        <f aca="true" t="shared" si="5" ref="C9:H9">SUM(C7-C8)</f>
        <v>-9</v>
      </c>
      <c r="D9" s="119">
        <f t="shared" si="5"/>
        <v>-23</v>
      </c>
      <c r="E9" s="119">
        <f t="shared" si="5"/>
        <v>1</v>
      </c>
      <c r="F9" s="119">
        <f t="shared" si="5"/>
        <v>-2</v>
      </c>
      <c r="G9" s="119">
        <f t="shared" si="5"/>
        <v>-11</v>
      </c>
      <c r="H9" s="119">
        <f t="shared" si="5"/>
        <v>-32</v>
      </c>
      <c r="I9" s="119">
        <f>SUM(I7-I8)</f>
        <v>-3</v>
      </c>
      <c r="J9" s="119">
        <f>SUM(J7-J8)</f>
        <v>-6</v>
      </c>
      <c r="K9" s="264">
        <f>SUM(K7-K8)</f>
        <v>-7</v>
      </c>
      <c r="L9" s="119"/>
      <c r="M9" s="119"/>
      <c r="N9" s="119"/>
      <c r="O9" s="119">
        <f>SUM(O7-O8)</f>
        <v>-92</v>
      </c>
    </row>
    <row r="10" spans="1:15" ht="13.5" thickBot="1">
      <c r="A10" s="200"/>
      <c r="B10" s="201" t="s">
        <v>5</v>
      </c>
      <c r="C10" s="121">
        <f aca="true" t="shared" si="6" ref="C10:H10">C9/C8</f>
        <v>-0.16363636363636364</v>
      </c>
      <c r="D10" s="121">
        <f t="shared" si="6"/>
        <v>-0.38333333333333336</v>
      </c>
      <c r="E10" s="121">
        <f t="shared" si="6"/>
        <v>0.020833333333333332</v>
      </c>
      <c r="F10" s="121">
        <f t="shared" si="6"/>
        <v>-0.037037037037037035</v>
      </c>
      <c r="G10" s="121">
        <f t="shared" si="6"/>
        <v>-0.18032786885245902</v>
      </c>
      <c r="H10" s="121">
        <f t="shared" si="6"/>
        <v>-0.4507042253521127</v>
      </c>
      <c r="I10" s="121">
        <f>I9/I8</f>
        <v>-0.058823529411764705</v>
      </c>
      <c r="J10" s="121">
        <f>J9/J8</f>
        <v>-0.09523809523809523</v>
      </c>
      <c r="K10" s="121">
        <f>K9/K8</f>
        <v>-0.15217391304347827</v>
      </c>
      <c r="L10" s="121"/>
      <c r="M10" s="121"/>
      <c r="N10" s="121"/>
      <c r="O10" s="121">
        <f>O9/O8</f>
        <v>-0.1807465618860511</v>
      </c>
    </row>
    <row r="11" spans="1:15" ht="12.75">
      <c r="A11" s="119"/>
      <c r="B11" s="55">
        <v>2015</v>
      </c>
      <c r="C11" s="116">
        <f aca="true" t="shared" si="7" ref="C11:K12">SUM(C51,C91,C131,C171,C211,C251,C291,C331,C371,C411,C451,C491,C531)</f>
        <v>12</v>
      </c>
      <c r="D11" s="116">
        <f t="shared" si="7"/>
        <v>10</v>
      </c>
      <c r="E11" s="116">
        <f t="shared" si="7"/>
        <v>13</v>
      </c>
      <c r="F11" s="116">
        <f t="shared" si="7"/>
        <v>14</v>
      </c>
      <c r="G11" s="116">
        <f t="shared" si="7"/>
        <v>8</v>
      </c>
      <c r="H11" s="116">
        <f t="shared" si="7"/>
        <v>8</v>
      </c>
      <c r="I11" s="116">
        <f t="shared" si="7"/>
        <v>20</v>
      </c>
      <c r="J11" s="116">
        <f t="shared" si="7"/>
        <v>16</v>
      </c>
      <c r="K11" s="116">
        <f t="shared" si="7"/>
        <v>16</v>
      </c>
      <c r="L11" s="55"/>
      <c r="M11" s="55"/>
      <c r="N11" s="55"/>
      <c r="O11" s="55">
        <f>SUM(C11:N11)</f>
        <v>117</v>
      </c>
    </row>
    <row r="12" spans="1:15" ht="12.75">
      <c r="A12" s="203" t="s">
        <v>312</v>
      </c>
      <c r="B12" s="54">
        <v>2014</v>
      </c>
      <c r="C12" s="54">
        <f t="shared" si="7"/>
        <v>2</v>
      </c>
      <c r="D12" s="54">
        <f t="shared" si="7"/>
        <v>2</v>
      </c>
      <c r="E12" s="54">
        <f>SUM(E52,E92,E132,E172,E212,E252,E292,E332,E372,E412,E452,E492,E532)</f>
        <v>4</v>
      </c>
      <c r="F12" s="54">
        <f t="shared" si="7"/>
        <v>5</v>
      </c>
      <c r="G12" s="54">
        <f t="shared" si="7"/>
        <v>6</v>
      </c>
      <c r="H12" s="54">
        <f t="shared" si="7"/>
        <v>5</v>
      </c>
      <c r="I12" s="54">
        <f t="shared" si="7"/>
        <v>4</v>
      </c>
      <c r="J12" s="54">
        <f t="shared" si="7"/>
        <v>5</v>
      </c>
      <c r="K12" s="54">
        <f t="shared" si="7"/>
        <v>2</v>
      </c>
      <c r="L12" s="54"/>
      <c r="M12" s="54"/>
      <c r="N12" s="54"/>
      <c r="O12" s="54">
        <f>SUM(C12:N12)</f>
        <v>35</v>
      </c>
    </row>
    <row r="13" spans="1:15" ht="12.75">
      <c r="A13" s="144" t="s">
        <v>313</v>
      </c>
      <c r="B13" s="202" t="s">
        <v>263</v>
      </c>
      <c r="C13" s="119">
        <f aca="true" t="shared" si="8" ref="C13:H13">SUM(C11-C12)</f>
        <v>10</v>
      </c>
      <c r="D13" s="119">
        <f t="shared" si="8"/>
        <v>8</v>
      </c>
      <c r="E13" s="119">
        <f t="shared" si="8"/>
        <v>9</v>
      </c>
      <c r="F13" s="119">
        <f t="shared" si="8"/>
        <v>9</v>
      </c>
      <c r="G13" s="119">
        <f t="shared" si="8"/>
        <v>2</v>
      </c>
      <c r="H13" s="119">
        <f t="shared" si="8"/>
        <v>3</v>
      </c>
      <c r="I13" s="119">
        <f>SUM(I11-I12)</f>
        <v>16</v>
      </c>
      <c r="J13" s="119">
        <f>SUM(J11-J12)</f>
        <v>11</v>
      </c>
      <c r="K13" s="119">
        <f>SUM(K11-K12)</f>
        <v>14</v>
      </c>
      <c r="L13" s="119"/>
      <c r="M13" s="119"/>
      <c r="N13" s="119"/>
      <c r="O13" s="119">
        <f>SUM(O11-O12)</f>
        <v>82</v>
      </c>
    </row>
    <row r="14" spans="1:15" ht="13.5" thickBot="1">
      <c r="A14" s="200"/>
      <c r="B14" s="201" t="s">
        <v>5</v>
      </c>
      <c r="C14" s="121">
        <f aca="true" t="shared" si="9" ref="C14:H14">C13/C12</f>
        <v>5</v>
      </c>
      <c r="D14" s="121">
        <f t="shared" si="9"/>
        <v>4</v>
      </c>
      <c r="E14" s="121">
        <f t="shared" si="9"/>
        <v>2.25</v>
      </c>
      <c r="F14" s="121">
        <f t="shared" si="9"/>
        <v>1.8</v>
      </c>
      <c r="G14" s="121">
        <f t="shared" si="9"/>
        <v>0.3333333333333333</v>
      </c>
      <c r="H14" s="121">
        <f t="shared" si="9"/>
        <v>0.6</v>
      </c>
      <c r="I14" s="121">
        <f>I13/I12</f>
        <v>4</v>
      </c>
      <c r="J14" s="121">
        <f>J13/J12</f>
        <v>2.2</v>
      </c>
      <c r="K14" s="121">
        <f>K13/K12</f>
        <v>7</v>
      </c>
      <c r="L14" s="121"/>
      <c r="M14" s="121"/>
      <c r="N14" s="121"/>
      <c r="O14" s="121">
        <f>O13/O12</f>
        <v>2.342857142857143</v>
      </c>
    </row>
    <row r="15" spans="1:15" ht="12.75">
      <c r="A15" s="119"/>
      <c r="B15" s="55">
        <v>2015</v>
      </c>
      <c r="C15" s="55">
        <f aca="true" t="shared" si="10" ref="C15:K16">SUM(C55,C95,C135,C175,C215,C255,C295,C335,C375,C415,C455,C495,C535)</f>
        <v>0</v>
      </c>
      <c r="D15" s="55">
        <f t="shared" si="10"/>
        <v>0</v>
      </c>
      <c r="E15" s="55">
        <f t="shared" si="10"/>
        <v>0</v>
      </c>
      <c r="F15" s="55">
        <f t="shared" si="10"/>
        <v>0</v>
      </c>
      <c r="G15" s="55">
        <f t="shared" si="10"/>
        <v>0</v>
      </c>
      <c r="H15" s="55">
        <f t="shared" si="10"/>
        <v>0</v>
      </c>
      <c r="I15" s="55">
        <f t="shared" si="10"/>
        <v>1</v>
      </c>
      <c r="J15" s="55">
        <f t="shared" si="10"/>
        <v>0</v>
      </c>
      <c r="K15" s="55">
        <f>SUM(K55,K95,K135,K175,K215,K255,K295,K335,K375,K415,K455,K495,K535)</f>
        <v>0</v>
      </c>
      <c r="L15" s="55"/>
      <c r="M15" s="55"/>
      <c r="N15" s="55"/>
      <c r="O15" s="55">
        <f>SUM(C15:N15)</f>
        <v>1</v>
      </c>
    </row>
    <row r="16" spans="1:15" ht="12.75">
      <c r="A16" s="203" t="s">
        <v>331</v>
      </c>
      <c r="B16" s="54">
        <v>2014</v>
      </c>
      <c r="C16" s="105">
        <f t="shared" si="10"/>
        <v>0</v>
      </c>
      <c r="D16" s="105">
        <f t="shared" si="10"/>
        <v>0</v>
      </c>
      <c r="E16" s="105">
        <f t="shared" si="10"/>
        <v>0</v>
      </c>
      <c r="F16" s="105">
        <f t="shared" si="10"/>
        <v>0</v>
      </c>
      <c r="G16" s="105">
        <f t="shared" si="10"/>
        <v>0</v>
      </c>
      <c r="H16" s="105">
        <f t="shared" si="10"/>
        <v>0</v>
      </c>
      <c r="I16" s="105">
        <f t="shared" si="10"/>
        <v>0</v>
      </c>
      <c r="J16" s="105">
        <f t="shared" si="10"/>
        <v>0</v>
      </c>
      <c r="K16" s="105">
        <f t="shared" si="10"/>
        <v>0</v>
      </c>
      <c r="L16" s="54"/>
      <c r="M16" s="54"/>
      <c r="N16" s="54"/>
      <c r="O16" s="54">
        <f>SUM(C16:N16)</f>
        <v>0</v>
      </c>
    </row>
    <row r="17" spans="1:15" ht="12.75">
      <c r="A17" s="203" t="s">
        <v>332</v>
      </c>
      <c r="B17" s="202" t="s">
        <v>263</v>
      </c>
      <c r="C17" s="119">
        <f aca="true" t="shared" si="11" ref="C17:H17">SUM(C15-C16)</f>
        <v>0</v>
      </c>
      <c r="D17" s="119">
        <f t="shared" si="11"/>
        <v>0</v>
      </c>
      <c r="E17" s="119">
        <f t="shared" si="11"/>
        <v>0</v>
      </c>
      <c r="F17" s="119">
        <f t="shared" si="11"/>
        <v>0</v>
      </c>
      <c r="G17" s="119">
        <f t="shared" si="11"/>
        <v>0</v>
      </c>
      <c r="H17" s="119">
        <f t="shared" si="11"/>
        <v>0</v>
      </c>
      <c r="I17" s="119">
        <f>SUM(I15-I16)</f>
        <v>1</v>
      </c>
      <c r="J17" s="119">
        <f>SUM(J15-J16)</f>
        <v>0</v>
      </c>
      <c r="K17" s="119">
        <f>SUM(K15-K16)</f>
        <v>0</v>
      </c>
      <c r="L17" s="119"/>
      <c r="M17" s="119"/>
      <c r="N17" s="119"/>
      <c r="O17" s="119">
        <f>SUM(O15-O16)</f>
        <v>1</v>
      </c>
    </row>
    <row r="18" spans="1:15" ht="13.5" thickBot="1">
      <c r="A18" s="265"/>
      <c r="B18" s="201" t="s">
        <v>5</v>
      </c>
      <c r="C18" s="121">
        <v>0</v>
      </c>
      <c r="D18" s="121">
        <v>0</v>
      </c>
      <c r="E18" s="121">
        <v>0</v>
      </c>
      <c r="F18" s="121">
        <v>0</v>
      </c>
      <c r="G18" s="121">
        <v>0</v>
      </c>
      <c r="H18" s="121">
        <v>0</v>
      </c>
      <c r="I18" s="121">
        <v>0</v>
      </c>
      <c r="J18" s="121">
        <v>0</v>
      </c>
      <c r="K18" s="121">
        <v>0</v>
      </c>
      <c r="L18" s="121"/>
      <c r="M18" s="121"/>
      <c r="N18" s="121"/>
      <c r="O18" s="121">
        <v>0</v>
      </c>
    </row>
    <row r="19" spans="1:15" ht="12.75">
      <c r="A19" s="119"/>
      <c r="B19" s="55">
        <v>2015</v>
      </c>
      <c r="C19" s="55">
        <f aca="true" t="shared" si="12" ref="C19:K20">SUM(C59,C99,C139,C179,C219,C259,C299,C339,C379,C419,C459,C499,C539)</f>
        <v>389</v>
      </c>
      <c r="D19" s="55">
        <f t="shared" si="12"/>
        <v>339</v>
      </c>
      <c r="E19" s="55">
        <f t="shared" si="12"/>
        <v>325</v>
      </c>
      <c r="F19" s="55">
        <f t="shared" si="12"/>
        <v>325</v>
      </c>
      <c r="G19" s="55">
        <f t="shared" si="12"/>
        <v>377</v>
      </c>
      <c r="H19" s="55">
        <f t="shared" si="12"/>
        <v>292</v>
      </c>
      <c r="I19" s="55">
        <f t="shared" si="12"/>
        <v>329</v>
      </c>
      <c r="J19" s="55">
        <f t="shared" si="12"/>
        <v>350</v>
      </c>
      <c r="K19" s="55">
        <f t="shared" si="12"/>
        <v>304</v>
      </c>
      <c r="L19" s="55"/>
      <c r="M19" s="55"/>
      <c r="N19" s="55"/>
      <c r="O19" s="55">
        <f>SUM(C19:N19)</f>
        <v>3030</v>
      </c>
    </row>
    <row r="20" spans="1:15" ht="12.75">
      <c r="A20" s="144" t="s">
        <v>314</v>
      </c>
      <c r="B20" s="54">
        <v>2014</v>
      </c>
      <c r="C20" s="105">
        <f t="shared" si="12"/>
        <v>521</v>
      </c>
      <c r="D20" s="105">
        <f t="shared" si="12"/>
        <v>390</v>
      </c>
      <c r="E20" s="105">
        <f t="shared" si="12"/>
        <v>367</v>
      </c>
      <c r="F20" s="105">
        <f t="shared" si="12"/>
        <v>411</v>
      </c>
      <c r="G20" s="105">
        <f t="shared" si="12"/>
        <v>466</v>
      </c>
      <c r="H20" s="105">
        <f t="shared" si="12"/>
        <v>437</v>
      </c>
      <c r="I20" s="105">
        <f t="shared" si="12"/>
        <v>489</v>
      </c>
      <c r="J20" s="105">
        <f t="shared" si="12"/>
        <v>494</v>
      </c>
      <c r="K20" s="105">
        <f t="shared" si="12"/>
        <v>447</v>
      </c>
      <c r="L20" s="54"/>
      <c r="M20" s="54"/>
      <c r="N20" s="54"/>
      <c r="O20" s="54">
        <f>SUM(C20:N20)</f>
        <v>4022</v>
      </c>
    </row>
    <row r="21" spans="1:15" ht="12.75">
      <c r="A21" s="119"/>
      <c r="B21" s="202" t="s">
        <v>263</v>
      </c>
      <c r="C21" s="119">
        <f aca="true" t="shared" si="13" ref="C21:H21">SUM(C19-C20)</f>
        <v>-132</v>
      </c>
      <c r="D21" s="119">
        <f t="shared" si="13"/>
        <v>-51</v>
      </c>
      <c r="E21" s="119">
        <f t="shared" si="13"/>
        <v>-42</v>
      </c>
      <c r="F21" s="119">
        <f t="shared" si="13"/>
        <v>-86</v>
      </c>
      <c r="G21" s="119">
        <f t="shared" si="13"/>
        <v>-89</v>
      </c>
      <c r="H21" s="119">
        <f t="shared" si="13"/>
        <v>-145</v>
      </c>
      <c r="I21" s="119">
        <f>SUM(I19-I20)</f>
        <v>-160</v>
      </c>
      <c r="J21" s="119">
        <f>SUM(J19-J20)</f>
        <v>-144</v>
      </c>
      <c r="K21" s="119">
        <f>SUM(K19-K20)</f>
        <v>-143</v>
      </c>
      <c r="L21" s="119"/>
      <c r="M21" s="119"/>
      <c r="N21" s="119"/>
      <c r="O21" s="119">
        <f>SUM(O19-O20)</f>
        <v>-992</v>
      </c>
    </row>
    <row r="22" spans="1:15" ht="13.5" thickBot="1">
      <c r="A22" s="200"/>
      <c r="B22" s="201" t="s">
        <v>5</v>
      </c>
      <c r="C22" s="121">
        <f aca="true" t="shared" si="14" ref="C22:H22">C21/C20</f>
        <v>-0.2533589251439539</v>
      </c>
      <c r="D22" s="121">
        <f t="shared" si="14"/>
        <v>-0.13076923076923078</v>
      </c>
      <c r="E22" s="121">
        <f t="shared" si="14"/>
        <v>-0.11444141689373297</v>
      </c>
      <c r="F22" s="121">
        <f t="shared" si="14"/>
        <v>-0.20924574209245742</v>
      </c>
      <c r="G22" s="121">
        <f t="shared" si="14"/>
        <v>-0.19098712446351931</v>
      </c>
      <c r="H22" s="121">
        <f t="shared" si="14"/>
        <v>-0.3318077803203661</v>
      </c>
      <c r="I22" s="121">
        <f>I21/I20</f>
        <v>-0.32719836400818</v>
      </c>
      <c r="J22" s="121">
        <f>J21/J20</f>
        <v>-0.291497975708502</v>
      </c>
      <c r="K22" s="121">
        <f>K21/K20</f>
        <v>-0.319910514541387</v>
      </c>
      <c r="L22" s="121"/>
      <c r="M22" s="121"/>
      <c r="N22" s="121"/>
      <c r="O22" s="121">
        <f>O21/O20</f>
        <v>-0.2466434609646942</v>
      </c>
    </row>
    <row r="23" spans="1:15" ht="12.75">
      <c r="A23" s="119"/>
      <c r="B23" s="55">
        <v>2015</v>
      </c>
      <c r="C23" s="55">
        <f aca="true" t="shared" si="15" ref="C23:K24">SUM(C63,C103,C143,C183,C223,C263,C303,C343,C383,C423,C463,C503,C543)</f>
        <v>253</v>
      </c>
      <c r="D23" s="55">
        <f t="shared" si="15"/>
        <v>244</v>
      </c>
      <c r="E23" s="55">
        <f t="shared" si="15"/>
        <v>281</v>
      </c>
      <c r="F23" s="55">
        <f t="shared" si="15"/>
        <v>197</v>
      </c>
      <c r="G23" s="55">
        <f t="shared" si="15"/>
        <v>264</v>
      </c>
      <c r="H23" s="55">
        <f t="shared" si="15"/>
        <v>250</v>
      </c>
      <c r="I23" s="55">
        <f t="shared" si="15"/>
        <v>220</v>
      </c>
      <c r="J23" s="55">
        <f t="shared" si="15"/>
        <v>262</v>
      </c>
      <c r="K23" s="55">
        <f t="shared" si="15"/>
        <v>200</v>
      </c>
      <c r="L23" s="55"/>
      <c r="M23" s="55"/>
      <c r="N23" s="55"/>
      <c r="O23" s="55">
        <f>SUM(C23:N23)</f>
        <v>2171</v>
      </c>
    </row>
    <row r="24" spans="1:15" ht="12.75">
      <c r="A24" s="144" t="s">
        <v>315</v>
      </c>
      <c r="B24" s="54">
        <v>2014</v>
      </c>
      <c r="C24" s="105">
        <f t="shared" si="15"/>
        <v>183</v>
      </c>
      <c r="D24" s="105">
        <f t="shared" si="15"/>
        <v>190</v>
      </c>
      <c r="E24" s="105">
        <f t="shared" si="15"/>
        <v>194</v>
      </c>
      <c r="F24" s="105">
        <f t="shared" si="15"/>
        <v>190</v>
      </c>
      <c r="G24" s="105">
        <f t="shared" si="15"/>
        <v>231</v>
      </c>
      <c r="H24" s="105">
        <f t="shared" si="15"/>
        <v>243</v>
      </c>
      <c r="I24" s="105">
        <f t="shared" si="15"/>
        <v>236</v>
      </c>
      <c r="J24" s="105">
        <f t="shared" si="15"/>
        <v>203</v>
      </c>
      <c r="K24" s="105">
        <f t="shared" si="15"/>
        <v>162</v>
      </c>
      <c r="L24" s="54"/>
      <c r="M24" s="54"/>
      <c r="N24" s="54"/>
      <c r="O24" s="54">
        <f>SUM(C24:N24)</f>
        <v>1832</v>
      </c>
    </row>
    <row r="25" spans="1:15" ht="12.75">
      <c r="A25" s="144" t="s">
        <v>316</v>
      </c>
      <c r="B25" s="202" t="s">
        <v>263</v>
      </c>
      <c r="C25" s="119">
        <f aca="true" t="shared" si="16" ref="C25:H25">SUM(C23-C24)</f>
        <v>70</v>
      </c>
      <c r="D25" s="119">
        <f t="shared" si="16"/>
        <v>54</v>
      </c>
      <c r="E25" s="119">
        <f t="shared" si="16"/>
        <v>87</v>
      </c>
      <c r="F25" s="119">
        <f t="shared" si="16"/>
        <v>7</v>
      </c>
      <c r="G25" s="119">
        <f t="shared" si="16"/>
        <v>33</v>
      </c>
      <c r="H25" s="119">
        <f t="shared" si="16"/>
        <v>7</v>
      </c>
      <c r="I25" s="119">
        <f>SUM(I23-I24)</f>
        <v>-16</v>
      </c>
      <c r="J25" s="119">
        <f>SUM(J23-J24)</f>
        <v>59</v>
      </c>
      <c r="K25" s="119">
        <f>SUM(K23-K24)</f>
        <v>38</v>
      </c>
      <c r="L25" s="119"/>
      <c r="M25" s="119"/>
      <c r="N25" s="119"/>
      <c r="O25" s="119">
        <f>SUM(O23-O24)</f>
        <v>339</v>
      </c>
    </row>
    <row r="26" spans="1:15" ht="13.5" thickBot="1">
      <c r="A26" s="200"/>
      <c r="B26" s="201" t="s">
        <v>5</v>
      </c>
      <c r="C26" s="121">
        <f aca="true" t="shared" si="17" ref="C26:H26">C25/C24</f>
        <v>0.3825136612021858</v>
      </c>
      <c r="D26" s="121">
        <f t="shared" si="17"/>
        <v>0.28421052631578947</v>
      </c>
      <c r="E26" s="121">
        <f t="shared" si="17"/>
        <v>0.4484536082474227</v>
      </c>
      <c r="F26" s="121">
        <f t="shared" si="17"/>
        <v>0.03684210526315789</v>
      </c>
      <c r="G26" s="121">
        <f t="shared" si="17"/>
        <v>0.14285714285714285</v>
      </c>
      <c r="H26" s="121">
        <f t="shared" si="17"/>
        <v>0.02880658436213992</v>
      </c>
      <c r="I26" s="121">
        <f>I25/I24</f>
        <v>-0.06779661016949153</v>
      </c>
      <c r="J26" s="121">
        <f>J25/J24</f>
        <v>0.29064039408866993</v>
      </c>
      <c r="K26" s="121">
        <f>K25/K24</f>
        <v>0.2345679012345679</v>
      </c>
      <c r="L26" s="121"/>
      <c r="M26" s="121"/>
      <c r="N26" s="121"/>
      <c r="O26" s="121">
        <f>O25/O24</f>
        <v>0.18504366812227074</v>
      </c>
    </row>
    <row r="27" spans="1:15" ht="12.75">
      <c r="A27" s="119"/>
      <c r="B27" s="55">
        <v>2015</v>
      </c>
      <c r="C27" s="116">
        <f aca="true" t="shared" si="18" ref="C27:K28">SUM(C67,C107,C147,C187,C227,C267,C307,C347,C387,C427,C467,C507,C547)</f>
        <v>962</v>
      </c>
      <c r="D27" s="116">
        <f t="shared" si="18"/>
        <v>754</v>
      </c>
      <c r="E27" s="116">
        <f t="shared" si="18"/>
        <v>809</v>
      </c>
      <c r="F27" s="116">
        <f t="shared" si="18"/>
        <v>775</v>
      </c>
      <c r="G27" s="116">
        <f t="shared" si="18"/>
        <v>743</v>
      </c>
      <c r="H27" s="116">
        <f t="shared" si="18"/>
        <v>807</v>
      </c>
      <c r="I27" s="116">
        <f t="shared" si="18"/>
        <v>792</v>
      </c>
      <c r="J27" s="116">
        <f t="shared" si="18"/>
        <v>741</v>
      </c>
      <c r="K27" s="116">
        <f t="shared" si="18"/>
        <v>684</v>
      </c>
      <c r="L27" s="55"/>
      <c r="M27" s="55"/>
      <c r="N27" s="55"/>
      <c r="O27" s="55">
        <f>SUM(C27:N27)</f>
        <v>7067</v>
      </c>
    </row>
    <row r="28" spans="1:15" ht="12.75">
      <c r="A28" s="144" t="s">
        <v>317</v>
      </c>
      <c r="B28" s="54">
        <v>2014</v>
      </c>
      <c r="C28" s="54">
        <f t="shared" si="18"/>
        <v>1157</v>
      </c>
      <c r="D28" s="54">
        <f t="shared" si="18"/>
        <v>966</v>
      </c>
      <c r="E28" s="54">
        <f t="shared" si="18"/>
        <v>1006</v>
      </c>
      <c r="F28" s="54">
        <f t="shared" si="18"/>
        <v>1076</v>
      </c>
      <c r="G28" s="54">
        <f t="shared" si="18"/>
        <v>1032</v>
      </c>
      <c r="H28" s="54">
        <f t="shared" si="18"/>
        <v>980</v>
      </c>
      <c r="I28" s="54">
        <f t="shared" si="18"/>
        <v>1021</v>
      </c>
      <c r="J28" s="54">
        <f t="shared" si="18"/>
        <v>1110</v>
      </c>
      <c r="K28" s="54">
        <f t="shared" si="18"/>
        <v>906</v>
      </c>
      <c r="L28" s="54"/>
      <c r="M28" s="54"/>
      <c r="N28" s="54"/>
      <c r="O28" s="54">
        <f>SUM(C28:N28)</f>
        <v>9254</v>
      </c>
    </row>
    <row r="29" spans="1:15" ht="12.75">
      <c r="A29" s="119"/>
      <c r="B29" s="202" t="s">
        <v>263</v>
      </c>
      <c r="C29" s="119">
        <f aca="true" t="shared" si="19" ref="C29:H29">SUM(C27-C28)</f>
        <v>-195</v>
      </c>
      <c r="D29" s="119">
        <f t="shared" si="19"/>
        <v>-212</v>
      </c>
      <c r="E29" s="119">
        <f t="shared" si="19"/>
        <v>-197</v>
      </c>
      <c r="F29" s="119">
        <f t="shared" si="19"/>
        <v>-301</v>
      </c>
      <c r="G29" s="119">
        <f t="shared" si="19"/>
        <v>-289</v>
      </c>
      <c r="H29" s="119">
        <f t="shared" si="19"/>
        <v>-173</v>
      </c>
      <c r="I29" s="119">
        <f>SUM(I27-I28)</f>
        <v>-229</v>
      </c>
      <c r="J29" s="119">
        <f>SUM(J27-J28)</f>
        <v>-369</v>
      </c>
      <c r="K29" s="119">
        <f>SUM(K27-K28)</f>
        <v>-222</v>
      </c>
      <c r="L29" s="119"/>
      <c r="M29" s="119"/>
      <c r="N29" s="119"/>
      <c r="O29" s="119">
        <f>SUM(O27-O28)</f>
        <v>-2187</v>
      </c>
    </row>
    <row r="30" spans="1:15" ht="13.5" thickBot="1">
      <c r="A30" s="200"/>
      <c r="B30" s="201" t="s">
        <v>5</v>
      </c>
      <c r="C30" s="121">
        <f aca="true" t="shared" si="20" ref="C30:H30">C29/C28</f>
        <v>-0.16853932584269662</v>
      </c>
      <c r="D30" s="121">
        <f t="shared" si="20"/>
        <v>-0.2194616977225673</v>
      </c>
      <c r="E30" s="121">
        <f t="shared" si="20"/>
        <v>-0.19582504970178927</v>
      </c>
      <c r="F30" s="121">
        <f t="shared" si="20"/>
        <v>-0.27973977695167285</v>
      </c>
      <c r="G30" s="121">
        <f t="shared" si="20"/>
        <v>-0.2800387596899225</v>
      </c>
      <c r="H30" s="121">
        <f t="shared" si="20"/>
        <v>-0.17653061224489797</v>
      </c>
      <c r="I30" s="121">
        <f>I29/I28</f>
        <v>-0.22428991185112634</v>
      </c>
      <c r="J30" s="121">
        <f>J29/J28</f>
        <v>-0.3324324324324324</v>
      </c>
      <c r="K30" s="121">
        <f>K29/K28</f>
        <v>-0.24503311258278146</v>
      </c>
      <c r="L30" s="121"/>
      <c r="M30" s="121"/>
      <c r="N30" s="121"/>
      <c r="O30" s="121">
        <f>O29/O28</f>
        <v>-0.23633023557380592</v>
      </c>
    </row>
    <row r="31" spans="1:15" ht="12.75">
      <c r="A31" s="119"/>
      <c r="B31" s="55">
        <v>2015</v>
      </c>
      <c r="C31" s="116">
        <f aca="true" t="shared" si="21" ref="C31:K32">SUM(C71,C111,C151,C191,C231,C271,C311,C351,C391,C431,C471,C511,C551)</f>
        <v>2475</v>
      </c>
      <c r="D31" s="266">
        <f t="shared" si="21"/>
        <v>2060</v>
      </c>
      <c r="E31" s="266">
        <f t="shared" si="21"/>
        <v>2106</v>
      </c>
      <c r="F31" s="266">
        <f t="shared" si="21"/>
        <v>1888</v>
      </c>
      <c r="G31" s="266">
        <f t="shared" si="21"/>
        <v>2039</v>
      </c>
      <c r="H31" s="266">
        <f t="shared" si="21"/>
        <v>1959</v>
      </c>
      <c r="I31" s="266">
        <f t="shared" si="21"/>
        <v>2004</v>
      </c>
      <c r="J31" s="266">
        <f t="shared" si="21"/>
        <v>1958</v>
      </c>
      <c r="K31" s="266">
        <f t="shared" si="21"/>
        <v>1861</v>
      </c>
      <c r="L31" s="55"/>
      <c r="M31" s="55"/>
      <c r="N31" s="55"/>
      <c r="O31" s="55">
        <f>SUM(C31:N31)</f>
        <v>18350</v>
      </c>
    </row>
    <row r="32" spans="1:15" ht="12.75">
      <c r="A32" s="144" t="s">
        <v>318</v>
      </c>
      <c r="B32" s="54">
        <v>2014</v>
      </c>
      <c r="C32" s="54">
        <f t="shared" si="21"/>
        <v>2674</v>
      </c>
      <c r="D32" s="119">
        <f t="shared" si="21"/>
        <v>2289</v>
      </c>
      <c r="E32" s="119">
        <f t="shared" si="21"/>
        <v>2316</v>
      </c>
      <c r="F32" s="119">
        <f t="shared" si="21"/>
        <v>2303</v>
      </c>
      <c r="G32" s="119">
        <f t="shared" si="21"/>
        <v>2567</v>
      </c>
      <c r="H32" s="119">
        <f t="shared" si="21"/>
        <v>2270</v>
      </c>
      <c r="I32" s="119">
        <f t="shared" si="21"/>
        <v>2506</v>
      </c>
      <c r="J32" s="119">
        <f t="shared" si="21"/>
        <v>2516</v>
      </c>
      <c r="K32" s="119">
        <f t="shared" si="21"/>
        <v>2406</v>
      </c>
      <c r="L32" s="54"/>
      <c r="M32" s="54"/>
      <c r="N32" s="54"/>
      <c r="O32" s="54">
        <f>SUM(C32:N32)</f>
        <v>21847</v>
      </c>
    </row>
    <row r="33" spans="1:15" ht="12.75">
      <c r="A33" s="144" t="s">
        <v>319</v>
      </c>
      <c r="B33" s="202" t="s">
        <v>263</v>
      </c>
      <c r="C33" s="119">
        <f aca="true" t="shared" si="22" ref="C33:H33">SUM(C31-C32)</f>
        <v>-199</v>
      </c>
      <c r="D33" s="54">
        <f t="shared" si="22"/>
        <v>-229</v>
      </c>
      <c r="E33" s="54">
        <f t="shared" si="22"/>
        <v>-210</v>
      </c>
      <c r="F33" s="54">
        <f t="shared" si="22"/>
        <v>-415</v>
      </c>
      <c r="G33" s="54">
        <f t="shared" si="22"/>
        <v>-528</v>
      </c>
      <c r="H33" s="54">
        <f t="shared" si="22"/>
        <v>-311</v>
      </c>
      <c r="I33" s="54">
        <f>SUM(I31-I32)</f>
        <v>-502</v>
      </c>
      <c r="J33" s="54">
        <f>SUM(J31-J32)</f>
        <v>-558</v>
      </c>
      <c r="K33" s="54">
        <f>SUM(K31-K32)</f>
        <v>-545</v>
      </c>
      <c r="L33" s="119"/>
      <c r="M33" s="119"/>
      <c r="N33" s="119"/>
      <c r="O33" s="119">
        <f>SUM(O31-O32)</f>
        <v>-3497</v>
      </c>
    </row>
    <row r="34" spans="1:15" ht="13.5" thickBot="1">
      <c r="A34" s="200"/>
      <c r="B34" s="201" t="s">
        <v>5</v>
      </c>
      <c r="C34" s="121">
        <f aca="true" t="shared" si="23" ref="C34:H34">C33/C32</f>
        <v>-0.07442034405385191</v>
      </c>
      <c r="D34" s="121">
        <f t="shared" si="23"/>
        <v>-0.1000436871996505</v>
      </c>
      <c r="E34" s="121">
        <f t="shared" si="23"/>
        <v>-0.09067357512953368</v>
      </c>
      <c r="F34" s="121">
        <f t="shared" si="23"/>
        <v>-0.1801997394702562</v>
      </c>
      <c r="G34" s="121">
        <f t="shared" si="23"/>
        <v>-0.20568757304246202</v>
      </c>
      <c r="H34" s="121">
        <f t="shared" si="23"/>
        <v>-0.1370044052863436</v>
      </c>
      <c r="I34" s="121">
        <f>I33/I32</f>
        <v>-0.20031923383878691</v>
      </c>
      <c r="J34" s="121">
        <f>J33/J32</f>
        <v>-0.2217806041335453</v>
      </c>
      <c r="K34" s="121">
        <f>K33/K32</f>
        <v>-0.22651704073150458</v>
      </c>
      <c r="L34" s="121"/>
      <c r="M34" s="121"/>
      <c r="N34" s="121"/>
      <c r="O34" s="121">
        <f>O33/O32</f>
        <v>-0.16006774385499153</v>
      </c>
    </row>
    <row r="35" spans="1:15" ht="12.75">
      <c r="A35" s="119"/>
      <c r="B35" s="55">
        <v>2015</v>
      </c>
      <c r="C35" s="116">
        <f aca="true" t="shared" si="24" ref="C35:K36">SUM(C75,C115,C155,C195,C235,C275,C315,C355,C395,C435,C475,C515,C555)</f>
        <v>384</v>
      </c>
      <c r="D35" s="116">
        <f t="shared" si="24"/>
        <v>351</v>
      </c>
      <c r="E35" s="116">
        <f t="shared" si="24"/>
        <v>307</v>
      </c>
      <c r="F35" s="116">
        <f t="shared" si="24"/>
        <v>345</v>
      </c>
      <c r="G35" s="116">
        <f t="shared" si="24"/>
        <v>314</v>
      </c>
      <c r="H35" s="116">
        <f t="shared" si="24"/>
        <v>369</v>
      </c>
      <c r="I35" s="116">
        <f t="shared" si="24"/>
        <v>350</v>
      </c>
      <c r="J35" s="116">
        <f t="shared" si="24"/>
        <v>336</v>
      </c>
      <c r="K35" s="116">
        <f t="shared" si="24"/>
        <v>343</v>
      </c>
      <c r="L35" s="55"/>
      <c r="M35" s="55"/>
      <c r="N35" s="55"/>
      <c r="O35" s="55">
        <f>SUM(C35:N35)</f>
        <v>3099</v>
      </c>
    </row>
    <row r="36" spans="1:15" ht="12.75">
      <c r="A36" s="144" t="s">
        <v>320</v>
      </c>
      <c r="B36" s="54">
        <v>2014</v>
      </c>
      <c r="C36" s="54">
        <f t="shared" si="24"/>
        <v>474</v>
      </c>
      <c r="D36" s="54">
        <f t="shared" si="24"/>
        <v>343</v>
      </c>
      <c r="E36" s="54">
        <f t="shared" si="24"/>
        <v>355</v>
      </c>
      <c r="F36" s="54">
        <f t="shared" si="24"/>
        <v>326</v>
      </c>
      <c r="G36" s="54">
        <f t="shared" si="24"/>
        <v>398</v>
      </c>
      <c r="H36" s="54">
        <f t="shared" si="24"/>
        <v>342</v>
      </c>
      <c r="I36" s="54">
        <f t="shared" si="24"/>
        <v>403</v>
      </c>
      <c r="J36" s="54">
        <f t="shared" si="24"/>
        <v>401</v>
      </c>
      <c r="K36" s="54">
        <f t="shared" si="24"/>
        <v>336</v>
      </c>
      <c r="L36" s="54"/>
      <c r="M36" s="54"/>
      <c r="N36" s="54"/>
      <c r="O36" s="54">
        <f>SUM(C36:N36)</f>
        <v>3378</v>
      </c>
    </row>
    <row r="37" spans="1:15" ht="12.75">
      <c r="A37" s="144" t="s">
        <v>321</v>
      </c>
      <c r="B37" s="202" t="s">
        <v>263</v>
      </c>
      <c r="C37" s="119">
        <f aca="true" t="shared" si="25" ref="C37:H37">SUM(C35-C36)</f>
        <v>-90</v>
      </c>
      <c r="D37" s="119">
        <f t="shared" si="25"/>
        <v>8</v>
      </c>
      <c r="E37" s="119">
        <f t="shared" si="25"/>
        <v>-48</v>
      </c>
      <c r="F37" s="119">
        <f t="shared" si="25"/>
        <v>19</v>
      </c>
      <c r="G37" s="119">
        <f t="shared" si="25"/>
        <v>-84</v>
      </c>
      <c r="H37" s="119">
        <f t="shared" si="25"/>
        <v>27</v>
      </c>
      <c r="I37" s="119">
        <f>SUM(I35-I36)</f>
        <v>-53</v>
      </c>
      <c r="J37" s="119">
        <f>SUM(J35-J36)</f>
        <v>-65</v>
      </c>
      <c r="K37" s="119">
        <f>SUM(K35-K36)</f>
        <v>7</v>
      </c>
      <c r="L37" s="119"/>
      <c r="M37" s="119"/>
      <c r="N37" s="119"/>
      <c r="O37" s="119">
        <f>SUM(O35-O36)</f>
        <v>-279</v>
      </c>
    </row>
    <row r="38" spans="1:15" ht="13.5" thickBot="1">
      <c r="A38" s="200"/>
      <c r="B38" s="201" t="s">
        <v>5</v>
      </c>
      <c r="C38" s="121">
        <f aca="true" t="shared" si="26" ref="C38:H38">C37/C36</f>
        <v>-0.189873417721519</v>
      </c>
      <c r="D38" s="121">
        <f t="shared" si="26"/>
        <v>0.023323615160349854</v>
      </c>
      <c r="E38" s="121">
        <f t="shared" si="26"/>
        <v>-0.1352112676056338</v>
      </c>
      <c r="F38" s="121">
        <f t="shared" si="26"/>
        <v>0.05828220858895705</v>
      </c>
      <c r="G38" s="121">
        <f t="shared" si="26"/>
        <v>-0.21105527638190955</v>
      </c>
      <c r="H38" s="121">
        <f t="shared" si="26"/>
        <v>0.07894736842105263</v>
      </c>
      <c r="I38" s="121">
        <f>I37/I36</f>
        <v>-0.1315136476426799</v>
      </c>
      <c r="J38" s="121">
        <f>J37/J36</f>
        <v>-0.16209476309226933</v>
      </c>
      <c r="K38" s="121">
        <f>K37/K36</f>
        <v>0.020833333333333332</v>
      </c>
      <c r="L38" s="121"/>
      <c r="M38" s="121"/>
      <c r="N38" s="121"/>
      <c r="O38" s="121">
        <f>O37/O36</f>
        <v>-0.08259325044404973</v>
      </c>
    </row>
    <row r="39" ht="12.75">
      <c r="O39" s="101"/>
    </row>
    <row r="40" ht="12.75">
      <c r="O40" s="1"/>
    </row>
    <row r="41" spans="1:15" ht="14.25" thickBot="1">
      <c r="A41" s="204" t="s">
        <v>282</v>
      </c>
      <c r="O41" s="1"/>
    </row>
    <row r="42" spans="1:15" ht="13.5" thickBot="1">
      <c r="A42" t="s">
        <v>0</v>
      </c>
      <c r="B42" s="145" t="s">
        <v>257</v>
      </c>
      <c r="C42" s="145" t="s">
        <v>297</v>
      </c>
      <c r="D42" s="145" t="s">
        <v>298</v>
      </c>
      <c r="E42" s="145" t="s">
        <v>299</v>
      </c>
      <c r="F42" s="145" t="s">
        <v>300</v>
      </c>
      <c r="G42" s="145" t="s">
        <v>301</v>
      </c>
      <c r="H42" s="145" t="s">
        <v>302</v>
      </c>
      <c r="I42" s="145" t="s">
        <v>303</v>
      </c>
      <c r="J42" s="145" t="s">
        <v>304</v>
      </c>
      <c r="K42" s="145" t="s">
        <v>305</v>
      </c>
      <c r="L42" s="145" t="s">
        <v>306</v>
      </c>
      <c r="M42" s="145" t="s">
        <v>307</v>
      </c>
      <c r="N42" s="145" t="s">
        <v>308</v>
      </c>
      <c r="O42" s="145" t="s">
        <v>40</v>
      </c>
    </row>
    <row r="43" spans="1:15" ht="12.75">
      <c r="A43" s="116"/>
      <c r="B43" s="55">
        <v>2015</v>
      </c>
      <c r="C43" s="55">
        <f aca="true" t="shared" si="27" ref="C43:H43">SUM(C47+C51+C59+C63+C67+C71+C75)</f>
        <v>835</v>
      </c>
      <c r="D43" s="55">
        <f t="shared" si="27"/>
        <v>687</v>
      </c>
      <c r="E43" s="55">
        <f t="shared" si="27"/>
        <v>679</v>
      </c>
      <c r="F43" s="55">
        <f t="shared" si="27"/>
        <v>703</v>
      </c>
      <c r="G43" s="55">
        <f t="shared" si="27"/>
        <v>667</v>
      </c>
      <c r="H43" s="55">
        <f t="shared" si="27"/>
        <v>647</v>
      </c>
      <c r="I43" s="55">
        <f>SUM(I47+I51+I59+I63+I67+I71+I75)</f>
        <v>655</v>
      </c>
      <c r="J43" s="55">
        <f>SUM(J47+J51+J59+J63+J67+J71+J75)</f>
        <v>719</v>
      </c>
      <c r="K43" s="55">
        <f>SUM(K47+K51+K59+K63+K67+K71+K75)</f>
        <v>626</v>
      </c>
      <c r="L43" s="55"/>
      <c r="M43" s="55"/>
      <c r="N43" s="55"/>
      <c r="O43" s="55">
        <f>SUM(O47+O51+O59+O63+O67+O71+O75)</f>
        <v>6218</v>
      </c>
    </row>
    <row r="44" spans="1:15" ht="12.75">
      <c r="A44" s="144" t="s">
        <v>40</v>
      </c>
      <c r="B44" s="54">
        <v>2014</v>
      </c>
      <c r="C44" s="54">
        <f>SUM(C48+C52+C56+C56+C60+C64+C68+C72+C76)</f>
        <v>899</v>
      </c>
      <c r="D44" s="54">
        <f aca="true" t="shared" si="28" ref="D44:J44">SUM(D48+D52+D56+D60+D64+D68+D72+D76)</f>
        <v>712</v>
      </c>
      <c r="E44" s="54">
        <f t="shared" si="28"/>
        <v>806</v>
      </c>
      <c r="F44" s="54">
        <f t="shared" si="28"/>
        <v>783</v>
      </c>
      <c r="G44" s="54">
        <f t="shared" si="28"/>
        <v>786</v>
      </c>
      <c r="H44" s="54">
        <f t="shared" si="28"/>
        <v>721</v>
      </c>
      <c r="I44" s="54">
        <f t="shared" si="28"/>
        <v>851</v>
      </c>
      <c r="J44" s="54">
        <f t="shared" si="28"/>
        <v>968</v>
      </c>
      <c r="K44" s="54">
        <f>SUM(K48+K52+K56+K60+K64+K68+K72+K76)</f>
        <v>767</v>
      </c>
      <c r="L44" s="54"/>
      <c r="M44" s="54"/>
      <c r="N44" s="54"/>
      <c r="O44" s="54">
        <f>SUM(C44:N44)</f>
        <v>7293</v>
      </c>
    </row>
    <row r="45" spans="1:15" ht="12.75">
      <c r="A45" s="144" t="s">
        <v>309</v>
      </c>
      <c r="B45" s="199" t="s">
        <v>263</v>
      </c>
      <c r="C45" s="54">
        <f aca="true" t="shared" si="29" ref="C45:J45">C43-C44</f>
        <v>-64</v>
      </c>
      <c r="D45" s="54">
        <f t="shared" si="29"/>
        <v>-25</v>
      </c>
      <c r="E45" s="54">
        <f t="shared" si="29"/>
        <v>-127</v>
      </c>
      <c r="F45" s="54">
        <f t="shared" si="29"/>
        <v>-80</v>
      </c>
      <c r="G45" s="54">
        <f t="shared" si="29"/>
        <v>-119</v>
      </c>
      <c r="H45" s="54">
        <f t="shared" si="29"/>
        <v>-74</v>
      </c>
      <c r="I45" s="54">
        <f t="shared" si="29"/>
        <v>-196</v>
      </c>
      <c r="J45" s="54">
        <f t="shared" si="29"/>
        <v>-249</v>
      </c>
      <c r="K45" s="54">
        <f>K43-K44</f>
        <v>-141</v>
      </c>
      <c r="L45" s="54"/>
      <c r="M45" s="54"/>
      <c r="N45" s="54"/>
      <c r="O45" s="54">
        <f>O43-O44</f>
        <v>-1075</v>
      </c>
    </row>
    <row r="46" spans="1:15" ht="13.5" thickBot="1">
      <c r="A46" s="200"/>
      <c r="B46" s="201" t="s">
        <v>5</v>
      </c>
      <c r="C46" s="121">
        <f aca="true" t="shared" si="30" ref="C46:J46">C45/C44</f>
        <v>-0.07119021134593993</v>
      </c>
      <c r="D46" s="121">
        <f t="shared" si="30"/>
        <v>-0.0351123595505618</v>
      </c>
      <c r="E46" s="121">
        <f t="shared" si="30"/>
        <v>-0.1575682382133995</v>
      </c>
      <c r="F46" s="121">
        <f t="shared" si="30"/>
        <v>-0.10217113665389528</v>
      </c>
      <c r="G46" s="121">
        <f t="shared" si="30"/>
        <v>-0.15139949109414758</v>
      </c>
      <c r="H46" s="121">
        <f t="shared" si="30"/>
        <v>-0.10263522884882108</v>
      </c>
      <c r="I46" s="121">
        <f t="shared" si="30"/>
        <v>-0.23031727379553465</v>
      </c>
      <c r="J46" s="121">
        <f t="shared" si="30"/>
        <v>-0.2572314049586777</v>
      </c>
      <c r="K46" s="121">
        <f>K45/K44</f>
        <v>-0.18383311603650587</v>
      </c>
      <c r="L46" s="121"/>
      <c r="M46" s="121"/>
      <c r="N46" s="121"/>
      <c r="O46" s="121">
        <f>O45/O44</f>
        <v>-0.1474016179898533</v>
      </c>
    </row>
    <row r="47" spans="1:15" ht="12.75">
      <c r="A47" s="119"/>
      <c r="B47" s="55">
        <v>2015</v>
      </c>
      <c r="C47" s="55">
        <v>5</v>
      </c>
      <c r="D47" s="55">
        <v>6</v>
      </c>
      <c r="E47" s="55">
        <v>10</v>
      </c>
      <c r="F47" s="55">
        <v>12</v>
      </c>
      <c r="G47" s="55">
        <v>2</v>
      </c>
      <c r="H47" s="55">
        <v>5</v>
      </c>
      <c r="I47" s="55">
        <v>6</v>
      </c>
      <c r="J47" s="55">
        <v>13</v>
      </c>
      <c r="K47" s="55">
        <v>5</v>
      </c>
      <c r="L47" s="55"/>
      <c r="M47" s="55"/>
      <c r="N47" s="55"/>
      <c r="O47" s="55">
        <f>SUM(C47:N47)</f>
        <v>64</v>
      </c>
    </row>
    <row r="48" spans="1:15" ht="12.75">
      <c r="A48" s="144" t="s">
        <v>310</v>
      </c>
      <c r="B48" s="54">
        <v>2014</v>
      </c>
      <c r="C48" s="54">
        <v>11</v>
      </c>
      <c r="D48" s="54">
        <v>11</v>
      </c>
      <c r="E48" s="54">
        <v>4</v>
      </c>
      <c r="F48" s="54">
        <v>9</v>
      </c>
      <c r="G48" s="54">
        <v>8</v>
      </c>
      <c r="H48" s="54">
        <v>16</v>
      </c>
      <c r="I48" s="54">
        <v>9</v>
      </c>
      <c r="J48" s="54">
        <v>11</v>
      </c>
      <c r="K48" s="54">
        <v>5</v>
      </c>
      <c r="L48" s="54"/>
      <c r="M48" s="54"/>
      <c r="N48" s="54"/>
      <c r="O48" s="54">
        <f>SUM(C48:N48)</f>
        <v>84</v>
      </c>
    </row>
    <row r="49" spans="1:15" ht="12.75">
      <c r="A49" s="144" t="s">
        <v>311</v>
      </c>
      <c r="B49" s="202" t="s">
        <v>263</v>
      </c>
      <c r="C49" s="54">
        <f aca="true" t="shared" si="31" ref="C49:I49">C47-C48</f>
        <v>-6</v>
      </c>
      <c r="D49" s="54">
        <f t="shared" si="31"/>
        <v>-5</v>
      </c>
      <c r="E49" s="54">
        <f t="shared" si="31"/>
        <v>6</v>
      </c>
      <c r="F49" s="54">
        <f t="shared" si="31"/>
        <v>3</v>
      </c>
      <c r="G49" s="54">
        <f t="shared" si="31"/>
        <v>-6</v>
      </c>
      <c r="H49" s="54">
        <f t="shared" si="31"/>
        <v>-11</v>
      </c>
      <c r="I49" s="54">
        <f t="shared" si="31"/>
        <v>-3</v>
      </c>
      <c r="J49" s="54">
        <f>J47-J48</f>
        <v>2</v>
      </c>
      <c r="K49" s="54">
        <f>K47-K48</f>
        <v>0</v>
      </c>
      <c r="L49" s="54"/>
      <c r="M49" s="54"/>
      <c r="N49" s="54"/>
      <c r="O49" s="54">
        <f>O47-O48</f>
        <v>-20</v>
      </c>
    </row>
    <row r="50" spans="1:15" ht="13.5" thickBot="1">
      <c r="A50" s="200"/>
      <c r="B50" s="201" t="s">
        <v>5</v>
      </c>
      <c r="C50" s="121">
        <f>C49/C48</f>
        <v>-0.5454545454545454</v>
      </c>
      <c r="D50" s="121">
        <f aca="true" t="shared" si="32" ref="D50:I50">D49/D48</f>
        <v>-0.45454545454545453</v>
      </c>
      <c r="E50" s="121">
        <f t="shared" si="32"/>
        <v>1.5</v>
      </c>
      <c r="F50" s="121">
        <f t="shared" si="32"/>
        <v>0.3333333333333333</v>
      </c>
      <c r="G50" s="121">
        <f t="shared" si="32"/>
        <v>-0.75</v>
      </c>
      <c r="H50" s="121">
        <f t="shared" si="32"/>
        <v>-0.6875</v>
      </c>
      <c r="I50" s="121">
        <f t="shared" si="32"/>
        <v>-0.3333333333333333</v>
      </c>
      <c r="J50" s="121">
        <f>J49/J48</f>
        <v>0.18181818181818182</v>
      </c>
      <c r="K50" s="121">
        <f>K49/K48</f>
        <v>0</v>
      </c>
      <c r="L50" s="121"/>
      <c r="M50" s="121"/>
      <c r="N50" s="121"/>
      <c r="O50" s="121">
        <f>O49/O48</f>
        <v>-0.23809523809523808</v>
      </c>
    </row>
    <row r="51" spans="1:15" ht="12.75">
      <c r="A51" s="119"/>
      <c r="B51" s="55">
        <v>2015</v>
      </c>
      <c r="C51" s="105">
        <v>2</v>
      </c>
      <c r="D51" s="105">
        <v>0</v>
      </c>
      <c r="E51" s="105">
        <v>1</v>
      </c>
      <c r="F51" s="105">
        <v>3</v>
      </c>
      <c r="G51" s="105">
        <v>2</v>
      </c>
      <c r="H51" s="105">
        <v>1</v>
      </c>
      <c r="I51" s="105">
        <v>7</v>
      </c>
      <c r="J51" s="105">
        <v>1</v>
      </c>
      <c r="K51" s="105">
        <v>5</v>
      </c>
      <c r="L51" s="105"/>
      <c r="M51" s="105"/>
      <c r="N51" s="105"/>
      <c r="O51" s="55">
        <f>SUM(C51:N51)</f>
        <v>22</v>
      </c>
    </row>
    <row r="52" spans="1:15" ht="12.75">
      <c r="A52" s="203" t="s">
        <v>312</v>
      </c>
      <c r="B52" s="54">
        <v>2014</v>
      </c>
      <c r="C52" s="54">
        <v>0</v>
      </c>
      <c r="D52" s="54">
        <v>0</v>
      </c>
      <c r="E52" s="54">
        <v>0</v>
      </c>
      <c r="F52" s="54">
        <v>0</v>
      </c>
      <c r="G52" s="54">
        <v>0</v>
      </c>
      <c r="H52" s="54">
        <v>1</v>
      </c>
      <c r="I52" s="54">
        <v>0</v>
      </c>
      <c r="J52" s="54">
        <v>0</v>
      </c>
      <c r="K52" s="54">
        <v>0</v>
      </c>
      <c r="L52" s="54"/>
      <c r="M52" s="54"/>
      <c r="N52" s="54"/>
      <c r="O52" s="54">
        <f>SUM(C52:N52)</f>
        <v>1</v>
      </c>
    </row>
    <row r="53" spans="1:15" ht="12.75">
      <c r="A53" s="144" t="s">
        <v>313</v>
      </c>
      <c r="B53" s="202" t="s">
        <v>263</v>
      </c>
      <c r="C53" s="54">
        <f aca="true" t="shared" si="33" ref="C53:J53">C51-C52</f>
        <v>2</v>
      </c>
      <c r="D53" s="54">
        <f t="shared" si="33"/>
        <v>0</v>
      </c>
      <c r="E53" s="54">
        <f t="shared" si="33"/>
        <v>1</v>
      </c>
      <c r="F53" s="54">
        <f t="shared" si="33"/>
        <v>3</v>
      </c>
      <c r="G53" s="54">
        <f t="shared" si="33"/>
        <v>2</v>
      </c>
      <c r="H53" s="54">
        <f t="shared" si="33"/>
        <v>0</v>
      </c>
      <c r="I53" s="54">
        <f t="shared" si="33"/>
        <v>7</v>
      </c>
      <c r="J53" s="54">
        <f t="shared" si="33"/>
        <v>1</v>
      </c>
      <c r="K53" s="54">
        <f>K51-K52</f>
        <v>5</v>
      </c>
      <c r="L53" s="54"/>
      <c r="M53" s="54"/>
      <c r="N53" s="54"/>
      <c r="O53" s="54">
        <f>O51-O52</f>
        <v>21</v>
      </c>
    </row>
    <row r="54" spans="1:15" ht="13.5" thickBot="1">
      <c r="A54" s="200"/>
      <c r="B54" s="201" t="s">
        <v>5</v>
      </c>
      <c r="C54" s="121">
        <v>0</v>
      </c>
      <c r="D54" s="121">
        <v>0</v>
      </c>
      <c r="E54" s="121">
        <v>0</v>
      </c>
      <c r="F54" s="121">
        <v>0</v>
      </c>
      <c r="G54" s="121">
        <v>0</v>
      </c>
      <c r="H54" s="121">
        <v>0</v>
      </c>
      <c r="I54" s="121">
        <v>0</v>
      </c>
      <c r="J54" s="121">
        <v>0</v>
      </c>
      <c r="K54" s="121">
        <v>0</v>
      </c>
      <c r="L54" s="121"/>
      <c r="M54" s="121"/>
      <c r="N54" s="121"/>
      <c r="O54" s="121">
        <f>O53/O52</f>
        <v>21</v>
      </c>
    </row>
    <row r="55" spans="1:15" ht="12.75">
      <c r="A55" s="119"/>
      <c r="B55" s="55">
        <v>2015</v>
      </c>
      <c r="C55" s="105">
        <v>0</v>
      </c>
      <c r="D55" s="105">
        <v>0</v>
      </c>
      <c r="E55" s="105">
        <v>0</v>
      </c>
      <c r="F55" s="105">
        <v>0</v>
      </c>
      <c r="G55" s="105">
        <v>0</v>
      </c>
      <c r="H55" s="105">
        <v>0</v>
      </c>
      <c r="I55" s="105">
        <v>0</v>
      </c>
      <c r="J55" s="105">
        <v>0</v>
      </c>
      <c r="K55" s="105">
        <v>0</v>
      </c>
      <c r="L55" s="105"/>
      <c r="M55" s="105"/>
      <c r="N55" s="105"/>
      <c r="O55" s="55">
        <f>SUM(C55:N55)</f>
        <v>0</v>
      </c>
    </row>
    <row r="56" spans="1:15" ht="12.75">
      <c r="A56" s="203" t="s">
        <v>331</v>
      </c>
      <c r="B56" s="54">
        <v>2014</v>
      </c>
      <c r="C56" s="54">
        <v>0</v>
      </c>
      <c r="D56" s="54">
        <v>0</v>
      </c>
      <c r="E56" s="54">
        <v>0</v>
      </c>
      <c r="F56" s="54">
        <v>0</v>
      </c>
      <c r="G56" s="54">
        <v>0</v>
      </c>
      <c r="H56" s="54">
        <v>0</v>
      </c>
      <c r="I56" s="54">
        <v>0</v>
      </c>
      <c r="J56" s="54">
        <v>0</v>
      </c>
      <c r="K56" s="54">
        <v>0</v>
      </c>
      <c r="L56" s="54"/>
      <c r="M56" s="54"/>
      <c r="N56" s="54"/>
      <c r="O56" s="54">
        <f>SUM(C56:N56)</f>
        <v>0</v>
      </c>
    </row>
    <row r="57" spans="1:15" ht="12.75">
      <c r="A57" s="203" t="s">
        <v>332</v>
      </c>
      <c r="B57" s="202" t="s">
        <v>263</v>
      </c>
      <c r="C57" s="54">
        <f aca="true" t="shared" si="34" ref="C57:J57">C55-C56</f>
        <v>0</v>
      </c>
      <c r="D57" s="54">
        <f t="shared" si="34"/>
        <v>0</v>
      </c>
      <c r="E57" s="54">
        <f t="shared" si="34"/>
        <v>0</v>
      </c>
      <c r="F57" s="54">
        <f t="shared" si="34"/>
        <v>0</v>
      </c>
      <c r="G57" s="54">
        <f t="shared" si="34"/>
        <v>0</v>
      </c>
      <c r="H57" s="54">
        <f t="shared" si="34"/>
        <v>0</v>
      </c>
      <c r="I57" s="54">
        <f t="shared" si="34"/>
        <v>0</v>
      </c>
      <c r="J57" s="54">
        <f t="shared" si="34"/>
        <v>0</v>
      </c>
      <c r="K57" s="54">
        <f>K55-K56</f>
        <v>0</v>
      </c>
      <c r="L57" s="54"/>
      <c r="M57" s="54"/>
      <c r="N57" s="54"/>
      <c r="O57" s="54">
        <f>O55-O56</f>
        <v>0</v>
      </c>
    </row>
    <row r="58" spans="1:15" ht="13.5" thickBot="1">
      <c r="A58" s="200"/>
      <c r="B58" s="201" t="s">
        <v>5</v>
      </c>
      <c r="C58" s="121">
        <v>0</v>
      </c>
      <c r="D58" s="121">
        <v>0</v>
      </c>
      <c r="E58" s="121">
        <v>0</v>
      </c>
      <c r="F58" s="121">
        <v>0</v>
      </c>
      <c r="G58" s="121">
        <v>0</v>
      </c>
      <c r="H58" s="121">
        <v>0</v>
      </c>
      <c r="I58" s="121">
        <v>0</v>
      </c>
      <c r="J58" s="121">
        <v>0</v>
      </c>
      <c r="K58" s="121">
        <v>0</v>
      </c>
      <c r="L58" s="121"/>
      <c r="M58" s="121"/>
      <c r="N58" s="121"/>
      <c r="O58" s="121">
        <v>0</v>
      </c>
    </row>
    <row r="59" spans="1:15" ht="12.75">
      <c r="A59" s="119"/>
      <c r="B59" s="55">
        <v>2015</v>
      </c>
      <c r="C59" s="105">
        <v>88</v>
      </c>
      <c r="D59" s="105">
        <v>90</v>
      </c>
      <c r="E59" s="105">
        <v>77</v>
      </c>
      <c r="F59" s="105">
        <v>96</v>
      </c>
      <c r="G59" s="105">
        <v>97</v>
      </c>
      <c r="H59" s="105">
        <v>86</v>
      </c>
      <c r="I59" s="105">
        <v>82</v>
      </c>
      <c r="J59" s="105">
        <v>90</v>
      </c>
      <c r="K59" s="105">
        <v>85</v>
      </c>
      <c r="L59" s="105"/>
      <c r="M59" s="105"/>
      <c r="N59" s="105"/>
      <c r="O59" s="55">
        <f>SUM(C59:N59)</f>
        <v>791</v>
      </c>
    </row>
    <row r="60" spans="1:15" ht="12.75">
      <c r="A60" s="144" t="s">
        <v>314</v>
      </c>
      <c r="B60" s="54">
        <v>2014</v>
      </c>
      <c r="C60" s="54">
        <v>134</v>
      </c>
      <c r="D60" s="54">
        <v>102</v>
      </c>
      <c r="E60" s="54">
        <v>130</v>
      </c>
      <c r="F60" s="54">
        <v>111</v>
      </c>
      <c r="G60" s="54">
        <v>110</v>
      </c>
      <c r="H60" s="54">
        <v>124</v>
      </c>
      <c r="I60" s="54">
        <v>142</v>
      </c>
      <c r="J60" s="54">
        <v>165</v>
      </c>
      <c r="K60" s="54">
        <v>149</v>
      </c>
      <c r="L60" s="54"/>
      <c r="M60" s="54"/>
      <c r="N60" s="54"/>
      <c r="O60" s="54">
        <f>SUM(C60:N60)</f>
        <v>1167</v>
      </c>
    </row>
    <row r="61" spans="1:15" ht="12.75">
      <c r="A61" s="119"/>
      <c r="B61" s="202" t="s">
        <v>263</v>
      </c>
      <c r="C61" s="54">
        <f aca="true" t="shared" si="35" ref="C61:J61">C59-C60</f>
        <v>-46</v>
      </c>
      <c r="D61" s="54">
        <f t="shared" si="35"/>
        <v>-12</v>
      </c>
      <c r="E61" s="54">
        <f t="shared" si="35"/>
        <v>-53</v>
      </c>
      <c r="F61" s="54">
        <f t="shared" si="35"/>
        <v>-15</v>
      </c>
      <c r="G61" s="54">
        <f t="shared" si="35"/>
        <v>-13</v>
      </c>
      <c r="H61" s="54">
        <f t="shared" si="35"/>
        <v>-38</v>
      </c>
      <c r="I61" s="54">
        <f t="shared" si="35"/>
        <v>-60</v>
      </c>
      <c r="J61" s="54">
        <f t="shared" si="35"/>
        <v>-75</v>
      </c>
      <c r="K61" s="54">
        <f>K59-K60</f>
        <v>-64</v>
      </c>
      <c r="L61" s="54"/>
      <c r="M61" s="54"/>
      <c r="N61" s="54"/>
      <c r="O61" s="54">
        <f>O59-O60</f>
        <v>-376</v>
      </c>
    </row>
    <row r="62" spans="1:15" ht="13.5" thickBot="1">
      <c r="A62" s="200"/>
      <c r="B62" s="201" t="s">
        <v>5</v>
      </c>
      <c r="C62" s="121">
        <f aca="true" t="shared" si="36" ref="C62:J62">C61/C60</f>
        <v>-0.34328358208955223</v>
      </c>
      <c r="D62" s="121">
        <f t="shared" si="36"/>
        <v>-0.11764705882352941</v>
      </c>
      <c r="E62" s="121">
        <f t="shared" si="36"/>
        <v>-0.4076923076923077</v>
      </c>
      <c r="F62" s="121">
        <f t="shared" si="36"/>
        <v>-0.13513513513513514</v>
      </c>
      <c r="G62" s="121">
        <f t="shared" si="36"/>
        <v>-0.11818181818181818</v>
      </c>
      <c r="H62" s="121">
        <f t="shared" si="36"/>
        <v>-0.3064516129032258</v>
      </c>
      <c r="I62" s="121">
        <f t="shared" si="36"/>
        <v>-0.4225352112676056</v>
      </c>
      <c r="J62" s="121">
        <f t="shared" si="36"/>
        <v>-0.45454545454545453</v>
      </c>
      <c r="K62" s="121">
        <f>K61/K60</f>
        <v>-0.42953020134228187</v>
      </c>
      <c r="L62" s="121"/>
      <c r="M62" s="121"/>
      <c r="N62" s="121"/>
      <c r="O62" s="121">
        <f>O61/O60</f>
        <v>-0.3221936589545844</v>
      </c>
    </row>
    <row r="63" spans="1:15" ht="12.75">
      <c r="A63" s="119"/>
      <c r="B63" s="55">
        <v>2015</v>
      </c>
      <c r="C63" s="105">
        <v>48</v>
      </c>
      <c r="D63" s="105">
        <v>34</v>
      </c>
      <c r="E63" s="105">
        <v>47</v>
      </c>
      <c r="F63" s="105">
        <v>36</v>
      </c>
      <c r="G63" s="105">
        <v>37</v>
      </c>
      <c r="H63" s="105">
        <v>34</v>
      </c>
      <c r="I63" s="105">
        <v>28</v>
      </c>
      <c r="J63" s="105">
        <v>50</v>
      </c>
      <c r="K63" s="105">
        <v>35</v>
      </c>
      <c r="L63" s="105"/>
      <c r="M63" s="105"/>
      <c r="N63" s="105"/>
      <c r="O63" s="55">
        <f>SUM(C63:N63)</f>
        <v>349</v>
      </c>
    </row>
    <row r="64" spans="1:15" ht="12.75">
      <c r="A64" s="144" t="s">
        <v>315</v>
      </c>
      <c r="B64" s="54">
        <v>2014</v>
      </c>
      <c r="C64" s="54">
        <v>28</v>
      </c>
      <c r="D64" s="54">
        <v>41</v>
      </c>
      <c r="E64" s="54">
        <v>30</v>
      </c>
      <c r="F64" s="54">
        <v>23</v>
      </c>
      <c r="G64" s="54">
        <v>44</v>
      </c>
      <c r="H64" s="54">
        <v>31</v>
      </c>
      <c r="I64" s="54">
        <v>41</v>
      </c>
      <c r="J64" s="54">
        <v>29</v>
      </c>
      <c r="K64" s="54">
        <v>19</v>
      </c>
      <c r="L64" s="54"/>
      <c r="M64" s="54"/>
      <c r="N64" s="54"/>
      <c r="O64" s="54">
        <f>SUM(C64:N64)</f>
        <v>286</v>
      </c>
    </row>
    <row r="65" spans="1:15" ht="12.75">
      <c r="A65" s="144" t="s">
        <v>316</v>
      </c>
      <c r="B65" s="202" t="s">
        <v>263</v>
      </c>
      <c r="C65" s="54">
        <f aca="true" t="shared" si="37" ref="C65:J65">C63-C64</f>
        <v>20</v>
      </c>
      <c r="D65" s="54">
        <f t="shared" si="37"/>
        <v>-7</v>
      </c>
      <c r="E65" s="54">
        <f t="shared" si="37"/>
        <v>17</v>
      </c>
      <c r="F65" s="54">
        <f t="shared" si="37"/>
        <v>13</v>
      </c>
      <c r="G65" s="54">
        <f t="shared" si="37"/>
        <v>-7</v>
      </c>
      <c r="H65" s="54">
        <f t="shared" si="37"/>
        <v>3</v>
      </c>
      <c r="I65" s="54">
        <f t="shared" si="37"/>
        <v>-13</v>
      </c>
      <c r="J65" s="54">
        <f t="shared" si="37"/>
        <v>21</v>
      </c>
      <c r="K65" s="54">
        <f>K63-K64</f>
        <v>16</v>
      </c>
      <c r="L65" s="54"/>
      <c r="M65" s="54"/>
      <c r="N65" s="54"/>
      <c r="O65" s="54">
        <f>O63-O64</f>
        <v>63</v>
      </c>
    </row>
    <row r="66" spans="1:15" ht="13.5" thickBot="1">
      <c r="A66" s="200" t="s">
        <v>0</v>
      </c>
      <c r="B66" s="201" t="s">
        <v>5</v>
      </c>
      <c r="C66" s="121">
        <f aca="true" t="shared" si="38" ref="C66:J66">C65/C64</f>
        <v>0.7142857142857143</v>
      </c>
      <c r="D66" s="121">
        <f t="shared" si="38"/>
        <v>-0.17073170731707318</v>
      </c>
      <c r="E66" s="121">
        <f t="shared" si="38"/>
        <v>0.5666666666666667</v>
      </c>
      <c r="F66" s="121">
        <f t="shared" si="38"/>
        <v>0.5652173913043478</v>
      </c>
      <c r="G66" s="121">
        <f t="shared" si="38"/>
        <v>-0.1590909090909091</v>
      </c>
      <c r="H66" s="121">
        <f t="shared" si="38"/>
        <v>0.0967741935483871</v>
      </c>
      <c r="I66" s="121">
        <f t="shared" si="38"/>
        <v>-0.3170731707317073</v>
      </c>
      <c r="J66" s="121">
        <f t="shared" si="38"/>
        <v>0.7241379310344828</v>
      </c>
      <c r="K66" s="121">
        <f>K65/K64</f>
        <v>0.8421052631578947</v>
      </c>
      <c r="L66" s="121"/>
      <c r="M66" s="121"/>
      <c r="N66" s="121"/>
      <c r="O66" s="121">
        <f>O65/O64</f>
        <v>0.2202797202797203</v>
      </c>
    </row>
    <row r="67" spans="1:15" ht="12.75">
      <c r="A67" s="119"/>
      <c r="B67" s="55">
        <v>2015</v>
      </c>
      <c r="C67" s="105">
        <v>125</v>
      </c>
      <c r="D67" s="105">
        <v>94</v>
      </c>
      <c r="E67" s="105">
        <v>96</v>
      </c>
      <c r="F67" s="105">
        <v>112</v>
      </c>
      <c r="G67" s="105">
        <v>95</v>
      </c>
      <c r="H67" s="105">
        <v>111</v>
      </c>
      <c r="I67" s="105">
        <v>93</v>
      </c>
      <c r="J67" s="105">
        <v>102</v>
      </c>
      <c r="K67" s="105">
        <v>89</v>
      </c>
      <c r="L67" s="105"/>
      <c r="M67" s="105"/>
      <c r="N67" s="105"/>
      <c r="O67" s="55">
        <f>SUM(C67:N67)</f>
        <v>917</v>
      </c>
    </row>
    <row r="68" spans="1:15" ht="12.75">
      <c r="A68" s="144" t="s">
        <v>317</v>
      </c>
      <c r="B68" s="54">
        <v>2014</v>
      </c>
      <c r="C68" s="54">
        <v>113</v>
      </c>
      <c r="D68" s="54">
        <v>102</v>
      </c>
      <c r="E68" s="54">
        <v>89</v>
      </c>
      <c r="F68" s="54">
        <v>123</v>
      </c>
      <c r="G68" s="54">
        <v>119</v>
      </c>
      <c r="H68" s="54">
        <v>80</v>
      </c>
      <c r="I68" s="54">
        <v>108</v>
      </c>
      <c r="J68" s="54">
        <v>143</v>
      </c>
      <c r="K68" s="54">
        <v>86</v>
      </c>
      <c r="L68" s="54"/>
      <c r="M68" s="54"/>
      <c r="N68" s="54"/>
      <c r="O68" s="54">
        <f>SUM(C68:N68)</f>
        <v>963</v>
      </c>
    </row>
    <row r="69" spans="1:15" ht="12.75">
      <c r="A69" s="119"/>
      <c r="B69" s="202" t="s">
        <v>263</v>
      </c>
      <c r="C69" s="54">
        <f aca="true" t="shared" si="39" ref="C69:J69">C67-C68</f>
        <v>12</v>
      </c>
      <c r="D69" s="54">
        <f t="shared" si="39"/>
        <v>-8</v>
      </c>
      <c r="E69" s="54">
        <f t="shared" si="39"/>
        <v>7</v>
      </c>
      <c r="F69" s="54">
        <f t="shared" si="39"/>
        <v>-11</v>
      </c>
      <c r="G69" s="54">
        <f t="shared" si="39"/>
        <v>-24</v>
      </c>
      <c r="H69" s="54">
        <f t="shared" si="39"/>
        <v>31</v>
      </c>
      <c r="I69" s="54">
        <f t="shared" si="39"/>
        <v>-15</v>
      </c>
      <c r="J69" s="54">
        <f t="shared" si="39"/>
        <v>-41</v>
      </c>
      <c r="K69" s="54">
        <f>K67-K68</f>
        <v>3</v>
      </c>
      <c r="L69" s="54"/>
      <c r="M69" s="54"/>
      <c r="N69" s="54"/>
      <c r="O69" s="54">
        <f>O67-O68</f>
        <v>-46</v>
      </c>
    </row>
    <row r="70" spans="1:15" ht="13.5" thickBot="1">
      <c r="A70" s="200"/>
      <c r="B70" s="201" t="s">
        <v>5</v>
      </c>
      <c r="C70" s="121">
        <f aca="true" t="shared" si="40" ref="C70:J70">C69/C68</f>
        <v>0.10619469026548672</v>
      </c>
      <c r="D70" s="121">
        <f t="shared" si="40"/>
        <v>-0.0784313725490196</v>
      </c>
      <c r="E70" s="121">
        <f t="shared" si="40"/>
        <v>0.07865168539325842</v>
      </c>
      <c r="F70" s="121">
        <f t="shared" si="40"/>
        <v>-0.08943089430894309</v>
      </c>
      <c r="G70" s="121">
        <f t="shared" si="40"/>
        <v>-0.20168067226890757</v>
      </c>
      <c r="H70" s="121">
        <f t="shared" si="40"/>
        <v>0.3875</v>
      </c>
      <c r="I70" s="121">
        <f t="shared" si="40"/>
        <v>-0.1388888888888889</v>
      </c>
      <c r="J70" s="121">
        <f t="shared" si="40"/>
        <v>-0.2867132867132867</v>
      </c>
      <c r="K70" s="121">
        <f>K69/K68</f>
        <v>0.03488372093023256</v>
      </c>
      <c r="L70" s="121"/>
      <c r="M70" s="121"/>
      <c r="N70" s="121"/>
      <c r="O70" s="121">
        <f>O69/O68</f>
        <v>-0.04776739356178609</v>
      </c>
    </row>
    <row r="71" spans="1:15" ht="12.75">
      <c r="A71" s="119"/>
      <c r="B71" s="55">
        <v>2015</v>
      </c>
      <c r="C71" s="105">
        <v>471</v>
      </c>
      <c r="D71" s="105">
        <v>364</v>
      </c>
      <c r="E71" s="105">
        <v>372</v>
      </c>
      <c r="F71" s="105">
        <v>364</v>
      </c>
      <c r="G71" s="105">
        <v>354</v>
      </c>
      <c r="H71" s="105">
        <v>326</v>
      </c>
      <c r="I71" s="105">
        <v>367</v>
      </c>
      <c r="J71" s="105">
        <v>382</v>
      </c>
      <c r="K71" s="105">
        <v>315</v>
      </c>
      <c r="L71" s="105"/>
      <c r="M71" s="105"/>
      <c r="N71" s="105"/>
      <c r="O71" s="55">
        <f>SUM(C71:N71)</f>
        <v>3315</v>
      </c>
    </row>
    <row r="72" spans="1:15" ht="12.75">
      <c r="A72" s="144" t="s">
        <v>318</v>
      </c>
      <c r="B72" s="54">
        <v>2014</v>
      </c>
      <c r="C72" s="54">
        <v>495</v>
      </c>
      <c r="D72" s="54">
        <v>381</v>
      </c>
      <c r="E72" s="54">
        <v>471</v>
      </c>
      <c r="F72" s="54">
        <v>436</v>
      </c>
      <c r="G72" s="54">
        <v>412</v>
      </c>
      <c r="H72" s="54">
        <v>397</v>
      </c>
      <c r="I72" s="54">
        <v>457</v>
      </c>
      <c r="J72" s="54">
        <v>490</v>
      </c>
      <c r="K72" s="54">
        <v>412</v>
      </c>
      <c r="L72" s="54"/>
      <c r="M72" s="54"/>
      <c r="N72" s="54"/>
      <c r="O72" s="54">
        <f>SUM(C72:N72)</f>
        <v>3951</v>
      </c>
    </row>
    <row r="73" spans="1:15" ht="12.75">
      <c r="A73" s="144" t="s">
        <v>319</v>
      </c>
      <c r="B73" s="202" t="s">
        <v>263</v>
      </c>
      <c r="C73" s="54">
        <f aca="true" t="shared" si="41" ref="C73:J73">C71-C72</f>
        <v>-24</v>
      </c>
      <c r="D73" s="54">
        <f t="shared" si="41"/>
        <v>-17</v>
      </c>
      <c r="E73" s="54">
        <f t="shared" si="41"/>
        <v>-99</v>
      </c>
      <c r="F73" s="54">
        <f t="shared" si="41"/>
        <v>-72</v>
      </c>
      <c r="G73" s="54">
        <f t="shared" si="41"/>
        <v>-58</v>
      </c>
      <c r="H73" s="54">
        <f t="shared" si="41"/>
        <v>-71</v>
      </c>
      <c r="I73" s="54">
        <f t="shared" si="41"/>
        <v>-90</v>
      </c>
      <c r="J73" s="54">
        <f t="shared" si="41"/>
        <v>-108</v>
      </c>
      <c r="K73" s="54">
        <f>K71-K72</f>
        <v>-97</v>
      </c>
      <c r="L73" s="54"/>
      <c r="M73" s="54"/>
      <c r="N73" s="54"/>
      <c r="O73" s="54">
        <f>O71-O72</f>
        <v>-636</v>
      </c>
    </row>
    <row r="74" spans="1:15" ht="13.5" thickBot="1">
      <c r="A74" s="200"/>
      <c r="B74" s="201" t="s">
        <v>5</v>
      </c>
      <c r="C74" s="121">
        <f aca="true" t="shared" si="42" ref="C74:J74">C73/C72</f>
        <v>-0.048484848484848485</v>
      </c>
      <c r="D74" s="121">
        <f t="shared" si="42"/>
        <v>-0.04461942257217848</v>
      </c>
      <c r="E74" s="121">
        <f t="shared" si="42"/>
        <v>-0.21019108280254778</v>
      </c>
      <c r="F74" s="121">
        <f t="shared" si="42"/>
        <v>-0.1651376146788991</v>
      </c>
      <c r="G74" s="121">
        <f t="shared" si="42"/>
        <v>-0.1407766990291262</v>
      </c>
      <c r="H74" s="121">
        <f t="shared" si="42"/>
        <v>-0.17884130982367757</v>
      </c>
      <c r="I74" s="121">
        <f t="shared" si="42"/>
        <v>-0.19693654266958424</v>
      </c>
      <c r="J74" s="121">
        <f t="shared" si="42"/>
        <v>-0.22040816326530613</v>
      </c>
      <c r="K74" s="121">
        <f>K73/K72</f>
        <v>-0.2354368932038835</v>
      </c>
      <c r="L74" s="121"/>
      <c r="M74" s="121"/>
      <c r="N74" s="121"/>
      <c r="O74" s="121">
        <f>O73/O72</f>
        <v>-0.1609719058466211</v>
      </c>
    </row>
    <row r="75" spans="1:15" ht="12.75">
      <c r="A75" s="119"/>
      <c r="B75" s="55">
        <v>2015</v>
      </c>
      <c r="C75" s="105">
        <v>96</v>
      </c>
      <c r="D75" s="105">
        <v>99</v>
      </c>
      <c r="E75" s="105">
        <v>76</v>
      </c>
      <c r="F75" s="105">
        <v>80</v>
      </c>
      <c r="G75" s="105">
        <v>80</v>
      </c>
      <c r="H75" s="105">
        <v>84</v>
      </c>
      <c r="I75" s="105">
        <v>72</v>
      </c>
      <c r="J75" s="105">
        <v>81</v>
      </c>
      <c r="K75" s="105">
        <v>92</v>
      </c>
      <c r="L75" s="105"/>
      <c r="M75" s="105"/>
      <c r="N75" s="105"/>
      <c r="O75" s="55">
        <f>SUM(C75:N75)</f>
        <v>760</v>
      </c>
    </row>
    <row r="76" spans="1:15" ht="12.75">
      <c r="A76" s="144" t="s">
        <v>320</v>
      </c>
      <c r="B76" s="54">
        <v>2014</v>
      </c>
      <c r="C76" s="54">
        <v>118</v>
      </c>
      <c r="D76" s="54">
        <v>75</v>
      </c>
      <c r="E76" s="54">
        <v>82</v>
      </c>
      <c r="F76" s="54">
        <v>81</v>
      </c>
      <c r="G76" s="54">
        <v>93</v>
      </c>
      <c r="H76" s="54">
        <v>72</v>
      </c>
      <c r="I76" s="54">
        <v>94</v>
      </c>
      <c r="J76" s="54">
        <v>130</v>
      </c>
      <c r="K76" s="54">
        <v>96</v>
      </c>
      <c r="L76" s="54"/>
      <c r="M76" s="54"/>
      <c r="N76" s="54"/>
      <c r="O76" s="54">
        <f>SUM(C76:N76)</f>
        <v>841</v>
      </c>
    </row>
    <row r="77" spans="1:15" ht="12.75">
      <c r="A77" s="144" t="s">
        <v>321</v>
      </c>
      <c r="B77" s="202" t="s">
        <v>263</v>
      </c>
      <c r="C77" s="54">
        <f aca="true" t="shared" si="43" ref="C77:J77">C75-C76</f>
        <v>-22</v>
      </c>
      <c r="D77" s="54">
        <f t="shared" si="43"/>
        <v>24</v>
      </c>
      <c r="E77" s="54">
        <f t="shared" si="43"/>
        <v>-6</v>
      </c>
      <c r="F77" s="54">
        <f t="shared" si="43"/>
        <v>-1</v>
      </c>
      <c r="G77" s="54">
        <f t="shared" si="43"/>
        <v>-13</v>
      </c>
      <c r="H77" s="54">
        <f t="shared" si="43"/>
        <v>12</v>
      </c>
      <c r="I77" s="54">
        <f t="shared" si="43"/>
        <v>-22</v>
      </c>
      <c r="J77" s="54">
        <f t="shared" si="43"/>
        <v>-49</v>
      </c>
      <c r="K77" s="54">
        <f>K75-K76</f>
        <v>-4</v>
      </c>
      <c r="L77" s="54"/>
      <c r="M77" s="54"/>
      <c r="N77" s="54"/>
      <c r="O77" s="54">
        <f>O75-O76</f>
        <v>-81</v>
      </c>
    </row>
    <row r="78" spans="1:15" ht="13.5" thickBot="1">
      <c r="A78" s="200"/>
      <c r="B78" s="201" t="s">
        <v>5</v>
      </c>
      <c r="C78" s="121">
        <f aca="true" t="shared" si="44" ref="C78:J78">C77/C76</f>
        <v>-0.1864406779661017</v>
      </c>
      <c r="D78" s="121">
        <f t="shared" si="44"/>
        <v>0.32</v>
      </c>
      <c r="E78" s="121">
        <f t="shared" si="44"/>
        <v>-0.07317073170731707</v>
      </c>
      <c r="F78" s="121">
        <f t="shared" si="44"/>
        <v>-0.012345679012345678</v>
      </c>
      <c r="G78" s="121">
        <f t="shared" si="44"/>
        <v>-0.13978494623655913</v>
      </c>
      <c r="H78" s="121">
        <f t="shared" si="44"/>
        <v>0.16666666666666666</v>
      </c>
      <c r="I78" s="121">
        <f t="shared" si="44"/>
        <v>-0.23404255319148937</v>
      </c>
      <c r="J78" s="121">
        <f t="shared" si="44"/>
        <v>-0.3769230769230769</v>
      </c>
      <c r="K78" s="121">
        <f>K77/K76</f>
        <v>-0.041666666666666664</v>
      </c>
      <c r="L78" s="121"/>
      <c r="M78" s="121"/>
      <c r="N78" s="121"/>
      <c r="O78" s="121">
        <f>O77/O76</f>
        <v>-0.09631391200951249</v>
      </c>
    </row>
    <row r="81" ht="13.5" thickBot="1">
      <c r="A81" s="205" t="s">
        <v>283</v>
      </c>
    </row>
    <row r="82" spans="1:15" ht="13.5" thickBot="1">
      <c r="A82" t="s">
        <v>0</v>
      </c>
      <c r="B82" s="145" t="s">
        <v>257</v>
      </c>
      <c r="C82" s="145" t="s">
        <v>297</v>
      </c>
      <c r="D82" s="145" t="s">
        <v>298</v>
      </c>
      <c r="E82" s="145" t="s">
        <v>299</v>
      </c>
      <c r="F82" s="145" t="s">
        <v>300</v>
      </c>
      <c r="G82" s="145" t="s">
        <v>301</v>
      </c>
      <c r="H82" s="145" t="s">
        <v>302</v>
      </c>
      <c r="I82" s="145" t="s">
        <v>303</v>
      </c>
      <c r="J82" s="145" t="s">
        <v>304</v>
      </c>
      <c r="K82" s="145" t="s">
        <v>305</v>
      </c>
      <c r="L82" s="145" t="s">
        <v>306</v>
      </c>
      <c r="M82" s="145" t="s">
        <v>307</v>
      </c>
      <c r="N82" s="145" t="s">
        <v>308</v>
      </c>
      <c r="O82" s="145" t="s">
        <v>40</v>
      </c>
    </row>
    <row r="83" spans="1:15" ht="12.75">
      <c r="A83" s="116"/>
      <c r="B83" s="55">
        <v>2015</v>
      </c>
      <c r="C83" s="55">
        <f aca="true" t="shared" si="45" ref="C83:H83">SUM(C87+C91+C99+C103+C107+C111+C115)</f>
        <v>328</v>
      </c>
      <c r="D83" s="55">
        <f t="shared" si="45"/>
        <v>292</v>
      </c>
      <c r="E83" s="55">
        <f t="shared" si="45"/>
        <v>294</v>
      </c>
      <c r="F83" s="55">
        <f t="shared" si="45"/>
        <v>313</v>
      </c>
      <c r="G83" s="55">
        <f t="shared" si="45"/>
        <v>391</v>
      </c>
      <c r="H83" s="55">
        <f t="shared" si="45"/>
        <v>341</v>
      </c>
      <c r="I83" s="55">
        <f>SUM(I87+I91+I99+I103+I107+I111+I115)</f>
        <v>322</v>
      </c>
      <c r="J83" s="55">
        <f>SUM(J87+J91+J99+J103+J107+J111+J115)</f>
        <v>322</v>
      </c>
      <c r="K83" s="55">
        <f>SUM(K87+K91+K99+K103+K107+K111+K115)</f>
        <v>279</v>
      </c>
      <c r="L83" s="55"/>
      <c r="M83" s="55"/>
      <c r="N83" s="55"/>
      <c r="O83" s="55">
        <f>SUM(O87+O91+O99+O103+O107+O111+O115)</f>
        <v>2882</v>
      </c>
    </row>
    <row r="84" spans="1:15" ht="12.75">
      <c r="A84" s="144" t="s">
        <v>40</v>
      </c>
      <c r="B84" s="54">
        <v>2014</v>
      </c>
      <c r="C84" s="54">
        <f aca="true" t="shared" si="46" ref="C84:H84">SUM(C88+C92+C96+C100+C104+C108+C112+C116)</f>
        <v>366</v>
      </c>
      <c r="D84" s="54">
        <f t="shared" si="46"/>
        <v>415</v>
      </c>
      <c r="E84" s="54">
        <f t="shared" si="46"/>
        <v>385</v>
      </c>
      <c r="F84" s="54">
        <f t="shared" si="46"/>
        <v>414</v>
      </c>
      <c r="G84" s="54">
        <f t="shared" si="46"/>
        <v>498</v>
      </c>
      <c r="H84" s="54">
        <f t="shared" si="46"/>
        <v>442</v>
      </c>
      <c r="I84" s="54">
        <f>SUM(I88+I92+I96+I100+I104+I108+I112+I116)</f>
        <v>452</v>
      </c>
      <c r="J84" s="54">
        <f>SUM(J88+J92+J96+J100+J104+J108+J112+J116)</f>
        <v>458</v>
      </c>
      <c r="K84" s="54">
        <f>SUM(K88+K92+K96+K100+K104+K108+K112+K116)</f>
        <v>349</v>
      </c>
      <c r="L84" s="54"/>
      <c r="M84" s="54"/>
      <c r="N84" s="54"/>
      <c r="O84" s="54">
        <f>SUM(C84:N84)</f>
        <v>3779</v>
      </c>
    </row>
    <row r="85" spans="1:15" ht="12.75">
      <c r="A85" s="144" t="s">
        <v>309</v>
      </c>
      <c r="B85" s="199" t="s">
        <v>263</v>
      </c>
      <c r="C85" s="54">
        <f aca="true" t="shared" si="47" ref="C85:J85">C83-C84</f>
        <v>-38</v>
      </c>
      <c r="D85" s="54">
        <f t="shared" si="47"/>
        <v>-123</v>
      </c>
      <c r="E85" s="54">
        <f t="shared" si="47"/>
        <v>-91</v>
      </c>
      <c r="F85" s="54">
        <f t="shared" si="47"/>
        <v>-101</v>
      </c>
      <c r="G85" s="54">
        <f t="shared" si="47"/>
        <v>-107</v>
      </c>
      <c r="H85" s="54">
        <f t="shared" si="47"/>
        <v>-101</v>
      </c>
      <c r="I85" s="54">
        <f t="shared" si="47"/>
        <v>-130</v>
      </c>
      <c r="J85" s="54">
        <f t="shared" si="47"/>
        <v>-136</v>
      </c>
      <c r="K85" s="54">
        <f>K83-K84</f>
        <v>-70</v>
      </c>
      <c r="L85" s="54"/>
      <c r="M85" s="54"/>
      <c r="N85" s="54"/>
      <c r="O85" s="54">
        <f>O83-O84</f>
        <v>-897</v>
      </c>
    </row>
    <row r="86" spans="1:15" ht="13.5" thickBot="1">
      <c r="A86" s="200"/>
      <c r="B86" s="201" t="s">
        <v>5</v>
      </c>
      <c r="C86" s="121">
        <f aca="true" t="shared" si="48" ref="C86:J86">C85/C84</f>
        <v>-0.10382513661202186</v>
      </c>
      <c r="D86" s="121">
        <f t="shared" si="48"/>
        <v>-0.2963855421686747</v>
      </c>
      <c r="E86" s="121">
        <f t="shared" si="48"/>
        <v>-0.23636363636363636</v>
      </c>
      <c r="F86" s="121">
        <f t="shared" si="48"/>
        <v>-0.24396135265700483</v>
      </c>
      <c r="G86" s="121">
        <f t="shared" si="48"/>
        <v>-0.21485943775100402</v>
      </c>
      <c r="H86" s="121">
        <f t="shared" si="48"/>
        <v>-0.22850678733031674</v>
      </c>
      <c r="I86" s="121">
        <f t="shared" si="48"/>
        <v>-0.28761061946902655</v>
      </c>
      <c r="J86" s="121">
        <f t="shared" si="48"/>
        <v>-0.29694323144104806</v>
      </c>
      <c r="K86" s="121">
        <f>K85/K84</f>
        <v>-0.20057306590257878</v>
      </c>
      <c r="L86" s="121"/>
      <c r="M86" s="121"/>
      <c r="N86" s="121"/>
      <c r="O86" s="121">
        <f>O85/O84</f>
        <v>-0.23736438211166974</v>
      </c>
    </row>
    <row r="87" spans="1:15" ht="12.75">
      <c r="A87" s="119"/>
      <c r="B87" s="55">
        <v>2015</v>
      </c>
      <c r="C87" s="55">
        <v>2</v>
      </c>
      <c r="D87" s="55">
        <v>3</v>
      </c>
      <c r="E87" s="55">
        <v>1</v>
      </c>
      <c r="F87" s="55">
        <v>4</v>
      </c>
      <c r="G87" s="55">
        <v>0</v>
      </c>
      <c r="H87" s="55">
        <v>2</v>
      </c>
      <c r="I87" s="55">
        <v>2</v>
      </c>
      <c r="J87" s="55">
        <v>0</v>
      </c>
      <c r="K87" s="55">
        <v>2</v>
      </c>
      <c r="L87" s="55"/>
      <c r="M87" s="55"/>
      <c r="N87" s="55"/>
      <c r="O87" s="55">
        <f>SUM(C87:N87)</f>
        <v>16</v>
      </c>
    </row>
    <row r="88" spans="1:15" ht="12.75">
      <c r="A88" s="144" t="s">
        <v>310</v>
      </c>
      <c r="B88" s="54">
        <v>2014</v>
      </c>
      <c r="C88" s="54">
        <v>2</v>
      </c>
      <c r="D88" s="54">
        <v>2</v>
      </c>
      <c r="E88" s="54">
        <v>1</v>
      </c>
      <c r="F88" s="54">
        <v>3</v>
      </c>
      <c r="G88" s="54">
        <v>0</v>
      </c>
      <c r="H88" s="54">
        <v>3</v>
      </c>
      <c r="I88" s="54">
        <v>3</v>
      </c>
      <c r="J88" s="54">
        <v>5</v>
      </c>
      <c r="K88" s="54">
        <v>3</v>
      </c>
      <c r="L88" s="54"/>
      <c r="M88" s="54"/>
      <c r="N88" s="54"/>
      <c r="O88" s="54">
        <f>SUM(C88:N88)</f>
        <v>22</v>
      </c>
    </row>
    <row r="89" spans="1:15" ht="12.75">
      <c r="A89" s="144" t="s">
        <v>311</v>
      </c>
      <c r="B89" s="202" t="s">
        <v>263</v>
      </c>
      <c r="C89" s="54">
        <f aca="true" t="shared" si="49" ref="C89:I89">C87-C88</f>
        <v>0</v>
      </c>
      <c r="D89" s="54">
        <f t="shared" si="49"/>
        <v>1</v>
      </c>
      <c r="E89" s="54">
        <f t="shared" si="49"/>
        <v>0</v>
      </c>
      <c r="F89" s="54">
        <f t="shared" si="49"/>
        <v>1</v>
      </c>
      <c r="G89" s="54">
        <f t="shared" si="49"/>
        <v>0</v>
      </c>
      <c r="H89" s="54">
        <f t="shared" si="49"/>
        <v>-1</v>
      </c>
      <c r="I89" s="54">
        <f t="shared" si="49"/>
        <v>-1</v>
      </c>
      <c r="J89" s="54">
        <f>J87-J88</f>
        <v>-5</v>
      </c>
      <c r="K89" s="54">
        <f>K87-K88</f>
        <v>-1</v>
      </c>
      <c r="L89" s="54"/>
      <c r="M89" s="54"/>
      <c r="N89" s="54"/>
      <c r="O89" s="54">
        <f>O87-O88</f>
        <v>-6</v>
      </c>
    </row>
    <row r="90" spans="1:15" ht="13.5" thickBot="1">
      <c r="A90" s="200"/>
      <c r="B90" s="201" t="s">
        <v>5</v>
      </c>
      <c r="C90" s="121">
        <f aca="true" t="shared" si="50" ref="C90:I90">C89/C88</f>
        <v>0</v>
      </c>
      <c r="D90" s="121">
        <f t="shared" si="50"/>
        <v>0.5</v>
      </c>
      <c r="E90" s="121">
        <f t="shared" si="50"/>
        <v>0</v>
      </c>
      <c r="F90" s="121">
        <f t="shared" si="50"/>
        <v>0.3333333333333333</v>
      </c>
      <c r="G90" s="121">
        <v>0</v>
      </c>
      <c r="H90" s="121">
        <f t="shared" si="50"/>
        <v>-0.3333333333333333</v>
      </c>
      <c r="I90" s="121">
        <f t="shared" si="50"/>
        <v>-0.3333333333333333</v>
      </c>
      <c r="J90" s="121">
        <f>J89/J88</f>
        <v>-1</v>
      </c>
      <c r="K90" s="121">
        <f>K89/K88</f>
        <v>-0.3333333333333333</v>
      </c>
      <c r="L90" s="121"/>
      <c r="M90" s="121"/>
      <c r="N90" s="121"/>
      <c r="O90" s="121">
        <f>O89/O88</f>
        <v>-0.2727272727272727</v>
      </c>
    </row>
    <row r="91" spans="1:15" ht="12.75">
      <c r="A91" s="119"/>
      <c r="B91" s="55">
        <v>2015</v>
      </c>
      <c r="C91" s="105">
        <v>2</v>
      </c>
      <c r="D91" s="105">
        <v>1</v>
      </c>
      <c r="E91" s="105">
        <v>0</v>
      </c>
      <c r="F91" s="105">
        <v>0</v>
      </c>
      <c r="G91" s="105">
        <v>1</v>
      </c>
      <c r="H91" s="105">
        <v>1</v>
      </c>
      <c r="I91" s="105">
        <v>1</v>
      </c>
      <c r="J91" s="105">
        <v>0</v>
      </c>
      <c r="K91" s="105">
        <v>0</v>
      </c>
      <c r="L91" s="105"/>
      <c r="M91" s="105"/>
      <c r="N91" s="105"/>
      <c r="O91" s="55">
        <f>SUM(C91:N91)</f>
        <v>6</v>
      </c>
    </row>
    <row r="92" spans="1:15" ht="12.75">
      <c r="A92" s="203" t="s">
        <v>312</v>
      </c>
      <c r="B92" s="54">
        <v>2014</v>
      </c>
      <c r="C92" s="54">
        <v>0</v>
      </c>
      <c r="D92" s="54">
        <v>0</v>
      </c>
      <c r="E92" s="54">
        <v>0</v>
      </c>
      <c r="F92" s="54">
        <v>4</v>
      </c>
      <c r="G92" s="54">
        <v>0</v>
      </c>
      <c r="H92" s="54">
        <v>0</v>
      </c>
      <c r="I92" s="54">
        <v>0</v>
      </c>
      <c r="J92" s="54">
        <v>1</v>
      </c>
      <c r="K92" s="54">
        <v>0</v>
      </c>
      <c r="L92" s="54"/>
      <c r="M92" s="54"/>
      <c r="N92" s="54"/>
      <c r="O92" s="54">
        <f>SUM(C92:N92)</f>
        <v>5</v>
      </c>
    </row>
    <row r="93" spans="1:15" ht="12.75">
      <c r="A93" s="144" t="s">
        <v>313</v>
      </c>
      <c r="B93" s="202" t="s">
        <v>263</v>
      </c>
      <c r="C93" s="54">
        <f aca="true" t="shared" si="51" ref="C93:J93">C91-C92</f>
        <v>2</v>
      </c>
      <c r="D93" s="54">
        <f t="shared" si="51"/>
        <v>1</v>
      </c>
      <c r="E93" s="54">
        <f t="shared" si="51"/>
        <v>0</v>
      </c>
      <c r="F93" s="54">
        <f t="shared" si="51"/>
        <v>-4</v>
      </c>
      <c r="G93" s="54">
        <f t="shared" si="51"/>
        <v>1</v>
      </c>
      <c r="H93" s="54">
        <f t="shared" si="51"/>
        <v>1</v>
      </c>
      <c r="I93" s="54">
        <f t="shared" si="51"/>
        <v>1</v>
      </c>
      <c r="J93" s="54">
        <f t="shared" si="51"/>
        <v>-1</v>
      </c>
      <c r="K93" s="54">
        <f>K91-K92</f>
        <v>0</v>
      </c>
      <c r="L93" s="54"/>
      <c r="M93" s="54"/>
      <c r="N93" s="54"/>
      <c r="O93" s="54">
        <f>O91-O92</f>
        <v>1</v>
      </c>
    </row>
    <row r="94" spans="1:15" ht="13.5" thickBot="1">
      <c r="A94" s="200"/>
      <c r="B94" s="201" t="s">
        <v>5</v>
      </c>
      <c r="C94" s="121">
        <v>0</v>
      </c>
      <c r="D94" s="121">
        <v>0</v>
      </c>
      <c r="E94" s="121">
        <v>0</v>
      </c>
      <c r="F94" s="121">
        <f>F93/F92</f>
        <v>-1</v>
      </c>
      <c r="G94" s="121">
        <v>0</v>
      </c>
      <c r="H94" s="121">
        <v>0</v>
      </c>
      <c r="I94" s="121">
        <v>0</v>
      </c>
      <c r="J94" s="121">
        <f>J93/J92</f>
        <v>-1</v>
      </c>
      <c r="K94" s="121">
        <v>0</v>
      </c>
      <c r="L94" s="121"/>
      <c r="M94" s="121"/>
      <c r="N94" s="121"/>
      <c r="O94" s="121">
        <f>O93/O92</f>
        <v>0.2</v>
      </c>
    </row>
    <row r="95" spans="1:15" ht="12.75">
      <c r="A95" s="119"/>
      <c r="B95" s="55">
        <v>2015</v>
      </c>
      <c r="C95" s="105">
        <v>0</v>
      </c>
      <c r="D95" s="105">
        <v>0</v>
      </c>
      <c r="E95" s="105">
        <v>0</v>
      </c>
      <c r="F95" s="105">
        <v>0</v>
      </c>
      <c r="G95" s="105">
        <v>0</v>
      </c>
      <c r="H95" s="105">
        <v>0</v>
      </c>
      <c r="I95" s="105">
        <v>0</v>
      </c>
      <c r="J95" s="105">
        <v>0</v>
      </c>
      <c r="K95" s="105">
        <v>0</v>
      </c>
      <c r="L95" s="105"/>
      <c r="M95" s="105"/>
      <c r="N95" s="105"/>
      <c r="O95" s="55">
        <f>SUM(C95:N95)</f>
        <v>0</v>
      </c>
    </row>
    <row r="96" spans="1:15" ht="12.75">
      <c r="A96" s="203" t="s">
        <v>331</v>
      </c>
      <c r="B96" s="54">
        <v>2014</v>
      </c>
      <c r="C96" s="54">
        <v>0</v>
      </c>
      <c r="D96" s="54">
        <v>0</v>
      </c>
      <c r="E96" s="54">
        <v>0</v>
      </c>
      <c r="F96" s="54">
        <v>0</v>
      </c>
      <c r="G96" s="54">
        <v>0</v>
      </c>
      <c r="H96" s="54">
        <v>0</v>
      </c>
      <c r="I96" s="54">
        <v>0</v>
      </c>
      <c r="J96" s="54">
        <v>0</v>
      </c>
      <c r="K96" s="54">
        <v>0</v>
      </c>
      <c r="L96" s="54"/>
      <c r="M96" s="54"/>
      <c r="N96" s="54"/>
      <c r="O96" s="54">
        <f>SUM(C96:N96)</f>
        <v>0</v>
      </c>
    </row>
    <row r="97" spans="1:15" ht="12.75">
      <c r="A97" s="203" t="s">
        <v>332</v>
      </c>
      <c r="B97" s="202" t="s">
        <v>263</v>
      </c>
      <c r="C97" s="54">
        <f aca="true" t="shared" si="52" ref="C97:J97">C95-C96</f>
        <v>0</v>
      </c>
      <c r="D97" s="54">
        <f t="shared" si="52"/>
        <v>0</v>
      </c>
      <c r="E97" s="54">
        <f t="shared" si="52"/>
        <v>0</v>
      </c>
      <c r="F97" s="54">
        <f t="shared" si="52"/>
        <v>0</v>
      </c>
      <c r="G97" s="54">
        <f t="shared" si="52"/>
        <v>0</v>
      </c>
      <c r="H97" s="54">
        <f t="shared" si="52"/>
        <v>0</v>
      </c>
      <c r="I97" s="54">
        <f t="shared" si="52"/>
        <v>0</v>
      </c>
      <c r="J97" s="54">
        <f t="shared" si="52"/>
        <v>0</v>
      </c>
      <c r="K97" s="54">
        <f>K95-K96</f>
        <v>0</v>
      </c>
      <c r="L97" s="54"/>
      <c r="M97" s="54"/>
      <c r="N97" s="54"/>
      <c r="O97" s="54">
        <f>O95-O96</f>
        <v>0</v>
      </c>
    </row>
    <row r="98" spans="1:15" ht="13.5" thickBot="1">
      <c r="A98" s="200"/>
      <c r="B98" s="201" t="s">
        <v>5</v>
      </c>
      <c r="C98" s="121">
        <v>0</v>
      </c>
      <c r="D98" s="121">
        <v>0</v>
      </c>
      <c r="E98" s="121">
        <v>0</v>
      </c>
      <c r="F98" s="121">
        <v>0</v>
      </c>
      <c r="G98" s="121">
        <v>0</v>
      </c>
      <c r="H98" s="121">
        <v>0</v>
      </c>
      <c r="I98" s="121">
        <v>0</v>
      </c>
      <c r="J98" s="121">
        <v>0</v>
      </c>
      <c r="K98" s="121">
        <v>0</v>
      </c>
      <c r="L98" s="121"/>
      <c r="M98" s="121"/>
      <c r="N98" s="121"/>
      <c r="O98" s="121">
        <v>0</v>
      </c>
    </row>
    <row r="99" spans="1:15" ht="12.75">
      <c r="A99" s="119"/>
      <c r="B99" s="55">
        <v>2015</v>
      </c>
      <c r="C99" s="105">
        <v>31</v>
      </c>
      <c r="D99" s="105">
        <v>23</v>
      </c>
      <c r="E99" s="105">
        <v>19</v>
      </c>
      <c r="F99" s="105">
        <v>12</v>
      </c>
      <c r="G99" s="105">
        <v>17</v>
      </c>
      <c r="H99" s="105">
        <v>6</v>
      </c>
      <c r="I99" s="105">
        <v>12</v>
      </c>
      <c r="J99" s="105">
        <v>18</v>
      </c>
      <c r="K99" s="105">
        <v>15</v>
      </c>
      <c r="L99" s="105"/>
      <c r="M99" s="105"/>
      <c r="N99" s="105"/>
      <c r="O99" s="55">
        <f>SUM(C99:N99)</f>
        <v>153</v>
      </c>
    </row>
    <row r="100" spans="1:15" ht="12.75">
      <c r="A100" s="144" t="s">
        <v>314</v>
      </c>
      <c r="B100" s="54">
        <v>2014</v>
      </c>
      <c r="C100" s="54">
        <v>22</v>
      </c>
      <c r="D100" s="54">
        <v>24</v>
      </c>
      <c r="E100" s="54">
        <v>15</v>
      </c>
      <c r="F100" s="54">
        <v>24</v>
      </c>
      <c r="G100" s="54">
        <v>22</v>
      </c>
      <c r="H100" s="54">
        <v>25</v>
      </c>
      <c r="I100" s="54">
        <v>19</v>
      </c>
      <c r="J100" s="54">
        <v>27</v>
      </c>
      <c r="K100" s="54">
        <v>24</v>
      </c>
      <c r="L100" s="54"/>
      <c r="M100" s="54"/>
      <c r="N100" s="54"/>
      <c r="O100" s="54">
        <f>SUM(C100:N100)</f>
        <v>202</v>
      </c>
    </row>
    <row r="101" spans="1:15" ht="12.75">
      <c r="A101" s="119"/>
      <c r="B101" s="202" t="s">
        <v>263</v>
      </c>
      <c r="C101" s="54">
        <f aca="true" t="shared" si="53" ref="C101:J101">C99-C100</f>
        <v>9</v>
      </c>
      <c r="D101" s="54">
        <f t="shared" si="53"/>
        <v>-1</v>
      </c>
      <c r="E101" s="54">
        <f t="shared" si="53"/>
        <v>4</v>
      </c>
      <c r="F101" s="54">
        <f t="shared" si="53"/>
        <v>-12</v>
      </c>
      <c r="G101" s="54">
        <f t="shared" si="53"/>
        <v>-5</v>
      </c>
      <c r="H101" s="54">
        <f t="shared" si="53"/>
        <v>-19</v>
      </c>
      <c r="I101" s="54">
        <f t="shared" si="53"/>
        <v>-7</v>
      </c>
      <c r="J101" s="54">
        <f t="shared" si="53"/>
        <v>-9</v>
      </c>
      <c r="K101" s="54">
        <f>K99-K100</f>
        <v>-9</v>
      </c>
      <c r="L101" s="54"/>
      <c r="M101" s="54"/>
      <c r="N101" s="54"/>
      <c r="O101" s="54">
        <f>O99-O100</f>
        <v>-49</v>
      </c>
    </row>
    <row r="102" spans="1:15" ht="13.5" thickBot="1">
      <c r="A102" s="200"/>
      <c r="B102" s="201" t="s">
        <v>5</v>
      </c>
      <c r="C102" s="121">
        <f aca="true" t="shared" si="54" ref="C102:J102">C101/C100</f>
        <v>0.4090909090909091</v>
      </c>
      <c r="D102" s="121">
        <f t="shared" si="54"/>
        <v>-0.041666666666666664</v>
      </c>
      <c r="E102" s="121">
        <f t="shared" si="54"/>
        <v>0.26666666666666666</v>
      </c>
      <c r="F102" s="121">
        <f t="shared" si="54"/>
        <v>-0.5</v>
      </c>
      <c r="G102" s="121">
        <f t="shared" si="54"/>
        <v>-0.22727272727272727</v>
      </c>
      <c r="H102" s="121">
        <f t="shared" si="54"/>
        <v>-0.76</v>
      </c>
      <c r="I102" s="121">
        <f t="shared" si="54"/>
        <v>-0.3684210526315789</v>
      </c>
      <c r="J102" s="121">
        <f t="shared" si="54"/>
        <v>-0.3333333333333333</v>
      </c>
      <c r="K102" s="121">
        <f>K101/K100</f>
        <v>-0.375</v>
      </c>
      <c r="L102" s="121"/>
      <c r="M102" s="121"/>
      <c r="N102" s="121"/>
      <c r="O102" s="121">
        <f>O101/O100</f>
        <v>-0.24257425742574257</v>
      </c>
    </row>
    <row r="103" spans="1:15" ht="12.75">
      <c r="A103" s="119"/>
      <c r="B103" s="55">
        <v>2015</v>
      </c>
      <c r="C103" s="105">
        <v>8</v>
      </c>
      <c r="D103" s="105">
        <v>11</v>
      </c>
      <c r="E103" s="105">
        <v>10</v>
      </c>
      <c r="F103" s="105">
        <v>7</v>
      </c>
      <c r="G103" s="105">
        <v>14</v>
      </c>
      <c r="H103" s="105">
        <v>12</v>
      </c>
      <c r="I103" s="105">
        <v>7</v>
      </c>
      <c r="J103" s="105">
        <v>9</v>
      </c>
      <c r="K103" s="105">
        <v>12</v>
      </c>
      <c r="L103" s="105"/>
      <c r="M103" s="105"/>
      <c r="N103" s="105"/>
      <c r="O103" s="55">
        <f>SUM(C103:N103)</f>
        <v>90</v>
      </c>
    </row>
    <row r="104" spans="1:15" ht="12.75">
      <c r="A104" s="144" t="s">
        <v>315</v>
      </c>
      <c r="B104" s="54">
        <v>2014</v>
      </c>
      <c r="C104" s="54">
        <v>21</v>
      </c>
      <c r="D104" s="54">
        <v>14</v>
      </c>
      <c r="E104" s="54">
        <v>17</v>
      </c>
      <c r="F104" s="54">
        <v>25</v>
      </c>
      <c r="G104" s="54">
        <v>17</v>
      </c>
      <c r="H104" s="54">
        <v>24</v>
      </c>
      <c r="I104" s="54">
        <v>18</v>
      </c>
      <c r="J104" s="54">
        <v>21</v>
      </c>
      <c r="K104" s="54">
        <v>10</v>
      </c>
      <c r="L104" s="54"/>
      <c r="M104" s="54"/>
      <c r="N104" s="54"/>
      <c r="O104" s="54">
        <f>SUM(C104:N104)</f>
        <v>167</v>
      </c>
    </row>
    <row r="105" spans="1:15" ht="12.75">
      <c r="A105" s="144" t="s">
        <v>316</v>
      </c>
      <c r="B105" s="202" t="s">
        <v>263</v>
      </c>
      <c r="C105" s="54">
        <f aca="true" t="shared" si="55" ref="C105:J105">C103-C104</f>
        <v>-13</v>
      </c>
      <c r="D105" s="54">
        <f t="shared" si="55"/>
        <v>-3</v>
      </c>
      <c r="E105" s="54">
        <f t="shared" si="55"/>
        <v>-7</v>
      </c>
      <c r="F105" s="54">
        <f t="shared" si="55"/>
        <v>-18</v>
      </c>
      <c r="G105" s="54">
        <f t="shared" si="55"/>
        <v>-3</v>
      </c>
      <c r="H105" s="54">
        <f t="shared" si="55"/>
        <v>-12</v>
      </c>
      <c r="I105" s="54">
        <f t="shared" si="55"/>
        <v>-11</v>
      </c>
      <c r="J105" s="54">
        <f t="shared" si="55"/>
        <v>-12</v>
      </c>
      <c r="K105" s="54">
        <f>K103-K104</f>
        <v>2</v>
      </c>
      <c r="L105" s="54"/>
      <c r="M105" s="54"/>
      <c r="N105" s="54"/>
      <c r="O105" s="54">
        <f>O103-O104</f>
        <v>-77</v>
      </c>
    </row>
    <row r="106" spans="1:15" ht="13.5" thickBot="1">
      <c r="A106" s="200" t="s">
        <v>0</v>
      </c>
      <c r="B106" s="201" t="s">
        <v>5</v>
      </c>
      <c r="C106" s="121">
        <f aca="true" t="shared" si="56" ref="C106:J106">C105/C104</f>
        <v>-0.6190476190476191</v>
      </c>
      <c r="D106" s="121">
        <f t="shared" si="56"/>
        <v>-0.21428571428571427</v>
      </c>
      <c r="E106" s="121">
        <f t="shared" si="56"/>
        <v>-0.4117647058823529</v>
      </c>
      <c r="F106" s="121">
        <f t="shared" si="56"/>
        <v>-0.72</v>
      </c>
      <c r="G106" s="121">
        <f t="shared" si="56"/>
        <v>-0.17647058823529413</v>
      </c>
      <c r="H106" s="121">
        <f t="shared" si="56"/>
        <v>-0.5</v>
      </c>
      <c r="I106" s="121">
        <f t="shared" si="56"/>
        <v>-0.6111111111111112</v>
      </c>
      <c r="J106" s="121">
        <f t="shared" si="56"/>
        <v>-0.5714285714285714</v>
      </c>
      <c r="K106" s="121">
        <f>K105/K104</f>
        <v>0.2</v>
      </c>
      <c r="L106" s="121"/>
      <c r="M106" s="121"/>
      <c r="N106" s="121"/>
      <c r="O106" s="121">
        <f>O105/O104</f>
        <v>-0.46107784431137727</v>
      </c>
    </row>
    <row r="107" spans="1:15" ht="12.75">
      <c r="A107" s="119"/>
      <c r="B107" s="55">
        <v>2015</v>
      </c>
      <c r="C107" s="105">
        <v>81</v>
      </c>
      <c r="D107" s="105">
        <v>76</v>
      </c>
      <c r="E107" s="105">
        <v>78</v>
      </c>
      <c r="F107" s="105">
        <v>92</v>
      </c>
      <c r="G107" s="105">
        <v>109</v>
      </c>
      <c r="H107" s="105">
        <v>114</v>
      </c>
      <c r="I107" s="105">
        <v>91</v>
      </c>
      <c r="J107" s="105">
        <v>81</v>
      </c>
      <c r="K107" s="105">
        <v>70</v>
      </c>
      <c r="L107" s="105"/>
      <c r="M107" s="105"/>
      <c r="N107" s="105"/>
      <c r="O107" s="55">
        <f>SUM(C107:N107)</f>
        <v>792</v>
      </c>
    </row>
    <row r="108" spans="1:15" ht="12.75">
      <c r="A108" s="144" t="s">
        <v>317</v>
      </c>
      <c r="B108" s="54">
        <v>2014</v>
      </c>
      <c r="C108" s="54">
        <v>100</v>
      </c>
      <c r="D108" s="54">
        <v>135</v>
      </c>
      <c r="E108" s="54">
        <v>147</v>
      </c>
      <c r="F108" s="54">
        <v>130</v>
      </c>
      <c r="G108" s="54">
        <v>126</v>
      </c>
      <c r="H108" s="54">
        <v>134</v>
      </c>
      <c r="I108" s="54">
        <v>108</v>
      </c>
      <c r="J108" s="54">
        <v>123</v>
      </c>
      <c r="K108" s="54">
        <v>81</v>
      </c>
      <c r="L108" s="54"/>
      <c r="M108" s="54"/>
      <c r="N108" s="54"/>
      <c r="O108" s="54">
        <f>SUM(C108:N108)</f>
        <v>1084</v>
      </c>
    </row>
    <row r="109" spans="1:15" ht="12.75">
      <c r="A109" s="119"/>
      <c r="B109" s="202" t="s">
        <v>263</v>
      </c>
      <c r="C109" s="54">
        <f aca="true" t="shared" si="57" ref="C109:J109">C107-C108</f>
        <v>-19</v>
      </c>
      <c r="D109" s="54">
        <f t="shared" si="57"/>
        <v>-59</v>
      </c>
      <c r="E109" s="54">
        <f t="shared" si="57"/>
        <v>-69</v>
      </c>
      <c r="F109" s="54">
        <f t="shared" si="57"/>
        <v>-38</v>
      </c>
      <c r="G109" s="54">
        <f t="shared" si="57"/>
        <v>-17</v>
      </c>
      <c r="H109" s="54">
        <f t="shared" si="57"/>
        <v>-20</v>
      </c>
      <c r="I109" s="54">
        <f t="shared" si="57"/>
        <v>-17</v>
      </c>
      <c r="J109" s="54">
        <f t="shared" si="57"/>
        <v>-42</v>
      </c>
      <c r="K109" s="54">
        <f>K107-K108</f>
        <v>-11</v>
      </c>
      <c r="L109" s="54"/>
      <c r="M109" s="54"/>
      <c r="N109" s="54"/>
      <c r="O109" s="54">
        <f>O107-O108</f>
        <v>-292</v>
      </c>
    </row>
    <row r="110" spans="1:15" ht="13.5" thickBot="1">
      <c r="A110" s="200"/>
      <c r="B110" s="201" t="s">
        <v>5</v>
      </c>
      <c r="C110" s="121">
        <f aca="true" t="shared" si="58" ref="C110:J110">C109/C108</f>
        <v>-0.19</v>
      </c>
      <c r="D110" s="121">
        <f t="shared" si="58"/>
        <v>-0.43703703703703706</v>
      </c>
      <c r="E110" s="121">
        <f t="shared" si="58"/>
        <v>-0.46938775510204084</v>
      </c>
      <c r="F110" s="121">
        <f t="shared" si="58"/>
        <v>-0.2923076923076923</v>
      </c>
      <c r="G110" s="121">
        <f t="shared" si="58"/>
        <v>-0.1349206349206349</v>
      </c>
      <c r="H110" s="121">
        <f t="shared" si="58"/>
        <v>-0.14925373134328357</v>
      </c>
      <c r="I110" s="121">
        <f t="shared" si="58"/>
        <v>-0.1574074074074074</v>
      </c>
      <c r="J110" s="121">
        <f t="shared" si="58"/>
        <v>-0.34146341463414637</v>
      </c>
      <c r="K110" s="121">
        <f>K109/K108</f>
        <v>-0.13580246913580246</v>
      </c>
      <c r="L110" s="121"/>
      <c r="M110" s="121"/>
      <c r="N110" s="121"/>
      <c r="O110" s="121">
        <f>O109/O108</f>
        <v>-0.2693726937269373</v>
      </c>
    </row>
    <row r="111" spans="1:15" ht="12.75">
      <c r="A111" s="119"/>
      <c r="B111" s="55">
        <v>2015</v>
      </c>
      <c r="C111" s="105">
        <v>178</v>
      </c>
      <c r="D111" s="105">
        <v>162</v>
      </c>
      <c r="E111" s="105">
        <v>166</v>
      </c>
      <c r="F111" s="105">
        <v>160</v>
      </c>
      <c r="G111" s="105">
        <v>221</v>
      </c>
      <c r="H111" s="105">
        <v>172</v>
      </c>
      <c r="I111" s="105">
        <v>182</v>
      </c>
      <c r="J111" s="105">
        <v>185</v>
      </c>
      <c r="K111" s="105">
        <v>149</v>
      </c>
      <c r="L111" s="105"/>
      <c r="M111" s="105"/>
      <c r="N111" s="105"/>
      <c r="O111" s="55">
        <f>SUM(C111:N111)</f>
        <v>1575</v>
      </c>
    </row>
    <row r="112" spans="1:15" ht="12.75">
      <c r="A112" s="144" t="s">
        <v>318</v>
      </c>
      <c r="B112" s="54">
        <v>2014</v>
      </c>
      <c r="C112" s="54">
        <v>192</v>
      </c>
      <c r="D112" s="54">
        <v>214</v>
      </c>
      <c r="E112" s="54">
        <v>188</v>
      </c>
      <c r="F112" s="54">
        <v>204</v>
      </c>
      <c r="G112" s="54">
        <v>302</v>
      </c>
      <c r="H112" s="54">
        <v>229</v>
      </c>
      <c r="I112" s="54">
        <v>267</v>
      </c>
      <c r="J112" s="54">
        <v>248</v>
      </c>
      <c r="K112" s="54">
        <v>204</v>
      </c>
      <c r="L112" s="54"/>
      <c r="M112" s="54"/>
      <c r="N112" s="54"/>
      <c r="O112" s="54">
        <f>SUM(C112:N112)</f>
        <v>2048</v>
      </c>
    </row>
    <row r="113" spans="1:15" ht="12.75">
      <c r="A113" s="144" t="s">
        <v>319</v>
      </c>
      <c r="B113" s="202" t="s">
        <v>263</v>
      </c>
      <c r="C113" s="54">
        <f aca="true" t="shared" si="59" ref="C113:J113">C111-C112</f>
        <v>-14</v>
      </c>
      <c r="D113" s="54">
        <f t="shared" si="59"/>
        <v>-52</v>
      </c>
      <c r="E113" s="54">
        <f t="shared" si="59"/>
        <v>-22</v>
      </c>
      <c r="F113" s="54">
        <f t="shared" si="59"/>
        <v>-44</v>
      </c>
      <c r="G113" s="54">
        <f t="shared" si="59"/>
        <v>-81</v>
      </c>
      <c r="H113" s="54">
        <f t="shared" si="59"/>
        <v>-57</v>
      </c>
      <c r="I113" s="54">
        <f t="shared" si="59"/>
        <v>-85</v>
      </c>
      <c r="J113" s="54">
        <f t="shared" si="59"/>
        <v>-63</v>
      </c>
      <c r="K113" s="54">
        <f>K111-K112</f>
        <v>-55</v>
      </c>
      <c r="L113" s="54"/>
      <c r="M113" s="54"/>
      <c r="N113" s="54"/>
      <c r="O113" s="54">
        <f>O111-O112</f>
        <v>-473</v>
      </c>
    </row>
    <row r="114" spans="1:15" ht="13.5" thickBot="1">
      <c r="A114" s="200"/>
      <c r="B114" s="201" t="s">
        <v>5</v>
      </c>
      <c r="C114" s="121">
        <f aca="true" t="shared" si="60" ref="C114:J114">C113/C112</f>
        <v>-0.07291666666666667</v>
      </c>
      <c r="D114" s="121">
        <f t="shared" si="60"/>
        <v>-0.24299065420560748</v>
      </c>
      <c r="E114" s="121">
        <f t="shared" si="60"/>
        <v>-0.11702127659574468</v>
      </c>
      <c r="F114" s="121">
        <f t="shared" si="60"/>
        <v>-0.21568627450980393</v>
      </c>
      <c r="G114" s="121">
        <f t="shared" si="60"/>
        <v>-0.2682119205298013</v>
      </c>
      <c r="H114" s="121">
        <f t="shared" si="60"/>
        <v>-0.24890829694323144</v>
      </c>
      <c r="I114" s="121">
        <f t="shared" si="60"/>
        <v>-0.31835205992509363</v>
      </c>
      <c r="J114" s="121">
        <f t="shared" si="60"/>
        <v>-0.2540322580645161</v>
      </c>
      <c r="K114" s="121">
        <f>K113/K112</f>
        <v>-0.2696078431372549</v>
      </c>
      <c r="L114" s="121"/>
      <c r="M114" s="121"/>
      <c r="N114" s="121"/>
      <c r="O114" s="121">
        <f>O113/O112</f>
        <v>-0.23095703125</v>
      </c>
    </row>
    <row r="115" spans="1:15" ht="12.75">
      <c r="A115" s="119"/>
      <c r="B115" s="55">
        <v>2015</v>
      </c>
      <c r="C115" s="105">
        <v>26</v>
      </c>
      <c r="D115" s="105">
        <v>16</v>
      </c>
      <c r="E115" s="105">
        <v>20</v>
      </c>
      <c r="F115" s="105">
        <v>38</v>
      </c>
      <c r="G115" s="105">
        <v>29</v>
      </c>
      <c r="H115" s="105">
        <v>34</v>
      </c>
      <c r="I115" s="105">
        <v>27</v>
      </c>
      <c r="J115" s="105">
        <v>29</v>
      </c>
      <c r="K115" s="105">
        <v>31</v>
      </c>
      <c r="L115" s="105"/>
      <c r="M115" s="105"/>
      <c r="N115" s="105"/>
      <c r="O115" s="55">
        <f>SUM(C115:N115)</f>
        <v>250</v>
      </c>
    </row>
    <row r="116" spans="1:15" ht="12.75">
      <c r="A116" s="144" t="s">
        <v>320</v>
      </c>
      <c r="B116" s="54">
        <v>2014</v>
      </c>
      <c r="C116" s="54">
        <v>29</v>
      </c>
      <c r="D116" s="54">
        <v>26</v>
      </c>
      <c r="E116" s="54">
        <v>17</v>
      </c>
      <c r="F116" s="54">
        <v>24</v>
      </c>
      <c r="G116" s="54">
        <v>31</v>
      </c>
      <c r="H116" s="54">
        <v>27</v>
      </c>
      <c r="I116" s="54">
        <v>37</v>
      </c>
      <c r="J116" s="54">
        <v>33</v>
      </c>
      <c r="K116" s="54">
        <v>27</v>
      </c>
      <c r="L116" s="54"/>
      <c r="M116" s="54"/>
      <c r="N116" s="54"/>
      <c r="O116" s="54">
        <f>SUM(C116:N116)</f>
        <v>251</v>
      </c>
    </row>
    <row r="117" spans="1:15" ht="12.75">
      <c r="A117" s="144" t="s">
        <v>321</v>
      </c>
      <c r="B117" s="202" t="s">
        <v>263</v>
      </c>
      <c r="C117" s="54">
        <f aca="true" t="shared" si="61" ref="C117:J117">C115-C116</f>
        <v>-3</v>
      </c>
      <c r="D117" s="54">
        <f t="shared" si="61"/>
        <v>-10</v>
      </c>
      <c r="E117" s="54">
        <f t="shared" si="61"/>
        <v>3</v>
      </c>
      <c r="F117" s="54">
        <f t="shared" si="61"/>
        <v>14</v>
      </c>
      <c r="G117" s="54">
        <f t="shared" si="61"/>
        <v>-2</v>
      </c>
      <c r="H117" s="54">
        <f t="shared" si="61"/>
        <v>7</v>
      </c>
      <c r="I117" s="54">
        <f t="shared" si="61"/>
        <v>-10</v>
      </c>
      <c r="J117" s="54">
        <f t="shared" si="61"/>
        <v>-4</v>
      </c>
      <c r="K117" s="54">
        <f>K115-K116</f>
        <v>4</v>
      </c>
      <c r="L117" s="54"/>
      <c r="M117" s="54"/>
      <c r="N117" s="54"/>
      <c r="O117" s="54">
        <f>O115-O116</f>
        <v>-1</v>
      </c>
    </row>
    <row r="118" spans="1:15" ht="13.5" thickBot="1">
      <c r="A118" s="200"/>
      <c r="B118" s="201" t="s">
        <v>5</v>
      </c>
      <c r="C118" s="121">
        <f aca="true" t="shared" si="62" ref="C118:J118">C117/C116</f>
        <v>-0.10344827586206896</v>
      </c>
      <c r="D118" s="121">
        <f t="shared" si="62"/>
        <v>-0.38461538461538464</v>
      </c>
      <c r="E118" s="121">
        <f t="shared" si="62"/>
        <v>0.17647058823529413</v>
      </c>
      <c r="F118" s="121">
        <f t="shared" si="62"/>
        <v>0.5833333333333334</v>
      </c>
      <c r="G118" s="121">
        <f t="shared" si="62"/>
        <v>-0.06451612903225806</v>
      </c>
      <c r="H118" s="121">
        <f t="shared" si="62"/>
        <v>0.25925925925925924</v>
      </c>
      <c r="I118" s="121">
        <f t="shared" si="62"/>
        <v>-0.2702702702702703</v>
      </c>
      <c r="J118" s="121">
        <f t="shared" si="62"/>
        <v>-0.12121212121212122</v>
      </c>
      <c r="K118" s="121">
        <f>K117/K116</f>
        <v>0.14814814814814814</v>
      </c>
      <c r="L118" s="121"/>
      <c r="M118" s="121"/>
      <c r="N118" s="121"/>
      <c r="O118" s="121">
        <f>O117/O116</f>
        <v>-0.00398406374501992</v>
      </c>
    </row>
    <row r="121" ht="13.5" thickBot="1">
      <c r="A121" s="205" t="s">
        <v>284</v>
      </c>
    </row>
    <row r="122" spans="1:15" ht="13.5" thickBot="1">
      <c r="A122" t="s">
        <v>0</v>
      </c>
      <c r="B122" s="145" t="s">
        <v>257</v>
      </c>
      <c r="C122" s="145" t="s">
        <v>297</v>
      </c>
      <c r="D122" s="145" t="s">
        <v>298</v>
      </c>
      <c r="E122" s="145" t="s">
        <v>299</v>
      </c>
      <c r="F122" s="145" t="s">
        <v>300</v>
      </c>
      <c r="G122" s="145" t="s">
        <v>301</v>
      </c>
      <c r="H122" s="145" t="s">
        <v>302</v>
      </c>
      <c r="I122" s="145" t="s">
        <v>303</v>
      </c>
      <c r="J122" s="145" t="s">
        <v>304</v>
      </c>
      <c r="K122" s="145" t="s">
        <v>305</v>
      </c>
      <c r="L122" s="145" t="s">
        <v>306</v>
      </c>
      <c r="M122" s="145" t="s">
        <v>307</v>
      </c>
      <c r="N122" s="145" t="s">
        <v>308</v>
      </c>
      <c r="O122" s="145" t="s">
        <v>40</v>
      </c>
    </row>
    <row r="123" spans="1:15" ht="12.75">
      <c r="A123" s="116"/>
      <c r="B123" s="55">
        <v>2015</v>
      </c>
      <c r="C123" s="55">
        <f aca="true" t="shared" si="63" ref="C123:H123">SUM(C127+C131+C139+C143+C147+C151+C155)</f>
        <v>384</v>
      </c>
      <c r="D123" s="55">
        <f t="shared" si="63"/>
        <v>340</v>
      </c>
      <c r="E123" s="55">
        <f t="shared" si="63"/>
        <v>356</v>
      </c>
      <c r="F123" s="55">
        <f t="shared" si="63"/>
        <v>321</v>
      </c>
      <c r="G123" s="55">
        <f t="shared" si="63"/>
        <v>298</v>
      </c>
      <c r="H123" s="55">
        <f t="shared" si="63"/>
        <v>275</v>
      </c>
      <c r="I123" s="55">
        <f>SUM(I127+I131+I139+I143+I147+I151+I155)</f>
        <v>283</v>
      </c>
      <c r="J123" s="55">
        <f>SUM(J127+J131+J139+J143+J147+J151+J155)</f>
        <v>275</v>
      </c>
      <c r="K123" s="55">
        <f>SUM(K127+K131+K139+K143+K147+K151+K155)</f>
        <v>226</v>
      </c>
      <c r="L123" s="55"/>
      <c r="M123" s="55"/>
      <c r="N123" s="55"/>
      <c r="O123" s="55">
        <f>SUM(O127+O131+O139+O143+O147+O151+O155)</f>
        <v>2758</v>
      </c>
    </row>
    <row r="124" spans="1:15" ht="12.75">
      <c r="A124" s="144" t="s">
        <v>40</v>
      </c>
      <c r="B124" s="54">
        <v>2014</v>
      </c>
      <c r="C124" s="54">
        <f aca="true" t="shared" si="64" ref="C124:H124">SUM(C128+C132+C136+C140+C144+C148+C152+C156)</f>
        <v>386</v>
      </c>
      <c r="D124" s="54">
        <f t="shared" si="64"/>
        <v>332</v>
      </c>
      <c r="E124" s="54">
        <f t="shared" si="64"/>
        <v>296</v>
      </c>
      <c r="F124" s="54">
        <f t="shared" si="64"/>
        <v>365</v>
      </c>
      <c r="G124" s="54">
        <f t="shared" si="64"/>
        <v>354</v>
      </c>
      <c r="H124" s="54">
        <f t="shared" si="64"/>
        <v>309</v>
      </c>
      <c r="I124" s="54">
        <f>SUM(I128+I132+I136+I140+I144+I148+I152+I156)</f>
        <v>306</v>
      </c>
      <c r="J124" s="54">
        <f>SUM(J128+J132+J136+J140+J144+J148+J152+J156)</f>
        <v>320</v>
      </c>
      <c r="K124" s="54">
        <f>SUM(K128+K132+K136+K140+K144+K148+K152+K156)</f>
        <v>364</v>
      </c>
      <c r="L124" s="54"/>
      <c r="M124" s="54"/>
      <c r="N124" s="54"/>
      <c r="O124" s="54">
        <f>SUM(C124:N124)</f>
        <v>3032</v>
      </c>
    </row>
    <row r="125" spans="1:15" ht="12.75">
      <c r="A125" s="144" t="s">
        <v>309</v>
      </c>
      <c r="B125" s="199" t="s">
        <v>263</v>
      </c>
      <c r="C125" s="54">
        <f aca="true" t="shared" si="65" ref="C125:J125">C123-C124</f>
        <v>-2</v>
      </c>
      <c r="D125" s="54">
        <f t="shared" si="65"/>
        <v>8</v>
      </c>
      <c r="E125" s="54">
        <f t="shared" si="65"/>
        <v>60</v>
      </c>
      <c r="F125" s="54">
        <f t="shared" si="65"/>
        <v>-44</v>
      </c>
      <c r="G125" s="54">
        <f t="shared" si="65"/>
        <v>-56</v>
      </c>
      <c r="H125" s="54">
        <f t="shared" si="65"/>
        <v>-34</v>
      </c>
      <c r="I125" s="54">
        <f t="shared" si="65"/>
        <v>-23</v>
      </c>
      <c r="J125" s="54">
        <f t="shared" si="65"/>
        <v>-45</v>
      </c>
      <c r="K125" s="54">
        <f>K123-K124</f>
        <v>-138</v>
      </c>
      <c r="L125" s="54"/>
      <c r="M125" s="54"/>
      <c r="N125" s="54"/>
      <c r="O125" s="54">
        <f>O123-O124</f>
        <v>-274</v>
      </c>
    </row>
    <row r="126" spans="1:15" ht="13.5" thickBot="1">
      <c r="A126" s="200"/>
      <c r="B126" s="201" t="s">
        <v>5</v>
      </c>
      <c r="C126" s="121">
        <f aca="true" t="shared" si="66" ref="C126:J126">C125/C124</f>
        <v>-0.0051813471502590676</v>
      </c>
      <c r="D126" s="121">
        <f t="shared" si="66"/>
        <v>0.024096385542168676</v>
      </c>
      <c r="E126" s="121">
        <f t="shared" si="66"/>
        <v>0.20270270270270271</v>
      </c>
      <c r="F126" s="121">
        <f t="shared" si="66"/>
        <v>-0.12054794520547946</v>
      </c>
      <c r="G126" s="121">
        <f t="shared" si="66"/>
        <v>-0.15819209039548024</v>
      </c>
      <c r="H126" s="121">
        <f t="shared" si="66"/>
        <v>-0.11003236245954692</v>
      </c>
      <c r="I126" s="121">
        <f t="shared" si="66"/>
        <v>-0.07516339869281045</v>
      </c>
      <c r="J126" s="121">
        <f t="shared" si="66"/>
        <v>-0.140625</v>
      </c>
      <c r="K126" s="121">
        <f>K125/K124</f>
        <v>-0.3791208791208791</v>
      </c>
      <c r="L126" s="121"/>
      <c r="M126" s="121"/>
      <c r="N126" s="121"/>
      <c r="O126" s="121">
        <f>O125/O124</f>
        <v>-0.09036939313984169</v>
      </c>
    </row>
    <row r="127" spans="1:15" ht="12.75">
      <c r="A127" s="119"/>
      <c r="B127" s="55">
        <v>2015</v>
      </c>
      <c r="C127" s="55">
        <v>3</v>
      </c>
      <c r="D127" s="55">
        <v>6</v>
      </c>
      <c r="E127" s="55">
        <v>4</v>
      </c>
      <c r="F127" s="55">
        <v>6</v>
      </c>
      <c r="G127" s="55">
        <v>5</v>
      </c>
      <c r="H127" s="55">
        <v>3</v>
      </c>
      <c r="I127" s="55">
        <v>3</v>
      </c>
      <c r="J127" s="55">
        <v>5</v>
      </c>
      <c r="K127" s="55">
        <v>10</v>
      </c>
      <c r="L127" s="55"/>
      <c r="M127" s="55"/>
      <c r="N127" s="55"/>
      <c r="O127" s="55">
        <f>SUM(C127:N127)</f>
        <v>45</v>
      </c>
    </row>
    <row r="128" spans="1:15" ht="12.75">
      <c r="A128" s="144" t="s">
        <v>310</v>
      </c>
      <c r="B128" s="54">
        <v>2014</v>
      </c>
      <c r="C128" s="54">
        <v>7</v>
      </c>
      <c r="D128" s="54">
        <v>15</v>
      </c>
      <c r="E128" s="54">
        <v>6</v>
      </c>
      <c r="F128" s="54">
        <v>3</v>
      </c>
      <c r="G128" s="54">
        <v>11</v>
      </c>
      <c r="H128" s="54">
        <v>6</v>
      </c>
      <c r="I128" s="54">
        <v>1</v>
      </c>
      <c r="J128" s="54">
        <v>7</v>
      </c>
      <c r="K128" s="54">
        <v>6</v>
      </c>
      <c r="L128" s="54"/>
      <c r="M128" s="54"/>
      <c r="N128" s="54"/>
      <c r="O128" s="54">
        <f>SUM(C128:N128)</f>
        <v>62</v>
      </c>
    </row>
    <row r="129" spans="1:15" ht="12.75">
      <c r="A129" s="144" t="s">
        <v>311</v>
      </c>
      <c r="B129" s="202" t="s">
        <v>263</v>
      </c>
      <c r="C129" s="54">
        <f aca="true" t="shared" si="67" ref="C129:I129">C127-C128</f>
        <v>-4</v>
      </c>
      <c r="D129" s="54">
        <f t="shared" si="67"/>
        <v>-9</v>
      </c>
      <c r="E129" s="54">
        <f t="shared" si="67"/>
        <v>-2</v>
      </c>
      <c r="F129" s="54">
        <f t="shared" si="67"/>
        <v>3</v>
      </c>
      <c r="G129" s="54">
        <f t="shared" si="67"/>
        <v>-6</v>
      </c>
      <c r="H129" s="54">
        <f t="shared" si="67"/>
        <v>-3</v>
      </c>
      <c r="I129" s="54">
        <f t="shared" si="67"/>
        <v>2</v>
      </c>
      <c r="J129" s="54">
        <f>J127-J128</f>
        <v>-2</v>
      </c>
      <c r="K129" s="54">
        <f>K127-K128</f>
        <v>4</v>
      </c>
      <c r="L129" s="54"/>
      <c r="M129" s="54"/>
      <c r="N129" s="54"/>
      <c r="O129" s="54">
        <f>O127-O128</f>
        <v>-17</v>
      </c>
    </row>
    <row r="130" spans="1:15" ht="13.5" thickBot="1">
      <c r="A130" s="200"/>
      <c r="B130" s="201" t="s">
        <v>5</v>
      </c>
      <c r="C130" s="121">
        <f aca="true" t="shared" si="68" ref="C130:I130">C129/C128</f>
        <v>-0.5714285714285714</v>
      </c>
      <c r="D130" s="121">
        <f t="shared" si="68"/>
        <v>-0.6</v>
      </c>
      <c r="E130" s="121">
        <f t="shared" si="68"/>
        <v>-0.3333333333333333</v>
      </c>
      <c r="F130" s="121">
        <f t="shared" si="68"/>
        <v>1</v>
      </c>
      <c r="G130" s="121">
        <f t="shared" si="68"/>
        <v>-0.5454545454545454</v>
      </c>
      <c r="H130" s="121">
        <f t="shared" si="68"/>
        <v>-0.5</v>
      </c>
      <c r="I130" s="121">
        <f t="shared" si="68"/>
        <v>2</v>
      </c>
      <c r="J130" s="121">
        <f>J129/J128</f>
        <v>-0.2857142857142857</v>
      </c>
      <c r="K130" s="121">
        <f>K129/K128</f>
        <v>0.6666666666666666</v>
      </c>
      <c r="L130" s="121"/>
      <c r="M130" s="121"/>
      <c r="N130" s="121"/>
      <c r="O130" s="121">
        <f>O129/O128</f>
        <v>-0.27419354838709675</v>
      </c>
    </row>
    <row r="131" spans="1:15" ht="12.75">
      <c r="A131" s="119"/>
      <c r="B131" s="55">
        <v>2015</v>
      </c>
      <c r="C131" s="105">
        <v>0</v>
      </c>
      <c r="D131" s="105">
        <v>1</v>
      </c>
      <c r="E131" s="105">
        <v>1</v>
      </c>
      <c r="F131" s="105">
        <v>0</v>
      </c>
      <c r="G131" s="105">
        <v>0</v>
      </c>
      <c r="H131" s="105">
        <v>1</v>
      </c>
      <c r="I131" s="105">
        <v>4</v>
      </c>
      <c r="J131" s="105">
        <v>3</v>
      </c>
      <c r="K131" s="105">
        <v>1</v>
      </c>
      <c r="L131" s="105"/>
      <c r="M131" s="105"/>
      <c r="N131" s="105"/>
      <c r="O131" s="55">
        <f>SUM(C131:N131)</f>
        <v>11</v>
      </c>
    </row>
    <row r="132" spans="1:15" ht="12.75">
      <c r="A132" s="203" t="s">
        <v>312</v>
      </c>
      <c r="B132" s="54">
        <v>2014</v>
      </c>
      <c r="C132" s="54">
        <v>1</v>
      </c>
      <c r="D132" s="54">
        <v>0</v>
      </c>
      <c r="E132" s="54">
        <v>4</v>
      </c>
      <c r="F132" s="54">
        <v>1</v>
      </c>
      <c r="G132" s="54">
        <v>0</v>
      </c>
      <c r="H132" s="54">
        <v>1</v>
      </c>
      <c r="I132" s="54">
        <v>2</v>
      </c>
      <c r="J132" s="54">
        <v>2</v>
      </c>
      <c r="K132" s="54">
        <v>0</v>
      </c>
      <c r="L132" s="54"/>
      <c r="M132" s="54"/>
      <c r="N132" s="54"/>
      <c r="O132" s="54">
        <f>SUM(C132:N132)</f>
        <v>11</v>
      </c>
    </row>
    <row r="133" spans="1:15" ht="12.75">
      <c r="A133" s="144" t="s">
        <v>313</v>
      </c>
      <c r="B133" s="202" t="s">
        <v>263</v>
      </c>
      <c r="C133" s="54">
        <f aca="true" t="shared" si="69" ref="C133:J133">C131-C132</f>
        <v>-1</v>
      </c>
      <c r="D133" s="54">
        <f t="shared" si="69"/>
        <v>1</v>
      </c>
      <c r="E133" s="54">
        <f t="shared" si="69"/>
        <v>-3</v>
      </c>
      <c r="F133" s="54">
        <f t="shared" si="69"/>
        <v>-1</v>
      </c>
      <c r="G133" s="54">
        <f t="shared" si="69"/>
        <v>0</v>
      </c>
      <c r="H133" s="54">
        <f t="shared" si="69"/>
        <v>0</v>
      </c>
      <c r="I133" s="54">
        <f t="shared" si="69"/>
        <v>2</v>
      </c>
      <c r="J133" s="54">
        <f t="shared" si="69"/>
        <v>1</v>
      </c>
      <c r="K133" s="54">
        <f>K131-K132</f>
        <v>1</v>
      </c>
      <c r="L133" s="54"/>
      <c r="M133" s="54"/>
      <c r="N133" s="54"/>
      <c r="O133" s="54">
        <f>O131-O132</f>
        <v>0</v>
      </c>
    </row>
    <row r="134" spans="1:15" ht="13.5" thickBot="1">
      <c r="A134" s="200"/>
      <c r="B134" s="201" t="s">
        <v>5</v>
      </c>
      <c r="C134" s="121">
        <f aca="true" t="shared" si="70" ref="C134:J134">C133/C132</f>
        <v>-1</v>
      </c>
      <c r="D134" s="121">
        <v>0</v>
      </c>
      <c r="E134" s="121">
        <f t="shared" si="70"/>
        <v>-0.75</v>
      </c>
      <c r="F134" s="121">
        <f t="shared" si="70"/>
        <v>-1</v>
      </c>
      <c r="G134" s="121">
        <v>0</v>
      </c>
      <c r="H134" s="121">
        <f t="shared" si="70"/>
        <v>0</v>
      </c>
      <c r="I134" s="121">
        <f t="shared" si="70"/>
        <v>1</v>
      </c>
      <c r="J134" s="121">
        <f t="shared" si="70"/>
        <v>0.5</v>
      </c>
      <c r="K134" s="121">
        <v>0</v>
      </c>
      <c r="L134" s="121"/>
      <c r="M134" s="121"/>
      <c r="N134" s="121"/>
      <c r="O134" s="121">
        <f>O133/O132</f>
        <v>0</v>
      </c>
    </row>
    <row r="135" spans="1:15" ht="12.75">
      <c r="A135" s="119"/>
      <c r="B135" s="55">
        <v>2015</v>
      </c>
      <c r="C135" s="105">
        <v>0</v>
      </c>
      <c r="D135" s="105">
        <v>0</v>
      </c>
      <c r="E135" s="105">
        <v>0</v>
      </c>
      <c r="F135" s="105">
        <v>0</v>
      </c>
      <c r="G135" s="105">
        <v>0</v>
      </c>
      <c r="H135" s="105">
        <v>0</v>
      </c>
      <c r="I135" s="105">
        <v>0</v>
      </c>
      <c r="J135" s="105">
        <v>0</v>
      </c>
      <c r="K135" s="105">
        <v>0</v>
      </c>
      <c r="L135" s="105"/>
      <c r="M135" s="105"/>
      <c r="N135" s="105"/>
      <c r="O135" s="55">
        <f>SUM(C135:N135)</f>
        <v>0</v>
      </c>
    </row>
    <row r="136" spans="1:15" ht="12.75">
      <c r="A136" s="203" t="s">
        <v>331</v>
      </c>
      <c r="B136" s="54">
        <v>2014</v>
      </c>
      <c r="C136" s="54">
        <v>0</v>
      </c>
      <c r="D136" s="54">
        <v>0</v>
      </c>
      <c r="E136" s="54">
        <v>0</v>
      </c>
      <c r="F136" s="54">
        <v>0</v>
      </c>
      <c r="G136" s="54">
        <v>0</v>
      </c>
      <c r="H136" s="54">
        <v>0</v>
      </c>
      <c r="I136" s="54">
        <v>0</v>
      </c>
      <c r="J136" s="54">
        <v>0</v>
      </c>
      <c r="K136" s="54">
        <v>0</v>
      </c>
      <c r="L136" s="54"/>
      <c r="M136" s="54"/>
      <c r="N136" s="54"/>
      <c r="O136" s="54">
        <f>SUM(C136:N136)</f>
        <v>0</v>
      </c>
    </row>
    <row r="137" spans="1:15" ht="12.75">
      <c r="A137" s="203" t="s">
        <v>332</v>
      </c>
      <c r="B137" s="202" t="s">
        <v>263</v>
      </c>
      <c r="C137" s="54">
        <f aca="true" t="shared" si="71" ref="C137:J137">C135-C136</f>
        <v>0</v>
      </c>
      <c r="D137" s="54">
        <f t="shared" si="71"/>
        <v>0</v>
      </c>
      <c r="E137" s="54">
        <f t="shared" si="71"/>
        <v>0</v>
      </c>
      <c r="F137" s="54">
        <f t="shared" si="71"/>
        <v>0</v>
      </c>
      <c r="G137" s="54">
        <f t="shared" si="71"/>
        <v>0</v>
      </c>
      <c r="H137" s="54">
        <f t="shared" si="71"/>
        <v>0</v>
      </c>
      <c r="I137" s="54">
        <f t="shared" si="71"/>
        <v>0</v>
      </c>
      <c r="J137" s="54">
        <f t="shared" si="71"/>
        <v>0</v>
      </c>
      <c r="K137" s="54">
        <f>K135-K136</f>
        <v>0</v>
      </c>
      <c r="L137" s="54"/>
      <c r="M137" s="54"/>
      <c r="N137" s="54"/>
      <c r="O137" s="54">
        <f>O135-O136</f>
        <v>0</v>
      </c>
    </row>
    <row r="138" spans="1:15" ht="13.5" thickBot="1">
      <c r="A138" s="200"/>
      <c r="B138" s="201" t="s">
        <v>5</v>
      </c>
      <c r="C138" s="121">
        <v>0</v>
      </c>
      <c r="D138" s="121">
        <v>0</v>
      </c>
      <c r="E138" s="121">
        <v>0</v>
      </c>
      <c r="F138" s="121">
        <v>0</v>
      </c>
      <c r="G138" s="121">
        <v>0</v>
      </c>
      <c r="H138" s="121">
        <v>0</v>
      </c>
      <c r="I138" s="121">
        <v>0</v>
      </c>
      <c r="J138" s="121">
        <v>0</v>
      </c>
      <c r="K138" s="121">
        <v>0</v>
      </c>
      <c r="L138" s="121"/>
      <c r="M138" s="121"/>
      <c r="N138" s="121"/>
      <c r="O138" s="121">
        <v>0</v>
      </c>
    </row>
    <row r="139" spans="1:15" ht="12.75">
      <c r="A139" s="119"/>
      <c r="B139" s="55">
        <v>2015</v>
      </c>
      <c r="C139" s="105">
        <v>19</v>
      </c>
      <c r="D139" s="105">
        <v>19</v>
      </c>
      <c r="E139" s="105">
        <v>14</v>
      </c>
      <c r="F139" s="105">
        <v>22</v>
      </c>
      <c r="G139" s="105">
        <v>24</v>
      </c>
      <c r="H139" s="105">
        <v>10</v>
      </c>
      <c r="I139" s="105">
        <v>27</v>
      </c>
      <c r="J139" s="105">
        <v>23</v>
      </c>
      <c r="K139" s="105">
        <v>12</v>
      </c>
      <c r="L139" s="105"/>
      <c r="M139" s="105"/>
      <c r="N139" s="105"/>
      <c r="O139" s="55">
        <f>SUM(C139:N139)</f>
        <v>170</v>
      </c>
    </row>
    <row r="140" spans="1:15" ht="12.75">
      <c r="A140" s="144" t="s">
        <v>314</v>
      </c>
      <c r="B140" s="54">
        <v>2014</v>
      </c>
      <c r="C140" s="54">
        <v>50</v>
      </c>
      <c r="D140" s="54">
        <v>23</v>
      </c>
      <c r="E140" s="54">
        <v>24</v>
      </c>
      <c r="F140" s="54">
        <v>47</v>
      </c>
      <c r="G140" s="54">
        <v>40</v>
      </c>
      <c r="H140" s="54">
        <v>44</v>
      </c>
      <c r="I140" s="54">
        <v>29</v>
      </c>
      <c r="J140" s="54">
        <v>21</v>
      </c>
      <c r="K140" s="54">
        <v>28</v>
      </c>
      <c r="L140" s="54"/>
      <c r="M140" s="54"/>
      <c r="N140" s="54"/>
      <c r="O140" s="54">
        <f>SUM(C140:N140)</f>
        <v>306</v>
      </c>
    </row>
    <row r="141" spans="1:15" ht="12.75">
      <c r="A141" s="119"/>
      <c r="B141" s="202" t="s">
        <v>263</v>
      </c>
      <c r="C141" s="54">
        <f aca="true" t="shared" si="72" ref="C141:J141">C139-C140</f>
        <v>-31</v>
      </c>
      <c r="D141" s="54">
        <f t="shared" si="72"/>
        <v>-4</v>
      </c>
      <c r="E141" s="54">
        <f t="shared" si="72"/>
        <v>-10</v>
      </c>
      <c r="F141" s="54">
        <f t="shared" si="72"/>
        <v>-25</v>
      </c>
      <c r="G141" s="54">
        <f t="shared" si="72"/>
        <v>-16</v>
      </c>
      <c r="H141" s="54">
        <f t="shared" si="72"/>
        <v>-34</v>
      </c>
      <c r="I141" s="54">
        <f t="shared" si="72"/>
        <v>-2</v>
      </c>
      <c r="J141" s="54">
        <f t="shared" si="72"/>
        <v>2</v>
      </c>
      <c r="K141" s="54">
        <f>K139-K140</f>
        <v>-16</v>
      </c>
      <c r="L141" s="54"/>
      <c r="M141" s="54"/>
      <c r="N141" s="54"/>
      <c r="O141" s="54">
        <f>O139-O140</f>
        <v>-136</v>
      </c>
    </row>
    <row r="142" spans="1:15" ht="13.5" thickBot="1">
      <c r="A142" s="200"/>
      <c r="B142" s="201" t="s">
        <v>5</v>
      </c>
      <c r="C142" s="121">
        <f aca="true" t="shared" si="73" ref="C142:J142">C141/C140</f>
        <v>-0.62</v>
      </c>
      <c r="D142" s="121">
        <f t="shared" si="73"/>
        <v>-0.17391304347826086</v>
      </c>
      <c r="E142" s="121">
        <f t="shared" si="73"/>
        <v>-0.4166666666666667</v>
      </c>
      <c r="F142" s="121">
        <f t="shared" si="73"/>
        <v>-0.5319148936170213</v>
      </c>
      <c r="G142" s="121">
        <f t="shared" si="73"/>
        <v>-0.4</v>
      </c>
      <c r="H142" s="121">
        <f t="shared" si="73"/>
        <v>-0.7727272727272727</v>
      </c>
      <c r="I142" s="121">
        <f t="shared" si="73"/>
        <v>-0.06896551724137931</v>
      </c>
      <c r="J142" s="121">
        <f t="shared" si="73"/>
        <v>0.09523809523809523</v>
      </c>
      <c r="K142" s="121">
        <f>K141/K140</f>
        <v>-0.5714285714285714</v>
      </c>
      <c r="L142" s="121"/>
      <c r="M142" s="121"/>
      <c r="N142" s="121"/>
      <c r="O142" s="121">
        <f>O141/O140</f>
        <v>-0.4444444444444444</v>
      </c>
    </row>
    <row r="143" spans="1:15" ht="12.75">
      <c r="A143" s="119"/>
      <c r="B143" s="55">
        <v>2015</v>
      </c>
      <c r="C143" s="105">
        <v>40</v>
      </c>
      <c r="D143" s="105">
        <v>42</v>
      </c>
      <c r="E143" s="105">
        <v>39</v>
      </c>
      <c r="F143" s="105">
        <v>25</v>
      </c>
      <c r="G143" s="105">
        <v>43</v>
      </c>
      <c r="H143" s="105">
        <v>35</v>
      </c>
      <c r="I143" s="105">
        <v>33</v>
      </c>
      <c r="J143" s="105">
        <v>35</v>
      </c>
      <c r="K143" s="105">
        <v>26</v>
      </c>
      <c r="L143" s="105"/>
      <c r="M143" s="105"/>
      <c r="N143" s="105"/>
      <c r="O143" s="55">
        <f>SUM(C143:N143)</f>
        <v>318</v>
      </c>
    </row>
    <row r="144" spans="1:15" ht="12.75">
      <c r="A144" s="144" t="s">
        <v>315</v>
      </c>
      <c r="B144" s="54">
        <v>2014</v>
      </c>
      <c r="C144" s="54">
        <v>16</v>
      </c>
      <c r="D144" s="54">
        <v>17</v>
      </c>
      <c r="E144" s="54">
        <v>17</v>
      </c>
      <c r="F144" s="54">
        <v>25</v>
      </c>
      <c r="G144" s="54">
        <v>33</v>
      </c>
      <c r="H144" s="54">
        <v>31</v>
      </c>
      <c r="I144" s="54">
        <v>46</v>
      </c>
      <c r="J144" s="54">
        <v>25</v>
      </c>
      <c r="K144" s="54">
        <v>22</v>
      </c>
      <c r="L144" s="54"/>
      <c r="M144" s="54"/>
      <c r="N144" s="54"/>
      <c r="O144" s="54">
        <f>SUM(C144:N144)</f>
        <v>232</v>
      </c>
    </row>
    <row r="145" spans="1:15" ht="12.75">
      <c r="A145" s="144" t="s">
        <v>316</v>
      </c>
      <c r="B145" s="202" t="s">
        <v>263</v>
      </c>
      <c r="C145" s="54">
        <f aca="true" t="shared" si="74" ref="C145:J145">C143-C144</f>
        <v>24</v>
      </c>
      <c r="D145" s="54">
        <f t="shared" si="74"/>
        <v>25</v>
      </c>
      <c r="E145" s="54">
        <f t="shared" si="74"/>
        <v>22</v>
      </c>
      <c r="F145" s="54">
        <f t="shared" si="74"/>
        <v>0</v>
      </c>
      <c r="G145" s="54">
        <f t="shared" si="74"/>
        <v>10</v>
      </c>
      <c r="H145" s="54">
        <f t="shared" si="74"/>
        <v>4</v>
      </c>
      <c r="I145" s="54">
        <f t="shared" si="74"/>
        <v>-13</v>
      </c>
      <c r="J145" s="54">
        <f t="shared" si="74"/>
        <v>10</v>
      </c>
      <c r="K145" s="54">
        <f>K143-K144</f>
        <v>4</v>
      </c>
      <c r="L145" s="54"/>
      <c r="M145" s="54"/>
      <c r="N145" s="54"/>
      <c r="O145" s="54">
        <f>O143-O144</f>
        <v>86</v>
      </c>
    </row>
    <row r="146" spans="1:15" ht="13.5" thickBot="1">
      <c r="A146" s="200" t="s">
        <v>0</v>
      </c>
      <c r="B146" s="201" t="s">
        <v>5</v>
      </c>
      <c r="C146" s="121">
        <f aca="true" t="shared" si="75" ref="C146:J146">C145/C144</f>
        <v>1.5</v>
      </c>
      <c r="D146" s="121">
        <f t="shared" si="75"/>
        <v>1.4705882352941178</v>
      </c>
      <c r="E146" s="121">
        <f t="shared" si="75"/>
        <v>1.2941176470588236</v>
      </c>
      <c r="F146" s="121">
        <f t="shared" si="75"/>
        <v>0</v>
      </c>
      <c r="G146" s="121">
        <f t="shared" si="75"/>
        <v>0.30303030303030304</v>
      </c>
      <c r="H146" s="121">
        <f t="shared" si="75"/>
        <v>0.12903225806451613</v>
      </c>
      <c r="I146" s="121">
        <f t="shared" si="75"/>
        <v>-0.2826086956521739</v>
      </c>
      <c r="J146" s="121">
        <f t="shared" si="75"/>
        <v>0.4</v>
      </c>
      <c r="K146" s="121">
        <f>K145/K144</f>
        <v>0.18181818181818182</v>
      </c>
      <c r="L146" s="121"/>
      <c r="M146" s="121"/>
      <c r="N146" s="121"/>
      <c r="O146" s="121">
        <f>O145/O144</f>
        <v>0.3706896551724138</v>
      </c>
    </row>
    <row r="147" spans="1:15" ht="12.75">
      <c r="A147" s="119"/>
      <c r="B147" s="55">
        <v>2015</v>
      </c>
      <c r="C147" s="105">
        <v>80</v>
      </c>
      <c r="D147" s="105">
        <v>47</v>
      </c>
      <c r="E147" s="105">
        <v>70</v>
      </c>
      <c r="F147" s="105">
        <v>72</v>
      </c>
      <c r="G147" s="105">
        <v>50</v>
      </c>
      <c r="H147" s="105">
        <v>47</v>
      </c>
      <c r="I147" s="105">
        <v>44</v>
      </c>
      <c r="J147" s="105">
        <v>52</v>
      </c>
      <c r="K147" s="105">
        <v>47</v>
      </c>
      <c r="L147" s="105"/>
      <c r="M147" s="105"/>
      <c r="N147" s="105"/>
      <c r="O147" s="55">
        <f>SUM(C147:N147)</f>
        <v>509</v>
      </c>
    </row>
    <row r="148" spans="1:15" ht="12.75">
      <c r="A148" s="144" t="s">
        <v>317</v>
      </c>
      <c r="B148" s="54">
        <v>2014</v>
      </c>
      <c r="C148" s="54">
        <v>86</v>
      </c>
      <c r="D148" s="54">
        <v>64</v>
      </c>
      <c r="E148" s="54">
        <v>59</v>
      </c>
      <c r="F148" s="54">
        <v>69</v>
      </c>
      <c r="G148" s="54">
        <v>69</v>
      </c>
      <c r="H148" s="54">
        <v>68</v>
      </c>
      <c r="I148" s="54">
        <v>57</v>
      </c>
      <c r="J148" s="54">
        <v>65</v>
      </c>
      <c r="K148" s="54">
        <v>81</v>
      </c>
      <c r="L148" s="54"/>
      <c r="M148" s="54"/>
      <c r="N148" s="54"/>
      <c r="O148" s="54">
        <f>SUM(C148:N148)</f>
        <v>618</v>
      </c>
    </row>
    <row r="149" spans="1:15" ht="12.75">
      <c r="A149" s="119"/>
      <c r="B149" s="202" t="s">
        <v>263</v>
      </c>
      <c r="C149" s="54">
        <f aca="true" t="shared" si="76" ref="C149:J149">C147-C148</f>
        <v>-6</v>
      </c>
      <c r="D149" s="54">
        <f t="shared" si="76"/>
        <v>-17</v>
      </c>
      <c r="E149" s="54">
        <f t="shared" si="76"/>
        <v>11</v>
      </c>
      <c r="F149" s="54">
        <f t="shared" si="76"/>
        <v>3</v>
      </c>
      <c r="G149" s="54">
        <f t="shared" si="76"/>
        <v>-19</v>
      </c>
      <c r="H149" s="54">
        <f t="shared" si="76"/>
        <v>-21</v>
      </c>
      <c r="I149" s="54">
        <f t="shared" si="76"/>
        <v>-13</v>
      </c>
      <c r="J149" s="54">
        <f t="shared" si="76"/>
        <v>-13</v>
      </c>
      <c r="K149" s="54">
        <f>K147-K148</f>
        <v>-34</v>
      </c>
      <c r="L149" s="54"/>
      <c r="M149" s="54"/>
      <c r="N149" s="54"/>
      <c r="O149" s="54">
        <f>O147-O148</f>
        <v>-109</v>
      </c>
    </row>
    <row r="150" spans="1:15" ht="13.5" thickBot="1">
      <c r="A150" s="200"/>
      <c r="B150" s="201" t="s">
        <v>5</v>
      </c>
      <c r="C150" s="121">
        <f aca="true" t="shared" si="77" ref="C150:J150">C149/C148</f>
        <v>-0.06976744186046512</v>
      </c>
      <c r="D150" s="121">
        <f t="shared" si="77"/>
        <v>-0.265625</v>
      </c>
      <c r="E150" s="121">
        <f t="shared" si="77"/>
        <v>0.1864406779661017</v>
      </c>
      <c r="F150" s="121">
        <f t="shared" si="77"/>
        <v>0.043478260869565216</v>
      </c>
      <c r="G150" s="121">
        <f t="shared" si="77"/>
        <v>-0.2753623188405797</v>
      </c>
      <c r="H150" s="121">
        <f t="shared" si="77"/>
        <v>-0.3088235294117647</v>
      </c>
      <c r="I150" s="121">
        <f t="shared" si="77"/>
        <v>-0.22807017543859648</v>
      </c>
      <c r="J150" s="121">
        <f t="shared" si="77"/>
        <v>-0.2</v>
      </c>
      <c r="K150" s="121">
        <f>K149/K148</f>
        <v>-0.41975308641975306</v>
      </c>
      <c r="L150" s="121"/>
      <c r="M150" s="121"/>
      <c r="N150" s="121"/>
      <c r="O150" s="121">
        <f>O149/O148</f>
        <v>-0.17637540453074432</v>
      </c>
    </row>
    <row r="151" spans="1:15" ht="12.75">
      <c r="A151" s="119"/>
      <c r="B151" s="55">
        <v>2015</v>
      </c>
      <c r="C151" s="105">
        <v>228</v>
      </c>
      <c r="D151" s="105">
        <v>212</v>
      </c>
      <c r="E151" s="105">
        <v>221</v>
      </c>
      <c r="F151" s="105">
        <v>183</v>
      </c>
      <c r="G151" s="105">
        <v>162</v>
      </c>
      <c r="H151" s="105">
        <v>175</v>
      </c>
      <c r="I151" s="105">
        <v>163</v>
      </c>
      <c r="J151" s="105">
        <v>147</v>
      </c>
      <c r="K151" s="105">
        <v>124</v>
      </c>
      <c r="L151" s="105"/>
      <c r="M151" s="105"/>
      <c r="N151" s="105"/>
      <c r="O151" s="55">
        <f>SUM(C151:N151)</f>
        <v>1615</v>
      </c>
    </row>
    <row r="152" spans="1:15" ht="12.75">
      <c r="A152" s="144" t="s">
        <v>318</v>
      </c>
      <c r="B152" s="54">
        <v>2014</v>
      </c>
      <c r="C152" s="54">
        <v>213</v>
      </c>
      <c r="D152" s="54">
        <v>201</v>
      </c>
      <c r="E152" s="54">
        <v>174</v>
      </c>
      <c r="F152" s="54">
        <v>211</v>
      </c>
      <c r="G152" s="54">
        <v>193</v>
      </c>
      <c r="H152" s="54">
        <v>153</v>
      </c>
      <c r="I152" s="54">
        <v>162</v>
      </c>
      <c r="J152" s="54">
        <v>190</v>
      </c>
      <c r="K152" s="54">
        <v>217</v>
      </c>
      <c r="L152" s="54"/>
      <c r="M152" s="54"/>
      <c r="N152" s="54"/>
      <c r="O152" s="54">
        <f>SUM(C152:N152)</f>
        <v>1714</v>
      </c>
    </row>
    <row r="153" spans="1:15" ht="12.75">
      <c r="A153" s="144" t="s">
        <v>319</v>
      </c>
      <c r="B153" s="202" t="s">
        <v>263</v>
      </c>
      <c r="C153" s="54">
        <f aca="true" t="shared" si="78" ref="C153:J153">C151-C152</f>
        <v>15</v>
      </c>
      <c r="D153" s="54">
        <f t="shared" si="78"/>
        <v>11</v>
      </c>
      <c r="E153" s="54">
        <f t="shared" si="78"/>
        <v>47</v>
      </c>
      <c r="F153" s="54">
        <f t="shared" si="78"/>
        <v>-28</v>
      </c>
      <c r="G153" s="54">
        <f t="shared" si="78"/>
        <v>-31</v>
      </c>
      <c r="H153" s="54">
        <f t="shared" si="78"/>
        <v>22</v>
      </c>
      <c r="I153" s="54">
        <f t="shared" si="78"/>
        <v>1</v>
      </c>
      <c r="J153" s="54">
        <f t="shared" si="78"/>
        <v>-43</v>
      </c>
      <c r="K153" s="54">
        <f>K151-K152</f>
        <v>-93</v>
      </c>
      <c r="L153" s="54"/>
      <c r="M153" s="54"/>
      <c r="N153" s="54"/>
      <c r="O153" s="54">
        <f>O151-O152</f>
        <v>-99</v>
      </c>
    </row>
    <row r="154" spans="1:15" ht="13.5" thickBot="1">
      <c r="A154" s="200"/>
      <c r="B154" s="201" t="s">
        <v>5</v>
      </c>
      <c r="C154" s="121">
        <f aca="true" t="shared" si="79" ref="C154:J154">C153/C152</f>
        <v>0.07042253521126761</v>
      </c>
      <c r="D154" s="121">
        <f t="shared" si="79"/>
        <v>0.05472636815920398</v>
      </c>
      <c r="E154" s="121">
        <f t="shared" si="79"/>
        <v>0.27011494252873564</v>
      </c>
      <c r="F154" s="121">
        <f t="shared" si="79"/>
        <v>-0.13270142180094788</v>
      </c>
      <c r="G154" s="121">
        <f t="shared" si="79"/>
        <v>-0.16062176165803108</v>
      </c>
      <c r="H154" s="121">
        <f t="shared" si="79"/>
        <v>0.1437908496732026</v>
      </c>
      <c r="I154" s="121">
        <f t="shared" si="79"/>
        <v>0.006172839506172839</v>
      </c>
      <c r="J154" s="121">
        <f t="shared" si="79"/>
        <v>-0.22631578947368422</v>
      </c>
      <c r="K154" s="121">
        <f>K153/K152</f>
        <v>-0.42857142857142855</v>
      </c>
      <c r="L154" s="121"/>
      <c r="M154" s="121"/>
      <c r="N154" s="121"/>
      <c r="O154" s="121">
        <f>O153/O152</f>
        <v>-0.057759626604434074</v>
      </c>
    </row>
    <row r="155" spans="1:15" ht="12.75">
      <c r="A155" s="119"/>
      <c r="B155" s="55">
        <v>2015</v>
      </c>
      <c r="C155" s="105">
        <v>14</v>
      </c>
      <c r="D155" s="105">
        <v>13</v>
      </c>
      <c r="E155" s="105">
        <v>7</v>
      </c>
      <c r="F155" s="105">
        <v>13</v>
      </c>
      <c r="G155" s="105">
        <v>14</v>
      </c>
      <c r="H155" s="105">
        <v>4</v>
      </c>
      <c r="I155" s="105">
        <v>9</v>
      </c>
      <c r="J155" s="105">
        <v>10</v>
      </c>
      <c r="K155" s="105">
        <v>6</v>
      </c>
      <c r="L155" s="105"/>
      <c r="M155" s="105"/>
      <c r="N155" s="105"/>
      <c r="O155" s="55">
        <f>SUM(C155:N155)</f>
        <v>90</v>
      </c>
    </row>
    <row r="156" spans="1:15" ht="12.75">
      <c r="A156" s="144" t="s">
        <v>320</v>
      </c>
      <c r="B156" s="54">
        <v>2014</v>
      </c>
      <c r="C156" s="54">
        <v>13</v>
      </c>
      <c r="D156" s="54">
        <v>12</v>
      </c>
      <c r="E156" s="54">
        <v>12</v>
      </c>
      <c r="F156" s="54">
        <v>9</v>
      </c>
      <c r="G156" s="54">
        <v>8</v>
      </c>
      <c r="H156" s="54">
        <v>6</v>
      </c>
      <c r="I156" s="54">
        <v>9</v>
      </c>
      <c r="J156" s="54">
        <v>10</v>
      </c>
      <c r="K156" s="54">
        <v>10</v>
      </c>
      <c r="L156" s="54"/>
      <c r="M156" s="54"/>
      <c r="N156" s="54"/>
      <c r="O156" s="54">
        <f>SUM(C156:N156)</f>
        <v>89</v>
      </c>
    </row>
    <row r="157" spans="1:15" ht="12.75">
      <c r="A157" s="144" t="s">
        <v>321</v>
      </c>
      <c r="B157" s="202" t="s">
        <v>263</v>
      </c>
      <c r="C157" s="54">
        <f aca="true" t="shared" si="80" ref="C157:J157">C155-C156</f>
        <v>1</v>
      </c>
      <c r="D157" s="54">
        <f t="shared" si="80"/>
        <v>1</v>
      </c>
      <c r="E157" s="54">
        <f t="shared" si="80"/>
        <v>-5</v>
      </c>
      <c r="F157" s="54">
        <f t="shared" si="80"/>
        <v>4</v>
      </c>
      <c r="G157" s="54">
        <f t="shared" si="80"/>
        <v>6</v>
      </c>
      <c r="H157" s="54">
        <f t="shared" si="80"/>
        <v>-2</v>
      </c>
      <c r="I157" s="54">
        <f t="shared" si="80"/>
        <v>0</v>
      </c>
      <c r="J157" s="54">
        <f t="shared" si="80"/>
        <v>0</v>
      </c>
      <c r="K157" s="54">
        <f>K155-K156</f>
        <v>-4</v>
      </c>
      <c r="L157" s="54"/>
      <c r="M157" s="54"/>
      <c r="N157" s="54"/>
      <c r="O157" s="54">
        <f>O155-O156</f>
        <v>1</v>
      </c>
    </row>
    <row r="158" spans="1:15" ht="13.5" thickBot="1">
      <c r="A158" s="200"/>
      <c r="B158" s="201" t="s">
        <v>5</v>
      </c>
      <c r="C158" s="121">
        <f aca="true" t="shared" si="81" ref="C158:J158">C157/C156</f>
        <v>0.07692307692307693</v>
      </c>
      <c r="D158" s="121">
        <f t="shared" si="81"/>
        <v>0.08333333333333333</v>
      </c>
      <c r="E158" s="121">
        <f t="shared" si="81"/>
        <v>-0.4166666666666667</v>
      </c>
      <c r="F158" s="121">
        <f t="shared" si="81"/>
        <v>0.4444444444444444</v>
      </c>
      <c r="G158" s="121">
        <f t="shared" si="81"/>
        <v>0.75</v>
      </c>
      <c r="H158" s="121">
        <f t="shared" si="81"/>
        <v>-0.3333333333333333</v>
      </c>
      <c r="I158" s="121">
        <f t="shared" si="81"/>
        <v>0</v>
      </c>
      <c r="J158" s="121">
        <f t="shared" si="81"/>
        <v>0</v>
      </c>
      <c r="K158" s="121">
        <f>K157/K156</f>
        <v>-0.4</v>
      </c>
      <c r="L158" s="121"/>
      <c r="M158" s="121"/>
      <c r="N158" s="121"/>
      <c r="O158" s="121">
        <f>O157/O156</f>
        <v>0.011235955056179775</v>
      </c>
    </row>
    <row r="161" ht="13.5" thickBot="1">
      <c r="A161" s="205" t="s">
        <v>322</v>
      </c>
    </row>
    <row r="162" spans="1:15" ht="13.5" thickBot="1">
      <c r="A162" t="s">
        <v>0</v>
      </c>
      <c r="B162" s="145" t="s">
        <v>257</v>
      </c>
      <c r="C162" s="145" t="s">
        <v>297</v>
      </c>
      <c r="D162" s="145" t="s">
        <v>298</v>
      </c>
      <c r="E162" s="145" t="s">
        <v>299</v>
      </c>
      <c r="F162" s="145" t="s">
        <v>300</v>
      </c>
      <c r="G162" s="145" t="s">
        <v>301</v>
      </c>
      <c r="H162" s="145" t="s">
        <v>302</v>
      </c>
      <c r="I162" s="145" t="s">
        <v>303</v>
      </c>
      <c r="J162" s="145" t="s">
        <v>304</v>
      </c>
      <c r="K162" s="145" t="s">
        <v>305</v>
      </c>
      <c r="L162" s="145" t="s">
        <v>306</v>
      </c>
      <c r="M162" s="145" t="s">
        <v>307</v>
      </c>
      <c r="N162" s="267" t="s">
        <v>308</v>
      </c>
      <c r="O162" s="145" t="s">
        <v>40</v>
      </c>
    </row>
    <row r="163" spans="1:15" ht="12.75">
      <c r="A163" s="116"/>
      <c r="B163" s="55">
        <v>2015</v>
      </c>
      <c r="C163" s="55">
        <f aca="true" t="shared" si="82" ref="C163:H163">SUM(C167+C171+C179+C183+C187+C191+C195)</f>
        <v>195</v>
      </c>
      <c r="D163" s="55">
        <f t="shared" si="82"/>
        <v>157</v>
      </c>
      <c r="E163" s="55">
        <f t="shared" si="82"/>
        <v>141</v>
      </c>
      <c r="F163" s="55">
        <f t="shared" si="82"/>
        <v>126</v>
      </c>
      <c r="G163" s="55">
        <f t="shared" si="82"/>
        <v>109</v>
      </c>
      <c r="H163" s="55">
        <f t="shared" si="82"/>
        <v>120</v>
      </c>
      <c r="I163" s="55">
        <f>SUM(I167+I171+I179+I183+I187+I191+I195)</f>
        <v>116</v>
      </c>
      <c r="J163" s="55">
        <f>SUM(J167+J171+J179+J183+J187+J191+J195)</f>
        <v>140</v>
      </c>
      <c r="K163" s="55">
        <f>SUM(K167+K171+K179+K183+K187+K191+K195)</f>
        <v>123</v>
      </c>
      <c r="L163" s="55"/>
      <c r="M163" s="55"/>
      <c r="N163" s="268"/>
      <c r="O163" s="55">
        <f>SUM(O167+O171+O179+O183+O187+O191+O195)</f>
        <v>1227</v>
      </c>
    </row>
    <row r="164" spans="1:15" ht="12.75">
      <c r="A164" s="144" t="s">
        <v>40</v>
      </c>
      <c r="B164" s="54">
        <v>2014</v>
      </c>
      <c r="C164" s="54">
        <f aca="true" t="shared" si="83" ref="C164:H164">SUM(C168+C172+C176+C180+C184+C188+C192+C196)</f>
        <v>203</v>
      </c>
      <c r="D164" s="54">
        <f t="shared" si="83"/>
        <v>156</v>
      </c>
      <c r="E164" s="54">
        <f t="shared" si="83"/>
        <v>164</v>
      </c>
      <c r="F164" s="54">
        <f t="shared" si="83"/>
        <v>117</v>
      </c>
      <c r="G164" s="54">
        <f t="shared" si="83"/>
        <v>142</v>
      </c>
      <c r="H164" s="54">
        <f t="shared" si="83"/>
        <v>152</v>
      </c>
      <c r="I164" s="54">
        <f>SUM(I168+I172+I176+I180+I184+I188+I192+I196)</f>
        <v>145</v>
      </c>
      <c r="J164" s="54">
        <f>SUM(J168+J172+J176+J180+J184+J188+J192+J196)</f>
        <v>146</v>
      </c>
      <c r="K164" s="54">
        <f>SUM(K168+K172+K176+K180+K184+K188+K192+K196)</f>
        <v>146</v>
      </c>
      <c r="L164" s="54"/>
      <c r="M164" s="54"/>
      <c r="N164" s="269"/>
      <c r="O164" s="54">
        <f>SUM(C164:N164)</f>
        <v>1371</v>
      </c>
    </row>
    <row r="165" spans="1:15" ht="12.75">
      <c r="A165" s="144" t="s">
        <v>309</v>
      </c>
      <c r="B165" s="199" t="s">
        <v>263</v>
      </c>
      <c r="C165" s="54">
        <f aca="true" t="shared" si="84" ref="C165:J165">C163-C164</f>
        <v>-8</v>
      </c>
      <c r="D165" s="54">
        <f t="shared" si="84"/>
        <v>1</v>
      </c>
      <c r="E165" s="54">
        <f t="shared" si="84"/>
        <v>-23</v>
      </c>
      <c r="F165" s="54">
        <f t="shared" si="84"/>
        <v>9</v>
      </c>
      <c r="G165" s="54">
        <f t="shared" si="84"/>
        <v>-33</v>
      </c>
      <c r="H165" s="54">
        <f t="shared" si="84"/>
        <v>-32</v>
      </c>
      <c r="I165" s="54">
        <f t="shared" si="84"/>
        <v>-29</v>
      </c>
      <c r="J165" s="54">
        <f t="shared" si="84"/>
        <v>-6</v>
      </c>
      <c r="K165" s="54">
        <f>K163-K164</f>
        <v>-23</v>
      </c>
      <c r="L165" s="54"/>
      <c r="M165" s="54"/>
      <c r="N165" s="269"/>
      <c r="O165" s="54">
        <f>O163-O164</f>
        <v>-144</v>
      </c>
    </row>
    <row r="166" spans="1:15" ht="13.5" thickBot="1">
      <c r="A166" s="200"/>
      <c r="B166" s="201" t="s">
        <v>5</v>
      </c>
      <c r="C166" s="121">
        <f aca="true" t="shared" si="85" ref="C166:J166">C165/C164</f>
        <v>-0.03940886699507389</v>
      </c>
      <c r="D166" s="121">
        <f t="shared" si="85"/>
        <v>0.00641025641025641</v>
      </c>
      <c r="E166" s="121">
        <f t="shared" si="85"/>
        <v>-0.1402439024390244</v>
      </c>
      <c r="F166" s="121">
        <f t="shared" si="85"/>
        <v>0.07692307692307693</v>
      </c>
      <c r="G166" s="121">
        <f t="shared" si="85"/>
        <v>-0.2323943661971831</v>
      </c>
      <c r="H166" s="121">
        <f t="shared" si="85"/>
        <v>-0.21052631578947367</v>
      </c>
      <c r="I166" s="121">
        <f t="shared" si="85"/>
        <v>-0.2</v>
      </c>
      <c r="J166" s="121">
        <f t="shared" si="85"/>
        <v>-0.0410958904109589</v>
      </c>
      <c r="K166" s="121">
        <f>K165/K164</f>
        <v>-0.15753424657534246</v>
      </c>
      <c r="L166" s="121"/>
      <c r="M166" s="121"/>
      <c r="N166" s="270"/>
      <c r="O166" s="121">
        <f>O165/O164</f>
        <v>-0.1050328227571116</v>
      </c>
    </row>
    <row r="167" spans="1:15" ht="12.75">
      <c r="A167" s="119"/>
      <c r="B167" s="55">
        <v>2015</v>
      </c>
      <c r="C167" s="55">
        <v>2</v>
      </c>
      <c r="D167" s="55">
        <v>0</v>
      </c>
      <c r="E167" s="55">
        <v>4</v>
      </c>
      <c r="F167" s="55">
        <v>0</v>
      </c>
      <c r="G167" s="55">
        <v>3</v>
      </c>
      <c r="H167" s="55">
        <v>1</v>
      </c>
      <c r="I167" s="55">
        <v>1</v>
      </c>
      <c r="J167" s="55">
        <v>4</v>
      </c>
      <c r="K167" s="55">
        <v>3</v>
      </c>
      <c r="L167" s="55"/>
      <c r="M167" s="55"/>
      <c r="N167" s="268"/>
      <c r="O167" s="55">
        <f>SUM(C167:N167)</f>
        <v>18</v>
      </c>
    </row>
    <row r="168" spans="1:15" ht="12.75">
      <c r="A168" s="144" t="s">
        <v>310</v>
      </c>
      <c r="B168" s="54">
        <v>2014</v>
      </c>
      <c r="C168" s="54">
        <v>5</v>
      </c>
      <c r="D168" s="54">
        <v>3</v>
      </c>
      <c r="E168" s="54">
        <v>2</v>
      </c>
      <c r="F168" s="54">
        <v>4</v>
      </c>
      <c r="G168" s="54">
        <v>2</v>
      </c>
      <c r="H168" s="54">
        <v>4</v>
      </c>
      <c r="I168" s="54">
        <v>3</v>
      </c>
      <c r="J168" s="54">
        <v>2</v>
      </c>
      <c r="K168" s="54">
        <v>1</v>
      </c>
      <c r="L168" s="54"/>
      <c r="M168" s="54"/>
      <c r="N168" s="269"/>
      <c r="O168" s="54">
        <f>SUM(C168:N168)</f>
        <v>26</v>
      </c>
    </row>
    <row r="169" spans="1:15" ht="12.75">
      <c r="A169" s="144" t="s">
        <v>311</v>
      </c>
      <c r="B169" s="202" t="s">
        <v>263</v>
      </c>
      <c r="C169" s="54">
        <f aca="true" t="shared" si="86" ref="C169:I169">C167-C168</f>
        <v>-3</v>
      </c>
      <c r="D169" s="54">
        <f t="shared" si="86"/>
        <v>-3</v>
      </c>
      <c r="E169" s="54">
        <f t="shared" si="86"/>
        <v>2</v>
      </c>
      <c r="F169" s="54">
        <f t="shared" si="86"/>
        <v>-4</v>
      </c>
      <c r="G169" s="54">
        <f t="shared" si="86"/>
        <v>1</v>
      </c>
      <c r="H169" s="54">
        <f t="shared" si="86"/>
        <v>-3</v>
      </c>
      <c r="I169" s="54">
        <f t="shared" si="86"/>
        <v>-2</v>
      </c>
      <c r="J169" s="54">
        <f>J167-J168</f>
        <v>2</v>
      </c>
      <c r="K169" s="54">
        <f>K167-K168</f>
        <v>2</v>
      </c>
      <c r="L169" s="54"/>
      <c r="M169" s="54"/>
      <c r="N169" s="269"/>
      <c r="O169" s="54">
        <f>O167-O168</f>
        <v>-8</v>
      </c>
    </row>
    <row r="170" spans="1:15" ht="13.5" thickBot="1">
      <c r="A170" s="200"/>
      <c r="B170" s="201" t="s">
        <v>5</v>
      </c>
      <c r="C170" s="121">
        <f aca="true" t="shared" si="87" ref="C170:I170">C169/C168</f>
        <v>-0.6</v>
      </c>
      <c r="D170" s="121">
        <f t="shared" si="87"/>
        <v>-1</v>
      </c>
      <c r="E170" s="121">
        <f t="shared" si="87"/>
        <v>1</v>
      </c>
      <c r="F170" s="121">
        <f t="shared" si="87"/>
        <v>-1</v>
      </c>
      <c r="G170" s="121">
        <f t="shared" si="87"/>
        <v>0.5</v>
      </c>
      <c r="H170" s="121">
        <f t="shared" si="87"/>
        <v>-0.75</v>
      </c>
      <c r="I170" s="121">
        <f t="shared" si="87"/>
        <v>-0.6666666666666666</v>
      </c>
      <c r="J170" s="121">
        <f>J169/J168</f>
        <v>1</v>
      </c>
      <c r="K170" s="121">
        <f>K169/K168</f>
        <v>2</v>
      </c>
      <c r="L170" s="121"/>
      <c r="M170" s="121"/>
      <c r="N170" s="270"/>
      <c r="O170" s="121">
        <f>O169/O168</f>
        <v>-0.3076923076923077</v>
      </c>
    </row>
    <row r="171" spans="1:15" ht="12.75">
      <c r="A171" s="119"/>
      <c r="B171" s="55">
        <v>2015</v>
      </c>
      <c r="C171" s="105">
        <v>1</v>
      </c>
      <c r="D171" s="105">
        <v>0</v>
      </c>
      <c r="E171" s="105">
        <v>1</v>
      </c>
      <c r="F171" s="105">
        <v>2</v>
      </c>
      <c r="G171" s="105">
        <v>1</v>
      </c>
      <c r="H171" s="105">
        <v>1</v>
      </c>
      <c r="I171" s="105">
        <v>0</v>
      </c>
      <c r="J171" s="105">
        <v>0</v>
      </c>
      <c r="K171" s="105">
        <v>0</v>
      </c>
      <c r="L171" s="105"/>
      <c r="M171" s="105"/>
      <c r="N171" s="271"/>
      <c r="O171" s="55">
        <f>SUM(C171:N171)</f>
        <v>6</v>
      </c>
    </row>
    <row r="172" spans="1:15" ht="12.75">
      <c r="A172" s="203" t="s">
        <v>312</v>
      </c>
      <c r="B172" s="54">
        <v>2014</v>
      </c>
      <c r="C172" s="54">
        <v>0</v>
      </c>
      <c r="D172" s="54">
        <v>0</v>
      </c>
      <c r="E172" s="54">
        <v>0</v>
      </c>
      <c r="F172" s="54">
        <v>0</v>
      </c>
      <c r="G172" s="54">
        <v>0</v>
      </c>
      <c r="H172" s="54">
        <v>0</v>
      </c>
      <c r="I172" s="54">
        <v>0</v>
      </c>
      <c r="J172" s="54">
        <v>0</v>
      </c>
      <c r="K172" s="54">
        <v>0</v>
      </c>
      <c r="L172" s="54"/>
      <c r="M172" s="54"/>
      <c r="N172" s="269"/>
      <c r="O172" s="54">
        <f>SUM(C172:N172)</f>
        <v>0</v>
      </c>
    </row>
    <row r="173" spans="1:15" ht="12.75">
      <c r="A173" s="144" t="s">
        <v>313</v>
      </c>
      <c r="B173" s="202" t="s">
        <v>263</v>
      </c>
      <c r="C173" s="54">
        <f aca="true" t="shared" si="88" ref="C173:J173">C171-C172</f>
        <v>1</v>
      </c>
      <c r="D173" s="54">
        <f t="shared" si="88"/>
        <v>0</v>
      </c>
      <c r="E173" s="54">
        <f t="shared" si="88"/>
        <v>1</v>
      </c>
      <c r="F173" s="54">
        <f t="shared" si="88"/>
        <v>2</v>
      </c>
      <c r="G173" s="54">
        <f t="shared" si="88"/>
        <v>1</v>
      </c>
      <c r="H173" s="54">
        <f t="shared" si="88"/>
        <v>1</v>
      </c>
      <c r="I173" s="54">
        <f t="shared" si="88"/>
        <v>0</v>
      </c>
      <c r="J173" s="54">
        <f t="shared" si="88"/>
        <v>0</v>
      </c>
      <c r="K173" s="54">
        <f>K171-K172</f>
        <v>0</v>
      </c>
      <c r="L173" s="54"/>
      <c r="M173" s="54"/>
      <c r="N173" s="269"/>
      <c r="O173" s="54">
        <f>O171-O172</f>
        <v>6</v>
      </c>
    </row>
    <row r="174" spans="1:15" ht="13.5" thickBot="1">
      <c r="A174" s="200"/>
      <c r="B174" s="201" t="s">
        <v>5</v>
      </c>
      <c r="C174" s="121">
        <v>0</v>
      </c>
      <c r="D174" s="121">
        <v>0</v>
      </c>
      <c r="E174" s="121">
        <v>0</v>
      </c>
      <c r="F174" s="121">
        <v>0</v>
      </c>
      <c r="G174" s="121">
        <v>0</v>
      </c>
      <c r="H174" s="121">
        <v>0</v>
      </c>
      <c r="I174" s="121">
        <v>0</v>
      </c>
      <c r="J174" s="121">
        <v>0</v>
      </c>
      <c r="K174" s="121">
        <v>0</v>
      </c>
      <c r="L174" s="121"/>
      <c r="M174" s="121"/>
      <c r="N174" s="270"/>
      <c r="O174" s="121">
        <v>0</v>
      </c>
    </row>
    <row r="175" spans="1:15" ht="12.75">
      <c r="A175" s="119"/>
      <c r="B175" s="55">
        <v>2015</v>
      </c>
      <c r="C175" s="105">
        <v>0</v>
      </c>
      <c r="D175" s="105">
        <v>0</v>
      </c>
      <c r="E175" s="105">
        <v>0</v>
      </c>
      <c r="F175" s="105">
        <v>0</v>
      </c>
      <c r="G175" s="105">
        <v>0</v>
      </c>
      <c r="H175" s="105">
        <v>0</v>
      </c>
      <c r="I175" s="105">
        <v>0</v>
      </c>
      <c r="J175" s="105">
        <v>0</v>
      </c>
      <c r="K175" s="105">
        <v>0</v>
      </c>
      <c r="L175" s="105"/>
      <c r="M175" s="105"/>
      <c r="N175" s="271"/>
      <c r="O175" s="55">
        <f>SUM(C175:N175)</f>
        <v>0</v>
      </c>
    </row>
    <row r="176" spans="1:15" ht="12.75">
      <c r="A176" s="203" t="s">
        <v>331</v>
      </c>
      <c r="B176" s="54">
        <v>2014</v>
      </c>
      <c r="C176" s="54">
        <v>0</v>
      </c>
      <c r="D176" s="54">
        <v>0</v>
      </c>
      <c r="E176" s="54">
        <v>0</v>
      </c>
      <c r="F176" s="54">
        <v>0</v>
      </c>
      <c r="G176" s="54">
        <v>0</v>
      </c>
      <c r="H176" s="54">
        <v>0</v>
      </c>
      <c r="I176" s="54">
        <v>0</v>
      </c>
      <c r="J176" s="54">
        <v>0</v>
      </c>
      <c r="K176" s="54">
        <v>0</v>
      </c>
      <c r="L176" s="54"/>
      <c r="M176" s="54"/>
      <c r="N176" s="269"/>
      <c r="O176" s="54">
        <f>SUM(C176:N176)</f>
        <v>0</v>
      </c>
    </row>
    <row r="177" spans="1:15" ht="12.75">
      <c r="A177" s="203" t="s">
        <v>332</v>
      </c>
      <c r="B177" s="202" t="s">
        <v>263</v>
      </c>
      <c r="C177" s="54">
        <f aca="true" t="shared" si="89" ref="C177:J177">C175-C176</f>
        <v>0</v>
      </c>
      <c r="D177" s="54">
        <f t="shared" si="89"/>
        <v>0</v>
      </c>
      <c r="E177" s="54">
        <f t="shared" si="89"/>
        <v>0</v>
      </c>
      <c r="F177" s="54">
        <f t="shared" si="89"/>
        <v>0</v>
      </c>
      <c r="G177" s="54">
        <f t="shared" si="89"/>
        <v>0</v>
      </c>
      <c r="H177" s="54">
        <f t="shared" si="89"/>
        <v>0</v>
      </c>
      <c r="I177" s="54">
        <f t="shared" si="89"/>
        <v>0</v>
      </c>
      <c r="J177" s="54">
        <f t="shared" si="89"/>
        <v>0</v>
      </c>
      <c r="K177" s="54">
        <f>K175-K176</f>
        <v>0</v>
      </c>
      <c r="L177" s="54"/>
      <c r="M177" s="54"/>
      <c r="N177" s="269"/>
      <c r="O177" s="54">
        <f>O175-O176</f>
        <v>0</v>
      </c>
    </row>
    <row r="178" spans="1:15" ht="13.5" thickBot="1">
      <c r="A178" s="200"/>
      <c r="B178" s="201" t="s">
        <v>5</v>
      </c>
      <c r="C178" s="121">
        <v>0</v>
      </c>
      <c r="D178" s="121">
        <v>0</v>
      </c>
      <c r="E178" s="121">
        <v>0</v>
      </c>
      <c r="F178" s="121">
        <v>0</v>
      </c>
      <c r="G178" s="121">
        <v>0</v>
      </c>
      <c r="H178" s="121">
        <v>0</v>
      </c>
      <c r="I178" s="121">
        <v>0</v>
      </c>
      <c r="J178" s="121">
        <v>0</v>
      </c>
      <c r="K178" s="121">
        <v>0</v>
      </c>
      <c r="L178" s="121"/>
      <c r="M178" s="121"/>
      <c r="N178" s="270"/>
      <c r="O178" s="121">
        <v>0</v>
      </c>
    </row>
    <row r="179" spans="1:15" ht="12.75">
      <c r="A179" s="119"/>
      <c r="B179" s="55">
        <v>2015</v>
      </c>
      <c r="C179" s="105">
        <v>15</v>
      </c>
      <c r="D179" s="105">
        <v>20</v>
      </c>
      <c r="E179" s="105">
        <v>12</v>
      </c>
      <c r="F179" s="105">
        <v>14</v>
      </c>
      <c r="G179" s="105">
        <v>15</v>
      </c>
      <c r="H179" s="105">
        <v>8</v>
      </c>
      <c r="I179" s="105">
        <v>7</v>
      </c>
      <c r="J179" s="105">
        <v>15</v>
      </c>
      <c r="K179" s="105">
        <v>18</v>
      </c>
      <c r="L179" s="105"/>
      <c r="M179" s="105"/>
      <c r="N179" s="271"/>
      <c r="O179" s="55">
        <f>SUM(C179:N179)</f>
        <v>124</v>
      </c>
    </row>
    <row r="180" spans="1:15" ht="12.75">
      <c r="A180" s="144" t="s">
        <v>314</v>
      </c>
      <c r="B180" s="54">
        <v>2014</v>
      </c>
      <c r="C180" s="54">
        <v>21</v>
      </c>
      <c r="D180" s="54">
        <v>20</v>
      </c>
      <c r="E180" s="54">
        <v>12</v>
      </c>
      <c r="F180" s="54">
        <v>8</v>
      </c>
      <c r="G180" s="54">
        <v>12</v>
      </c>
      <c r="H180" s="54">
        <v>9</v>
      </c>
      <c r="I180" s="54">
        <v>12</v>
      </c>
      <c r="J180" s="54">
        <v>13</v>
      </c>
      <c r="K180" s="54">
        <v>17</v>
      </c>
      <c r="L180" s="54"/>
      <c r="M180" s="54"/>
      <c r="N180" s="269"/>
      <c r="O180" s="54">
        <f>SUM(C180:N180)</f>
        <v>124</v>
      </c>
    </row>
    <row r="181" spans="1:15" ht="12.75">
      <c r="A181" s="119"/>
      <c r="B181" s="202" t="s">
        <v>263</v>
      </c>
      <c r="C181" s="54">
        <f aca="true" t="shared" si="90" ref="C181:J181">C179-C180</f>
        <v>-6</v>
      </c>
      <c r="D181" s="54">
        <f t="shared" si="90"/>
        <v>0</v>
      </c>
      <c r="E181" s="54">
        <f t="shared" si="90"/>
        <v>0</v>
      </c>
      <c r="F181" s="54">
        <f t="shared" si="90"/>
        <v>6</v>
      </c>
      <c r="G181" s="54">
        <f t="shared" si="90"/>
        <v>3</v>
      </c>
      <c r="H181" s="54">
        <f t="shared" si="90"/>
        <v>-1</v>
      </c>
      <c r="I181" s="54">
        <f t="shared" si="90"/>
        <v>-5</v>
      </c>
      <c r="J181" s="54">
        <f t="shared" si="90"/>
        <v>2</v>
      </c>
      <c r="K181" s="54">
        <f>K179-K180</f>
        <v>1</v>
      </c>
      <c r="L181" s="54"/>
      <c r="M181" s="54"/>
      <c r="N181" s="269"/>
      <c r="O181" s="54">
        <f>O179-O180</f>
        <v>0</v>
      </c>
    </row>
    <row r="182" spans="1:15" ht="13.5" thickBot="1">
      <c r="A182" s="200"/>
      <c r="B182" s="201" t="s">
        <v>5</v>
      </c>
      <c r="C182" s="121">
        <f aca="true" t="shared" si="91" ref="C182:J182">C181/C180</f>
        <v>-0.2857142857142857</v>
      </c>
      <c r="D182" s="121">
        <f t="shared" si="91"/>
        <v>0</v>
      </c>
      <c r="E182" s="121">
        <f t="shared" si="91"/>
        <v>0</v>
      </c>
      <c r="F182" s="121">
        <f t="shared" si="91"/>
        <v>0.75</v>
      </c>
      <c r="G182" s="121">
        <f t="shared" si="91"/>
        <v>0.25</v>
      </c>
      <c r="H182" s="121">
        <f t="shared" si="91"/>
        <v>-0.1111111111111111</v>
      </c>
      <c r="I182" s="121">
        <f t="shared" si="91"/>
        <v>-0.4166666666666667</v>
      </c>
      <c r="J182" s="121">
        <f t="shared" si="91"/>
        <v>0.15384615384615385</v>
      </c>
      <c r="K182" s="121">
        <f>K181/K180</f>
        <v>0.058823529411764705</v>
      </c>
      <c r="L182" s="121"/>
      <c r="M182" s="121"/>
      <c r="N182" s="270"/>
      <c r="O182" s="121">
        <f>O181/O180</f>
        <v>0</v>
      </c>
    </row>
    <row r="183" spans="1:15" ht="12.75">
      <c r="A183" s="119"/>
      <c r="B183" s="55">
        <v>2015</v>
      </c>
      <c r="C183" s="105">
        <v>10</v>
      </c>
      <c r="D183" s="105">
        <v>9</v>
      </c>
      <c r="E183" s="105">
        <v>11</v>
      </c>
      <c r="F183" s="105">
        <v>5</v>
      </c>
      <c r="G183" s="105">
        <v>7</v>
      </c>
      <c r="H183" s="105">
        <v>7</v>
      </c>
      <c r="I183" s="105">
        <v>5</v>
      </c>
      <c r="J183" s="105">
        <v>16</v>
      </c>
      <c r="K183" s="105">
        <v>4</v>
      </c>
      <c r="L183" s="105"/>
      <c r="M183" s="105"/>
      <c r="N183" s="271"/>
      <c r="O183" s="55">
        <f>SUM(C183:N183)</f>
        <v>74</v>
      </c>
    </row>
    <row r="184" spans="1:15" ht="12.75">
      <c r="A184" s="144" t="s">
        <v>315</v>
      </c>
      <c r="B184" s="54">
        <v>2014</v>
      </c>
      <c r="C184" s="54">
        <v>12</v>
      </c>
      <c r="D184" s="54">
        <v>11</v>
      </c>
      <c r="E184" s="54">
        <v>9</v>
      </c>
      <c r="F184" s="54">
        <v>8</v>
      </c>
      <c r="G184" s="54">
        <v>9</v>
      </c>
      <c r="H184" s="54">
        <v>18</v>
      </c>
      <c r="I184" s="54">
        <v>10</v>
      </c>
      <c r="J184" s="54">
        <v>11</v>
      </c>
      <c r="K184" s="54">
        <v>10</v>
      </c>
      <c r="L184" s="54"/>
      <c r="M184" s="54"/>
      <c r="N184" s="269"/>
      <c r="O184" s="54">
        <f>SUM(C184:N184)</f>
        <v>98</v>
      </c>
    </row>
    <row r="185" spans="1:15" ht="12.75">
      <c r="A185" s="144" t="s">
        <v>316</v>
      </c>
      <c r="B185" s="202" t="s">
        <v>263</v>
      </c>
      <c r="C185" s="54">
        <f aca="true" t="shared" si="92" ref="C185:J185">C183-C184</f>
        <v>-2</v>
      </c>
      <c r="D185" s="54">
        <f t="shared" si="92"/>
        <v>-2</v>
      </c>
      <c r="E185" s="54">
        <f t="shared" si="92"/>
        <v>2</v>
      </c>
      <c r="F185" s="54">
        <f t="shared" si="92"/>
        <v>-3</v>
      </c>
      <c r="G185" s="54">
        <f t="shared" si="92"/>
        <v>-2</v>
      </c>
      <c r="H185" s="54">
        <f t="shared" si="92"/>
        <v>-11</v>
      </c>
      <c r="I185" s="54">
        <f t="shared" si="92"/>
        <v>-5</v>
      </c>
      <c r="J185" s="54">
        <f t="shared" si="92"/>
        <v>5</v>
      </c>
      <c r="K185" s="54">
        <f>K183-K184</f>
        <v>-6</v>
      </c>
      <c r="L185" s="54"/>
      <c r="M185" s="54"/>
      <c r="N185" s="269"/>
      <c r="O185" s="54">
        <f>O183-O184</f>
        <v>-24</v>
      </c>
    </row>
    <row r="186" spans="1:15" ht="13.5" thickBot="1">
      <c r="A186" s="200" t="s">
        <v>0</v>
      </c>
      <c r="B186" s="201" t="s">
        <v>5</v>
      </c>
      <c r="C186" s="121">
        <f aca="true" t="shared" si="93" ref="C186:J186">C185/C184</f>
        <v>-0.16666666666666666</v>
      </c>
      <c r="D186" s="121">
        <f t="shared" si="93"/>
        <v>-0.18181818181818182</v>
      </c>
      <c r="E186" s="121">
        <f t="shared" si="93"/>
        <v>0.2222222222222222</v>
      </c>
      <c r="F186" s="121">
        <f t="shared" si="93"/>
        <v>-0.375</v>
      </c>
      <c r="G186" s="121">
        <f t="shared" si="93"/>
        <v>-0.2222222222222222</v>
      </c>
      <c r="H186" s="121">
        <f t="shared" si="93"/>
        <v>-0.6111111111111112</v>
      </c>
      <c r="I186" s="121">
        <f t="shared" si="93"/>
        <v>-0.5</v>
      </c>
      <c r="J186" s="121">
        <f t="shared" si="93"/>
        <v>0.45454545454545453</v>
      </c>
      <c r="K186" s="121">
        <f>K185/K184</f>
        <v>-0.6</v>
      </c>
      <c r="L186" s="121"/>
      <c r="M186" s="121"/>
      <c r="N186" s="270"/>
      <c r="O186" s="121">
        <f>O185/O184</f>
        <v>-0.24489795918367346</v>
      </c>
    </row>
    <row r="187" spans="1:15" ht="12.75">
      <c r="A187" s="119"/>
      <c r="B187" s="55">
        <v>2015</v>
      </c>
      <c r="C187" s="105">
        <v>63</v>
      </c>
      <c r="D187" s="105">
        <v>61</v>
      </c>
      <c r="E187" s="105">
        <v>42</v>
      </c>
      <c r="F187" s="105">
        <v>35</v>
      </c>
      <c r="G187" s="105">
        <v>31</v>
      </c>
      <c r="H187" s="105">
        <v>35</v>
      </c>
      <c r="I187" s="105">
        <v>42</v>
      </c>
      <c r="J187" s="105">
        <v>33</v>
      </c>
      <c r="K187" s="105">
        <v>29</v>
      </c>
      <c r="L187" s="105"/>
      <c r="M187" s="105"/>
      <c r="N187" s="271"/>
      <c r="O187" s="55">
        <f>SUM(C187:N187)</f>
        <v>371</v>
      </c>
    </row>
    <row r="188" spans="1:15" ht="12.75">
      <c r="A188" s="144" t="s">
        <v>317</v>
      </c>
      <c r="B188" s="54">
        <v>2014</v>
      </c>
      <c r="C188" s="54">
        <v>78</v>
      </c>
      <c r="D188" s="54">
        <v>51</v>
      </c>
      <c r="E188" s="54">
        <v>67</v>
      </c>
      <c r="F188" s="54">
        <v>37</v>
      </c>
      <c r="G188" s="54">
        <v>45</v>
      </c>
      <c r="H188" s="54">
        <v>43</v>
      </c>
      <c r="I188" s="54">
        <v>53</v>
      </c>
      <c r="J188" s="54">
        <v>54</v>
      </c>
      <c r="K188" s="54">
        <v>46</v>
      </c>
      <c r="L188" s="54"/>
      <c r="M188" s="54"/>
      <c r="N188" s="269"/>
      <c r="O188" s="54">
        <f>SUM(C188:N188)</f>
        <v>474</v>
      </c>
    </row>
    <row r="189" spans="1:15" ht="12.75">
      <c r="A189" s="119"/>
      <c r="B189" s="202" t="s">
        <v>263</v>
      </c>
      <c r="C189" s="54">
        <f aca="true" t="shared" si="94" ref="C189:J189">C187-C188</f>
        <v>-15</v>
      </c>
      <c r="D189" s="54">
        <f t="shared" si="94"/>
        <v>10</v>
      </c>
      <c r="E189" s="54">
        <f t="shared" si="94"/>
        <v>-25</v>
      </c>
      <c r="F189" s="54">
        <f t="shared" si="94"/>
        <v>-2</v>
      </c>
      <c r="G189" s="54">
        <f t="shared" si="94"/>
        <v>-14</v>
      </c>
      <c r="H189" s="54">
        <f t="shared" si="94"/>
        <v>-8</v>
      </c>
      <c r="I189" s="54">
        <f t="shared" si="94"/>
        <v>-11</v>
      </c>
      <c r="J189" s="54">
        <f t="shared" si="94"/>
        <v>-21</v>
      </c>
      <c r="K189" s="54">
        <f>K187-K188</f>
        <v>-17</v>
      </c>
      <c r="L189" s="54"/>
      <c r="M189" s="54"/>
      <c r="N189" s="269"/>
      <c r="O189" s="54">
        <f>O187-O188</f>
        <v>-103</v>
      </c>
    </row>
    <row r="190" spans="1:15" ht="13.5" thickBot="1">
      <c r="A190" s="200"/>
      <c r="B190" s="201" t="s">
        <v>5</v>
      </c>
      <c r="C190" s="121">
        <f aca="true" t="shared" si="95" ref="C190:J190">C189/C188</f>
        <v>-0.19230769230769232</v>
      </c>
      <c r="D190" s="121">
        <f t="shared" si="95"/>
        <v>0.19607843137254902</v>
      </c>
      <c r="E190" s="121">
        <f t="shared" si="95"/>
        <v>-0.373134328358209</v>
      </c>
      <c r="F190" s="121">
        <f t="shared" si="95"/>
        <v>-0.05405405405405406</v>
      </c>
      <c r="G190" s="121">
        <f t="shared" si="95"/>
        <v>-0.3111111111111111</v>
      </c>
      <c r="H190" s="121">
        <f t="shared" si="95"/>
        <v>-0.18604651162790697</v>
      </c>
      <c r="I190" s="121">
        <f t="shared" si="95"/>
        <v>-0.20754716981132076</v>
      </c>
      <c r="J190" s="121">
        <f t="shared" si="95"/>
        <v>-0.3888888888888889</v>
      </c>
      <c r="K190" s="121">
        <f>K189/K188</f>
        <v>-0.3695652173913043</v>
      </c>
      <c r="L190" s="121"/>
      <c r="M190" s="121"/>
      <c r="N190" s="270"/>
      <c r="O190" s="121">
        <f>O189/O188</f>
        <v>-0.21729957805907174</v>
      </c>
    </row>
    <row r="191" spans="1:15" ht="12.75">
      <c r="A191" s="119"/>
      <c r="B191" s="55">
        <v>2015</v>
      </c>
      <c r="C191" s="105">
        <v>93</v>
      </c>
      <c r="D191" s="105">
        <v>64</v>
      </c>
      <c r="E191" s="105">
        <v>65</v>
      </c>
      <c r="F191" s="105">
        <v>63</v>
      </c>
      <c r="G191" s="105">
        <v>48</v>
      </c>
      <c r="H191" s="105">
        <v>59</v>
      </c>
      <c r="I191" s="105">
        <v>57</v>
      </c>
      <c r="J191" s="105">
        <v>64</v>
      </c>
      <c r="K191" s="105">
        <v>66</v>
      </c>
      <c r="L191" s="105"/>
      <c r="M191" s="105"/>
      <c r="N191" s="271"/>
      <c r="O191" s="55">
        <f>SUM(C191:N191)</f>
        <v>579</v>
      </c>
    </row>
    <row r="192" spans="1:15" ht="12.75">
      <c r="A192" s="144" t="s">
        <v>318</v>
      </c>
      <c r="B192" s="54">
        <v>2014</v>
      </c>
      <c r="C192" s="54">
        <v>79</v>
      </c>
      <c r="D192" s="54">
        <v>60</v>
      </c>
      <c r="E192" s="54">
        <v>67</v>
      </c>
      <c r="F192" s="54">
        <v>58</v>
      </c>
      <c r="G192" s="54">
        <v>68</v>
      </c>
      <c r="H192" s="54">
        <v>70</v>
      </c>
      <c r="I192" s="54">
        <v>56</v>
      </c>
      <c r="J192" s="54">
        <v>57</v>
      </c>
      <c r="K192" s="54">
        <v>68</v>
      </c>
      <c r="L192" s="54"/>
      <c r="M192" s="54"/>
      <c r="N192" s="269"/>
      <c r="O192" s="54">
        <f>SUM(C192:N192)</f>
        <v>583</v>
      </c>
    </row>
    <row r="193" spans="1:15" ht="12.75">
      <c r="A193" s="144" t="s">
        <v>319</v>
      </c>
      <c r="B193" s="202" t="s">
        <v>263</v>
      </c>
      <c r="C193" s="54">
        <f aca="true" t="shared" si="96" ref="C193:J193">C191-C192</f>
        <v>14</v>
      </c>
      <c r="D193" s="54">
        <f t="shared" si="96"/>
        <v>4</v>
      </c>
      <c r="E193" s="54">
        <f t="shared" si="96"/>
        <v>-2</v>
      </c>
      <c r="F193" s="54">
        <f t="shared" si="96"/>
        <v>5</v>
      </c>
      <c r="G193" s="54">
        <f t="shared" si="96"/>
        <v>-20</v>
      </c>
      <c r="H193" s="54">
        <f t="shared" si="96"/>
        <v>-11</v>
      </c>
      <c r="I193" s="54">
        <f t="shared" si="96"/>
        <v>1</v>
      </c>
      <c r="J193" s="54">
        <f t="shared" si="96"/>
        <v>7</v>
      </c>
      <c r="K193" s="54">
        <f>K191-K192</f>
        <v>-2</v>
      </c>
      <c r="L193" s="54"/>
      <c r="M193" s="54"/>
      <c r="N193" s="269"/>
      <c r="O193" s="54">
        <f>O191-O192</f>
        <v>-4</v>
      </c>
    </row>
    <row r="194" spans="1:15" ht="13.5" thickBot="1">
      <c r="A194" s="200"/>
      <c r="B194" s="201" t="s">
        <v>5</v>
      </c>
      <c r="C194" s="121">
        <f aca="true" t="shared" si="97" ref="C194:J194">C193/C192</f>
        <v>0.17721518987341772</v>
      </c>
      <c r="D194" s="121">
        <f t="shared" si="97"/>
        <v>0.06666666666666667</v>
      </c>
      <c r="E194" s="121">
        <f t="shared" si="97"/>
        <v>-0.029850746268656716</v>
      </c>
      <c r="F194" s="121">
        <f t="shared" si="97"/>
        <v>0.08620689655172414</v>
      </c>
      <c r="G194" s="121">
        <f t="shared" si="97"/>
        <v>-0.29411764705882354</v>
      </c>
      <c r="H194" s="121">
        <f t="shared" si="97"/>
        <v>-0.15714285714285714</v>
      </c>
      <c r="I194" s="121">
        <f t="shared" si="97"/>
        <v>0.017857142857142856</v>
      </c>
      <c r="J194" s="121">
        <f t="shared" si="97"/>
        <v>0.12280701754385964</v>
      </c>
      <c r="K194" s="121">
        <f>K193/K192</f>
        <v>-0.029411764705882353</v>
      </c>
      <c r="L194" s="121"/>
      <c r="M194" s="121"/>
      <c r="N194" s="270"/>
      <c r="O194" s="121">
        <f>O193/O192</f>
        <v>-0.00686106346483705</v>
      </c>
    </row>
    <row r="195" spans="1:15" ht="12.75">
      <c r="A195" s="119"/>
      <c r="B195" s="55">
        <v>2015</v>
      </c>
      <c r="C195" s="105">
        <v>11</v>
      </c>
      <c r="D195" s="105">
        <v>3</v>
      </c>
      <c r="E195" s="105">
        <v>6</v>
      </c>
      <c r="F195" s="105">
        <v>7</v>
      </c>
      <c r="G195" s="105">
        <v>4</v>
      </c>
      <c r="H195" s="105">
        <v>9</v>
      </c>
      <c r="I195" s="105">
        <v>4</v>
      </c>
      <c r="J195" s="105">
        <v>8</v>
      </c>
      <c r="K195" s="105">
        <v>3</v>
      </c>
      <c r="L195" s="105"/>
      <c r="M195" s="105"/>
      <c r="N195" s="271"/>
      <c r="O195" s="55">
        <f>SUM(C195:N195)</f>
        <v>55</v>
      </c>
    </row>
    <row r="196" spans="1:15" ht="12.75">
      <c r="A196" s="144" t="s">
        <v>320</v>
      </c>
      <c r="B196" s="54">
        <v>2014</v>
      </c>
      <c r="C196" s="54">
        <v>8</v>
      </c>
      <c r="D196" s="54">
        <v>11</v>
      </c>
      <c r="E196" s="54">
        <v>7</v>
      </c>
      <c r="F196" s="54">
        <v>2</v>
      </c>
      <c r="G196" s="54">
        <v>6</v>
      </c>
      <c r="H196" s="54">
        <v>8</v>
      </c>
      <c r="I196" s="54">
        <v>11</v>
      </c>
      <c r="J196" s="54">
        <v>9</v>
      </c>
      <c r="K196" s="54">
        <v>4</v>
      </c>
      <c r="L196" s="54"/>
      <c r="M196" s="54"/>
      <c r="N196" s="269"/>
      <c r="O196" s="54">
        <f>SUM(C196:N196)</f>
        <v>66</v>
      </c>
    </row>
    <row r="197" spans="1:15" ht="12.75">
      <c r="A197" s="144" t="s">
        <v>321</v>
      </c>
      <c r="B197" s="202" t="s">
        <v>263</v>
      </c>
      <c r="C197" s="54">
        <f aca="true" t="shared" si="98" ref="C197:J197">C195-C196</f>
        <v>3</v>
      </c>
      <c r="D197" s="54">
        <f t="shared" si="98"/>
        <v>-8</v>
      </c>
      <c r="E197" s="54">
        <f t="shared" si="98"/>
        <v>-1</v>
      </c>
      <c r="F197" s="54">
        <f t="shared" si="98"/>
        <v>5</v>
      </c>
      <c r="G197" s="54">
        <f t="shared" si="98"/>
        <v>-2</v>
      </c>
      <c r="H197" s="54">
        <f t="shared" si="98"/>
        <v>1</v>
      </c>
      <c r="I197" s="54">
        <f t="shared" si="98"/>
        <v>-7</v>
      </c>
      <c r="J197" s="54">
        <f t="shared" si="98"/>
        <v>-1</v>
      </c>
      <c r="K197" s="54">
        <f>K195-K196</f>
        <v>-1</v>
      </c>
      <c r="L197" s="54"/>
      <c r="M197" s="54"/>
      <c r="N197" s="269"/>
      <c r="O197" s="54">
        <f>O195-O196</f>
        <v>-11</v>
      </c>
    </row>
    <row r="198" spans="1:15" ht="13.5" thickBot="1">
      <c r="A198" s="200"/>
      <c r="B198" s="201" t="s">
        <v>5</v>
      </c>
      <c r="C198" s="121">
        <f aca="true" t="shared" si="99" ref="C198:J198">C197/C196</f>
        <v>0.375</v>
      </c>
      <c r="D198" s="121">
        <f t="shared" si="99"/>
        <v>-0.7272727272727273</v>
      </c>
      <c r="E198" s="121">
        <f t="shared" si="99"/>
        <v>-0.14285714285714285</v>
      </c>
      <c r="F198" s="121">
        <f t="shared" si="99"/>
        <v>2.5</v>
      </c>
      <c r="G198" s="121">
        <f t="shared" si="99"/>
        <v>-0.3333333333333333</v>
      </c>
      <c r="H198" s="121">
        <f t="shared" si="99"/>
        <v>0.125</v>
      </c>
      <c r="I198" s="121">
        <f t="shared" si="99"/>
        <v>-0.6363636363636364</v>
      </c>
      <c r="J198" s="121">
        <f t="shared" si="99"/>
        <v>-0.1111111111111111</v>
      </c>
      <c r="K198" s="121">
        <f>K197/K196</f>
        <v>-0.25</v>
      </c>
      <c r="L198" s="121"/>
      <c r="M198" s="121"/>
      <c r="N198" s="270"/>
      <c r="O198" s="121">
        <f>O197/O196</f>
        <v>-0.16666666666666666</v>
      </c>
    </row>
    <row r="201" ht="13.5" thickBot="1">
      <c r="A201" s="205" t="s">
        <v>286</v>
      </c>
    </row>
    <row r="202" spans="1:15" ht="13.5" thickBot="1">
      <c r="A202" t="s">
        <v>0</v>
      </c>
      <c r="B202" s="145" t="s">
        <v>257</v>
      </c>
      <c r="C202" s="145" t="s">
        <v>297</v>
      </c>
      <c r="D202" s="145" t="s">
        <v>298</v>
      </c>
      <c r="E202" s="145" t="s">
        <v>299</v>
      </c>
      <c r="F202" s="145" t="s">
        <v>300</v>
      </c>
      <c r="G202" s="145" t="s">
        <v>301</v>
      </c>
      <c r="H202" s="145" t="s">
        <v>302</v>
      </c>
      <c r="I202" s="145" t="s">
        <v>303</v>
      </c>
      <c r="J202" s="145" t="s">
        <v>304</v>
      </c>
      <c r="K202" s="145" t="s">
        <v>305</v>
      </c>
      <c r="L202" s="145" t="s">
        <v>306</v>
      </c>
      <c r="M202" s="145" t="s">
        <v>307</v>
      </c>
      <c r="N202" s="145" t="s">
        <v>308</v>
      </c>
      <c r="O202" s="145" t="s">
        <v>40</v>
      </c>
    </row>
    <row r="203" spans="1:15" ht="12.75">
      <c r="A203" s="116"/>
      <c r="B203" s="55">
        <v>2015</v>
      </c>
      <c r="C203" s="55">
        <f aca="true" t="shared" si="100" ref="C203:H204">SUM(C207+C211+C215+C219+C223+C227+C231+C235)</f>
        <v>239</v>
      </c>
      <c r="D203" s="55">
        <f t="shared" si="100"/>
        <v>185</v>
      </c>
      <c r="E203" s="55">
        <f t="shared" si="100"/>
        <v>187</v>
      </c>
      <c r="F203" s="55">
        <f t="shared" si="100"/>
        <v>228</v>
      </c>
      <c r="G203" s="55">
        <f t="shared" si="100"/>
        <v>213</v>
      </c>
      <c r="H203" s="55">
        <f t="shared" si="100"/>
        <v>172</v>
      </c>
      <c r="I203" s="55">
        <f>SUM(I207+I211+I215+I219+I223+I227+I231+I235)</f>
        <v>201</v>
      </c>
      <c r="J203" s="55">
        <f>SUM(J207+J211+J219+J223+J227+J231+J235)</f>
        <v>166</v>
      </c>
      <c r="K203" s="55">
        <f>SUM(K207+K211+K219+K223+K227+K231+K235)</f>
        <v>178</v>
      </c>
      <c r="L203" s="55"/>
      <c r="M203" s="55"/>
      <c r="N203" s="55"/>
      <c r="O203" s="272">
        <f>SUM(O207+O211+O219+O223+O227+O231+O235)</f>
        <v>1769</v>
      </c>
    </row>
    <row r="204" spans="1:15" ht="12.75">
      <c r="A204" s="144" t="s">
        <v>40</v>
      </c>
      <c r="B204" s="54">
        <v>2014</v>
      </c>
      <c r="C204" s="54">
        <f t="shared" si="100"/>
        <v>371</v>
      </c>
      <c r="D204" s="54">
        <f t="shared" si="100"/>
        <v>238</v>
      </c>
      <c r="E204" s="54">
        <f t="shared" si="100"/>
        <v>252</v>
      </c>
      <c r="F204" s="54">
        <f t="shared" si="100"/>
        <v>237</v>
      </c>
      <c r="G204" s="54">
        <f t="shared" si="100"/>
        <v>287</v>
      </c>
      <c r="H204" s="54">
        <f t="shared" si="100"/>
        <v>223</v>
      </c>
      <c r="I204" s="54">
        <f>SUM(I208+I212+I216+I220+I224+I228+I232+I236)</f>
        <v>228</v>
      </c>
      <c r="J204" s="54">
        <f>SUM(J208+J212+J216+J220+J224+J228+J232+J236)</f>
        <v>270</v>
      </c>
      <c r="K204" s="54">
        <f>SUM(K208+K212+K216+K220+K224+K228+K232+K236)</f>
        <v>224</v>
      </c>
      <c r="L204" s="54"/>
      <c r="M204" s="54"/>
      <c r="N204" s="54"/>
      <c r="O204" s="54">
        <f>SUM(C204:N204)</f>
        <v>2330</v>
      </c>
    </row>
    <row r="205" spans="1:15" ht="12.75">
      <c r="A205" s="144" t="s">
        <v>309</v>
      </c>
      <c r="B205" s="199" t="s">
        <v>263</v>
      </c>
      <c r="C205" s="54">
        <f aca="true" t="shared" si="101" ref="C205:I205">C203-C204</f>
        <v>-132</v>
      </c>
      <c r="D205" s="54">
        <f t="shared" si="101"/>
        <v>-53</v>
      </c>
      <c r="E205" s="54">
        <f t="shared" si="101"/>
        <v>-65</v>
      </c>
      <c r="F205" s="54">
        <f t="shared" si="101"/>
        <v>-9</v>
      </c>
      <c r="G205" s="54">
        <f t="shared" si="101"/>
        <v>-74</v>
      </c>
      <c r="H205" s="54">
        <f t="shared" si="101"/>
        <v>-51</v>
      </c>
      <c r="I205" s="54">
        <f t="shared" si="101"/>
        <v>-27</v>
      </c>
      <c r="J205" s="54">
        <f>J203-J204</f>
        <v>-104</v>
      </c>
      <c r="K205" s="54">
        <f>K203-K204</f>
        <v>-46</v>
      </c>
      <c r="L205" s="54"/>
      <c r="M205" s="54"/>
      <c r="N205" s="54"/>
      <c r="O205" s="54">
        <f>O203-O204</f>
        <v>-561</v>
      </c>
    </row>
    <row r="206" spans="1:15" ht="13.5" thickBot="1">
      <c r="A206" s="200"/>
      <c r="B206" s="201" t="s">
        <v>5</v>
      </c>
      <c r="C206" s="121">
        <f aca="true" t="shared" si="102" ref="C206:J206">C205/C204</f>
        <v>-0.3557951482479784</v>
      </c>
      <c r="D206" s="121">
        <f t="shared" si="102"/>
        <v>-0.22268907563025211</v>
      </c>
      <c r="E206" s="121">
        <f t="shared" si="102"/>
        <v>-0.25793650793650796</v>
      </c>
      <c r="F206" s="121">
        <f t="shared" si="102"/>
        <v>-0.0379746835443038</v>
      </c>
      <c r="G206" s="121">
        <f t="shared" si="102"/>
        <v>-0.2578397212543554</v>
      </c>
      <c r="H206" s="121">
        <f t="shared" si="102"/>
        <v>-0.22869955156950672</v>
      </c>
      <c r="I206" s="121">
        <f t="shared" si="102"/>
        <v>-0.11842105263157894</v>
      </c>
      <c r="J206" s="121">
        <f t="shared" si="102"/>
        <v>-0.3851851851851852</v>
      </c>
      <c r="K206" s="121">
        <f>K205/K204</f>
        <v>-0.20535714285714285</v>
      </c>
      <c r="L206" s="121"/>
      <c r="M206" s="121"/>
      <c r="N206" s="121"/>
      <c r="O206" s="121">
        <f>O205/O204</f>
        <v>-0.2407725321888412</v>
      </c>
    </row>
    <row r="207" spans="1:15" ht="12.75">
      <c r="A207" s="119"/>
      <c r="B207" s="55">
        <v>2015</v>
      </c>
      <c r="C207" s="55">
        <v>2</v>
      </c>
      <c r="D207" s="55">
        <v>0</v>
      </c>
      <c r="E207" s="55">
        <v>3</v>
      </c>
      <c r="F207" s="55">
        <v>1</v>
      </c>
      <c r="G207" s="55">
        <v>1</v>
      </c>
      <c r="H207" s="55">
        <v>0</v>
      </c>
      <c r="I207" s="55">
        <v>4</v>
      </c>
      <c r="J207" s="55">
        <v>1</v>
      </c>
      <c r="K207" s="55">
        <v>1</v>
      </c>
      <c r="L207" s="55"/>
      <c r="M207" s="55"/>
      <c r="N207" s="55"/>
      <c r="O207" s="55">
        <f>SUM(C207:N207)</f>
        <v>13</v>
      </c>
    </row>
    <row r="208" spans="1:15" ht="12.75">
      <c r="A208" s="144" t="s">
        <v>310</v>
      </c>
      <c r="B208" s="54">
        <v>2014</v>
      </c>
      <c r="C208" s="54">
        <v>2</v>
      </c>
      <c r="D208" s="54">
        <v>1</v>
      </c>
      <c r="E208" s="54">
        <v>1</v>
      </c>
      <c r="F208" s="54">
        <v>0</v>
      </c>
      <c r="G208" s="54">
        <v>0</v>
      </c>
      <c r="H208" s="54">
        <v>1</v>
      </c>
      <c r="I208" s="54">
        <v>0</v>
      </c>
      <c r="J208" s="54">
        <v>4</v>
      </c>
      <c r="K208" s="54">
        <v>2</v>
      </c>
      <c r="L208" s="54"/>
      <c r="M208" s="54"/>
      <c r="N208" s="54"/>
      <c r="O208" s="54">
        <f>SUM(C208:N208)</f>
        <v>11</v>
      </c>
    </row>
    <row r="209" spans="1:15" ht="12.75">
      <c r="A209" s="144" t="s">
        <v>311</v>
      </c>
      <c r="B209" s="202" t="s">
        <v>263</v>
      </c>
      <c r="C209" s="54">
        <f aca="true" t="shared" si="103" ref="C209:I209">C207-C208</f>
        <v>0</v>
      </c>
      <c r="D209" s="54">
        <f t="shared" si="103"/>
        <v>-1</v>
      </c>
      <c r="E209" s="54">
        <f t="shared" si="103"/>
        <v>2</v>
      </c>
      <c r="F209" s="54">
        <f t="shared" si="103"/>
        <v>1</v>
      </c>
      <c r="G209" s="54">
        <f t="shared" si="103"/>
        <v>1</v>
      </c>
      <c r="H209" s="54">
        <f t="shared" si="103"/>
        <v>-1</v>
      </c>
      <c r="I209" s="54">
        <f t="shared" si="103"/>
        <v>4</v>
      </c>
      <c r="J209" s="54">
        <f>J207-J208</f>
        <v>-3</v>
      </c>
      <c r="K209" s="54">
        <f>K207-K208</f>
        <v>-1</v>
      </c>
      <c r="L209" s="54"/>
      <c r="M209" s="54"/>
      <c r="N209" s="54"/>
      <c r="O209" s="54">
        <f>O207-O208</f>
        <v>2</v>
      </c>
    </row>
    <row r="210" spans="1:15" ht="13.5" thickBot="1">
      <c r="A210" s="200"/>
      <c r="B210" s="201" t="s">
        <v>5</v>
      </c>
      <c r="C210" s="121">
        <f aca="true" t="shared" si="104" ref="C210:H210">C209/C208</f>
        <v>0</v>
      </c>
      <c r="D210" s="121">
        <f t="shared" si="104"/>
        <v>-1</v>
      </c>
      <c r="E210" s="121">
        <f t="shared" si="104"/>
        <v>2</v>
      </c>
      <c r="F210" s="121">
        <v>0</v>
      </c>
      <c r="G210" s="121">
        <v>0</v>
      </c>
      <c r="H210" s="121">
        <f t="shared" si="104"/>
        <v>-1</v>
      </c>
      <c r="I210" s="121">
        <v>0</v>
      </c>
      <c r="J210" s="121">
        <f>J209/J208</f>
        <v>-0.75</v>
      </c>
      <c r="K210" s="121">
        <f>K209/K208</f>
        <v>-0.5</v>
      </c>
      <c r="L210" s="121"/>
      <c r="M210" s="121"/>
      <c r="N210" s="121"/>
      <c r="O210" s="121">
        <f>O209/O208</f>
        <v>0.18181818181818182</v>
      </c>
    </row>
    <row r="211" spans="1:15" ht="12.75">
      <c r="A211" s="119"/>
      <c r="B211" s="55">
        <v>2015</v>
      </c>
      <c r="C211" s="105">
        <v>0</v>
      </c>
      <c r="D211" s="105">
        <v>2</v>
      </c>
      <c r="E211" s="105"/>
      <c r="F211" s="105">
        <v>1</v>
      </c>
      <c r="G211" s="105">
        <v>0</v>
      </c>
      <c r="H211" s="105">
        <v>2</v>
      </c>
      <c r="I211" s="105">
        <v>1</v>
      </c>
      <c r="J211" s="105">
        <v>5</v>
      </c>
      <c r="K211" s="105">
        <v>0</v>
      </c>
      <c r="L211" s="105"/>
      <c r="M211" s="105"/>
      <c r="N211" s="105"/>
      <c r="O211" s="55">
        <f>SUM(C211:N211)</f>
        <v>11</v>
      </c>
    </row>
    <row r="212" spans="1:15" ht="12.75">
      <c r="A212" s="203" t="s">
        <v>312</v>
      </c>
      <c r="B212" s="54">
        <v>2014</v>
      </c>
      <c r="C212" s="54">
        <v>0</v>
      </c>
      <c r="D212" s="54">
        <v>0</v>
      </c>
      <c r="E212" s="54">
        <v>0</v>
      </c>
      <c r="F212" s="54">
        <v>0</v>
      </c>
      <c r="G212" s="54">
        <v>0</v>
      </c>
      <c r="H212" s="54">
        <v>0</v>
      </c>
      <c r="I212" s="54">
        <v>1</v>
      </c>
      <c r="J212" s="54">
        <v>0</v>
      </c>
      <c r="K212" s="54">
        <v>0</v>
      </c>
      <c r="L212" s="54"/>
      <c r="M212" s="54"/>
      <c r="N212" s="54"/>
      <c r="O212" s="54">
        <f>SUM(C212:N212)</f>
        <v>1</v>
      </c>
    </row>
    <row r="213" spans="1:15" ht="12.75">
      <c r="A213" s="144" t="s">
        <v>313</v>
      </c>
      <c r="B213" s="202" t="s">
        <v>263</v>
      </c>
      <c r="C213" s="54">
        <f aca="true" t="shared" si="105" ref="C213:J213">C211-C212</f>
        <v>0</v>
      </c>
      <c r="D213" s="54">
        <f t="shared" si="105"/>
        <v>2</v>
      </c>
      <c r="E213" s="54">
        <f t="shared" si="105"/>
        <v>0</v>
      </c>
      <c r="F213" s="54">
        <f t="shared" si="105"/>
        <v>1</v>
      </c>
      <c r="G213" s="54">
        <f t="shared" si="105"/>
        <v>0</v>
      </c>
      <c r="H213" s="54">
        <f t="shared" si="105"/>
        <v>2</v>
      </c>
      <c r="I213" s="54">
        <f t="shared" si="105"/>
        <v>0</v>
      </c>
      <c r="J213" s="54">
        <f t="shared" si="105"/>
        <v>5</v>
      </c>
      <c r="K213" s="54">
        <f>K211-K212</f>
        <v>0</v>
      </c>
      <c r="L213" s="54"/>
      <c r="M213" s="54"/>
      <c r="N213" s="54"/>
      <c r="O213" s="54">
        <f>O211-O212</f>
        <v>10</v>
      </c>
    </row>
    <row r="214" spans="1:15" ht="13.5" thickBot="1">
      <c r="A214" s="200"/>
      <c r="B214" s="201" t="s">
        <v>5</v>
      </c>
      <c r="C214" s="121">
        <v>0</v>
      </c>
      <c r="D214" s="121">
        <v>0</v>
      </c>
      <c r="E214" s="121">
        <v>0</v>
      </c>
      <c r="F214" s="121">
        <v>0</v>
      </c>
      <c r="G214" s="121">
        <v>0</v>
      </c>
      <c r="H214" s="121">
        <v>0</v>
      </c>
      <c r="I214" s="121">
        <f>I213/I212</f>
        <v>0</v>
      </c>
      <c r="J214" s="121">
        <v>0</v>
      </c>
      <c r="K214" s="121">
        <v>0</v>
      </c>
      <c r="L214" s="121"/>
      <c r="M214" s="121"/>
      <c r="N214" s="121"/>
      <c r="O214" s="121">
        <f>O213/O212</f>
        <v>10</v>
      </c>
    </row>
    <row r="215" spans="1:15" ht="12.75">
      <c r="A215" s="273"/>
      <c r="B215" s="55">
        <v>2015</v>
      </c>
      <c r="C215" s="105">
        <v>0</v>
      </c>
      <c r="D215" s="105">
        <v>0</v>
      </c>
      <c r="E215" s="105">
        <v>0</v>
      </c>
      <c r="F215" s="105">
        <v>0</v>
      </c>
      <c r="G215" s="105">
        <v>0</v>
      </c>
      <c r="H215" s="105">
        <v>0</v>
      </c>
      <c r="I215" s="105">
        <v>0</v>
      </c>
      <c r="J215" s="105">
        <v>0</v>
      </c>
      <c r="K215" s="105">
        <v>0</v>
      </c>
      <c r="L215" s="105"/>
      <c r="M215" s="105"/>
      <c r="N215" s="105"/>
      <c r="O215" s="55">
        <f>SUM(C215:N215)</f>
        <v>0</v>
      </c>
    </row>
    <row r="216" spans="1:15" ht="12.75">
      <c r="A216" s="203" t="s">
        <v>331</v>
      </c>
      <c r="B216" s="54">
        <v>2014</v>
      </c>
      <c r="C216" s="54">
        <v>0</v>
      </c>
      <c r="D216" s="54">
        <v>0</v>
      </c>
      <c r="E216" s="54">
        <v>0</v>
      </c>
      <c r="F216" s="54">
        <v>0</v>
      </c>
      <c r="G216" s="54">
        <v>0</v>
      </c>
      <c r="H216" s="54">
        <v>0</v>
      </c>
      <c r="I216" s="54">
        <v>0</v>
      </c>
      <c r="J216" s="54">
        <v>0</v>
      </c>
      <c r="K216" s="54">
        <v>0</v>
      </c>
      <c r="L216" s="54"/>
      <c r="M216" s="54"/>
      <c r="N216" s="54"/>
      <c r="O216" s="54">
        <f>SUM(C216:N216)</f>
        <v>0</v>
      </c>
    </row>
    <row r="217" spans="1:15" ht="12.75">
      <c r="A217" s="203" t="s">
        <v>332</v>
      </c>
      <c r="B217" s="202" t="s">
        <v>263</v>
      </c>
      <c r="C217" s="54">
        <f aca="true" t="shared" si="106" ref="C217:J217">C215-C216</f>
        <v>0</v>
      </c>
      <c r="D217" s="54">
        <f t="shared" si="106"/>
        <v>0</v>
      </c>
      <c r="E217" s="54">
        <f t="shared" si="106"/>
        <v>0</v>
      </c>
      <c r="F217" s="54">
        <f t="shared" si="106"/>
        <v>0</v>
      </c>
      <c r="G217" s="54">
        <f t="shared" si="106"/>
        <v>0</v>
      </c>
      <c r="H217" s="54">
        <f t="shared" si="106"/>
        <v>0</v>
      </c>
      <c r="I217" s="54">
        <f t="shared" si="106"/>
        <v>0</v>
      </c>
      <c r="J217" s="54">
        <f t="shared" si="106"/>
        <v>0</v>
      </c>
      <c r="K217" s="54">
        <f>K215-K216</f>
        <v>0</v>
      </c>
      <c r="L217" s="54"/>
      <c r="M217" s="54"/>
      <c r="N217" s="54"/>
      <c r="O217" s="54">
        <f>O215-O216</f>
        <v>0</v>
      </c>
    </row>
    <row r="218" spans="1:15" ht="13.5" thickBot="1">
      <c r="A218" s="200"/>
      <c r="B218" s="201" t="s">
        <v>5</v>
      </c>
      <c r="C218" s="121">
        <v>0</v>
      </c>
      <c r="D218" s="121">
        <v>0</v>
      </c>
      <c r="E218" s="121">
        <v>0</v>
      </c>
      <c r="F218" s="121">
        <v>0</v>
      </c>
      <c r="G218" s="121">
        <v>0</v>
      </c>
      <c r="H218" s="121">
        <v>0</v>
      </c>
      <c r="I218" s="121">
        <v>0</v>
      </c>
      <c r="J218" s="121">
        <v>0</v>
      </c>
      <c r="K218" s="121">
        <v>0</v>
      </c>
      <c r="L218" s="121"/>
      <c r="M218" s="121"/>
      <c r="N218" s="121"/>
      <c r="O218" s="121">
        <v>0</v>
      </c>
    </row>
    <row r="219" spans="1:15" ht="12.75">
      <c r="A219" s="119"/>
      <c r="B219" s="55">
        <v>2015</v>
      </c>
      <c r="C219" s="105">
        <v>26</v>
      </c>
      <c r="D219" s="105">
        <v>5</v>
      </c>
      <c r="E219" s="105">
        <v>6</v>
      </c>
      <c r="F219" s="105">
        <v>6</v>
      </c>
      <c r="G219" s="105">
        <v>12</v>
      </c>
      <c r="H219" s="105">
        <v>8</v>
      </c>
      <c r="I219" s="105">
        <v>8</v>
      </c>
      <c r="J219" s="105">
        <v>5</v>
      </c>
      <c r="K219" s="105">
        <v>7</v>
      </c>
      <c r="L219" s="105"/>
      <c r="M219" s="105"/>
      <c r="N219" s="105"/>
      <c r="O219" s="55">
        <f>SUM(C219:N219)</f>
        <v>83</v>
      </c>
    </row>
    <row r="220" spans="1:15" ht="12.75">
      <c r="A220" s="144" t="s">
        <v>314</v>
      </c>
      <c r="B220" s="54">
        <v>2014</v>
      </c>
      <c r="C220" s="54">
        <v>5</v>
      </c>
      <c r="D220" s="54">
        <v>14</v>
      </c>
      <c r="E220" s="54">
        <v>12</v>
      </c>
      <c r="F220" s="54">
        <v>15</v>
      </c>
      <c r="G220" s="54">
        <v>14</v>
      </c>
      <c r="H220" s="54">
        <v>8</v>
      </c>
      <c r="I220" s="54">
        <v>4</v>
      </c>
      <c r="J220" s="54">
        <v>21</v>
      </c>
      <c r="K220" s="54">
        <v>8</v>
      </c>
      <c r="L220" s="54"/>
      <c r="M220" s="54"/>
      <c r="N220" s="54"/>
      <c r="O220" s="54">
        <f>SUM(C220:N220)</f>
        <v>101</v>
      </c>
    </row>
    <row r="221" spans="1:15" ht="12.75">
      <c r="A221" s="119"/>
      <c r="B221" s="202" t="s">
        <v>263</v>
      </c>
      <c r="C221" s="54">
        <f aca="true" t="shared" si="107" ref="C221:J221">C219-C220</f>
        <v>21</v>
      </c>
      <c r="D221" s="54">
        <f t="shared" si="107"/>
        <v>-9</v>
      </c>
      <c r="E221" s="54">
        <f t="shared" si="107"/>
        <v>-6</v>
      </c>
      <c r="F221" s="54">
        <f t="shared" si="107"/>
        <v>-9</v>
      </c>
      <c r="G221" s="54">
        <f t="shared" si="107"/>
        <v>-2</v>
      </c>
      <c r="H221" s="54">
        <f t="shared" si="107"/>
        <v>0</v>
      </c>
      <c r="I221" s="54">
        <f t="shared" si="107"/>
        <v>4</v>
      </c>
      <c r="J221" s="54">
        <f t="shared" si="107"/>
        <v>-16</v>
      </c>
      <c r="K221" s="54">
        <f>K219-K220</f>
        <v>-1</v>
      </c>
      <c r="L221" s="54"/>
      <c r="M221" s="54"/>
      <c r="N221" s="54"/>
      <c r="O221" s="54">
        <f>O219-O220</f>
        <v>-18</v>
      </c>
    </row>
    <row r="222" spans="1:15" ht="13.5" thickBot="1">
      <c r="A222" s="200"/>
      <c r="B222" s="201" t="s">
        <v>5</v>
      </c>
      <c r="C222" s="121">
        <f aca="true" t="shared" si="108" ref="C222:J222">C221/C220</f>
        <v>4.2</v>
      </c>
      <c r="D222" s="121">
        <f t="shared" si="108"/>
        <v>-0.6428571428571429</v>
      </c>
      <c r="E222" s="121">
        <f t="shared" si="108"/>
        <v>-0.5</v>
      </c>
      <c r="F222" s="121">
        <f t="shared" si="108"/>
        <v>-0.6</v>
      </c>
      <c r="G222" s="121">
        <f t="shared" si="108"/>
        <v>-0.14285714285714285</v>
      </c>
      <c r="H222" s="121">
        <f t="shared" si="108"/>
        <v>0</v>
      </c>
      <c r="I222" s="121">
        <f t="shared" si="108"/>
        <v>1</v>
      </c>
      <c r="J222" s="121">
        <f t="shared" si="108"/>
        <v>-0.7619047619047619</v>
      </c>
      <c r="K222" s="121">
        <f>K221/K220</f>
        <v>-0.125</v>
      </c>
      <c r="L222" s="121"/>
      <c r="M222" s="121"/>
      <c r="N222" s="121"/>
      <c r="O222" s="121">
        <f>O221/O220</f>
        <v>-0.1782178217821782</v>
      </c>
    </row>
    <row r="223" spans="1:15" ht="12.75">
      <c r="A223" s="119"/>
      <c r="B223" s="55">
        <v>2015</v>
      </c>
      <c r="C223" s="105">
        <v>27</v>
      </c>
      <c r="D223" s="105">
        <v>24</v>
      </c>
      <c r="E223" s="105">
        <v>15</v>
      </c>
      <c r="F223" s="274">
        <v>20</v>
      </c>
      <c r="G223" s="274">
        <v>23</v>
      </c>
      <c r="H223" s="105">
        <v>14</v>
      </c>
      <c r="I223" s="105">
        <v>19</v>
      </c>
      <c r="J223" s="274">
        <v>21</v>
      </c>
      <c r="K223" s="274">
        <v>15</v>
      </c>
      <c r="L223" s="275"/>
      <c r="M223" s="275"/>
      <c r="N223" s="275"/>
      <c r="O223" s="55">
        <f>SUM(C223:N223)</f>
        <v>178</v>
      </c>
    </row>
    <row r="224" spans="1:15" ht="12.75">
      <c r="A224" s="144" t="s">
        <v>315</v>
      </c>
      <c r="B224" s="54">
        <v>2014</v>
      </c>
      <c r="C224" s="54">
        <v>13</v>
      </c>
      <c r="D224" s="54">
        <v>9</v>
      </c>
      <c r="E224" s="54">
        <v>8</v>
      </c>
      <c r="F224" s="54">
        <v>9</v>
      </c>
      <c r="G224" s="54">
        <v>15</v>
      </c>
      <c r="H224" s="54">
        <v>9</v>
      </c>
      <c r="I224" s="54">
        <v>4</v>
      </c>
      <c r="J224" s="54">
        <v>9</v>
      </c>
      <c r="K224" s="54">
        <v>16</v>
      </c>
      <c r="L224" s="54"/>
      <c r="M224" s="54"/>
      <c r="N224" s="54"/>
      <c r="O224" s="54">
        <f>SUM(C224:N224)</f>
        <v>92</v>
      </c>
    </row>
    <row r="225" spans="1:15" ht="12.75">
      <c r="A225" s="144" t="s">
        <v>316</v>
      </c>
      <c r="B225" s="202" t="s">
        <v>263</v>
      </c>
      <c r="C225" s="54">
        <f aca="true" t="shared" si="109" ref="C225:J225">C223-C224</f>
        <v>14</v>
      </c>
      <c r="D225" s="54">
        <f t="shared" si="109"/>
        <v>15</v>
      </c>
      <c r="E225" s="54">
        <f t="shared" si="109"/>
        <v>7</v>
      </c>
      <c r="F225" s="54">
        <f t="shared" si="109"/>
        <v>11</v>
      </c>
      <c r="G225" s="54">
        <f t="shared" si="109"/>
        <v>8</v>
      </c>
      <c r="H225" s="54">
        <f t="shared" si="109"/>
        <v>5</v>
      </c>
      <c r="I225" s="54">
        <f t="shared" si="109"/>
        <v>15</v>
      </c>
      <c r="J225" s="54">
        <f t="shared" si="109"/>
        <v>12</v>
      </c>
      <c r="K225" s="54">
        <f>K223-K224</f>
        <v>-1</v>
      </c>
      <c r="L225" s="54"/>
      <c r="M225" s="54"/>
      <c r="N225" s="54"/>
      <c r="O225" s="54">
        <f>O223-O224</f>
        <v>86</v>
      </c>
    </row>
    <row r="226" spans="1:15" ht="13.5" thickBot="1">
      <c r="A226" s="200" t="s">
        <v>0</v>
      </c>
      <c r="B226" s="201" t="s">
        <v>5</v>
      </c>
      <c r="C226" s="121">
        <f aca="true" t="shared" si="110" ref="C226:J226">C225/C224</f>
        <v>1.0769230769230769</v>
      </c>
      <c r="D226" s="121">
        <f t="shared" si="110"/>
        <v>1.6666666666666667</v>
      </c>
      <c r="E226" s="121">
        <f t="shared" si="110"/>
        <v>0.875</v>
      </c>
      <c r="F226" s="121">
        <f t="shared" si="110"/>
        <v>1.2222222222222223</v>
      </c>
      <c r="G226" s="121">
        <f t="shared" si="110"/>
        <v>0.5333333333333333</v>
      </c>
      <c r="H226" s="121">
        <f t="shared" si="110"/>
        <v>0.5555555555555556</v>
      </c>
      <c r="I226" s="121">
        <f t="shared" si="110"/>
        <v>3.75</v>
      </c>
      <c r="J226" s="121">
        <f t="shared" si="110"/>
        <v>1.3333333333333333</v>
      </c>
      <c r="K226" s="121">
        <f>K225/K224</f>
        <v>-0.0625</v>
      </c>
      <c r="L226" s="121"/>
      <c r="M226" s="121"/>
      <c r="N226" s="121"/>
      <c r="O226" s="121">
        <f>O225/O224</f>
        <v>0.9347826086956522</v>
      </c>
    </row>
    <row r="227" spans="1:15" ht="12.75">
      <c r="A227" s="119"/>
      <c r="B227" s="55">
        <v>2015</v>
      </c>
      <c r="C227" s="105">
        <v>66</v>
      </c>
      <c r="D227" s="105">
        <v>47</v>
      </c>
      <c r="E227" s="105">
        <v>61</v>
      </c>
      <c r="F227" s="105">
        <v>65</v>
      </c>
      <c r="G227" s="105">
        <v>54</v>
      </c>
      <c r="H227" s="105">
        <v>47</v>
      </c>
      <c r="I227" s="105">
        <v>73</v>
      </c>
      <c r="J227" s="105">
        <v>56</v>
      </c>
      <c r="K227" s="105">
        <v>57</v>
      </c>
      <c r="L227" s="105"/>
      <c r="M227" s="105"/>
      <c r="N227" s="105"/>
      <c r="O227" s="55">
        <f>SUM(C227:N227)</f>
        <v>526</v>
      </c>
    </row>
    <row r="228" spans="1:15" ht="12.75">
      <c r="A228" s="144" t="s">
        <v>317</v>
      </c>
      <c r="B228" s="54">
        <v>2014</v>
      </c>
      <c r="C228" s="54">
        <v>162</v>
      </c>
      <c r="D228" s="54">
        <v>81</v>
      </c>
      <c r="E228" s="54">
        <v>76</v>
      </c>
      <c r="F228" s="54">
        <v>63</v>
      </c>
      <c r="G228" s="54">
        <v>90</v>
      </c>
      <c r="H228" s="54">
        <v>81</v>
      </c>
      <c r="I228" s="54">
        <v>64</v>
      </c>
      <c r="J228" s="54">
        <v>93</v>
      </c>
      <c r="K228" s="54">
        <v>54</v>
      </c>
      <c r="L228" s="54"/>
      <c r="M228" s="54"/>
      <c r="N228" s="54"/>
      <c r="O228" s="54">
        <f>SUM(C228:N228)</f>
        <v>764</v>
      </c>
    </row>
    <row r="229" spans="1:15" ht="12.75">
      <c r="A229" s="119"/>
      <c r="B229" s="202" t="s">
        <v>263</v>
      </c>
      <c r="C229" s="54">
        <f aca="true" t="shared" si="111" ref="C229:J229">C227-C228</f>
        <v>-96</v>
      </c>
      <c r="D229" s="54">
        <f t="shared" si="111"/>
        <v>-34</v>
      </c>
      <c r="E229" s="54">
        <f t="shared" si="111"/>
        <v>-15</v>
      </c>
      <c r="F229" s="54">
        <f t="shared" si="111"/>
        <v>2</v>
      </c>
      <c r="G229" s="54">
        <f t="shared" si="111"/>
        <v>-36</v>
      </c>
      <c r="H229" s="54">
        <f t="shared" si="111"/>
        <v>-34</v>
      </c>
      <c r="I229" s="54">
        <f t="shared" si="111"/>
        <v>9</v>
      </c>
      <c r="J229" s="54">
        <f t="shared" si="111"/>
        <v>-37</v>
      </c>
      <c r="K229" s="54">
        <f>K227-K228</f>
        <v>3</v>
      </c>
      <c r="L229" s="54"/>
      <c r="M229" s="54"/>
      <c r="N229" s="54"/>
      <c r="O229" s="54">
        <f>O227-O228</f>
        <v>-238</v>
      </c>
    </row>
    <row r="230" spans="1:15" ht="13.5" thickBot="1">
      <c r="A230" s="200"/>
      <c r="B230" s="201" t="s">
        <v>5</v>
      </c>
      <c r="C230" s="121">
        <f aca="true" t="shared" si="112" ref="C230:J230">C229/C228</f>
        <v>-0.5925925925925926</v>
      </c>
      <c r="D230" s="121">
        <f t="shared" si="112"/>
        <v>-0.41975308641975306</v>
      </c>
      <c r="E230" s="121">
        <f t="shared" si="112"/>
        <v>-0.19736842105263158</v>
      </c>
      <c r="F230" s="121">
        <f t="shared" si="112"/>
        <v>0.031746031746031744</v>
      </c>
      <c r="G230" s="121">
        <f t="shared" si="112"/>
        <v>-0.4</v>
      </c>
      <c r="H230" s="121">
        <f t="shared" si="112"/>
        <v>-0.41975308641975306</v>
      </c>
      <c r="I230" s="121">
        <f t="shared" si="112"/>
        <v>0.140625</v>
      </c>
      <c r="J230" s="121">
        <f t="shared" si="112"/>
        <v>-0.3978494623655914</v>
      </c>
      <c r="K230" s="121">
        <f>K229/K228</f>
        <v>0.05555555555555555</v>
      </c>
      <c r="L230" s="121"/>
      <c r="M230" s="121"/>
      <c r="N230" s="121"/>
      <c r="O230" s="121">
        <f>O229/O228</f>
        <v>-0.31151832460732987</v>
      </c>
    </row>
    <row r="231" spans="1:15" ht="12.75">
      <c r="A231" s="119"/>
      <c r="B231" s="55">
        <v>2015</v>
      </c>
      <c r="C231" s="105">
        <v>108</v>
      </c>
      <c r="D231" s="105">
        <v>98</v>
      </c>
      <c r="E231" s="105">
        <v>93</v>
      </c>
      <c r="F231" s="105">
        <v>126</v>
      </c>
      <c r="G231" s="105">
        <v>115</v>
      </c>
      <c r="H231" s="105">
        <v>83</v>
      </c>
      <c r="I231" s="105">
        <v>92</v>
      </c>
      <c r="J231" s="105">
        <v>73</v>
      </c>
      <c r="K231" s="105">
        <v>89</v>
      </c>
      <c r="L231" s="105"/>
      <c r="M231" s="105"/>
      <c r="N231" s="105"/>
      <c r="O231" s="55">
        <f>SUM(C231:N231)</f>
        <v>877</v>
      </c>
    </row>
    <row r="232" spans="1:15" ht="12.75">
      <c r="A232" s="144" t="s">
        <v>318</v>
      </c>
      <c r="B232" s="54">
        <v>2014</v>
      </c>
      <c r="C232" s="54">
        <v>179</v>
      </c>
      <c r="D232" s="54">
        <v>127</v>
      </c>
      <c r="E232" s="54">
        <v>143</v>
      </c>
      <c r="F232" s="54">
        <v>145</v>
      </c>
      <c r="G232" s="54">
        <v>153</v>
      </c>
      <c r="H232" s="54">
        <v>115</v>
      </c>
      <c r="I232" s="54">
        <v>143</v>
      </c>
      <c r="J232" s="54">
        <v>135</v>
      </c>
      <c r="K232" s="54">
        <v>136</v>
      </c>
      <c r="L232" s="54"/>
      <c r="M232" s="54"/>
      <c r="N232" s="54"/>
      <c r="O232" s="54">
        <f>SUM(C232:N232)</f>
        <v>1276</v>
      </c>
    </row>
    <row r="233" spans="1:15" ht="12.75">
      <c r="A233" s="144" t="s">
        <v>319</v>
      </c>
      <c r="B233" s="202" t="s">
        <v>263</v>
      </c>
      <c r="C233" s="54">
        <f aca="true" t="shared" si="113" ref="C233:J233">C231-C232</f>
        <v>-71</v>
      </c>
      <c r="D233" s="54">
        <f t="shared" si="113"/>
        <v>-29</v>
      </c>
      <c r="E233" s="54">
        <f t="shared" si="113"/>
        <v>-50</v>
      </c>
      <c r="F233" s="54">
        <f t="shared" si="113"/>
        <v>-19</v>
      </c>
      <c r="G233" s="54">
        <f t="shared" si="113"/>
        <v>-38</v>
      </c>
      <c r="H233" s="54">
        <f t="shared" si="113"/>
        <v>-32</v>
      </c>
      <c r="I233" s="54">
        <f t="shared" si="113"/>
        <v>-51</v>
      </c>
      <c r="J233" s="54">
        <f t="shared" si="113"/>
        <v>-62</v>
      </c>
      <c r="K233" s="54">
        <f>K231-K232</f>
        <v>-47</v>
      </c>
      <c r="L233" s="54"/>
      <c r="M233" s="54"/>
      <c r="N233" s="54"/>
      <c r="O233" s="54">
        <f>O231-O232</f>
        <v>-399</v>
      </c>
    </row>
    <row r="234" spans="1:15" ht="13.5" thickBot="1">
      <c r="A234" s="200"/>
      <c r="B234" s="201" t="s">
        <v>5</v>
      </c>
      <c r="C234" s="121">
        <f aca="true" t="shared" si="114" ref="C234:J234">C233/C232</f>
        <v>-0.39664804469273746</v>
      </c>
      <c r="D234" s="121">
        <f t="shared" si="114"/>
        <v>-0.2283464566929134</v>
      </c>
      <c r="E234" s="121">
        <f t="shared" si="114"/>
        <v>-0.34965034965034963</v>
      </c>
      <c r="F234" s="121">
        <f t="shared" si="114"/>
        <v>-0.1310344827586207</v>
      </c>
      <c r="G234" s="121">
        <f t="shared" si="114"/>
        <v>-0.24836601307189543</v>
      </c>
      <c r="H234" s="121">
        <f t="shared" si="114"/>
        <v>-0.2782608695652174</v>
      </c>
      <c r="I234" s="121">
        <f t="shared" si="114"/>
        <v>-0.35664335664335667</v>
      </c>
      <c r="J234" s="121">
        <f t="shared" si="114"/>
        <v>-0.45925925925925926</v>
      </c>
      <c r="K234" s="121">
        <f>K233/K232</f>
        <v>-0.34558823529411764</v>
      </c>
      <c r="L234" s="121"/>
      <c r="M234" s="121"/>
      <c r="N234" s="121"/>
      <c r="O234" s="121">
        <f>O233/O232</f>
        <v>-0.3126959247648903</v>
      </c>
    </row>
    <row r="235" spans="1:15" ht="12.75">
      <c r="A235" s="119"/>
      <c r="B235" s="55">
        <v>2015</v>
      </c>
      <c r="C235" s="105">
        <v>10</v>
      </c>
      <c r="D235" s="105">
        <v>9</v>
      </c>
      <c r="E235" s="105">
        <v>9</v>
      </c>
      <c r="F235" s="105">
        <v>9</v>
      </c>
      <c r="G235" s="105">
        <v>8</v>
      </c>
      <c r="H235" s="105">
        <v>18</v>
      </c>
      <c r="I235" s="105">
        <v>4</v>
      </c>
      <c r="J235" s="105">
        <v>5</v>
      </c>
      <c r="K235" s="105">
        <v>9</v>
      </c>
      <c r="L235" s="105"/>
      <c r="M235" s="105"/>
      <c r="N235" s="105"/>
      <c r="O235" s="55">
        <f>SUM(C235:N235)</f>
        <v>81</v>
      </c>
    </row>
    <row r="236" spans="1:15" ht="12.75">
      <c r="A236" s="144" t="s">
        <v>320</v>
      </c>
      <c r="B236" s="54">
        <v>2014</v>
      </c>
      <c r="C236" s="54">
        <v>10</v>
      </c>
      <c r="D236" s="54">
        <v>6</v>
      </c>
      <c r="E236" s="54">
        <v>12</v>
      </c>
      <c r="F236" s="54">
        <v>5</v>
      </c>
      <c r="G236" s="54">
        <v>15</v>
      </c>
      <c r="H236" s="54">
        <v>9</v>
      </c>
      <c r="I236" s="54">
        <v>12</v>
      </c>
      <c r="J236" s="54">
        <v>8</v>
      </c>
      <c r="K236" s="54">
        <v>8</v>
      </c>
      <c r="L236" s="54"/>
      <c r="M236" s="54"/>
      <c r="N236" s="54"/>
      <c r="O236" s="54">
        <f>SUM(C236:N236)</f>
        <v>85</v>
      </c>
    </row>
    <row r="237" spans="1:15" ht="12.75">
      <c r="A237" s="144" t="s">
        <v>321</v>
      </c>
      <c r="B237" s="202" t="s">
        <v>263</v>
      </c>
      <c r="C237" s="54">
        <f aca="true" t="shared" si="115" ref="C237:J237">C235-C236</f>
        <v>0</v>
      </c>
      <c r="D237" s="54">
        <f t="shared" si="115"/>
        <v>3</v>
      </c>
      <c r="E237" s="54">
        <f t="shared" si="115"/>
        <v>-3</v>
      </c>
      <c r="F237" s="54">
        <f t="shared" si="115"/>
        <v>4</v>
      </c>
      <c r="G237" s="54">
        <f t="shared" si="115"/>
        <v>-7</v>
      </c>
      <c r="H237" s="54">
        <f t="shared" si="115"/>
        <v>9</v>
      </c>
      <c r="I237" s="54">
        <f t="shared" si="115"/>
        <v>-8</v>
      </c>
      <c r="J237" s="54">
        <f t="shared" si="115"/>
        <v>-3</v>
      </c>
      <c r="K237" s="54">
        <f>K235-K236</f>
        <v>1</v>
      </c>
      <c r="L237" s="54"/>
      <c r="M237" s="54"/>
      <c r="N237" s="54"/>
      <c r="O237" s="54">
        <f>O235-O236</f>
        <v>-4</v>
      </c>
    </row>
    <row r="238" spans="1:15" ht="13.5" thickBot="1">
      <c r="A238" s="200"/>
      <c r="B238" s="201" t="s">
        <v>5</v>
      </c>
      <c r="C238" s="121">
        <f aca="true" t="shared" si="116" ref="C238:J238">C237/C236</f>
        <v>0</v>
      </c>
      <c r="D238" s="121">
        <f t="shared" si="116"/>
        <v>0.5</v>
      </c>
      <c r="E238" s="121">
        <f t="shared" si="116"/>
        <v>-0.25</v>
      </c>
      <c r="F238" s="121">
        <f t="shared" si="116"/>
        <v>0.8</v>
      </c>
      <c r="G238" s="121">
        <f t="shared" si="116"/>
        <v>-0.4666666666666667</v>
      </c>
      <c r="H238" s="121">
        <f t="shared" si="116"/>
        <v>1</v>
      </c>
      <c r="I238" s="121">
        <f t="shared" si="116"/>
        <v>-0.6666666666666666</v>
      </c>
      <c r="J238" s="121">
        <f t="shared" si="116"/>
        <v>-0.375</v>
      </c>
      <c r="K238" s="121">
        <f>K237/K236</f>
        <v>0.125</v>
      </c>
      <c r="L238" s="121"/>
      <c r="M238" s="121"/>
      <c r="N238" s="121"/>
      <c r="O238" s="121">
        <f>O237/O236</f>
        <v>-0.047058823529411764</v>
      </c>
    </row>
    <row r="241" ht="13.5" thickBot="1">
      <c r="A241" s="205" t="s">
        <v>287</v>
      </c>
    </row>
    <row r="242" spans="1:15" ht="13.5" thickBot="1">
      <c r="A242" t="s">
        <v>0</v>
      </c>
      <c r="B242" s="145" t="s">
        <v>257</v>
      </c>
      <c r="C242" s="145" t="s">
        <v>297</v>
      </c>
      <c r="D242" s="145" t="s">
        <v>298</v>
      </c>
      <c r="E242" s="145" t="s">
        <v>299</v>
      </c>
      <c r="F242" s="145" t="s">
        <v>300</v>
      </c>
      <c r="G242" s="145" t="s">
        <v>301</v>
      </c>
      <c r="H242" s="145" t="s">
        <v>302</v>
      </c>
      <c r="I242" s="145" t="s">
        <v>303</v>
      </c>
      <c r="J242" s="145" t="s">
        <v>304</v>
      </c>
      <c r="K242" s="145" t="s">
        <v>305</v>
      </c>
      <c r="L242" s="145" t="s">
        <v>306</v>
      </c>
      <c r="M242" s="145" t="s">
        <v>307</v>
      </c>
      <c r="N242" s="145" t="s">
        <v>308</v>
      </c>
      <c r="O242" s="145" t="s">
        <v>40</v>
      </c>
    </row>
    <row r="243" spans="1:15" ht="12.75">
      <c r="A243" s="116"/>
      <c r="B243" s="55">
        <v>2015</v>
      </c>
      <c r="C243" s="55">
        <f aca="true" t="shared" si="117" ref="C243:H243">SUM(C247+C251+C259+C263+C267+C271+C275)</f>
        <v>375</v>
      </c>
      <c r="D243" s="55">
        <f t="shared" si="117"/>
        <v>306</v>
      </c>
      <c r="E243" s="55">
        <f t="shared" si="117"/>
        <v>343</v>
      </c>
      <c r="F243" s="55">
        <f t="shared" si="117"/>
        <v>292</v>
      </c>
      <c r="G243" s="55">
        <f t="shared" si="117"/>
        <v>330</v>
      </c>
      <c r="H243" s="55">
        <f t="shared" si="117"/>
        <v>356</v>
      </c>
      <c r="I243" s="55">
        <f>SUM(I247+I251+I255+I259+I263+I267+I271+I275)</f>
        <v>303</v>
      </c>
      <c r="J243" s="55">
        <f>SUM(J247+J251+J259+J263+J267+J271+J275)</f>
        <v>327</v>
      </c>
      <c r="K243" s="55">
        <f>SUM(K247+K251+K259+K263+K267+K271+K275)</f>
        <v>291</v>
      </c>
      <c r="L243" s="55"/>
      <c r="M243" s="55"/>
      <c r="N243" s="55"/>
      <c r="O243" s="55">
        <f>SUM(O247+O251+O255+O259+O263+O267+O271+O275)</f>
        <v>2923</v>
      </c>
    </row>
    <row r="244" spans="1:15" ht="12.75">
      <c r="A244" s="144" t="s">
        <v>40</v>
      </c>
      <c r="B244" s="54">
        <v>2014</v>
      </c>
      <c r="C244" s="54">
        <f>SUM(C248+C256+C252+C260+C264+C268+C272+C276)</f>
        <v>407</v>
      </c>
      <c r="D244" s="54">
        <f aca="true" t="shared" si="118" ref="D244:J244">SUM(D248+D252+D256+D260+D264+D268+D272+D276)</f>
        <v>359</v>
      </c>
      <c r="E244" s="54">
        <f t="shared" si="118"/>
        <v>412</v>
      </c>
      <c r="F244" s="54">
        <f t="shared" si="118"/>
        <v>374</v>
      </c>
      <c r="G244" s="54">
        <f t="shared" si="118"/>
        <v>380</v>
      </c>
      <c r="H244" s="54">
        <f t="shared" si="118"/>
        <v>280</v>
      </c>
      <c r="I244" s="54">
        <f t="shared" si="118"/>
        <v>366</v>
      </c>
      <c r="J244" s="54">
        <f t="shared" si="118"/>
        <v>353</v>
      </c>
      <c r="K244" s="54">
        <f>SUM(K248+K252+K256+K260+K264+K268+K272+K276)</f>
        <v>385</v>
      </c>
      <c r="L244" s="54"/>
      <c r="M244" s="54"/>
      <c r="N244" s="54"/>
      <c r="O244" s="54">
        <f>SUM(C244:N244)</f>
        <v>3316</v>
      </c>
    </row>
    <row r="245" spans="1:15" ht="12.75">
      <c r="A245" s="144" t="s">
        <v>309</v>
      </c>
      <c r="B245" s="199" t="s">
        <v>263</v>
      </c>
      <c r="C245" s="54">
        <f aca="true" t="shared" si="119" ref="C245:J245">C243-C244</f>
        <v>-32</v>
      </c>
      <c r="D245" s="54">
        <f t="shared" si="119"/>
        <v>-53</v>
      </c>
      <c r="E245" s="54">
        <f t="shared" si="119"/>
        <v>-69</v>
      </c>
      <c r="F245" s="54">
        <f t="shared" si="119"/>
        <v>-82</v>
      </c>
      <c r="G245" s="54">
        <f t="shared" si="119"/>
        <v>-50</v>
      </c>
      <c r="H245" s="54">
        <f t="shared" si="119"/>
        <v>76</v>
      </c>
      <c r="I245" s="54">
        <f t="shared" si="119"/>
        <v>-63</v>
      </c>
      <c r="J245" s="54">
        <f t="shared" si="119"/>
        <v>-26</v>
      </c>
      <c r="K245" s="54">
        <f>K243-K244</f>
        <v>-94</v>
      </c>
      <c r="L245" s="54"/>
      <c r="M245" s="54"/>
      <c r="N245" s="54"/>
      <c r="O245" s="54">
        <f>O243-O244</f>
        <v>-393</v>
      </c>
    </row>
    <row r="246" spans="1:15" ht="13.5" thickBot="1">
      <c r="A246" s="200"/>
      <c r="B246" s="201" t="s">
        <v>5</v>
      </c>
      <c r="C246" s="121">
        <f aca="true" t="shared" si="120" ref="C246:I246">C245/C244</f>
        <v>-0.07862407862407862</v>
      </c>
      <c r="D246" s="121">
        <f t="shared" si="120"/>
        <v>-0.14763231197771587</v>
      </c>
      <c r="E246" s="121">
        <f t="shared" si="120"/>
        <v>-0.16747572815533981</v>
      </c>
      <c r="F246" s="121">
        <f t="shared" si="120"/>
        <v>-0.2192513368983957</v>
      </c>
      <c r="G246" s="121">
        <f t="shared" si="120"/>
        <v>-0.13157894736842105</v>
      </c>
      <c r="H246" s="121">
        <f t="shared" si="120"/>
        <v>0.2714285714285714</v>
      </c>
      <c r="I246" s="121">
        <f t="shared" si="120"/>
        <v>-0.1721311475409836</v>
      </c>
      <c r="J246" s="121"/>
      <c r="K246" s="121"/>
      <c r="L246" s="121"/>
      <c r="M246" s="121"/>
      <c r="N246" s="121"/>
      <c r="O246" s="121">
        <f>O245/O244</f>
        <v>-0.11851628468033776</v>
      </c>
    </row>
    <row r="247" spans="1:15" ht="12.75">
      <c r="A247" s="119"/>
      <c r="B247" s="55">
        <v>2015</v>
      </c>
      <c r="C247" s="55">
        <v>4</v>
      </c>
      <c r="D247" s="55">
        <v>3</v>
      </c>
      <c r="E247" s="55">
        <v>6</v>
      </c>
      <c r="F247" s="55">
        <v>2</v>
      </c>
      <c r="G247" s="55">
        <v>13</v>
      </c>
      <c r="H247" s="55">
        <v>11</v>
      </c>
      <c r="I247" s="55">
        <v>10</v>
      </c>
      <c r="J247" s="55">
        <v>5</v>
      </c>
      <c r="K247" s="55">
        <v>4</v>
      </c>
      <c r="L247" s="55"/>
      <c r="M247" s="55"/>
      <c r="N247" s="55"/>
      <c r="O247" s="55">
        <f>SUM(C247:N247)</f>
        <v>58</v>
      </c>
    </row>
    <row r="248" spans="1:15" ht="12.75">
      <c r="A248" s="144" t="s">
        <v>310</v>
      </c>
      <c r="B248" s="54">
        <v>2014</v>
      </c>
      <c r="C248" s="54">
        <v>4</v>
      </c>
      <c r="D248" s="54">
        <v>5</v>
      </c>
      <c r="E248" s="54">
        <v>14</v>
      </c>
      <c r="F248" s="54">
        <v>8</v>
      </c>
      <c r="G248" s="54">
        <v>8</v>
      </c>
      <c r="H248" s="54">
        <v>11</v>
      </c>
      <c r="I248" s="54">
        <v>5</v>
      </c>
      <c r="J248" s="54">
        <v>5</v>
      </c>
      <c r="K248" s="54">
        <v>5</v>
      </c>
      <c r="L248" s="54"/>
      <c r="M248" s="54"/>
      <c r="N248" s="54"/>
      <c r="O248" s="54">
        <f>SUM(C248:N248)</f>
        <v>65</v>
      </c>
    </row>
    <row r="249" spans="1:15" ht="12.75">
      <c r="A249" s="144" t="s">
        <v>311</v>
      </c>
      <c r="B249" s="202" t="s">
        <v>263</v>
      </c>
      <c r="C249" s="54">
        <f aca="true" t="shared" si="121" ref="C249:I249">C247-C248</f>
        <v>0</v>
      </c>
      <c r="D249" s="54">
        <f t="shared" si="121"/>
        <v>-2</v>
      </c>
      <c r="E249" s="54">
        <f t="shared" si="121"/>
        <v>-8</v>
      </c>
      <c r="F249" s="54">
        <f t="shared" si="121"/>
        <v>-6</v>
      </c>
      <c r="G249" s="54">
        <f t="shared" si="121"/>
        <v>5</v>
      </c>
      <c r="H249" s="54">
        <f t="shared" si="121"/>
        <v>0</v>
      </c>
      <c r="I249" s="54">
        <f t="shared" si="121"/>
        <v>5</v>
      </c>
      <c r="J249" s="54">
        <f>J247-J248</f>
        <v>0</v>
      </c>
      <c r="K249" s="54">
        <f>K247-K248</f>
        <v>-1</v>
      </c>
      <c r="L249" s="54"/>
      <c r="M249" s="54"/>
      <c r="N249" s="54"/>
      <c r="O249" s="54">
        <f>O247-O248</f>
        <v>-7</v>
      </c>
    </row>
    <row r="250" spans="1:15" ht="13.5" thickBot="1">
      <c r="A250" s="200"/>
      <c r="B250" s="201" t="s">
        <v>5</v>
      </c>
      <c r="C250" s="121">
        <f aca="true" t="shared" si="122" ref="C250:I250">C249/C248</f>
        <v>0</v>
      </c>
      <c r="D250" s="121">
        <f t="shared" si="122"/>
        <v>-0.4</v>
      </c>
      <c r="E250" s="121">
        <f t="shared" si="122"/>
        <v>-0.5714285714285714</v>
      </c>
      <c r="F250" s="121">
        <f t="shared" si="122"/>
        <v>-0.75</v>
      </c>
      <c r="G250" s="121">
        <f t="shared" si="122"/>
        <v>0.625</v>
      </c>
      <c r="H250" s="121">
        <f t="shared" si="122"/>
        <v>0</v>
      </c>
      <c r="I250" s="121">
        <f t="shared" si="122"/>
        <v>1</v>
      </c>
      <c r="J250" s="121">
        <f>J249/J248</f>
        <v>0</v>
      </c>
      <c r="K250" s="121">
        <f>K249/K248</f>
        <v>-0.2</v>
      </c>
      <c r="L250" s="121"/>
      <c r="M250" s="121"/>
      <c r="N250" s="121"/>
      <c r="O250" s="121">
        <f>O249/O248</f>
        <v>-0.1076923076923077</v>
      </c>
    </row>
    <row r="251" spans="1:15" ht="12.75">
      <c r="A251" s="119"/>
      <c r="B251" s="55">
        <v>2015</v>
      </c>
      <c r="C251" s="105">
        <v>1</v>
      </c>
      <c r="D251" s="105">
        <v>0</v>
      </c>
      <c r="E251" s="105">
        <v>2</v>
      </c>
      <c r="F251" s="105">
        <v>0</v>
      </c>
      <c r="G251" s="105">
        <v>0</v>
      </c>
      <c r="H251" s="105">
        <v>0</v>
      </c>
      <c r="I251" s="105">
        <v>1</v>
      </c>
      <c r="J251" s="105">
        <v>1</v>
      </c>
      <c r="K251" s="105">
        <v>0</v>
      </c>
      <c r="L251" s="105"/>
      <c r="M251" s="105"/>
      <c r="N251" s="105"/>
      <c r="O251" s="55">
        <f>SUM(C251:N251)</f>
        <v>5</v>
      </c>
    </row>
    <row r="252" spans="1:15" ht="12.75">
      <c r="A252" s="203" t="s">
        <v>312</v>
      </c>
      <c r="B252" s="54">
        <v>2014</v>
      </c>
      <c r="C252" s="54">
        <v>0</v>
      </c>
      <c r="D252" s="54">
        <v>0</v>
      </c>
      <c r="E252" s="54">
        <v>0</v>
      </c>
      <c r="F252" s="54">
        <v>0</v>
      </c>
      <c r="G252" s="54">
        <v>0</v>
      </c>
      <c r="H252" s="54">
        <v>0</v>
      </c>
      <c r="I252" s="54">
        <v>0</v>
      </c>
      <c r="J252" s="54">
        <v>0</v>
      </c>
      <c r="K252" s="54">
        <v>1</v>
      </c>
      <c r="L252" s="54"/>
      <c r="M252" s="54"/>
      <c r="N252" s="54"/>
      <c r="O252" s="54">
        <f>SUM(C252:N252)</f>
        <v>1</v>
      </c>
    </row>
    <row r="253" spans="1:15" ht="12.75">
      <c r="A253" s="144" t="s">
        <v>313</v>
      </c>
      <c r="B253" s="202" t="s">
        <v>263</v>
      </c>
      <c r="C253" s="54">
        <f aca="true" t="shared" si="123" ref="C253:J253">C251-C252</f>
        <v>1</v>
      </c>
      <c r="D253" s="54">
        <f t="shared" si="123"/>
        <v>0</v>
      </c>
      <c r="E253" s="54">
        <f t="shared" si="123"/>
        <v>2</v>
      </c>
      <c r="F253" s="54">
        <f t="shared" si="123"/>
        <v>0</v>
      </c>
      <c r="G253" s="54">
        <f t="shared" si="123"/>
        <v>0</v>
      </c>
      <c r="H253" s="54">
        <f t="shared" si="123"/>
        <v>0</v>
      </c>
      <c r="I253" s="54">
        <f t="shared" si="123"/>
        <v>1</v>
      </c>
      <c r="J253" s="54">
        <f t="shared" si="123"/>
        <v>1</v>
      </c>
      <c r="K253" s="54">
        <f>K251-K252</f>
        <v>-1</v>
      </c>
      <c r="L253" s="54"/>
      <c r="M253" s="54"/>
      <c r="N253" s="54"/>
      <c r="O253" s="54">
        <f>O251-O252</f>
        <v>4</v>
      </c>
    </row>
    <row r="254" spans="1:15" ht="13.5" thickBot="1">
      <c r="A254" s="200"/>
      <c r="B254" s="201" t="s">
        <v>5</v>
      </c>
      <c r="C254" s="121">
        <v>0</v>
      </c>
      <c r="D254" s="121">
        <v>0</v>
      </c>
      <c r="E254" s="121">
        <v>0</v>
      </c>
      <c r="F254" s="121">
        <v>0</v>
      </c>
      <c r="G254" s="121">
        <v>0</v>
      </c>
      <c r="H254" s="121">
        <v>0</v>
      </c>
      <c r="I254" s="121">
        <v>0</v>
      </c>
      <c r="J254" s="121">
        <v>0</v>
      </c>
      <c r="K254" s="121">
        <v>0</v>
      </c>
      <c r="L254" s="121"/>
      <c r="M254" s="121"/>
      <c r="N254" s="121"/>
      <c r="O254" s="121">
        <v>0</v>
      </c>
    </row>
    <row r="255" spans="1:15" ht="12.75">
      <c r="A255" s="119"/>
      <c r="B255" s="55">
        <v>2015</v>
      </c>
      <c r="C255" s="105">
        <v>0</v>
      </c>
      <c r="D255" s="105">
        <v>0</v>
      </c>
      <c r="E255" s="105">
        <v>0</v>
      </c>
      <c r="F255" s="105">
        <v>0</v>
      </c>
      <c r="G255" s="105">
        <v>0</v>
      </c>
      <c r="H255" s="105">
        <v>0</v>
      </c>
      <c r="I255" s="105">
        <v>1</v>
      </c>
      <c r="J255" s="105">
        <v>0</v>
      </c>
      <c r="K255" s="105">
        <v>0</v>
      </c>
      <c r="L255" s="105"/>
      <c r="M255" s="105"/>
      <c r="N255" s="105"/>
      <c r="O255" s="55">
        <f>SUM(C255:N255)</f>
        <v>1</v>
      </c>
    </row>
    <row r="256" spans="1:15" ht="12.75">
      <c r="A256" s="203" t="s">
        <v>331</v>
      </c>
      <c r="B256" s="54">
        <v>2014</v>
      </c>
      <c r="C256" s="54">
        <v>0</v>
      </c>
      <c r="D256" s="54">
        <v>0</v>
      </c>
      <c r="E256" s="54">
        <v>0</v>
      </c>
      <c r="F256" s="54">
        <v>0</v>
      </c>
      <c r="G256" s="54">
        <v>0</v>
      </c>
      <c r="H256" s="54">
        <v>0</v>
      </c>
      <c r="I256" s="54">
        <v>0</v>
      </c>
      <c r="J256" s="54">
        <v>0</v>
      </c>
      <c r="K256" s="54">
        <v>0</v>
      </c>
      <c r="L256" s="54"/>
      <c r="M256" s="54"/>
      <c r="N256" s="54"/>
      <c r="O256" s="54">
        <f>SUM(C256:N256)</f>
        <v>0</v>
      </c>
    </row>
    <row r="257" spans="1:15" ht="12.75">
      <c r="A257" s="203" t="s">
        <v>332</v>
      </c>
      <c r="B257" s="202" t="s">
        <v>263</v>
      </c>
      <c r="C257" s="54">
        <f aca="true" t="shared" si="124" ref="C257:J257">C255-C256</f>
        <v>0</v>
      </c>
      <c r="D257" s="54">
        <f t="shared" si="124"/>
        <v>0</v>
      </c>
      <c r="E257" s="54">
        <f t="shared" si="124"/>
        <v>0</v>
      </c>
      <c r="F257" s="54">
        <f t="shared" si="124"/>
        <v>0</v>
      </c>
      <c r="G257" s="54">
        <f t="shared" si="124"/>
        <v>0</v>
      </c>
      <c r="H257" s="54">
        <f t="shared" si="124"/>
        <v>0</v>
      </c>
      <c r="I257" s="54">
        <f t="shared" si="124"/>
        <v>1</v>
      </c>
      <c r="J257" s="54">
        <f t="shared" si="124"/>
        <v>0</v>
      </c>
      <c r="K257" s="54">
        <f>K255-K256</f>
        <v>0</v>
      </c>
      <c r="L257" s="54"/>
      <c r="M257" s="54"/>
      <c r="N257" s="54"/>
      <c r="O257" s="54">
        <f>O255-O256</f>
        <v>1</v>
      </c>
    </row>
    <row r="258" spans="1:15" ht="13.5" thickBot="1">
      <c r="A258" s="200"/>
      <c r="B258" s="201" t="s">
        <v>5</v>
      </c>
      <c r="C258" s="121">
        <v>0</v>
      </c>
      <c r="D258" s="121">
        <v>0</v>
      </c>
      <c r="E258" s="121">
        <v>0</v>
      </c>
      <c r="F258" s="121">
        <v>0</v>
      </c>
      <c r="G258" s="121">
        <v>0</v>
      </c>
      <c r="H258" s="121">
        <v>0</v>
      </c>
      <c r="I258" s="121">
        <v>0</v>
      </c>
      <c r="J258" s="121">
        <v>0</v>
      </c>
      <c r="K258" s="121">
        <v>0</v>
      </c>
      <c r="L258" s="121"/>
      <c r="M258" s="121"/>
      <c r="N258" s="121"/>
      <c r="O258" s="121">
        <v>0</v>
      </c>
    </row>
    <row r="259" spans="1:15" ht="12.75">
      <c r="A259" s="119"/>
      <c r="B259" s="55">
        <v>2015</v>
      </c>
      <c r="C259" s="105">
        <v>41</v>
      </c>
      <c r="D259" s="105">
        <v>39</v>
      </c>
      <c r="E259" s="105">
        <v>29</v>
      </c>
      <c r="F259" s="105">
        <v>31</v>
      </c>
      <c r="G259" s="105">
        <v>37</v>
      </c>
      <c r="H259" s="105">
        <v>37</v>
      </c>
      <c r="I259" s="105">
        <v>33</v>
      </c>
      <c r="J259" s="105">
        <v>37</v>
      </c>
      <c r="K259" s="105">
        <v>32</v>
      </c>
      <c r="L259" s="105"/>
      <c r="M259" s="105"/>
      <c r="N259" s="105"/>
      <c r="O259" s="55">
        <f>SUM(C259:N259)</f>
        <v>316</v>
      </c>
    </row>
    <row r="260" spans="1:15" ht="12.75">
      <c r="A260" s="144" t="s">
        <v>314</v>
      </c>
      <c r="B260" s="54">
        <v>2014</v>
      </c>
      <c r="C260" s="54">
        <v>55</v>
      </c>
      <c r="D260" s="54">
        <v>32</v>
      </c>
      <c r="E260" s="54">
        <v>40</v>
      </c>
      <c r="F260" s="54">
        <v>40</v>
      </c>
      <c r="G260" s="54">
        <v>49</v>
      </c>
      <c r="H260" s="54">
        <v>36</v>
      </c>
      <c r="I260" s="54">
        <v>31</v>
      </c>
      <c r="J260" s="54">
        <v>37</v>
      </c>
      <c r="K260" s="54">
        <v>44</v>
      </c>
      <c r="L260" s="54"/>
      <c r="M260" s="54"/>
      <c r="N260" s="54"/>
      <c r="O260" s="54">
        <f>SUM(C260:N260)</f>
        <v>364</v>
      </c>
    </row>
    <row r="261" spans="1:15" ht="12.75">
      <c r="A261" s="119"/>
      <c r="B261" s="202" t="s">
        <v>263</v>
      </c>
      <c r="C261" s="54">
        <f aca="true" t="shared" si="125" ref="C261:J261">C259-C260</f>
        <v>-14</v>
      </c>
      <c r="D261" s="54">
        <f t="shared" si="125"/>
        <v>7</v>
      </c>
      <c r="E261" s="54">
        <f t="shared" si="125"/>
        <v>-11</v>
      </c>
      <c r="F261" s="54">
        <f t="shared" si="125"/>
        <v>-9</v>
      </c>
      <c r="G261" s="54">
        <f t="shared" si="125"/>
        <v>-12</v>
      </c>
      <c r="H261" s="54">
        <f t="shared" si="125"/>
        <v>1</v>
      </c>
      <c r="I261" s="54">
        <f t="shared" si="125"/>
        <v>2</v>
      </c>
      <c r="J261" s="54">
        <f t="shared" si="125"/>
        <v>0</v>
      </c>
      <c r="K261" s="54">
        <f>K259-K260</f>
        <v>-12</v>
      </c>
      <c r="L261" s="54"/>
      <c r="M261" s="54"/>
      <c r="N261" s="54"/>
      <c r="O261" s="54">
        <f>O259-O260</f>
        <v>-48</v>
      </c>
    </row>
    <row r="262" spans="1:15" ht="13.5" thickBot="1">
      <c r="A262" s="200"/>
      <c r="B262" s="201" t="s">
        <v>5</v>
      </c>
      <c r="C262" s="121">
        <f aca="true" t="shared" si="126" ref="C262:J262">C261/C260</f>
        <v>-0.2545454545454545</v>
      </c>
      <c r="D262" s="121">
        <f t="shared" si="126"/>
        <v>0.21875</v>
      </c>
      <c r="E262" s="121">
        <f t="shared" si="126"/>
        <v>-0.275</v>
      </c>
      <c r="F262" s="121">
        <f t="shared" si="126"/>
        <v>-0.225</v>
      </c>
      <c r="G262" s="121">
        <f t="shared" si="126"/>
        <v>-0.24489795918367346</v>
      </c>
      <c r="H262" s="121">
        <f t="shared" si="126"/>
        <v>0.027777777777777776</v>
      </c>
      <c r="I262" s="121">
        <f t="shared" si="126"/>
        <v>0.06451612903225806</v>
      </c>
      <c r="J262" s="121">
        <f t="shared" si="126"/>
        <v>0</v>
      </c>
      <c r="K262" s="121">
        <f>K261/K260</f>
        <v>-0.2727272727272727</v>
      </c>
      <c r="L262" s="121"/>
      <c r="M262" s="121"/>
      <c r="N262" s="121"/>
      <c r="O262" s="121">
        <f>O261/O260</f>
        <v>-0.13186813186813187</v>
      </c>
    </row>
    <row r="263" spans="1:15" ht="12.75">
      <c r="A263" s="119"/>
      <c r="B263" s="55">
        <v>2015</v>
      </c>
      <c r="C263" s="105">
        <v>16</v>
      </c>
      <c r="D263" s="105">
        <v>20</v>
      </c>
      <c r="E263" s="105">
        <v>35</v>
      </c>
      <c r="F263" s="105">
        <v>28</v>
      </c>
      <c r="G263" s="105">
        <v>21</v>
      </c>
      <c r="H263" s="105">
        <v>19</v>
      </c>
      <c r="I263" s="105">
        <v>21</v>
      </c>
      <c r="J263" s="105">
        <v>16</v>
      </c>
      <c r="K263" s="105">
        <v>17</v>
      </c>
      <c r="L263" s="105"/>
      <c r="M263" s="105"/>
      <c r="N263" s="105"/>
      <c r="O263" s="55">
        <f>SUM(C263:N263)</f>
        <v>193</v>
      </c>
    </row>
    <row r="264" spans="1:15" ht="12.75">
      <c r="A264" s="144" t="s">
        <v>315</v>
      </c>
      <c r="B264" s="54">
        <v>2014</v>
      </c>
      <c r="C264" s="54">
        <v>16</v>
      </c>
      <c r="D264" s="54">
        <v>11</v>
      </c>
      <c r="E264" s="54">
        <v>17</v>
      </c>
      <c r="F264" s="54">
        <v>6</v>
      </c>
      <c r="G264" s="54">
        <v>11</v>
      </c>
      <c r="H264" s="54">
        <v>12</v>
      </c>
      <c r="I264" s="54">
        <v>20</v>
      </c>
      <c r="J264" s="54">
        <v>16</v>
      </c>
      <c r="K264" s="54">
        <v>18</v>
      </c>
      <c r="L264" s="54"/>
      <c r="M264" s="54"/>
      <c r="N264" s="54"/>
      <c r="O264" s="54">
        <f>SUM(C264:N264)</f>
        <v>127</v>
      </c>
    </row>
    <row r="265" spans="1:15" ht="12.75">
      <c r="A265" s="144" t="s">
        <v>316</v>
      </c>
      <c r="B265" s="202" t="s">
        <v>263</v>
      </c>
      <c r="C265" s="54">
        <f aca="true" t="shared" si="127" ref="C265:J265">C263-C264</f>
        <v>0</v>
      </c>
      <c r="D265" s="54">
        <f t="shared" si="127"/>
        <v>9</v>
      </c>
      <c r="E265" s="54">
        <f t="shared" si="127"/>
        <v>18</v>
      </c>
      <c r="F265" s="54">
        <f t="shared" si="127"/>
        <v>22</v>
      </c>
      <c r="G265" s="54">
        <f t="shared" si="127"/>
        <v>10</v>
      </c>
      <c r="H265" s="54">
        <f t="shared" si="127"/>
        <v>7</v>
      </c>
      <c r="I265" s="54">
        <f t="shared" si="127"/>
        <v>1</v>
      </c>
      <c r="J265" s="54">
        <f t="shared" si="127"/>
        <v>0</v>
      </c>
      <c r="K265" s="54">
        <f>K263-K264</f>
        <v>-1</v>
      </c>
      <c r="L265" s="54"/>
      <c r="M265" s="54"/>
      <c r="N265" s="54"/>
      <c r="O265" s="54">
        <f>O263-O264</f>
        <v>66</v>
      </c>
    </row>
    <row r="266" spans="1:15" ht="13.5" thickBot="1">
      <c r="A266" s="200" t="s">
        <v>0</v>
      </c>
      <c r="B266" s="201" t="s">
        <v>5</v>
      </c>
      <c r="C266" s="121">
        <f aca="true" t="shared" si="128" ref="C266:J266">C265/C264</f>
        <v>0</v>
      </c>
      <c r="D266" s="121">
        <f t="shared" si="128"/>
        <v>0.8181818181818182</v>
      </c>
      <c r="E266" s="121">
        <f t="shared" si="128"/>
        <v>1.0588235294117647</v>
      </c>
      <c r="F266" s="121">
        <f t="shared" si="128"/>
        <v>3.6666666666666665</v>
      </c>
      <c r="G266" s="121">
        <f t="shared" si="128"/>
        <v>0.9090909090909091</v>
      </c>
      <c r="H266" s="121">
        <f t="shared" si="128"/>
        <v>0.5833333333333334</v>
      </c>
      <c r="I266" s="121">
        <f t="shared" si="128"/>
        <v>0.05</v>
      </c>
      <c r="J266" s="121">
        <f t="shared" si="128"/>
        <v>0</v>
      </c>
      <c r="K266" s="121">
        <f>K265/K264</f>
        <v>-0.05555555555555555</v>
      </c>
      <c r="L266" s="121"/>
      <c r="M266" s="121"/>
      <c r="N266" s="121"/>
      <c r="O266" s="121">
        <f>O265/O264</f>
        <v>0.5196850393700787</v>
      </c>
    </row>
    <row r="267" spans="1:15" ht="12.75">
      <c r="A267" s="119"/>
      <c r="B267" s="55">
        <v>2015</v>
      </c>
      <c r="C267" s="105">
        <v>79</v>
      </c>
      <c r="D267" s="105">
        <v>59</v>
      </c>
      <c r="E267" s="105">
        <v>59</v>
      </c>
      <c r="F267" s="105">
        <v>58</v>
      </c>
      <c r="G267" s="105">
        <v>77</v>
      </c>
      <c r="H267" s="105">
        <v>77</v>
      </c>
      <c r="I267" s="105">
        <v>58</v>
      </c>
      <c r="J267" s="105">
        <v>77</v>
      </c>
      <c r="K267" s="105">
        <v>55</v>
      </c>
      <c r="L267" s="105"/>
      <c r="M267" s="105"/>
      <c r="N267" s="105"/>
      <c r="O267" s="55">
        <f>SUM(C267:N267)</f>
        <v>599</v>
      </c>
    </row>
    <row r="268" spans="1:15" ht="12.75">
      <c r="A268" s="144" t="s">
        <v>317</v>
      </c>
      <c r="B268" s="54">
        <v>2014</v>
      </c>
      <c r="C268" s="54">
        <v>105</v>
      </c>
      <c r="D268" s="54">
        <v>90</v>
      </c>
      <c r="E268" s="54">
        <v>77</v>
      </c>
      <c r="F268" s="54">
        <v>106</v>
      </c>
      <c r="G268" s="54">
        <v>89</v>
      </c>
      <c r="H268" s="54">
        <v>74</v>
      </c>
      <c r="I268" s="54">
        <v>76</v>
      </c>
      <c r="J268" s="54">
        <v>92</v>
      </c>
      <c r="K268" s="54">
        <v>82</v>
      </c>
      <c r="L268" s="54"/>
      <c r="M268" s="54"/>
      <c r="N268" s="54"/>
      <c r="O268" s="54">
        <f>SUM(C268:N268)</f>
        <v>791</v>
      </c>
    </row>
    <row r="269" spans="1:15" ht="12.75">
      <c r="A269" s="119"/>
      <c r="B269" s="202" t="s">
        <v>263</v>
      </c>
      <c r="C269" s="54">
        <f aca="true" t="shared" si="129" ref="C269:J269">C267-C268</f>
        <v>-26</v>
      </c>
      <c r="D269" s="54">
        <f t="shared" si="129"/>
        <v>-31</v>
      </c>
      <c r="E269" s="54">
        <f t="shared" si="129"/>
        <v>-18</v>
      </c>
      <c r="F269" s="54">
        <f t="shared" si="129"/>
        <v>-48</v>
      </c>
      <c r="G269" s="54">
        <f t="shared" si="129"/>
        <v>-12</v>
      </c>
      <c r="H269" s="54">
        <f t="shared" si="129"/>
        <v>3</v>
      </c>
      <c r="I269" s="54">
        <f t="shared" si="129"/>
        <v>-18</v>
      </c>
      <c r="J269" s="54">
        <f t="shared" si="129"/>
        <v>-15</v>
      </c>
      <c r="K269" s="54">
        <f>K267-K268</f>
        <v>-27</v>
      </c>
      <c r="L269" s="54"/>
      <c r="M269" s="54"/>
      <c r="N269" s="54"/>
      <c r="O269" s="54">
        <f>O267-O268</f>
        <v>-192</v>
      </c>
    </row>
    <row r="270" spans="1:15" ht="13.5" thickBot="1">
      <c r="A270" s="200"/>
      <c r="B270" s="201" t="s">
        <v>5</v>
      </c>
      <c r="C270" s="121">
        <f aca="true" t="shared" si="130" ref="C270:J270">C269/C268</f>
        <v>-0.24761904761904763</v>
      </c>
      <c r="D270" s="121">
        <f t="shared" si="130"/>
        <v>-0.34444444444444444</v>
      </c>
      <c r="E270" s="121">
        <f t="shared" si="130"/>
        <v>-0.23376623376623376</v>
      </c>
      <c r="F270" s="121">
        <f t="shared" si="130"/>
        <v>-0.4528301886792453</v>
      </c>
      <c r="G270" s="121">
        <f t="shared" si="130"/>
        <v>-0.1348314606741573</v>
      </c>
      <c r="H270" s="121">
        <f t="shared" si="130"/>
        <v>0.04054054054054054</v>
      </c>
      <c r="I270" s="121">
        <f t="shared" si="130"/>
        <v>-0.23684210526315788</v>
      </c>
      <c r="J270" s="121">
        <f t="shared" si="130"/>
        <v>-0.16304347826086957</v>
      </c>
      <c r="K270" s="121">
        <f>K269/K268</f>
        <v>-0.32926829268292684</v>
      </c>
      <c r="L270" s="121"/>
      <c r="M270" s="121"/>
      <c r="N270" s="121"/>
      <c r="O270" s="121">
        <f>O269/O268</f>
        <v>-0.2427307206068268</v>
      </c>
    </row>
    <row r="271" spans="1:15" ht="12.75">
      <c r="A271" s="119"/>
      <c r="B271" s="55">
        <v>2015</v>
      </c>
      <c r="C271" s="105">
        <v>210</v>
      </c>
      <c r="D271" s="105">
        <v>161</v>
      </c>
      <c r="E271" s="105">
        <v>185</v>
      </c>
      <c r="F271" s="105">
        <v>142</v>
      </c>
      <c r="G271" s="105">
        <v>154</v>
      </c>
      <c r="H271" s="105">
        <v>185</v>
      </c>
      <c r="I271" s="105">
        <v>147</v>
      </c>
      <c r="J271" s="105">
        <v>167</v>
      </c>
      <c r="K271" s="105">
        <v>159</v>
      </c>
      <c r="L271" s="105"/>
      <c r="M271" s="105"/>
      <c r="N271" s="105"/>
      <c r="O271" s="55">
        <f>SUM(C271:N271)</f>
        <v>1510</v>
      </c>
    </row>
    <row r="272" spans="1:15" ht="12.75">
      <c r="A272" s="144" t="s">
        <v>318</v>
      </c>
      <c r="B272" s="54">
        <v>2014</v>
      </c>
      <c r="C272" s="54">
        <v>187</v>
      </c>
      <c r="D272" s="54">
        <v>186</v>
      </c>
      <c r="E272" s="54">
        <v>222</v>
      </c>
      <c r="F272" s="54">
        <v>181</v>
      </c>
      <c r="G272" s="54">
        <v>186</v>
      </c>
      <c r="H272" s="54">
        <v>119</v>
      </c>
      <c r="I272" s="54">
        <v>186</v>
      </c>
      <c r="J272" s="54">
        <v>177</v>
      </c>
      <c r="K272" s="54">
        <v>208</v>
      </c>
      <c r="L272" s="54"/>
      <c r="M272" s="54"/>
      <c r="N272" s="54"/>
      <c r="O272" s="54">
        <f>SUM(C272:N272)</f>
        <v>1652</v>
      </c>
    </row>
    <row r="273" spans="1:15" ht="12.75">
      <c r="A273" s="144" t="s">
        <v>319</v>
      </c>
      <c r="B273" s="202" t="s">
        <v>263</v>
      </c>
      <c r="C273" s="54">
        <f aca="true" t="shared" si="131" ref="C273:J273">C271-C272</f>
        <v>23</v>
      </c>
      <c r="D273" s="54">
        <f t="shared" si="131"/>
        <v>-25</v>
      </c>
      <c r="E273" s="54">
        <f t="shared" si="131"/>
        <v>-37</v>
      </c>
      <c r="F273" s="54">
        <f t="shared" si="131"/>
        <v>-39</v>
      </c>
      <c r="G273" s="54">
        <f t="shared" si="131"/>
        <v>-32</v>
      </c>
      <c r="H273" s="54">
        <f t="shared" si="131"/>
        <v>66</v>
      </c>
      <c r="I273" s="54">
        <f t="shared" si="131"/>
        <v>-39</v>
      </c>
      <c r="J273" s="54">
        <f t="shared" si="131"/>
        <v>-10</v>
      </c>
      <c r="K273" s="54">
        <f>K271-K272</f>
        <v>-49</v>
      </c>
      <c r="L273" s="54"/>
      <c r="M273" s="54"/>
      <c r="N273" s="54"/>
      <c r="O273" s="54">
        <f>O271-O272</f>
        <v>-142</v>
      </c>
    </row>
    <row r="274" spans="1:15" ht="13.5" thickBot="1">
      <c r="A274" s="200"/>
      <c r="B274" s="201" t="s">
        <v>5</v>
      </c>
      <c r="C274" s="121">
        <f aca="true" t="shared" si="132" ref="C274:J274">C273/C272</f>
        <v>0.12299465240641712</v>
      </c>
      <c r="D274" s="121">
        <f t="shared" si="132"/>
        <v>-0.13440860215053763</v>
      </c>
      <c r="E274" s="121">
        <f t="shared" si="132"/>
        <v>-0.16666666666666666</v>
      </c>
      <c r="F274" s="121">
        <f t="shared" si="132"/>
        <v>-0.2154696132596685</v>
      </c>
      <c r="G274" s="121">
        <f t="shared" si="132"/>
        <v>-0.17204301075268819</v>
      </c>
      <c r="H274" s="121">
        <f t="shared" si="132"/>
        <v>0.5546218487394958</v>
      </c>
      <c r="I274" s="121">
        <f t="shared" si="132"/>
        <v>-0.20967741935483872</v>
      </c>
      <c r="J274" s="121">
        <f t="shared" si="132"/>
        <v>-0.05649717514124294</v>
      </c>
      <c r="K274" s="121">
        <f>K273/K272</f>
        <v>-0.23557692307692307</v>
      </c>
      <c r="L274" s="121"/>
      <c r="M274" s="121"/>
      <c r="N274" s="121"/>
      <c r="O274" s="121">
        <f>O273/O272</f>
        <v>-0.08595641646489104</v>
      </c>
    </row>
    <row r="275" spans="1:15" ht="12.75">
      <c r="A275" s="119"/>
      <c r="B275" s="55">
        <v>2015</v>
      </c>
      <c r="C275" s="105">
        <v>24</v>
      </c>
      <c r="D275" s="105">
        <v>24</v>
      </c>
      <c r="E275" s="105">
        <v>27</v>
      </c>
      <c r="F275" s="105">
        <v>31</v>
      </c>
      <c r="G275" s="105">
        <v>28</v>
      </c>
      <c r="H275" s="105">
        <v>27</v>
      </c>
      <c r="I275" s="105">
        <v>32</v>
      </c>
      <c r="J275" s="105">
        <v>24</v>
      </c>
      <c r="K275" s="105">
        <v>24</v>
      </c>
      <c r="L275" s="105"/>
      <c r="M275" s="105"/>
      <c r="N275" s="105"/>
      <c r="O275" s="55">
        <f>SUM(C275:N275)</f>
        <v>241</v>
      </c>
    </row>
    <row r="276" spans="1:15" ht="12.75">
      <c r="A276" s="144" t="s">
        <v>320</v>
      </c>
      <c r="B276" s="54">
        <v>2014</v>
      </c>
      <c r="C276" s="54">
        <v>40</v>
      </c>
      <c r="D276" s="54">
        <v>35</v>
      </c>
      <c r="E276" s="54">
        <v>42</v>
      </c>
      <c r="F276" s="54">
        <v>33</v>
      </c>
      <c r="G276" s="54">
        <v>37</v>
      </c>
      <c r="H276" s="54">
        <v>28</v>
      </c>
      <c r="I276" s="54">
        <v>48</v>
      </c>
      <c r="J276" s="54">
        <v>26</v>
      </c>
      <c r="K276" s="54">
        <v>27</v>
      </c>
      <c r="L276" s="54"/>
      <c r="M276" s="54"/>
      <c r="N276" s="54"/>
      <c r="O276" s="54">
        <f>SUM(C276:N276)</f>
        <v>316</v>
      </c>
    </row>
    <row r="277" spans="1:15" ht="12.75">
      <c r="A277" s="144" t="s">
        <v>321</v>
      </c>
      <c r="B277" s="202" t="s">
        <v>263</v>
      </c>
      <c r="C277" s="54">
        <f aca="true" t="shared" si="133" ref="C277:J277">C275-C276</f>
        <v>-16</v>
      </c>
      <c r="D277" s="54">
        <f t="shared" si="133"/>
        <v>-11</v>
      </c>
      <c r="E277" s="54">
        <f t="shared" si="133"/>
        <v>-15</v>
      </c>
      <c r="F277" s="54">
        <f t="shared" si="133"/>
        <v>-2</v>
      </c>
      <c r="G277" s="54">
        <f t="shared" si="133"/>
        <v>-9</v>
      </c>
      <c r="H277" s="54">
        <f t="shared" si="133"/>
        <v>-1</v>
      </c>
      <c r="I277" s="54">
        <f t="shared" si="133"/>
        <v>-16</v>
      </c>
      <c r="J277" s="54">
        <f t="shared" si="133"/>
        <v>-2</v>
      </c>
      <c r="K277" s="54">
        <f>K275-K276</f>
        <v>-3</v>
      </c>
      <c r="L277" s="54"/>
      <c r="M277" s="54"/>
      <c r="N277" s="54"/>
      <c r="O277" s="54">
        <f>O275-O276</f>
        <v>-75</v>
      </c>
    </row>
    <row r="278" spans="1:15" ht="13.5" thickBot="1">
      <c r="A278" s="200"/>
      <c r="B278" s="201" t="s">
        <v>5</v>
      </c>
      <c r="C278" s="121">
        <f aca="true" t="shared" si="134" ref="C278:J278">C277/C276</f>
        <v>-0.4</v>
      </c>
      <c r="D278" s="121">
        <f t="shared" si="134"/>
        <v>-0.3142857142857143</v>
      </c>
      <c r="E278" s="121">
        <f t="shared" si="134"/>
        <v>-0.35714285714285715</v>
      </c>
      <c r="F278" s="121">
        <f t="shared" si="134"/>
        <v>-0.06060606060606061</v>
      </c>
      <c r="G278" s="121">
        <f t="shared" si="134"/>
        <v>-0.24324324324324326</v>
      </c>
      <c r="H278" s="121">
        <f t="shared" si="134"/>
        <v>-0.03571428571428571</v>
      </c>
      <c r="I278" s="121">
        <f t="shared" si="134"/>
        <v>-0.3333333333333333</v>
      </c>
      <c r="J278" s="121">
        <f t="shared" si="134"/>
        <v>-0.07692307692307693</v>
      </c>
      <c r="K278" s="121">
        <f>K277/K276</f>
        <v>-0.1111111111111111</v>
      </c>
      <c r="L278" s="121"/>
      <c r="M278" s="121"/>
      <c r="N278" s="121"/>
      <c r="O278" s="121">
        <f>O277/O276</f>
        <v>-0.23734177215189872</v>
      </c>
    </row>
    <row r="281" ht="13.5" thickBot="1">
      <c r="A281" s="205" t="s">
        <v>289</v>
      </c>
    </row>
    <row r="282" spans="1:15" ht="13.5" thickBot="1">
      <c r="A282" t="s">
        <v>0</v>
      </c>
      <c r="B282" s="145" t="s">
        <v>257</v>
      </c>
      <c r="C282" s="145" t="s">
        <v>297</v>
      </c>
      <c r="D282" s="145" t="s">
        <v>298</v>
      </c>
      <c r="E282" s="145" t="s">
        <v>299</v>
      </c>
      <c r="F282" s="145" t="s">
        <v>300</v>
      </c>
      <c r="G282" s="145" t="s">
        <v>301</v>
      </c>
      <c r="H282" s="145" t="s">
        <v>302</v>
      </c>
      <c r="I282" s="145" t="s">
        <v>303</v>
      </c>
      <c r="J282" s="145" t="s">
        <v>304</v>
      </c>
      <c r="K282" s="145" t="s">
        <v>305</v>
      </c>
      <c r="L282" s="145" t="s">
        <v>306</v>
      </c>
      <c r="M282" s="145" t="s">
        <v>307</v>
      </c>
      <c r="N282" s="145" t="s">
        <v>308</v>
      </c>
      <c r="O282" s="145" t="s">
        <v>40</v>
      </c>
    </row>
    <row r="283" spans="1:15" ht="12.75">
      <c r="A283" s="116"/>
      <c r="B283" s="55">
        <v>2015</v>
      </c>
      <c r="C283" s="55">
        <f aca="true" t="shared" si="135" ref="C283:H283">SUM(C287+C291+C299+C303+C307+C311+C315)</f>
        <v>962</v>
      </c>
      <c r="D283" s="55">
        <f t="shared" si="135"/>
        <v>905</v>
      </c>
      <c r="E283" s="55">
        <f t="shared" si="135"/>
        <v>933</v>
      </c>
      <c r="F283" s="55">
        <f t="shared" si="135"/>
        <v>798</v>
      </c>
      <c r="G283" s="55">
        <f t="shared" si="135"/>
        <v>870</v>
      </c>
      <c r="H283" s="55">
        <f t="shared" si="135"/>
        <v>885</v>
      </c>
      <c r="I283" s="55">
        <f>SUM(I287+I291+I299+I303+I307+I311+I315)</f>
        <v>923</v>
      </c>
      <c r="J283" s="55">
        <f>SUM(J287+J291+J299+J303+J307+J311+J315)</f>
        <v>867</v>
      </c>
      <c r="K283" s="55">
        <f>SUM(K287+K291+K299+K303+K307+K311+K315)</f>
        <v>822</v>
      </c>
      <c r="L283" s="55"/>
      <c r="M283" s="55"/>
      <c r="N283" s="55"/>
      <c r="O283" s="55">
        <f>SUM(O287+O291+O299+O303+O307+O311+O315)</f>
        <v>7965</v>
      </c>
    </row>
    <row r="284" spans="1:15" ht="12.75">
      <c r="A284" s="144" t="s">
        <v>40</v>
      </c>
      <c r="B284" s="54">
        <v>2014</v>
      </c>
      <c r="C284" s="54">
        <f aca="true" t="shared" si="136" ref="C284:H284">SUM(C288+C292+C296+C300+C304+C308+C312+C316)</f>
        <v>1176</v>
      </c>
      <c r="D284" s="54">
        <f t="shared" si="136"/>
        <v>922</v>
      </c>
      <c r="E284" s="54">
        <f t="shared" si="136"/>
        <v>947</v>
      </c>
      <c r="F284" s="54">
        <f t="shared" si="136"/>
        <v>949</v>
      </c>
      <c r="G284" s="54">
        <f t="shared" si="136"/>
        <v>1161</v>
      </c>
      <c r="H284" s="54">
        <f t="shared" si="136"/>
        <v>1087</v>
      </c>
      <c r="I284" s="54">
        <f>SUM(I288+I292+I296+I300+I304+I308+I312+I316)</f>
        <v>1118</v>
      </c>
      <c r="J284" s="54">
        <f>SUM(J288+J292+J296+J300+J304+J308+J312+J316)</f>
        <v>1047</v>
      </c>
      <c r="K284" s="54">
        <f>SUM(K288+K292+K296+K300+K304+K308+K312+K316)</f>
        <v>972</v>
      </c>
      <c r="L284" s="54"/>
      <c r="M284" s="54"/>
      <c r="N284" s="54"/>
      <c r="O284" s="54">
        <f>SUM(C284:N284)</f>
        <v>9379</v>
      </c>
    </row>
    <row r="285" spans="1:15" ht="12.75">
      <c r="A285" s="144" t="s">
        <v>309</v>
      </c>
      <c r="B285" s="199" t="s">
        <v>263</v>
      </c>
      <c r="C285" s="54">
        <f aca="true" t="shared" si="137" ref="C285:J285">C283-C284</f>
        <v>-214</v>
      </c>
      <c r="D285" s="54">
        <f t="shared" si="137"/>
        <v>-17</v>
      </c>
      <c r="E285" s="54">
        <f t="shared" si="137"/>
        <v>-14</v>
      </c>
      <c r="F285" s="54">
        <f t="shared" si="137"/>
        <v>-151</v>
      </c>
      <c r="G285" s="54">
        <f t="shared" si="137"/>
        <v>-291</v>
      </c>
      <c r="H285" s="54">
        <f t="shared" si="137"/>
        <v>-202</v>
      </c>
      <c r="I285" s="54">
        <f t="shared" si="137"/>
        <v>-195</v>
      </c>
      <c r="J285" s="54">
        <f t="shared" si="137"/>
        <v>-180</v>
      </c>
      <c r="K285" s="54">
        <f>K283-K284</f>
        <v>-150</v>
      </c>
      <c r="L285" s="54"/>
      <c r="M285" s="54"/>
      <c r="N285" s="54"/>
      <c r="O285" s="54">
        <f>O283-O284</f>
        <v>-1414</v>
      </c>
    </row>
    <row r="286" spans="1:15" ht="13.5" thickBot="1">
      <c r="A286" s="200"/>
      <c r="B286" s="201" t="s">
        <v>5</v>
      </c>
      <c r="C286" s="121">
        <f aca="true" t="shared" si="138" ref="C286:J286">C285/C284</f>
        <v>-0.18197278911564627</v>
      </c>
      <c r="D286" s="121">
        <f t="shared" si="138"/>
        <v>-0.01843817787418655</v>
      </c>
      <c r="E286" s="121">
        <f t="shared" si="138"/>
        <v>-0.014783526927138331</v>
      </c>
      <c r="F286" s="121">
        <f t="shared" si="138"/>
        <v>-0.15911485774499473</v>
      </c>
      <c r="G286" s="121">
        <f t="shared" si="138"/>
        <v>-0.25064599483204136</v>
      </c>
      <c r="H286" s="121">
        <f t="shared" si="138"/>
        <v>-0.1858325666973321</v>
      </c>
      <c r="I286" s="121">
        <f t="shared" si="138"/>
        <v>-0.1744186046511628</v>
      </c>
      <c r="J286" s="121">
        <f t="shared" si="138"/>
        <v>-0.17191977077363896</v>
      </c>
      <c r="K286" s="121">
        <f>K285/K284</f>
        <v>-0.15432098765432098</v>
      </c>
      <c r="L286" s="121"/>
      <c r="M286" s="121"/>
      <c r="N286" s="121"/>
      <c r="O286" s="121">
        <f>O285/O284</f>
        <v>-0.15076234140100223</v>
      </c>
    </row>
    <row r="287" spans="1:15" ht="12.75">
      <c r="A287" s="119"/>
      <c r="B287" s="55">
        <v>2015</v>
      </c>
      <c r="C287" s="55">
        <v>14</v>
      </c>
      <c r="D287" s="55">
        <v>11</v>
      </c>
      <c r="E287" s="55">
        <v>10</v>
      </c>
      <c r="F287" s="55">
        <v>11</v>
      </c>
      <c r="G287" s="55">
        <v>10</v>
      </c>
      <c r="H287" s="55">
        <v>6</v>
      </c>
      <c r="I287" s="55">
        <v>8</v>
      </c>
      <c r="J287" s="55">
        <v>13</v>
      </c>
      <c r="K287" s="55">
        <v>8</v>
      </c>
      <c r="L287" s="55"/>
      <c r="M287" s="55"/>
      <c r="N287" s="55"/>
      <c r="O287" s="55">
        <f>SUM(C287:N287)</f>
        <v>91</v>
      </c>
    </row>
    <row r="288" spans="1:15" ht="12.75">
      <c r="A288" s="144" t="s">
        <v>310</v>
      </c>
      <c r="B288" s="54">
        <v>2014</v>
      </c>
      <c r="C288" s="54">
        <v>7</v>
      </c>
      <c r="D288" s="54">
        <v>12</v>
      </c>
      <c r="E288" s="54">
        <v>6</v>
      </c>
      <c r="F288" s="54">
        <v>6</v>
      </c>
      <c r="G288" s="54">
        <v>10</v>
      </c>
      <c r="H288" s="54">
        <v>14</v>
      </c>
      <c r="I288" s="54">
        <v>8</v>
      </c>
      <c r="J288" s="54">
        <v>12</v>
      </c>
      <c r="K288" s="54">
        <v>5</v>
      </c>
      <c r="L288" s="54"/>
      <c r="M288" s="54"/>
      <c r="N288" s="54"/>
      <c r="O288" s="54">
        <f>SUM(C288:N288)</f>
        <v>80</v>
      </c>
    </row>
    <row r="289" spans="1:15" ht="12.75">
      <c r="A289" s="144" t="s">
        <v>311</v>
      </c>
      <c r="B289" s="202" t="s">
        <v>263</v>
      </c>
      <c r="C289" s="54">
        <f aca="true" t="shared" si="139" ref="C289:J289">C287-C288</f>
        <v>7</v>
      </c>
      <c r="D289" s="54">
        <f t="shared" si="139"/>
        <v>-1</v>
      </c>
      <c r="E289" s="54">
        <f t="shared" si="139"/>
        <v>4</v>
      </c>
      <c r="F289" s="54">
        <f t="shared" si="139"/>
        <v>5</v>
      </c>
      <c r="G289" s="54">
        <f t="shared" si="139"/>
        <v>0</v>
      </c>
      <c r="H289" s="54">
        <f t="shared" si="139"/>
        <v>-8</v>
      </c>
      <c r="I289" s="54">
        <f t="shared" si="139"/>
        <v>0</v>
      </c>
      <c r="J289" s="54">
        <f t="shared" si="139"/>
        <v>1</v>
      </c>
      <c r="K289" s="54">
        <f>K287-K288</f>
        <v>3</v>
      </c>
      <c r="L289" s="54"/>
      <c r="M289" s="54"/>
      <c r="N289" s="54"/>
      <c r="O289" s="54">
        <f>O287-O288</f>
        <v>11</v>
      </c>
    </row>
    <row r="290" spans="1:15" ht="13.5" thickBot="1">
      <c r="A290" s="200"/>
      <c r="B290" s="201" t="s">
        <v>5</v>
      </c>
      <c r="C290" s="121">
        <f aca="true" t="shared" si="140" ref="C290:J290">C289/C288</f>
        <v>1</v>
      </c>
      <c r="D290" s="121">
        <f t="shared" si="140"/>
        <v>-0.08333333333333333</v>
      </c>
      <c r="E290" s="121">
        <f t="shared" si="140"/>
        <v>0.6666666666666666</v>
      </c>
      <c r="F290" s="121">
        <f t="shared" si="140"/>
        <v>0.8333333333333334</v>
      </c>
      <c r="G290" s="121">
        <f t="shared" si="140"/>
        <v>0</v>
      </c>
      <c r="H290" s="121">
        <f t="shared" si="140"/>
        <v>-0.5714285714285714</v>
      </c>
      <c r="I290" s="121">
        <f t="shared" si="140"/>
        <v>0</v>
      </c>
      <c r="J290" s="121">
        <f t="shared" si="140"/>
        <v>0.08333333333333333</v>
      </c>
      <c r="K290" s="121">
        <f>K289/K288</f>
        <v>0.6</v>
      </c>
      <c r="L290" s="121"/>
      <c r="M290" s="121"/>
      <c r="N290" s="121"/>
      <c r="O290" s="121">
        <f>O289/O288</f>
        <v>0.1375</v>
      </c>
    </row>
    <row r="291" spans="1:15" ht="12.75">
      <c r="A291" s="119"/>
      <c r="B291" s="55">
        <v>2015</v>
      </c>
      <c r="C291" s="105">
        <v>4</v>
      </c>
      <c r="D291" s="105">
        <v>4</v>
      </c>
      <c r="E291" s="105">
        <v>5</v>
      </c>
      <c r="F291" s="105">
        <v>2</v>
      </c>
      <c r="G291" s="105">
        <v>1</v>
      </c>
      <c r="H291" s="105">
        <v>1</v>
      </c>
      <c r="I291" s="105">
        <v>0</v>
      </c>
      <c r="J291" s="105">
        <v>3</v>
      </c>
      <c r="K291" s="105">
        <v>5</v>
      </c>
      <c r="L291" s="105"/>
      <c r="M291" s="105"/>
      <c r="N291" s="105"/>
      <c r="O291" s="55">
        <f>SUM(C291:N291)</f>
        <v>25</v>
      </c>
    </row>
    <row r="292" spans="1:15" ht="12.75">
      <c r="A292" s="203" t="s">
        <v>312</v>
      </c>
      <c r="B292" s="54">
        <v>2014</v>
      </c>
      <c r="C292" s="54">
        <v>0</v>
      </c>
      <c r="D292" s="54">
        <v>1</v>
      </c>
      <c r="E292" s="54">
        <v>0</v>
      </c>
      <c r="F292" s="54">
        <v>0</v>
      </c>
      <c r="G292" s="54">
        <v>1</v>
      </c>
      <c r="H292" s="54">
        <v>0</v>
      </c>
      <c r="I292" s="54">
        <v>1</v>
      </c>
      <c r="J292" s="54">
        <v>0</v>
      </c>
      <c r="K292" s="54">
        <v>1</v>
      </c>
      <c r="L292" s="54"/>
      <c r="M292" s="54"/>
      <c r="N292" s="54"/>
      <c r="O292" s="54">
        <f>SUM(C292:N292)</f>
        <v>4</v>
      </c>
    </row>
    <row r="293" spans="1:15" ht="12.75">
      <c r="A293" s="144" t="s">
        <v>313</v>
      </c>
      <c r="B293" s="202" t="s">
        <v>263</v>
      </c>
      <c r="C293" s="54">
        <f aca="true" t="shared" si="141" ref="C293:I293">C291-C292</f>
        <v>4</v>
      </c>
      <c r="D293" s="54">
        <f t="shared" si="141"/>
        <v>3</v>
      </c>
      <c r="E293" s="54">
        <f t="shared" si="141"/>
        <v>5</v>
      </c>
      <c r="F293" s="54">
        <f t="shared" si="141"/>
        <v>2</v>
      </c>
      <c r="G293" s="54">
        <f t="shared" si="141"/>
        <v>0</v>
      </c>
      <c r="H293" s="54">
        <f t="shared" si="141"/>
        <v>1</v>
      </c>
      <c r="I293" s="54">
        <f t="shared" si="141"/>
        <v>-1</v>
      </c>
      <c r="J293" s="54">
        <f>J291-J292</f>
        <v>3</v>
      </c>
      <c r="K293" s="54">
        <f>K291-K292</f>
        <v>4</v>
      </c>
      <c r="L293" s="54"/>
      <c r="M293" s="54"/>
      <c r="N293" s="54"/>
      <c r="O293" s="54">
        <f>O291-O292</f>
        <v>21</v>
      </c>
    </row>
    <row r="294" spans="1:15" ht="13.5" thickBot="1">
      <c r="A294" s="200"/>
      <c r="B294" s="201" t="s">
        <v>5</v>
      </c>
      <c r="C294" s="121">
        <v>0</v>
      </c>
      <c r="D294" s="121">
        <f aca="true" t="shared" si="142" ref="D294:I294">D293/D292</f>
        <v>3</v>
      </c>
      <c r="E294" s="121">
        <v>0</v>
      </c>
      <c r="F294" s="121">
        <v>0</v>
      </c>
      <c r="G294" s="121">
        <f t="shared" si="142"/>
        <v>0</v>
      </c>
      <c r="H294" s="121">
        <v>0</v>
      </c>
      <c r="I294" s="121">
        <f t="shared" si="142"/>
        <v>-1</v>
      </c>
      <c r="J294" s="121">
        <v>0</v>
      </c>
      <c r="K294" s="121">
        <v>0</v>
      </c>
      <c r="L294" s="121"/>
      <c r="M294" s="121"/>
      <c r="N294" s="121"/>
      <c r="O294" s="121">
        <f>O293/O292</f>
        <v>5.25</v>
      </c>
    </row>
    <row r="295" spans="1:15" ht="12.75">
      <c r="A295" s="119"/>
      <c r="B295" s="55">
        <v>2015</v>
      </c>
      <c r="C295" s="105">
        <v>0</v>
      </c>
      <c r="D295" s="105">
        <v>0</v>
      </c>
      <c r="E295" s="105">
        <v>0</v>
      </c>
      <c r="F295" s="105">
        <v>0</v>
      </c>
      <c r="G295" s="105">
        <v>0</v>
      </c>
      <c r="H295" s="105">
        <v>0</v>
      </c>
      <c r="I295" s="105">
        <v>0</v>
      </c>
      <c r="J295" s="105">
        <v>0</v>
      </c>
      <c r="K295" s="105">
        <v>0</v>
      </c>
      <c r="L295" s="105"/>
      <c r="M295" s="105"/>
      <c r="N295" s="105"/>
      <c r="O295" s="55">
        <f>SUM(C295:N295)</f>
        <v>0</v>
      </c>
    </row>
    <row r="296" spans="1:15" ht="12.75">
      <c r="A296" s="203" t="s">
        <v>331</v>
      </c>
      <c r="B296" s="54">
        <v>2014</v>
      </c>
      <c r="C296" s="54">
        <v>0</v>
      </c>
      <c r="D296" s="54">
        <v>0</v>
      </c>
      <c r="E296" s="54">
        <v>0</v>
      </c>
      <c r="F296" s="54">
        <v>0</v>
      </c>
      <c r="G296" s="54">
        <v>0</v>
      </c>
      <c r="H296" s="54">
        <v>0</v>
      </c>
      <c r="I296" s="54">
        <v>0</v>
      </c>
      <c r="J296" s="54">
        <v>0</v>
      </c>
      <c r="K296" s="54">
        <v>0</v>
      </c>
      <c r="L296" s="54"/>
      <c r="M296" s="54"/>
      <c r="N296" s="54"/>
      <c r="O296" s="54">
        <f>SUM(C296:N296)</f>
        <v>0</v>
      </c>
    </row>
    <row r="297" spans="1:15" ht="12.75">
      <c r="A297" s="203" t="s">
        <v>332</v>
      </c>
      <c r="B297" s="202" t="s">
        <v>263</v>
      </c>
      <c r="C297" s="54">
        <f aca="true" t="shared" si="143" ref="C297:J297">C295-C296</f>
        <v>0</v>
      </c>
      <c r="D297" s="54">
        <f t="shared" si="143"/>
        <v>0</v>
      </c>
      <c r="E297" s="54">
        <f t="shared" si="143"/>
        <v>0</v>
      </c>
      <c r="F297" s="54">
        <f t="shared" si="143"/>
        <v>0</v>
      </c>
      <c r="G297" s="54">
        <f t="shared" si="143"/>
        <v>0</v>
      </c>
      <c r="H297" s="54">
        <f t="shared" si="143"/>
        <v>0</v>
      </c>
      <c r="I297" s="54">
        <f t="shared" si="143"/>
        <v>0</v>
      </c>
      <c r="J297" s="54">
        <f t="shared" si="143"/>
        <v>0</v>
      </c>
      <c r="K297" s="54">
        <f>K295-K296</f>
        <v>0</v>
      </c>
      <c r="L297" s="54"/>
      <c r="M297" s="54"/>
      <c r="N297" s="54"/>
      <c r="O297" s="54">
        <f>O295-O296</f>
        <v>0</v>
      </c>
    </row>
    <row r="298" spans="1:15" ht="13.5" thickBot="1">
      <c r="A298" s="200"/>
      <c r="B298" s="201" t="s">
        <v>5</v>
      </c>
      <c r="C298" s="121">
        <v>0</v>
      </c>
      <c r="D298" s="121">
        <v>0</v>
      </c>
      <c r="E298" s="121">
        <v>0</v>
      </c>
      <c r="F298" s="121">
        <v>0</v>
      </c>
      <c r="G298" s="121">
        <v>0</v>
      </c>
      <c r="H298" s="121">
        <v>0</v>
      </c>
      <c r="I298" s="121">
        <v>0</v>
      </c>
      <c r="J298" s="121">
        <v>0</v>
      </c>
      <c r="K298" s="121">
        <v>0</v>
      </c>
      <c r="L298" s="121"/>
      <c r="M298" s="121"/>
      <c r="N298" s="121"/>
      <c r="O298" s="121">
        <v>0</v>
      </c>
    </row>
    <row r="299" spans="1:15" ht="12.75">
      <c r="A299" s="119"/>
      <c r="B299" s="55">
        <v>2015</v>
      </c>
      <c r="C299" s="105">
        <v>78</v>
      </c>
      <c r="D299" s="105">
        <v>70</v>
      </c>
      <c r="E299" s="105">
        <v>96</v>
      </c>
      <c r="F299" s="105">
        <v>74</v>
      </c>
      <c r="G299" s="105">
        <v>88</v>
      </c>
      <c r="H299" s="105">
        <v>86</v>
      </c>
      <c r="I299" s="105">
        <v>92</v>
      </c>
      <c r="J299" s="105">
        <v>88</v>
      </c>
      <c r="K299" s="105">
        <v>68</v>
      </c>
      <c r="L299" s="105"/>
      <c r="M299" s="105"/>
      <c r="N299" s="105"/>
      <c r="O299" s="55">
        <f>SUM(C299:N299)</f>
        <v>740</v>
      </c>
    </row>
    <row r="300" spans="1:15" ht="12.75">
      <c r="A300" s="144" t="s">
        <v>314</v>
      </c>
      <c r="B300" s="54">
        <v>2014</v>
      </c>
      <c r="C300" s="54">
        <v>133</v>
      </c>
      <c r="D300" s="54">
        <v>102</v>
      </c>
      <c r="E300" s="54">
        <v>65</v>
      </c>
      <c r="F300" s="54">
        <v>95</v>
      </c>
      <c r="G300" s="54">
        <v>121</v>
      </c>
      <c r="H300" s="54">
        <v>108</v>
      </c>
      <c r="I300" s="54">
        <v>133</v>
      </c>
      <c r="J300" s="54">
        <v>115</v>
      </c>
      <c r="K300" s="54">
        <v>72</v>
      </c>
      <c r="L300" s="54"/>
      <c r="M300" s="54"/>
      <c r="N300" s="54"/>
      <c r="O300" s="54">
        <f>SUM(C300:N300)</f>
        <v>944</v>
      </c>
    </row>
    <row r="301" spans="1:15" ht="12.75">
      <c r="A301" s="119"/>
      <c r="B301" s="202" t="s">
        <v>263</v>
      </c>
      <c r="C301" s="54">
        <f aca="true" t="shared" si="144" ref="C301:J301">C299-C300</f>
        <v>-55</v>
      </c>
      <c r="D301" s="54">
        <f t="shared" si="144"/>
        <v>-32</v>
      </c>
      <c r="E301" s="54">
        <f t="shared" si="144"/>
        <v>31</v>
      </c>
      <c r="F301" s="54">
        <f t="shared" si="144"/>
        <v>-21</v>
      </c>
      <c r="G301" s="54">
        <f t="shared" si="144"/>
        <v>-33</v>
      </c>
      <c r="H301" s="54">
        <f t="shared" si="144"/>
        <v>-22</v>
      </c>
      <c r="I301" s="54">
        <f t="shared" si="144"/>
        <v>-41</v>
      </c>
      <c r="J301" s="54">
        <f t="shared" si="144"/>
        <v>-27</v>
      </c>
      <c r="K301" s="54">
        <f>K299-K300</f>
        <v>-4</v>
      </c>
      <c r="L301" s="54"/>
      <c r="M301" s="54"/>
      <c r="N301" s="54"/>
      <c r="O301" s="54">
        <f>O299-O300</f>
        <v>-204</v>
      </c>
    </row>
    <row r="302" spans="1:15" ht="13.5" thickBot="1">
      <c r="A302" s="200"/>
      <c r="B302" s="201" t="s">
        <v>5</v>
      </c>
      <c r="C302" s="121">
        <f aca="true" t="shared" si="145" ref="C302:J302">C301/C300</f>
        <v>-0.41353383458646614</v>
      </c>
      <c r="D302" s="121">
        <f t="shared" si="145"/>
        <v>-0.3137254901960784</v>
      </c>
      <c r="E302" s="121">
        <f t="shared" si="145"/>
        <v>0.47692307692307695</v>
      </c>
      <c r="F302" s="121">
        <f t="shared" si="145"/>
        <v>-0.22105263157894736</v>
      </c>
      <c r="G302" s="121">
        <f t="shared" si="145"/>
        <v>-0.2727272727272727</v>
      </c>
      <c r="H302" s="121">
        <f t="shared" si="145"/>
        <v>-0.2037037037037037</v>
      </c>
      <c r="I302" s="121">
        <f t="shared" si="145"/>
        <v>-0.3082706766917293</v>
      </c>
      <c r="J302" s="121">
        <f t="shared" si="145"/>
        <v>-0.23478260869565218</v>
      </c>
      <c r="K302" s="121">
        <f>K301/K300</f>
        <v>-0.05555555555555555</v>
      </c>
      <c r="L302" s="121"/>
      <c r="M302" s="121"/>
      <c r="N302" s="121"/>
      <c r="O302" s="121">
        <f>O301/O300</f>
        <v>-0.21610169491525424</v>
      </c>
    </row>
    <row r="303" spans="1:15" ht="12.75">
      <c r="A303" s="119"/>
      <c r="B303" s="55">
        <v>2015</v>
      </c>
      <c r="C303" s="105">
        <v>20</v>
      </c>
      <c r="D303" s="105">
        <v>23</v>
      </c>
      <c r="E303" s="105">
        <v>23</v>
      </c>
      <c r="F303" s="105">
        <v>24</v>
      </c>
      <c r="G303" s="105">
        <v>35</v>
      </c>
      <c r="H303" s="105">
        <v>30</v>
      </c>
      <c r="I303" s="105">
        <v>19</v>
      </c>
      <c r="J303" s="105">
        <v>21</v>
      </c>
      <c r="K303" s="105">
        <v>17</v>
      </c>
      <c r="L303" s="105"/>
      <c r="M303" s="105"/>
      <c r="N303" s="105"/>
      <c r="O303" s="55">
        <f>SUM(C303:N303)</f>
        <v>212</v>
      </c>
    </row>
    <row r="304" spans="1:15" ht="12.75">
      <c r="A304" s="144" t="s">
        <v>315</v>
      </c>
      <c r="B304" s="54">
        <v>2014</v>
      </c>
      <c r="C304" s="54">
        <v>24</v>
      </c>
      <c r="D304" s="54">
        <v>21</v>
      </c>
      <c r="E304" s="54">
        <v>27</v>
      </c>
      <c r="F304" s="54">
        <v>31</v>
      </c>
      <c r="G304" s="54">
        <v>20</v>
      </c>
      <c r="H304" s="54">
        <v>41</v>
      </c>
      <c r="I304" s="54">
        <v>30</v>
      </c>
      <c r="J304" s="54">
        <v>18</v>
      </c>
      <c r="K304" s="54">
        <v>15</v>
      </c>
      <c r="L304" s="54"/>
      <c r="M304" s="54"/>
      <c r="N304" s="54"/>
      <c r="O304" s="54">
        <f>SUM(C304:N304)</f>
        <v>227</v>
      </c>
    </row>
    <row r="305" spans="1:15" ht="12.75">
      <c r="A305" s="144" t="s">
        <v>316</v>
      </c>
      <c r="B305" s="202" t="s">
        <v>263</v>
      </c>
      <c r="C305" s="54">
        <f aca="true" t="shared" si="146" ref="C305:J305">C303-C304</f>
        <v>-4</v>
      </c>
      <c r="D305" s="54">
        <f t="shared" si="146"/>
        <v>2</v>
      </c>
      <c r="E305" s="54">
        <f t="shared" si="146"/>
        <v>-4</v>
      </c>
      <c r="F305" s="54">
        <f t="shared" si="146"/>
        <v>-7</v>
      </c>
      <c r="G305" s="54">
        <f t="shared" si="146"/>
        <v>15</v>
      </c>
      <c r="H305" s="54">
        <f t="shared" si="146"/>
        <v>-11</v>
      </c>
      <c r="I305" s="54">
        <f t="shared" si="146"/>
        <v>-11</v>
      </c>
      <c r="J305" s="54">
        <f t="shared" si="146"/>
        <v>3</v>
      </c>
      <c r="K305" s="54">
        <f>K303-K304</f>
        <v>2</v>
      </c>
      <c r="L305" s="54"/>
      <c r="M305" s="54"/>
      <c r="N305" s="54"/>
      <c r="O305" s="54">
        <f>O303-O304</f>
        <v>-15</v>
      </c>
    </row>
    <row r="306" spans="1:15" ht="13.5" thickBot="1">
      <c r="A306" s="200" t="s">
        <v>0</v>
      </c>
      <c r="B306" s="201" t="s">
        <v>5</v>
      </c>
      <c r="C306" s="121">
        <f aca="true" t="shared" si="147" ref="C306:J306">C305/C304</f>
        <v>-0.16666666666666666</v>
      </c>
      <c r="D306" s="121">
        <f t="shared" si="147"/>
        <v>0.09523809523809523</v>
      </c>
      <c r="E306" s="121">
        <f t="shared" si="147"/>
        <v>-0.14814814814814814</v>
      </c>
      <c r="F306" s="121">
        <f t="shared" si="147"/>
        <v>-0.22580645161290322</v>
      </c>
      <c r="G306" s="121">
        <f t="shared" si="147"/>
        <v>0.75</v>
      </c>
      <c r="H306" s="121">
        <f t="shared" si="147"/>
        <v>-0.2682926829268293</v>
      </c>
      <c r="I306" s="121">
        <f t="shared" si="147"/>
        <v>-0.36666666666666664</v>
      </c>
      <c r="J306" s="121">
        <f t="shared" si="147"/>
        <v>0.16666666666666666</v>
      </c>
      <c r="K306" s="121">
        <f>K305/K304</f>
        <v>0.13333333333333333</v>
      </c>
      <c r="L306" s="121"/>
      <c r="M306" s="121"/>
      <c r="N306" s="121"/>
      <c r="O306" s="121">
        <f>O305/O304</f>
        <v>-0.06607929515418502</v>
      </c>
    </row>
    <row r="307" spans="1:15" ht="12.75">
      <c r="A307" s="119"/>
      <c r="B307" s="55">
        <v>2015</v>
      </c>
      <c r="C307" s="105">
        <v>159</v>
      </c>
      <c r="D307" s="105">
        <v>138</v>
      </c>
      <c r="E307" s="105">
        <v>163</v>
      </c>
      <c r="F307" s="105">
        <v>145</v>
      </c>
      <c r="G307" s="105">
        <v>127</v>
      </c>
      <c r="H307" s="105">
        <v>136</v>
      </c>
      <c r="I307" s="105">
        <v>163</v>
      </c>
      <c r="J307" s="105">
        <v>134</v>
      </c>
      <c r="K307" s="105">
        <v>136</v>
      </c>
      <c r="L307" s="105"/>
      <c r="M307" s="105"/>
      <c r="N307" s="105"/>
      <c r="O307" s="55">
        <f>SUM(C307:N307)</f>
        <v>1301</v>
      </c>
    </row>
    <row r="308" spans="1:15" ht="12.75">
      <c r="A308" s="144" t="s">
        <v>317</v>
      </c>
      <c r="B308" s="54">
        <v>2014</v>
      </c>
      <c r="C308" s="54">
        <v>212</v>
      </c>
      <c r="D308" s="54">
        <v>176</v>
      </c>
      <c r="E308" s="54">
        <v>193</v>
      </c>
      <c r="F308" s="54">
        <v>197</v>
      </c>
      <c r="G308" s="54">
        <v>201</v>
      </c>
      <c r="H308" s="54">
        <v>220</v>
      </c>
      <c r="I308" s="54">
        <v>255</v>
      </c>
      <c r="J308" s="54">
        <v>218</v>
      </c>
      <c r="K308" s="54">
        <v>220</v>
      </c>
      <c r="L308" s="54"/>
      <c r="M308" s="54"/>
      <c r="N308" s="54"/>
      <c r="O308" s="54">
        <f>SUM(C308:N308)</f>
        <v>1892</v>
      </c>
    </row>
    <row r="309" spans="1:15" ht="12.75">
      <c r="A309" s="119"/>
      <c r="B309" s="202" t="s">
        <v>263</v>
      </c>
      <c r="C309" s="54">
        <f aca="true" t="shared" si="148" ref="C309:J309">C307-C308</f>
        <v>-53</v>
      </c>
      <c r="D309" s="54">
        <f t="shared" si="148"/>
        <v>-38</v>
      </c>
      <c r="E309" s="54">
        <f t="shared" si="148"/>
        <v>-30</v>
      </c>
      <c r="F309" s="54">
        <f t="shared" si="148"/>
        <v>-52</v>
      </c>
      <c r="G309" s="54">
        <f t="shared" si="148"/>
        <v>-74</v>
      </c>
      <c r="H309" s="54">
        <f t="shared" si="148"/>
        <v>-84</v>
      </c>
      <c r="I309" s="54">
        <f t="shared" si="148"/>
        <v>-92</v>
      </c>
      <c r="J309" s="54">
        <f t="shared" si="148"/>
        <v>-84</v>
      </c>
      <c r="K309" s="54">
        <f>K307-K308</f>
        <v>-84</v>
      </c>
      <c r="L309" s="54"/>
      <c r="M309" s="54"/>
      <c r="N309" s="54"/>
      <c r="O309" s="54">
        <f>O307-O308</f>
        <v>-591</v>
      </c>
    </row>
    <row r="310" spans="1:15" ht="13.5" thickBot="1">
      <c r="A310" s="200"/>
      <c r="B310" s="201" t="s">
        <v>5</v>
      </c>
      <c r="C310" s="121">
        <f aca="true" t="shared" si="149" ref="C310:J310">C309/C308</f>
        <v>-0.25</v>
      </c>
      <c r="D310" s="121">
        <f t="shared" si="149"/>
        <v>-0.2159090909090909</v>
      </c>
      <c r="E310" s="121">
        <f t="shared" si="149"/>
        <v>-0.15544041450777202</v>
      </c>
      <c r="F310" s="121">
        <f t="shared" si="149"/>
        <v>-0.2639593908629442</v>
      </c>
      <c r="G310" s="121">
        <f t="shared" si="149"/>
        <v>-0.3681592039800995</v>
      </c>
      <c r="H310" s="121">
        <f t="shared" si="149"/>
        <v>-0.38181818181818183</v>
      </c>
      <c r="I310" s="121">
        <f t="shared" si="149"/>
        <v>-0.3607843137254902</v>
      </c>
      <c r="J310" s="121">
        <f t="shared" si="149"/>
        <v>-0.3853211009174312</v>
      </c>
      <c r="K310" s="121">
        <f>K309/K308</f>
        <v>-0.38181818181818183</v>
      </c>
      <c r="L310" s="121"/>
      <c r="M310" s="121"/>
      <c r="N310" s="121"/>
      <c r="O310" s="121">
        <f>O309/O308</f>
        <v>-0.3123678646934461</v>
      </c>
    </row>
    <row r="311" spans="1:15" ht="12.75">
      <c r="A311" s="119"/>
      <c r="B311" s="55">
        <v>2015</v>
      </c>
      <c r="C311" s="105">
        <v>542</v>
      </c>
      <c r="D311" s="105">
        <v>525</v>
      </c>
      <c r="E311" s="105">
        <v>519</v>
      </c>
      <c r="F311" s="105">
        <v>414</v>
      </c>
      <c r="G311" s="105">
        <v>494</v>
      </c>
      <c r="H311" s="105">
        <v>500</v>
      </c>
      <c r="I311" s="105">
        <v>505</v>
      </c>
      <c r="J311" s="105">
        <v>469</v>
      </c>
      <c r="K311" s="105">
        <v>466</v>
      </c>
      <c r="L311" s="105"/>
      <c r="M311" s="105"/>
      <c r="N311" s="105"/>
      <c r="O311" s="55">
        <f>SUM(C311:N311)</f>
        <v>4434</v>
      </c>
    </row>
    <row r="312" spans="1:15" ht="12.75">
      <c r="A312" s="144" t="s">
        <v>318</v>
      </c>
      <c r="B312" s="54">
        <v>2014</v>
      </c>
      <c r="C312" s="54">
        <v>626</v>
      </c>
      <c r="D312" s="54">
        <v>483</v>
      </c>
      <c r="E312" s="54">
        <v>521</v>
      </c>
      <c r="F312" s="54">
        <v>495</v>
      </c>
      <c r="G312" s="54">
        <v>652</v>
      </c>
      <c r="H312" s="54">
        <v>573</v>
      </c>
      <c r="I312" s="54">
        <v>543</v>
      </c>
      <c r="J312" s="54">
        <v>558</v>
      </c>
      <c r="K312" s="54">
        <v>549</v>
      </c>
      <c r="L312" s="54"/>
      <c r="M312" s="54"/>
      <c r="N312" s="54"/>
      <c r="O312" s="54">
        <f>SUM(C312:N312)</f>
        <v>5000</v>
      </c>
    </row>
    <row r="313" spans="1:15" ht="12.75">
      <c r="A313" s="144" t="s">
        <v>319</v>
      </c>
      <c r="B313" s="202" t="s">
        <v>263</v>
      </c>
      <c r="C313" s="54">
        <f aca="true" t="shared" si="150" ref="C313:J313">C311-C312</f>
        <v>-84</v>
      </c>
      <c r="D313" s="54">
        <f t="shared" si="150"/>
        <v>42</v>
      </c>
      <c r="E313" s="54">
        <f t="shared" si="150"/>
        <v>-2</v>
      </c>
      <c r="F313" s="54">
        <f t="shared" si="150"/>
        <v>-81</v>
      </c>
      <c r="G313" s="54">
        <f t="shared" si="150"/>
        <v>-158</v>
      </c>
      <c r="H313" s="54">
        <f t="shared" si="150"/>
        <v>-73</v>
      </c>
      <c r="I313" s="54">
        <f t="shared" si="150"/>
        <v>-38</v>
      </c>
      <c r="J313" s="54">
        <f t="shared" si="150"/>
        <v>-89</v>
      </c>
      <c r="K313" s="54">
        <f>K311-K312</f>
        <v>-83</v>
      </c>
      <c r="L313" s="54"/>
      <c r="M313" s="54"/>
      <c r="N313" s="54"/>
      <c r="O313" s="54">
        <f>O311-O312</f>
        <v>-566</v>
      </c>
    </row>
    <row r="314" spans="1:15" ht="13.5" thickBot="1">
      <c r="A314" s="200"/>
      <c r="B314" s="201" t="s">
        <v>5</v>
      </c>
      <c r="C314" s="121">
        <f aca="true" t="shared" si="151" ref="C314:J314">C313/C312</f>
        <v>-0.134185303514377</v>
      </c>
      <c r="D314" s="121">
        <f t="shared" si="151"/>
        <v>0.08695652173913043</v>
      </c>
      <c r="E314" s="121">
        <f t="shared" si="151"/>
        <v>-0.003838771593090211</v>
      </c>
      <c r="F314" s="121">
        <f t="shared" si="151"/>
        <v>-0.16363636363636364</v>
      </c>
      <c r="G314" s="121">
        <f t="shared" si="151"/>
        <v>-0.24233128834355827</v>
      </c>
      <c r="H314" s="121">
        <f t="shared" si="151"/>
        <v>-0.1273996509598604</v>
      </c>
      <c r="I314" s="121">
        <f t="shared" si="151"/>
        <v>-0.06998158379373849</v>
      </c>
      <c r="J314" s="121">
        <f t="shared" si="151"/>
        <v>-0.15949820788530467</v>
      </c>
      <c r="K314" s="121">
        <f>K313/K312</f>
        <v>-0.151183970856102</v>
      </c>
      <c r="L314" s="121"/>
      <c r="M314" s="121"/>
      <c r="N314" s="121"/>
      <c r="O314" s="121">
        <f>O313/O312</f>
        <v>-0.1132</v>
      </c>
    </row>
    <row r="315" spans="1:15" ht="12.75">
      <c r="A315" s="119"/>
      <c r="B315" s="55">
        <v>2015</v>
      </c>
      <c r="C315" s="105">
        <v>145</v>
      </c>
      <c r="D315" s="105">
        <v>134</v>
      </c>
      <c r="E315" s="105">
        <v>117</v>
      </c>
      <c r="F315" s="105">
        <v>128</v>
      </c>
      <c r="G315" s="105">
        <v>115</v>
      </c>
      <c r="H315" s="105">
        <v>126</v>
      </c>
      <c r="I315" s="105">
        <v>136</v>
      </c>
      <c r="J315" s="105">
        <v>139</v>
      </c>
      <c r="K315" s="105">
        <v>122</v>
      </c>
      <c r="L315" s="105"/>
      <c r="M315" s="105"/>
      <c r="N315" s="105"/>
      <c r="O315" s="55">
        <f>SUM(C315:N315)</f>
        <v>1162</v>
      </c>
    </row>
    <row r="316" spans="1:15" ht="12.75">
      <c r="A316" s="144" t="s">
        <v>320</v>
      </c>
      <c r="B316" s="54">
        <v>2014</v>
      </c>
      <c r="C316" s="54">
        <v>174</v>
      </c>
      <c r="D316" s="54">
        <v>127</v>
      </c>
      <c r="E316" s="54">
        <v>135</v>
      </c>
      <c r="F316" s="54">
        <v>125</v>
      </c>
      <c r="G316" s="54">
        <v>156</v>
      </c>
      <c r="H316" s="54">
        <v>131</v>
      </c>
      <c r="I316" s="54">
        <v>148</v>
      </c>
      <c r="J316" s="54">
        <v>126</v>
      </c>
      <c r="K316" s="54">
        <v>110</v>
      </c>
      <c r="L316" s="54"/>
      <c r="M316" s="54"/>
      <c r="N316" s="54"/>
      <c r="O316" s="54">
        <f>SUM(C316:N316)</f>
        <v>1232</v>
      </c>
    </row>
    <row r="317" spans="1:15" ht="12.75">
      <c r="A317" s="144" t="s">
        <v>321</v>
      </c>
      <c r="B317" s="202" t="s">
        <v>263</v>
      </c>
      <c r="C317" s="54">
        <f aca="true" t="shared" si="152" ref="C317:J317">C315-C316</f>
        <v>-29</v>
      </c>
      <c r="D317" s="54">
        <f t="shared" si="152"/>
        <v>7</v>
      </c>
      <c r="E317" s="54">
        <f t="shared" si="152"/>
        <v>-18</v>
      </c>
      <c r="F317" s="54">
        <f t="shared" si="152"/>
        <v>3</v>
      </c>
      <c r="G317" s="54">
        <f t="shared" si="152"/>
        <v>-41</v>
      </c>
      <c r="H317" s="54">
        <f t="shared" si="152"/>
        <v>-5</v>
      </c>
      <c r="I317" s="54">
        <f t="shared" si="152"/>
        <v>-12</v>
      </c>
      <c r="J317" s="54">
        <f t="shared" si="152"/>
        <v>13</v>
      </c>
      <c r="K317" s="54">
        <f>K315-K316</f>
        <v>12</v>
      </c>
      <c r="L317" s="54"/>
      <c r="M317" s="54"/>
      <c r="N317" s="54"/>
      <c r="O317" s="54">
        <f>O315-O316</f>
        <v>-70</v>
      </c>
    </row>
    <row r="318" spans="1:15" ht="13.5" thickBot="1">
      <c r="A318" s="200"/>
      <c r="B318" s="201" t="s">
        <v>5</v>
      </c>
      <c r="C318" s="121">
        <f aca="true" t="shared" si="153" ref="C318:J318">C317/C316</f>
        <v>-0.16666666666666666</v>
      </c>
      <c r="D318" s="121">
        <f t="shared" si="153"/>
        <v>0.05511811023622047</v>
      </c>
      <c r="E318" s="121">
        <f t="shared" si="153"/>
        <v>-0.13333333333333333</v>
      </c>
      <c r="F318" s="121">
        <f t="shared" si="153"/>
        <v>0.024</v>
      </c>
      <c r="G318" s="121">
        <f t="shared" si="153"/>
        <v>-0.26282051282051283</v>
      </c>
      <c r="H318" s="121">
        <f t="shared" si="153"/>
        <v>-0.03816793893129771</v>
      </c>
      <c r="I318" s="121">
        <f t="shared" si="153"/>
        <v>-0.08108108108108109</v>
      </c>
      <c r="J318" s="121">
        <f t="shared" si="153"/>
        <v>0.10317460317460317</v>
      </c>
      <c r="K318" s="121">
        <f>K317/K316</f>
        <v>0.10909090909090909</v>
      </c>
      <c r="L318" s="121"/>
      <c r="M318" s="121"/>
      <c r="N318" s="121"/>
      <c r="O318" s="121">
        <f>O317/O316</f>
        <v>-0.056818181818181816</v>
      </c>
    </row>
    <row r="321" ht="13.5" thickBot="1">
      <c r="A321" s="205" t="s">
        <v>290</v>
      </c>
    </row>
    <row r="322" spans="1:15" ht="13.5" thickBot="1">
      <c r="A322" t="s">
        <v>0</v>
      </c>
      <c r="B322" s="145" t="s">
        <v>257</v>
      </c>
      <c r="C322" s="145" t="s">
        <v>297</v>
      </c>
      <c r="D322" s="145" t="s">
        <v>298</v>
      </c>
      <c r="E322" s="145" t="s">
        <v>299</v>
      </c>
      <c r="F322" s="145" t="s">
        <v>300</v>
      </c>
      <c r="G322" s="145" t="s">
        <v>301</v>
      </c>
      <c r="H322" s="145" t="s">
        <v>302</v>
      </c>
      <c r="I322" s="145" t="s">
        <v>303</v>
      </c>
      <c r="J322" s="145" t="s">
        <v>304</v>
      </c>
      <c r="K322" s="145" t="s">
        <v>305</v>
      </c>
      <c r="L322" s="145" t="s">
        <v>306</v>
      </c>
      <c r="M322" s="145" t="s">
        <v>307</v>
      </c>
      <c r="N322" s="145" t="s">
        <v>308</v>
      </c>
      <c r="O322" s="145" t="s">
        <v>40</v>
      </c>
    </row>
    <row r="323" spans="1:15" ht="12.75">
      <c r="A323" s="116"/>
      <c r="B323" s="55">
        <v>2015</v>
      </c>
      <c r="C323" s="55">
        <f aca="true" t="shared" si="154" ref="C323:H323">SUM(C327+C331+C339+C343+C347+C351+C355)</f>
        <v>462</v>
      </c>
      <c r="D323" s="55">
        <f t="shared" si="154"/>
        <v>373</v>
      </c>
      <c r="E323" s="55">
        <f t="shared" si="154"/>
        <v>376</v>
      </c>
      <c r="F323" s="55">
        <f t="shared" si="154"/>
        <v>322</v>
      </c>
      <c r="G323" s="55">
        <f t="shared" si="154"/>
        <v>368</v>
      </c>
      <c r="H323" s="55">
        <f t="shared" si="154"/>
        <v>361</v>
      </c>
      <c r="I323" s="55">
        <f>SUM(I327+I331+I339+I343+I347+I351+I355)</f>
        <v>402</v>
      </c>
      <c r="J323" s="55">
        <f>SUM(J327+J331+J339+J343+J347+J351+J355)</f>
        <v>323</v>
      </c>
      <c r="K323" s="55">
        <f>SUM(K327+K331+K339+K343+K347+K351+K355)</f>
        <v>333</v>
      </c>
      <c r="L323" s="55"/>
      <c r="M323" s="55"/>
      <c r="N323" s="55"/>
      <c r="O323" s="55">
        <f>SUM(O327+O331+O339+O343+O347+O351+O355)</f>
        <v>3320</v>
      </c>
    </row>
    <row r="324" spans="1:15" ht="12.75">
      <c r="A324" s="144" t="s">
        <v>40</v>
      </c>
      <c r="B324" s="54">
        <v>2014</v>
      </c>
      <c r="C324" s="54">
        <f aca="true" t="shared" si="155" ref="C324:H324">SUM(C328+C332+C336+C340+C344+C348+C352+C356)</f>
        <v>449</v>
      </c>
      <c r="D324" s="54">
        <f t="shared" si="155"/>
        <v>389</v>
      </c>
      <c r="E324" s="54">
        <f t="shared" si="155"/>
        <v>282</v>
      </c>
      <c r="F324" s="54">
        <f t="shared" si="155"/>
        <v>389</v>
      </c>
      <c r="G324" s="54">
        <f t="shared" si="155"/>
        <v>354</v>
      </c>
      <c r="H324" s="54">
        <f t="shared" si="155"/>
        <v>357</v>
      </c>
      <c r="I324" s="54">
        <f>SUM(I328+I332+I336+I340+I344+I348+I352+I356)</f>
        <v>383</v>
      </c>
      <c r="J324" s="54">
        <f>SUM(J328+J332+J336+J340+J344+J348+J352+J356)</f>
        <v>427</v>
      </c>
      <c r="K324" s="54">
        <f>SUM(K328+K332+K336+K340+K344+K348+K352+K356)</f>
        <v>412</v>
      </c>
      <c r="L324" s="54"/>
      <c r="M324" s="54"/>
      <c r="N324" s="54"/>
      <c r="O324" s="54">
        <f>SUM(C324:N324)</f>
        <v>3442</v>
      </c>
    </row>
    <row r="325" spans="1:15" ht="12.75">
      <c r="A325" s="144" t="s">
        <v>309</v>
      </c>
      <c r="B325" s="199" t="s">
        <v>263</v>
      </c>
      <c r="C325" s="54">
        <f aca="true" t="shared" si="156" ref="C325:J325">C323-C324</f>
        <v>13</v>
      </c>
      <c r="D325" s="54">
        <f t="shared" si="156"/>
        <v>-16</v>
      </c>
      <c r="E325" s="54">
        <f t="shared" si="156"/>
        <v>94</v>
      </c>
      <c r="F325" s="54">
        <f t="shared" si="156"/>
        <v>-67</v>
      </c>
      <c r="G325" s="54">
        <f t="shared" si="156"/>
        <v>14</v>
      </c>
      <c r="H325" s="54">
        <f t="shared" si="156"/>
        <v>4</v>
      </c>
      <c r="I325" s="54">
        <f t="shared" si="156"/>
        <v>19</v>
      </c>
      <c r="J325" s="54">
        <f t="shared" si="156"/>
        <v>-104</v>
      </c>
      <c r="K325" s="54">
        <f>K323-K324</f>
        <v>-79</v>
      </c>
      <c r="L325" s="54"/>
      <c r="M325" s="54"/>
      <c r="N325" s="54"/>
      <c r="O325" s="54">
        <f>O323-O324</f>
        <v>-122</v>
      </c>
    </row>
    <row r="326" spans="1:15" ht="13.5" thickBot="1">
      <c r="A326" s="200"/>
      <c r="B326" s="201" t="s">
        <v>5</v>
      </c>
      <c r="C326" s="121">
        <f aca="true" t="shared" si="157" ref="C326:J326">C325/C324</f>
        <v>0.028953229398663696</v>
      </c>
      <c r="D326" s="121">
        <f t="shared" si="157"/>
        <v>-0.04113110539845758</v>
      </c>
      <c r="E326" s="121">
        <f t="shared" si="157"/>
        <v>0.3333333333333333</v>
      </c>
      <c r="F326" s="121">
        <f t="shared" si="157"/>
        <v>-0.17223650385604114</v>
      </c>
      <c r="G326" s="121">
        <f t="shared" si="157"/>
        <v>0.03954802259887006</v>
      </c>
      <c r="H326" s="121">
        <f t="shared" si="157"/>
        <v>0.011204481792717087</v>
      </c>
      <c r="I326" s="121">
        <f t="shared" si="157"/>
        <v>0.04960835509138381</v>
      </c>
      <c r="J326" s="121">
        <f t="shared" si="157"/>
        <v>-0.24355971896955503</v>
      </c>
      <c r="K326" s="121">
        <f>K325/K324</f>
        <v>-0.19174757281553398</v>
      </c>
      <c r="L326" s="121"/>
      <c r="M326" s="121"/>
      <c r="N326" s="121"/>
      <c r="O326" s="121">
        <f>O325/O324</f>
        <v>-0.03544450900639163</v>
      </c>
    </row>
    <row r="327" spans="1:15" ht="12.75">
      <c r="A327" s="119"/>
      <c r="B327" s="55">
        <v>2015</v>
      </c>
      <c r="C327" s="55">
        <v>6</v>
      </c>
      <c r="D327" s="55">
        <v>4</v>
      </c>
      <c r="E327" s="55">
        <v>6</v>
      </c>
      <c r="F327" s="55">
        <v>5</v>
      </c>
      <c r="G327" s="55">
        <v>10</v>
      </c>
      <c r="H327" s="55">
        <v>4</v>
      </c>
      <c r="I327" s="55">
        <v>7</v>
      </c>
      <c r="J327" s="55">
        <v>7</v>
      </c>
      <c r="K327" s="55">
        <v>3</v>
      </c>
      <c r="L327" s="55"/>
      <c r="M327" s="55"/>
      <c r="N327" s="55"/>
      <c r="O327" s="55">
        <f>SUM(C327:N327)</f>
        <v>52</v>
      </c>
    </row>
    <row r="328" spans="1:15" ht="12.75">
      <c r="A328" s="144" t="s">
        <v>310</v>
      </c>
      <c r="B328" s="54">
        <v>2014</v>
      </c>
      <c r="C328" s="54">
        <v>7</v>
      </c>
      <c r="D328" s="54">
        <v>6</v>
      </c>
      <c r="E328" s="54">
        <v>7</v>
      </c>
      <c r="F328" s="54">
        <v>10</v>
      </c>
      <c r="G328" s="54">
        <v>13</v>
      </c>
      <c r="H328" s="54">
        <v>9</v>
      </c>
      <c r="I328" s="54">
        <v>11</v>
      </c>
      <c r="J328" s="54">
        <v>8</v>
      </c>
      <c r="K328" s="54">
        <v>7</v>
      </c>
      <c r="L328" s="54"/>
      <c r="M328" s="54"/>
      <c r="N328" s="54"/>
      <c r="O328" s="54">
        <f>SUM(C328:N328)</f>
        <v>78</v>
      </c>
    </row>
    <row r="329" spans="1:15" ht="12.75">
      <c r="A329" s="144" t="s">
        <v>311</v>
      </c>
      <c r="B329" s="202" t="s">
        <v>263</v>
      </c>
      <c r="C329" s="54">
        <f aca="true" t="shared" si="158" ref="C329:I329">C327-C328</f>
        <v>-1</v>
      </c>
      <c r="D329" s="54">
        <f t="shared" si="158"/>
        <v>-2</v>
      </c>
      <c r="E329" s="54">
        <f t="shared" si="158"/>
        <v>-1</v>
      </c>
      <c r="F329" s="54">
        <f t="shared" si="158"/>
        <v>-5</v>
      </c>
      <c r="G329" s="54">
        <f t="shared" si="158"/>
        <v>-3</v>
      </c>
      <c r="H329" s="54">
        <f t="shared" si="158"/>
        <v>-5</v>
      </c>
      <c r="I329" s="54">
        <f t="shared" si="158"/>
        <v>-4</v>
      </c>
      <c r="J329" s="54">
        <f>J327-J328</f>
        <v>-1</v>
      </c>
      <c r="K329" s="54">
        <f>K327-K328</f>
        <v>-4</v>
      </c>
      <c r="L329" s="54"/>
      <c r="M329" s="54"/>
      <c r="N329" s="54"/>
      <c r="O329" s="54">
        <f>O327-O328</f>
        <v>-26</v>
      </c>
    </row>
    <row r="330" spans="1:15" ht="13.5" thickBot="1">
      <c r="A330" s="200"/>
      <c r="B330" s="201" t="s">
        <v>5</v>
      </c>
      <c r="C330" s="121">
        <f aca="true" t="shared" si="159" ref="C330:I330">C329/C328</f>
        <v>-0.14285714285714285</v>
      </c>
      <c r="D330" s="121">
        <f t="shared" si="159"/>
        <v>-0.3333333333333333</v>
      </c>
      <c r="E330" s="121">
        <f t="shared" si="159"/>
        <v>-0.14285714285714285</v>
      </c>
      <c r="F330" s="121">
        <f t="shared" si="159"/>
        <v>-0.5</v>
      </c>
      <c r="G330" s="121">
        <f t="shared" si="159"/>
        <v>-0.23076923076923078</v>
      </c>
      <c r="H330" s="121">
        <f t="shared" si="159"/>
        <v>-0.5555555555555556</v>
      </c>
      <c r="I330" s="121">
        <f t="shared" si="159"/>
        <v>-0.36363636363636365</v>
      </c>
      <c r="J330" s="121">
        <f>J329/J328</f>
        <v>-0.125</v>
      </c>
      <c r="K330" s="121">
        <f>K329/K328</f>
        <v>-0.5714285714285714</v>
      </c>
      <c r="L330" s="121"/>
      <c r="M330" s="121"/>
      <c r="N330" s="121"/>
      <c r="O330" s="121">
        <f>O329/O328</f>
        <v>-0.3333333333333333</v>
      </c>
    </row>
    <row r="331" spans="1:15" ht="12.75">
      <c r="A331" s="119"/>
      <c r="B331" s="55">
        <v>2015</v>
      </c>
      <c r="C331" s="105">
        <v>0</v>
      </c>
      <c r="D331" s="105">
        <v>1</v>
      </c>
      <c r="E331" s="105">
        <v>3</v>
      </c>
      <c r="F331" s="105">
        <v>2</v>
      </c>
      <c r="G331" s="105">
        <v>0</v>
      </c>
      <c r="H331" s="105">
        <v>0</v>
      </c>
      <c r="I331" s="105">
        <v>2</v>
      </c>
      <c r="J331" s="105">
        <v>0</v>
      </c>
      <c r="K331" s="105">
        <v>0</v>
      </c>
      <c r="L331" s="105"/>
      <c r="M331" s="105"/>
      <c r="N331" s="105"/>
      <c r="O331" s="55">
        <f>SUM(C331:N331)</f>
        <v>8</v>
      </c>
    </row>
    <row r="332" spans="1:15" ht="12.75">
      <c r="A332" s="203" t="s">
        <v>312</v>
      </c>
      <c r="B332" s="54">
        <v>2014</v>
      </c>
      <c r="C332" s="54">
        <v>0</v>
      </c>
      <c r="D332" s="54">
        <v>1</v>
      </c>
      <c r="E332" s="54">
        <v>0</v>
      </c>
      <c r="F332" s="54">
        <v>0</v>
      </c>
      <c r="G332" s="54">
        <v>0</v>
      </c>
      <c r="H332" s="54">
        <v>0</v>
      </c>
      <c r="I332" s="54">
        <v>0</v>
      </c>
      <c r="J332" s="54">
        <v>1</v>
      </c>
      <c r="K332" s="54"/>
      <c r="L332" s="54"/>
      <c r="M332" s="54"/>
      <c r="N332" s="54"/>
      <c r="O332" s="54">
        <f>SUM(C332:N332)</f>
        <v>2</v>
      </c>
    </row>
    <row r="333" spans="1:15" ht="12.75">
      <c r="A333" s="144" t="s">
        <v>313</v>
      </c>
      <c r="B333" s="202" t="s">
        <v>263</v>
      </c>
      <c r="C333" s="54">
        <f aca="true" t="shared" si="160" ref="C333:J333">C331-C332</f>
        <v>0</v>
      </c>
      <c r="D333" s="54">
        <f t="shared" si="160"/>
        <v>0</v>
      </c>
      <c r="E333" s="54">
        <f t="shared" si="160"/>
        <v>3</v>
      </c>
      <c r="F333" s="54">
        <f t="shared" si="160"/>
        <v>2</v>
      </c>
      <c r="G333" s="54">
        <f t="shared" si="160"/>
        <v>0</v>
      </c>
      <c r="H333" s="54">
        <f t="shared" si="160"/>
        <v>0</v>
      </c>
      <c r="I333" s="54">
        <f t="shared" si="160"/>
        <v>2</v>
      </c>
      <c r="J333" s="54">
        <f t="shared" si="160"/>
        <v>-1</v>
      </c>
      <c r="K333" s="54">
        <f>K331-K332</f>
        <v>0</v>
      </c>
      <c r="L333" s="54"/>
      <c r="M333" s="54"/>
      <c r="N333" s="54"/>
      <c r="O333" s="54">
        <f>O331-O332</f>
        <v>6</v>
      </c>
    </row>
    <row r="334" spans="1:15" ht="13.5" thickBot="1">
      <c r="A334" s="200"/>
      <c r="B334" s="201" t="s">
        <v>5</v>
      </c>
      <c r="C334" s="121">
        <v>0</v>
      </c>
      <c r="D334" s="121">
        <f>D333/D332</f>
        <v>0</v>
      </c>
      <c r="E334" s="121">
        <v>0</v>
      </c>
      <c r="F334" s="121">
        <v>0</v>
      </c>
      <c r="G334" s="121">
        <v>0</v>
      </c>
      <c r="H334" s="121">
        <v>0</v>
      </c>
      <c r="I334" s="121">
        <v>0</v>
      </c>
      <c r="J334" s="121">
        <f>J333/J332</f>
        <v>-1</v>
      </c>
      <c r="K334" s="121">
        <v>0</v>
      </c>
      <c r="L334" s="121"/>
      <c r="M334" s="121"/>
      <c r="N334" s="121"/>
      <c r="O334" s="121">
        <f>O333/O332</f>
        <v>3</v>
      </c>
    </row>
    <row r="335" spans="1:15" ht="12.75">
      <c r="A335" s="119"/>
      <c r="B335" s="55">
        <v>2015</v>
      </c>
      <c r="C335" s="105">
        <v>0</v>
      </c>
      <c r="D335" s="105">
        <v>0</v>
      </c>
      <c r="E335" s="105">
        <v>0</v>
      </c>
      <c r="F335" s="105">
        <v>0</v>
      </c>
      <c r="G335" s="105">
        <v>0</v>
      </c>
      <c r="H335" s="105">
        <v>0</v>
      </c>
      <c r="I335" s="105">
        <v>0</v>
      </c>
      <c r="J335" s="105">
        <v>0</v>
      </c>
      <c r="K335" s="105">
        <v>0</v>
      </c>
      <c r="L335" s="105"/>
      <c r="M335" s="105"/>
      <c r="N335" s="105"/>
      <c r="O335" s="55">
        <f>SUM(C335:N335)</f>
        <v>0</v>
      </c>
    </row>
    <row r="336" spans="1:15" ht="12.75">
      <c r="A336" s="203" t="s">
        <v>331</v>
      </c>
      <c r="B336" s="54">
        <v>2014</v>
      </c>
      <c r="C336" s="54">
        <v>0</v>
      </c>
      <c r="D336" s="54">
        <v>0</v>
      </c>
      <c r="E336" s="54">
        <v>0</v>
      </c>
      <c r="F336" s="54">
        <v>0</v>
      </c>
      <c r="G336" s="54">
        <v>0</v>
      </c>
      <c r="H336" s="54">
        <v>0</v>
      </c>
      <c r="I336" s="54">
        <v>0</v>
      </c>
      <c r="J336" s="54">
        <v>0</v>
      </c>
      <c r="K336" s="54">
        <v>0</v>
      </c>
      <c r="L336" s="54"/>
      <c r="M336" s="54"/>
      <c r="N336" s="54"/>
      <c r="O336" s="54">
        <f>SUM(C336:N336)</f>
        <v>0</v>
      </c>
    </row>
    <row r="337" spans="1:15" ht="12.75">
      <c r="A337" s="203" t="s">
        <v>332</v>
      </c>
      <c r="B337" s="202" t="s">
        <v>263</v>
      </c>
      <c r="C337" s="54">
        <f aca="true" t="shared" si="161" ref="C337:J337">C335-C336</f>
        <v>0</v>
      </c>
      <c r="D337" s="54">
        <f t="shared" si="161"/>
        <v>0</v>
      </c>
      <c r="E337" s="54">
        <f t="shared" si="161"/>
        <v>0</v>
      </c>
      <c r="F337" s="54">
        <f t="shared" si="161"/>
        <v>0</v>
      </c>
      <c r="G337" s="54">
        <f t="shared" si="161"/>
        <v>0</v>
      </c>
      <c r="H337" s="54">
        <f t="shared" si="161"/>
        <v>0</v>
      </c>
      <c r="I337" s="54">
        <f t="shared" si="161"/>
        <v>0</v>
      </c>
      <c r="J337" s="54">
        <f t="shared" si="161"/>
        <v>0</v>
      </c>
      <c r="K337" s="54">
        <f>K335-K336</f>
        <v>0</v>
      </c>
      <c r="L337" s="54"/>
      <c r="M337" s="54"/>
      <c r="N337" s="54"/>
      <c r="O337" s="54">
        <f>O335-O336</f>
        <v>0</v>
      </c>
    </row>
    <row r="338" spans="1:15" ht="13.5" thickBot="1">
      <c r="A338" s="200"/>
      <c r="B338" s="201" t="s">
        <v>5</v>
      </c>
      <c r="C338" s="121">
        <v>0</v>
      </c>
      <c r="D338" s="121">
        <v>0</v>
      </c>
      <c r="E338" s="121">
        <v>0</v>
      </c>
      <c r="F338" s="121">
        <v>0</v>
      </c>
      <c r="G338" s="121">
        <v>0</v>
      </c>
      <c r="H338" s="121">
        <v>0</v>
      </c>
      <c r="I338" s="121">
        <v>0</v>
      </c>
      <c r="J338" s="121">
        <v>0</v>
      </c>
      <c r="K338" s="121">
        <v>0</v>
      </c>
      <c r="L338" s="121"/>
      <c r="M338" s="121"/>
      <c r="N338" s="121"/>
      <c r="O338" s="121">
        <v>0</v>
      </c>
    </row>
    <row r="339" spans="1:15" ht="12.75">
      <c r="A339" s="119"/>
      <c r="B339" s="55">
        <v>2015</v>
      </c>
      <c r="C339" s="105">
        <v>49</v>
      </c>
      <c r="D339" s="105">
        <v>48</v>
      </c>
      <c r="E339" s="105">
        <v>48</v>
      </c>
      <c r="F339" s="105">
        <v>38</v>
      </c>
      <c r="G339" s="105">
        <v>44</v>
      </c>
      <c r="H339" s="105">
        <v>30</v>
      </c>
      <c r="I339" s="105">
        <v>33</v>
      </c>
      <c r="J339" s="105">
        <v>43</v>
      </c>
      <c r="K339" s="105">
        <v>30</v>
      </c>
      <c r="L339" s="105"/>
      <c r="M339" s="105"/>
      <c r="N339" s="105"/>
      <c r="O339" s="55">
        <f>SUM(C339:N339)</f>
        <v>363</v>
      </c>
    </row>
    <row r="340" spans="1:15" ht="12.75">
      <c r="A340" s="144" t="s">
        <v>314</v>
      </c>
      <c r="B340" s="54">
        <v>2014</v>
      </c>
      <c r="C340" s="54">
        <v>56</v>
      </c>
      <c r="D340" s="54">
        <v>37</v>
      </c>
      <c r="E340" s="54">
        <v>31</v>
      </c>
      <c r="F340" s="54">
        <v>36</v>
      </c>
      <c r="G340" s="54">
        <v>36</v>
      </c>
      <c r="H340" s="54">
        <v>37</v>
      </c>
      <c r="I340" s="54">
        <v>68</v>
      </c>
      <c r="J340" s="54">
        <v>60</v>
      </c>
      <c r="K340" s="54">
        <v>70</v>
      </c>
      <c r="L340" s="54"/>
      <c r="M340" s="54"/>
      <c r="N340" s="54"/>
      <c r="O340" s="54">
        <f>SUM(C340:N340)</f>
        <v>431</v>
      </c>
    </row>
    <row r="341" spans="1:15" ht="12.75">
      <c r="A341" s="119"/>
      <c r="B341" s="202" t="s">
        <v>263</v>
      </c>
      <c r="C341" s="54">
        <f aca="true" t="shared" si="162" ref="C341:J341">C339-C340</f>
        <v>-7</v>
      </c>
      <c r="D341" s="54">
        <f t="shared" si="162"/>
        <v>11</v>
      </c>
      <c r="E341" s="54">
        <f t="shared" si="162"/>
        <v>17</v>
      </c>
      <c r="F341" s="54">
        <f t="shared" si="162"/>
        <v>2</v>
      </c>
      <c r="G341" s="54">
        <f t="shared" si="162"/>
        <v>8</v>
      </c>
      <c r="H341" s="54">
        <f t="shared" si="162"/>
        <v>-7</v>
      </c>
      <c r="I341" s="54">
        <f t="shared" si="162"/>
        <v>-35</v>
      </c>
      <c r="J341" s="54">
        <f t="shared" si="162"/>
        <v>-17</v>
      </c>
      <c r="K341" s="54">
        <f>K339-K340</f>
        <v>-40</v>
      </c>
      <c r="L341" s="54"/>
      <c r="M341" s="54"/>
      <c r="N341" s="54"/>
      <c r="O341" s="54">
        <f>O339-O340</f>
        <v>-68</v>
      </c>
    </row>
    <row r="342" spans="1:15" ht="13.5" thickBot="1">
      <c r="A342" s="200"/>
      <c r="B342" s="201" t="s">
        <v>5</v>
      </c>
      <c r="C342" s="121">
        <f aca="true" t="shared" si="163" ref="C342:J342">C341/C340</f>
        <v>-0.125</v>
      </c>
      <c r="D342" s="121">
        <f t="shared" si="163"/>
        <v>0.2972972972972973</v>
      </c>
      <c r="E342" s="121">
        <f t="shared" si="163"/>
        <v>0.5483870967741935</v>
      </c>
      <c r="F342" s="121">
        <f t="shared" si="163"/>
        <v>0.05555555555555555</v>
      </c>
      <c r="G342" s="121">
        <f t="shared" si="163"/>
        <v>0.2222222222222222</v>
      </c>
      <c r="H342" s="121">
        <f t="shared" si="163"/>
        <v>-0.1891891891891892</v>
      </c>
      <c r="I342" s="121">
        <f t="shared" si="163"/>
        <v>-0.5147058823529411</v>
      </c>
      <c r="J342" s="121">
        <f t="shared" si="163"/>
        <v>-0.2833333333333333</v>
      </c>
      <c r="K342" s="121">
        <f>K341/K340</f>
        <v>-0.5714285714285714</v>
      </c>
      <c r="L342" s="121"/>
      <c r="M342" s="121"/>
      <c r="N342" s="121"/>
      <c r="O342" s="121">
        <f>O341/O340</f>
        <v>-0.15777262180974477</v>
      </c>
    </row>
    <row r="343" spans="1:15" ht="12.75">
      <c r="A343" s="119"/>
      <c r="B343" s="55">
        <v>2015</v>
      </c>
      <c r="C343" s="105">
        <v>24</v>
      </c>
      <c r="D343" s="105">
        <v>24</v>
      </c>
      <c r="E343" s="105">
        <v>37</v>
      </c>
      <c r="F343" s="105">
        <v>13</v>
      </c>
      <c r="G343" s="105">
        <v>23</v>
      </c>
      <c r="H343" s="105">
        <v>33</v>
      </c>
      <c r="I343" s="105">
        <v>29</v>
      </c>
      <c r="J343" s="105">
        <v>34</v>
      </c>
      <c r="K343" s="105">
        <v>14</v>
      </c>
      <c r="L343" s="105"/>
      <c r="M343" s="105"/>
      <c r="N343" s="105"/>
      <c r="O343" s="55">
        <f>SUM(C343:N343)</f>
        <v>231</v>
      </c>
    </row>
    <row r="344" spans="1:15" ht="12.75">
      <c r="A344" s="144" t="s">
        <v>315</v>
      </c>
      <c r="B344" s="54">
        <v>2014</v>
      </c>
      <c r="C344" s="54">
        <v>12</v>
      </c>
      <c r="D344" s="54">
        <v>13</v>
      </c>
      <c r="E344" s="54">
        <v>12</v>
      </c>
      <c r="F344" s="54">
        <v>16</v>
      </c>
      <c r="G344" s="54">
        <v>17</v>
      </c>
      <c r="H344" s="54">
        <v>20</v>
      </c>
      <c r="I344" s="54">
        <v>9</v>
      </c>
      <c r="J344" s="54">
        <v>10</v>
      </c>
      <c r="K344" s="54">
        <v>10</v>
      </c>
      <c r="L344" s="54"/>
      <c r="M344" s="54"/>
      <c r="N344" s="54"/>
      <c r="O344" s="54">
        <f>SUM(C344:N344)</f>
        <v>119</v>
      </c>
    </row>
    <row r="345" spans="1:15" ht="12.75">
      <c r="A345" s="144" t="s">
        <v>316</v>
      </c>
      <c r="B345" s="202" t="s">
        <v>263</v>
      </c>
      <c r="C345" s="54">
        <f aca="true" t="shared" si="164" ref="C345:J345">C343-C344</f>
        <v>12</v>
      </c>
      <c r="D345" s="54">
        <f t="shared" si="164"/>
        <v>11</v>
      </c>
      <c r="E345" s="54">
        <f t="shared" si="164"/>
        <v>25</v>
      </c>
      <c r="F345" s="54">
        <f t="shared" si="164"/>
        <v>-3</v>
      </c>
      <c r="G345" s="54">
        <f t="shared" si="164"/>
        <v>6</v>
      </c>
      <c r="H345" s="54">
        <f t="shared" si="164"/>
        <v>13</v>
      </c>
      <c r="I345" s="54">
        <f t="shared" si="164"/>
        <v>20</v>
      </c>
      <c r="J345" s="54">
        <f t="shared" si="164"/>
        <v>24</v>
      </c>
      <c r="K345" s="54">
        <f>K343-K344</f>
        <v>4</v>
      </c>
      <c r="L345" s="54"/>
      <c r="M345" s="54"/>
      <c r="N345" s="54"/>
      <c r="O345" s="54">
        <f>O343-O344</f>
        <v>112</v>
      </c>
    </row>
    <row r="346" spans="1:15" ht="13.5" thickBot="1">
      <c r="A346" s="200" t="s">
        <v>0</v>
      </c>
      <c r="B346" s="201" t="s">
        <v>5</v>
      </c>
      <c r="C346" s="121">
        <f aca="true" t="shared" si="165" ref="C346:J346">C345/C344</f>
        <v>1</v>
      </c>
      <c r="D346" s="121">
        <f t="shared" si="165"/>
        <v>0.8461538461538461</v>
      </c>
      <c r="E346" s="121">
        <f t="shared" si="165"/>
        <v>2.0833333333333335</v>
      </c>
      <c r="F346" s="121">
        <f t="shared" si="165"/>
        <v>-0.1875</v>
      </c>
      <c r="G346" s="121">
        <f t="shared" si="165"/>
        <v>0.35294117647058826</v>
      </c>
      <c r="H346" s="121">
        <f t="shared" si="165"/>
        <v>0.65</v>
      </c>
      <c r="I346" s="121">
        <f t="shared" si="165"/>
        <v>2.2222222222222223</v>
      </c>
      <c r="J346" s="121">
        <f t="shared" si="165"/>
        <v>2.4</v>
      </c>
      <c r="K346" s="121">
        <f>K345/K344</f>
        <v>0.4</v>
      </c>
      <c r="L346" s="121"/>
      <c r="M346" s="121"/>
      <c r="N346" s="121"/>
      <c r="O346" s="121">
        <f>O345/O344</f>
        <v>0.9411764705882353</v>
      </c>
    </row>
    <row r="347" spans="1:15" ht="12.75">
      <c r="A347" s="119"/>
      <c r="B347" s="55">
        <v>2015</v>
      </c>
      <c r="C347" s="105">
        <v>94</v>
      </c>
      <c r="D347" s="105">
        <v>79</v>
      </c>
      <c r="E347" s="105">
        <v>70</v>
      </c>
      <c r="F347" s="105">
        <v>72</v>
      </c>
      <c r="G347" s="105">
        <v>80</v>
      </c>
      <c r="H347" s="105">
        <v>66</v>
      </c>
      <c r="I347" s="105">
        <v>68</v>
      </c>
      <c r="J347" s="105">
        <v>58</v>
      </c>
      <c r="K347" s="105">
        <v>61</v>
      </c>
      <c r="L347" s="105"/>
      <c r="M347" s="105"/>
      <c r="N347" s="105"/>
      <c r="O347" s="55">
        <f>SUM(C347:N347)</f>
        <v>648</v>
      </c>
    </row>
    <row r="348" spans="1:15" ht="12.75">
      <c r="A348" s="144" t="s">
        <v>317</v>
      </c>
      <c r="B348" s="54">
        <v>2014</v>
      </c>
      <c r="C348" s="54">
        <v>58</v>
      </c>
      <c r="D348" s="54">
        <v>55</v>
      </c>
      <c r="E348" s="54">
        <v>44</v>
      </c>
      <c r="F348" s="54">
        <v>85</v>
      </c>
      <c r="G348" s="54">
        <v>63</v>
      </c>
      <c r="H348" s="54">
        <v>45</v>
      </c>
      <c r="I348" s="54">
        <v>53</v>
      </c>
      <c r="J348" s="54">
        <v>66</v>
      </c>
      <c r="K348" s="54">
        <v>56</v>
      </c>
      <c r="L348" s="54"/>
      <c r="M348" s="54"/>
      <c r="N348" s="54"/>
      <c r="O348" s="54">
        <f>SUM(C348:N348)</f>
        <v>525</v>
      </c>
    </row>
    <row r="349" spans="1:15" ht="12.75">
      <c r="A349" s="119"/>
      <c r="B349" s="202" t="s">
        <v>263</v>
      </c>
      <c r="C349" s="54">
        <f aca="true" t="shared" si="166" ref="C349:J349">C347-C348</f>
        <v>36</v>
      </c>
      <c r="D349" s="54">
        <f t="shared" si="166"/>
        <v>24</v>
      </c>
      <c r="E349" s="54">
        <f t="shared" si="166"/>
        <v>26</v>
      </c>
      <c r="F349" s="54">
        <f t="shared" si="166"/>
        <v>-13</v>
      </c>
      <c r="G349" s="54">
        <f t="shared" si="166"/>
        <v>17</v>
      </c>
      <c r="H349" s="54">
        <f t="shared" si="166"/>
        <v>21</v>
      </c>
      <c r="I349" s="54">
        <f t="shared" si="166"/>
        <v>15</v>
      </c>
      <c r="J349" s="54">
        <f t="shared" si="166"/>
        <v>-8</v>
      </c>
      <c r="K349" s="54">
        <f>K347-K348</f>
        <v>5</v>
      </c>
      <c r="L349" s="54"/>
      <c r="M349" s="54"/>
      <c r="N349" s="54"/>
      <c r="O349" s="54">
        <f>O347-O348</f>
        <v>123</v>
      </c>
    </row>
    <row r="350" spans="1:15" ht="13.5" thickBot="1">
      <c r="A350" s="200"/>
      <c r="B350" s="201" t="s">
        <v>5</v>
      </c>
      <c r="C350" s="121">
        <f aca="true" t="shared" si="167" ref="C350:J350">C349/C348</f>
        <v>0.6206896551724138</v>
      </c>
      <c r="D350" s="121">
        <f t="shared" si="167"/>
        <v>0.43636363636363634</v>
      </c>
      <c r="E350" s="121">
        <f t="shared" si="167"/>
        <v>0.5909090909090909</v>
      </c>
      <c r="F350" s="121">
        <f t="shared" si="167"/>
        <v>-0.15294117647058825</v>
      </c>
      <c r="G350" s="121">
        <f t="shared" si="167"/>
        <v>0.2698412698412698</v>
      </c>
      <c r="H350" s="121">
        <f t="shared" si="167"/>
        <v>0.4666666666666667</v>
      </c>
      <c r="I350" s="121">
        <f t="shared" si="167"/>
        <v>0.2830188679245283</v>
      </c>
      <c r="J350" s="121">
        <f t="shared" si="167"/>
        <v>-0.12121212121212122</v>
      </c>
      <c r="K350" s="121">
        <f>K349/K348</f>
        <v>0.08928571428571429</v>
      </c>
      <c r="L350" s="121"/>
      <c r="M350" s="121"/>
      <c r="N350" s="121"/>
      <c r="O350" s="121">
        <f>O349/O348</f>
        <v>0.2342857142857143</v>
      </c>
    </row>
    <row r="351" spans="1:15" ht="12.75">
      <c r="A351" s="119"/>
      <c r="B351" s="55">
        <v>2015</v>
      </c>
      <c r="C351" s="105">
        <v>263</v>
      </c>
      <c r="D351" s="105">
        <v>199</v>
      </c>
      <c r="E351" s="105">
        <v>193</v>
      </c>
      <c r="F351" s="105">
        <v>172</v>
      </c>
      <c r="G351" s="105">
        <v>191</v>
      </c>
      <c r="H351" s="105">
        <v>202</v>
      </c>
      <c r="I351" s="105">
        <v>225</v>
      </c>
      <c r="J351" s="105">
        <v>168</v>
      </c>
      <c r="K351" s="105">
        <v>199</v>
      </c>
      <c r="L351" s="105"/>
      <c r="M351" s="105"/>
      <c r="N351" s="105"/>
      <c r="O351" s="55">
        <f>SUM(C351:N351)</f>
        <v>1812</v>
      </c>
    </row>
    <row r="352" spans="1:15" ht="12.75">
      <c r="A352" s="144" t="s">
        <v>318</v>
      </c>
      <c r="B352" s="54">
        <v>2014</v>
      </c>
      <c r="C352" s="54">
        <v>269</v>
      </c>
      <c r="D352" s="54">
        <v>258</v>
      </c>
      <c r="E352" s="54">
        <v>171</v>
      </c>
      <c r="F352" s="54">
        <v>215</v>
      </c>
      <c r="G352" s="54">
        <v>205</v>
      </c>
      <c r="H352" s="54">
        <v>225</v>
      </c>
      <c r="I352" s="54">
        <v>223</v>
      </c>
      <c r="J352" s="54">
        <v>259</v>
      </c>
      <c r="K352" s="54">
        <v>243</v>
      </c>
      <c r="L352" s="54"/>
      <c r="M352" s="54"/>
      <c r="N352" s="54"/>
      <c r="O352" s="54">
        <f>SUM(C352:N352)</f>
        <v>2068</v>
      </c>
    </row>
    <row r="353" spans="1:15" ht="12.75">
      <c r="A353" s="144" t="s">
        <v>319</v>
      </c>
      <c r="B353" s="202" t="s">
        <v>263</v>
      </c>
      <c r="C353" s="54">
        <f aca="true" t="shared" si="168" ref="C353:J353">C351-C352</f>
        <v>-6</v>
      </c>
      <c r="D353" s="54">
        <f t="shared" si="168"/>
        <v>-59</v>
      </c>
      <c r="E353" s="54">
        <f t="shared" si="168"/>
        <v>22</v>
      </c>
      <c r="F353" s="54">
        <f t="shared" si="168"/>
        <v>-43</v>
      </c>
      <c r="G353" s="54">
        <f t="shared" si="168"/>
        <v>-14</v>
      </c>
      <c r="H353" s="54">
        <f t="shared" si="168"/>
        <v>-23</v>
      </c>
      <c r="I353" s="54">
        <f t="shared" si="168"/>
        <v>2</v>
      </c>
      <c r="J353" s="54">
        <f t="shared" si="168"/>
        <v>-91</v>
      </c>
      <c r="K353" s="54">
        <f>K351-K352</f>
        <v>-44</v>
      </c>
      <c r="L353" s="54"/>
      <c r="M353" s="54"/>
      <c r="N353" s="54"/>
      <c r="O353" s="54">
        <f>O351-O352</f>
        <v>-256</v>
      </c>
    </row>
    <row r="354" spans="1:15" ht="13.5" thickBot="1">
      <c r="A354" s="200"/>
      <c r="B354" s="201" t="s">
        <v>5</v>
      </c>
      <c r="C354" s="121">
        <f aca="true" t="shared" si="169" ref="C354:J354">C353/C352</f>
        <v>-0.022304832713754646</v>
      </c>
      <c r="D354" s="121">
        <f t="shared" si="169"/>
        <v>-0.22868217054263565</v>
      </c>
      <c r="E354" s="121">
        <f t="shared" si="169"/>
        <v>0.1286549707602339</v>
      </c>
      <c r="F354" s="121">
        <f t="shared" si="169"/>
        <v>-0.2</v>
      </c>
      <c r="G354" s="121">
        <f t="shared" si="169"/>
        <v>-0.06829268292682927</v>
      </c>
      <c r="H354" s="121">
        <f t="shared" si="169"/>
        <v>-0.10222222222222223</v>
      </c>
      <c r="I354" s="121">
        <f t="shared" si="169"/>
        <v>0.008968609865470852</v>
      </c>
      <c r="J354" s="121">
        <f t="shared" si="169"/>
        <v>-0.35135135135135137</v>
      </c>
      <c r="K354" s="121">
        <f>K353/K352</f>
        <v>-0.18106995884773663</v>
      </c>
      <c r="L354" s="121"/>
      <c r="M354" s="121"/>
      <c r="N354" s="121"/>
      <c r="O354" s="121">
        <f>O353/O352</f>
        <v>-0.12379110251450677</v>
      </c>
    </row>
    <row r="355" spans="1:15" ht="12.75">
      <c r="A355" s="119"/>
      <c r="B355" s="55">
        <v>2015</v>
      </c>
      <c r="C355" s="105">
        <v>26</v>
      </c>
      <c r="D355" s="105">
        <v>18</v>
      </c>
      <c r="E355" s="105">
        <v>19</v>
      </c>
      <c r="F355" s="105">
        <v>20</v>
      </c>
      <c r="G355" s="105">
        <v>20</v>
      </c>
      <c r="H355" s="105">
        <v>26</v>
      </c>
      <c r="I355" s="105">
        <v>38</v>
      </c>
      <c r="J355" s="105">
        <v>13</v>
      </c>
      <c r="K355" s="105">
        <v>26</v>
      </c>
      <c r="L355" s="105"/>
      <c r="M355" s="105"/>
      <c r="N355" s="105"/>
      <c r="O355" s="55">
        <f>SUM(C355:N355)</f>
        <v>206</v>
      </c>
    </row>
    <row r="356" spans="1:15" ht="12.75">
      <c r="A356" s="144" t="s">
        <v>320</v>
      </c>
      <c r="B356" s="54">
        <v>2014</v>
      </c>
      <c r="C356" s="54">
        <v>47</v>
      </c>
      <c r="D356" s="54">
        <v>19</v>
      </c>
      <c r="E356" s="54">
        <v>17</v>
      </c>
      <c r="F356" s="54">
        <v>27</v>
      </c>
      <c r="G356" s="54">
        <v>20</v>
      </c>
      <c r="H356" s="54">
        <v>21</v>
      </c>
      <c r="I356" s="54">
        <v>19</v>
      </c>
      <c r="J356" s="54">
        <v>23</v>
      </c>
      <c r="K356" s="54">
        <v>26</v>
      </c>
      <c r="L356" s="54"/>
      <c r="M356" s="54"/>
      <c r="N356" s="54"/>
      <c r="O356" s="54">
        <f>SUM(C356:N356)</f>
        <v>219</v>
      </c>
    </row>
    <row r="357" spans="1:15" ht="12.75">
      <c r="A357" s="144" t="s">
        <v>321</v>
      </c>
      <c r="B357" s="202" t="s">
        <v>263</v>
      </c>
      <c r="C357" s="54">
        <f aca="true" t="shared" si="170" ref="C357:J357">C355-C356</f>
        <v>-21</v>
      </c>
      <c r="D357" s="54">
        <f t="shared" si="170"/>
        <v>-1</v>
      </c>
      <c r="E357" s="54">
        <f t="shared" si="170"/>
        <v>2</v>
      </c>
      <c r="F357" s="54">
        <f t="shared" si="170"/>
        <v>-7</v>
      </c>
      <c r="G357" s="54">
        <f t="shared" si="170"/>
        <v>0</v>
      </c>
      <c r="H357" s="54">
        <f t="shared" si="170"/>
        <v>5</v>
      </c>
      <c r="I357" s="54">
        <f t="shared" si="170"/>
        <v>19</v>
      </c>
      <c r="J357" s="54">
        <f t="shared" si="170"/>
        <v>-10</v>
      </c>
      <c r="K357" s="54">
        <f>K355-K356</f>
        <v>0</v>
      </c>
      <c r="L357" s="54"/>
      <c r="M357" s="54"/>
      <c r="N357" s="54"/>
      <c r="O357" s="54">
        <f>O355-O356</f>
        <v>-13</v>
      </c>
    </row>
    <row r="358" spans="1:15" ht="13.5" thickBot="1">
      <c r="A358" s="200"/>
      <c r="B358" s="201" t="s">
        <v>5</v>
      </c>
      <c r="C358" s="121">
        <f aca="true" t="shared" si="171" ref="C358:J358">C357/C356</f>
        <v>-0.44680851063829785</v>
      </c>
      <c r="D358" s="121">
        <f t="shared" si="171"/>
        <v>-0.05263157894736842</v>
      </c>
      <c r="E358" s="121">
        <f t="shared" si="171"/>
        <v>0.11764705882352941</v>
      </c>
      <c r="F358" s="121">
        <f t="shared" si="171"/>
        <v>-0.25925925925925924</v>
      </c>
      <c r="G358" s="121">
        <f t="shared" si="171"/>
        <v>0</v>
      </c>
      <c r="H358" s="121">
        <f t="shared" si="171"/>
        <v>0.23809523809523808</v>
      </c>
      <c r="I358" s="121">
        <f t="shared" si="171"/>
        <v>1</v>
      </c>
      <c r="J358" s="121">
        <f t="shared" si="171"/>
        <v>-0.43478260869565216</v>
      </c>
      <c r="K358" s="121">
        <f>K357/K356</f>
        <v>0</v>
      </c>
      <c r="L358" s="121"/>
      <c r="M358" s="121"/>
      <c r="N358" s="121"/>
      <c r="O358" s="121">
        <f>O357/O356</f>
        <v>-0.0593607305936073</v>
      </c>
    </row>
    <row r="361" ht="13.5" thickBot="1">
      <c r="A361" s="205" t="s">
        <v>291</v>
      </c>
    </row>
    <row r="362" spans="1:15" ht="13.5" thickBot="1">
      <c r="A362" t="s">
        <v>0</v>
      </c>
      <c r="B362" s="145" t="s">
        <v>257</v>
      </c>
      <c r="C362" s="145" t="s">
        <v>297</v>
      </c>
      <c r="D362" s="145" t="s">
        <v>298</v>
      </c>
      <c r="E362" s="145" t="s">
        <v>299</v>
      </c>
      <c r="F362" s="145" t="s">
        <v>300</v>
      </c>
      <c r="G362" s="145" t="s">
        <v>301</v>
      </c>
      <c r="H362" s="145" t="s">
        <v>302</v>
      </c>
      <c r="I362" s="145" t="s">
        <v>303</v>
      </c>
      <c r="J362" s="145" t="s">
        <v>304</v>
      </c>
      <c r="K362" s="145" t="s">
        <v>305</v>
      </c>
      <c r="L362" s="145" t="s">
        <v>306</v>
      </c>
      <c r="M362" s="145" t="s">
        <v>307</v>
      </c>
      <c r="N362" s="145" t="s">
        <v>308</v>
      </c>
      <c r="O362" s="145" t="s">
        <v>40</v>
      </c>
    </row>
    <row r="363" spans="1:15" ht="12.75">
      <c r="A363" s="116"/>
      <c r="B363" s="55">
        <v>2015</v>
      </c>
      <c r="C363" s="55">
        <f aca="true" t="shared" si="172" ref="C363:H363">SUM(C367+C371+C379+C383+C387+C391+C395)</f>
        <v>170</v>
      </c>
      <c r="D363" s="55">
        <f t="shared" si="172"/>
        <v>134</v>
      </c>
      <c r="E363" s="55">
        <f t="shared" si="172"/>
        <v>130</v>
      </c>
      <c r="F363" s="55">
        <f t="shared" si="172"/>
        <v>110</v>
      </c>
      <c r="G363" s="55">
        <f t="shared" si="172"/>
        <v>141</v>
      </c>
      <c r="H363" s="55">
        <f t="shared" si="172"/>
        <v>163</v>
      </c>
      <c r="I363" s="55">
        <f>SUM(I367+I371+I379+I383+I387+I391+I395)</f>
        <v>153</v>
      </c>
      <c r="J363" s="55">
        <f>SUM(J367+J371+J379+J383+J387+J391+J395)</f>
        <v>149</v>
      </c>
      <c r="K363" s="55">
        <f>SUM(K367+K371+K379+K383+K387+K391+K395)</f>
        <v>136</v>
      </c>
      <c r="L363" s="55"/>
      <c r="M363" s="55"/>
      <c r="N363" s="55"/>
      <c r="O363" s="55">
        <f>SUM(O367+O371+O379+O383+O387+O391+O395)</f>
        <v>1286</v>
      </c>
    </row>
    <row r="364" spans="1:15" ht="12.75">
      <c r="A364" s="144" t="s">
        <v>40</v>
      </c>
      <c r="B364" s="54">
        <v>2014</v>
      </c>
      <c r="C364" s="54">
        <f aca="true" t="shared" si="173" ref="C364:H364">SUM(C368+C372+C376+C380+C384+C388+C392+C396)</f>
        <v>184</v>
      </c>
      <c r="D364" s="54">
        <f t="shared" si="173"/>
        <v>189</v>
      </c>
      <c r="E364" s="54">
        <f t="shared" si="173"/>
        <v>233</v>
      </c>
      <c r="F364" s="54">
        <f t="shared" si="173"/>
        <v>221</v>
      </c>
      <c r="G364" s="54">
        <f t="shared" si="173"/>
        <v>240</v>
      </c>
      <c r="H364" s="54">
        <f t="shared" si="173"/>
        <v>202</v>
      </c>
      <c r="I364" s="54">
        <f>SUM(I368+I372+I376+I380+I384+I388+I392+I396)</f>
        <v>246</v>
      </c>
      <c r="J364" s="54">
        <f>SUM(J368+J372+J376+J380+J384+J388+J392+J396)</f>
        <v>197</v>
      </c>
      <c r="K364" s="54">
        <f>SUM(K368+K372+K376+K380+K384+K388+K392+K396)</f>
        <v>169</v>
      </c>
      <c r="L364" s="54"/>
      <c r="M364" s="54"/>
      <c r="N364" s="54"/>
      <c r="O364" s="54">
        <f>SUM(C364:N364)</f>
        <v>1881</v>
      </c>
    </row>
    <row r="365" spans="1:15" ht="12.75">
      <c r="A365" s="144" t="s">
        <v>309</v>
      </c>
      <c r="B365" s="199" t="s">
        <v>263</v>
      </c>
      <c r="C365" s="54">
        <f aca="true" t="shared" si="174" ref="C365:J365">C363-C364</f>
        <v>-14</v>
      </c>
      <c r="D365" s="54">
        <f t="shared" si="174"/>
        <v>-55</v>
      </c>
      <c r="E365" s="54">
        <f t="shared" si="174"/>
        <v>-103</v>
      </c>
      <c r="F365" s="54">
        <f t="shared" si="174"/>
        <v>-111</v>
      </c>
      <c r="G365" s="54">
        <f t="shared" si="174"/>
        <v>-99</v>
      </c>
      <c r="H365" s="54">
        <f t="shared" si="174"/>
        <v>-39</v>
      </c>
      <c r="I365" s="54">
        <f t="shared" si="174"/>
        <v>-93</v>
      </c>
      <c r="J365" s="54">
        <f t="shared" si="174"/>
        <v>-48</v>
      </c>
      <c r="K365" s="54">
        <f>K363-K364</f>
        <v>-33</v>
      </c>
      <c r="L365" s="54"/>
      <c r="M365" s="54"/>
      <c r="N365" s="54"/>
      <c r="O365" s="54">
        <f>O363-O364</f>
        <v>-595</v>
      </c>
    </row>
    <row r="366" spans="1:15" ht="13.5" thickBot="1">
      <c r="A366" s="200"/>
      <c r="B366" s="201" t="s">
        <v>5</v>
      </c>
      <c r="C366" s="121">
        <f aca="true" t="shared" si="175" ref="C366:J366">C365/C364</f>
        <v>-0.07608695652173914</v>
      </c>
      <c r="D366" s="121">
        <f t="shared" si="175"/>
        <v>-0.291005291005291</v>
      </c>
      <c r="E366" s="121">
        <f t="shared" si="175"/>
        <v>-0.44206008583690987</v>
      </c>
      <c r="F366" s="121">
        <f t="shared" si="175"/>
        <v>-0.502262443438914</v>
      </c>
      <c r="G366" s="121">
        <f t="shared" si="175"/>
        <v>-0.4125</v>
      </c>
      <c r="H366" s="121">
        <f t="shared" si="175"/>
        <v>-0.19306930693069307</v>
      </c>
      <c r="I366" s="121">
        <f t="shared" si="175"/>
        <v>-0.3780487804878049</v>
      </c>
      <c r="J366" s="121">
        <f t="shared" si="175"/>
        <v>-0.2436548223350254</v>
      </c>
      <c r="K366" s="121">
        <f>K365/K364</f>
        <v>-0.1952662721893491</v>
      </c>
      <c r="L366" s="121"/>
      <c r="M366" s="121"/>
      <c r="N366" s="121"/>
      <c r="O366" s="121">
        <f>O365/O364</f>
        <v>-0.31632110579479</v>
      </c>
    </row>
    <row r="367" spans="1:15" ht="12.75">
      <c r="A367" s="119"/>
      <c r="B367" s="55">
        <v>2015</v>
      </c>
      <c r="C367" s="55">
        <v>3</v>
      </c>
      <c r="D367" s="55">
        <v>0</v>
      </c>
      <c r="E367" s="55">
        <v>4</v>
      </c>
      <c r="F367" s="55">
        <v>4</v>
      </c>
      <c r="G367" s="55">
        <v>2</v>
      </c>
      <c r="H367" s="55">
        <v>1</v>
      </c>
      <c r="I367" s="55">
        <v>1</v>
      </c>
      <c r="J367" s="55">
        <v>2</v>
      </c>
      <c r="K367" s="55">
        <v>2</v>
      </c>
      <c r="L367" s="55"/>
      <c r="M367" s="55"/>
      <c r="N367" s="55"/>
      <c r="O367" s="55">
        <f>SUM(C367:N367)</f>
        <v>19</v>
      </c>
    </row>
    <row r="368" spans="1:15" ht="12.75">
      <c r="A368" s="144" t="s">
        <v>310</v>
      </c>
      <c r="B368" s="54">
        <v>2014</v>
      </c>
      <c r="C368" s="54">
        <v>3</v>
      </c>
      <c r="D368" s="54">
        <v>3</v>
      </c>
      <c r="E368" s="54">
        <v>2</v>
      </c>
      <c r="F368" s="54">
        <v>6</v>
      </c>
      <c r="G368" s="54">
        <v>6</v>
      </c>
      <c r="H368" s="54">
        <v>2</v>
      </c>
      <c r="I368" s="54">
        <v>3</v>
      </c>
      <c r="J368" s="54">
        <v>3</v>
      </c>
      <c r="K368" s="54">
        <v>6</v>
      </c>
      <c r="L368" s="54"/>
      <c r="M368" s="54"/>
      <c r="N368" s="54"/>
      <c r="O368" s="54">
        <f>SUM(C368:N368)</f>
        <v>34</v>
      </c>
    </row>
    <row r="369" spans="1:15" ht="12.75">
      <c r="A369" s="144" t="s">
        <v>311</v>
      </c>
      <c r="B369" s="202" t="s">
        <v>263</v>
      </c>
      <c r="C369" s="54">
        <f aca="true" t="shared" si="176" ref="C369:J369">C367-C368</f>
        <v>0</v>
      </c>
      <c r="D369" s="54">
        <f t="shared" si="176"/>
        <v>-3</v>
      </c>
      <c r="E369" s="54">
        <f t="shared" si="176"/>
        <v>2</v>
      </c>
      <c r="F369" s="54">
        <f t="shared" si="176"/>
        <v>-2</v>
      </c>
      <c r="G369" s="54">
        <f t="shared" si="176"/>
        <v>-4</v>
      </c>
      <c r="H369" s="54">
        <f t="shared" si="176"/>
        <v>-1</v>
      </c>
      <c r="I369" s="54">
        <f t="shared" si="176"/>
        <v>-2</v>
      </c>
      <c r="J369" s="54">
        <f t="shared" si="176"/>
        <v>-1</v>
      </c>
      <c r="K369" s="54">
        <f>K367-K368</f>
        <v>-4</v>
      </c>
      <c r="L369" s="54"/>
      <c r="M369" s="54"/>
      <c r="N369" s="54"/>
      <c r="O369" s="54">
        <f>O367-O368</f>
        <v>-15</v>
      </c>
    </row>
    <row r="370" spans="1:15" ht="13.5" thickBot="1">
      <c r="A370" s="200"/>
      <c r="B370" s="201" t="s">
        <v>5</v>
      </c>
      <c r="C370" s="121">
        <f aca="true" t="shared" si="177" ref="C370:J370">C369/C368</f>
        <v>0</v>
      </c>
      <c r="D370" s="121">
        <f t="shared" si="177"/>
        <v>-1</v>
      </c>
      <c r="E370" s="121">
        <f t="shared" si="177"/>
        <v>1</v>
      </c>
      <c r="F370" s="121">
        <f t="shared" si="177"/>
        <v>-0.3333333333333333</v>
      </c>
      <c r="G370" s="121">
        <f t="shared" si="177"/>
        <v>-0.6666666666666666</v>
      </c>
      <c r="H370" s="121">
        <f t="shared" si="177"/>
        <v>-0.5</v>
      </c>
      <c r="I370" s="121">
        <f t="shared" si="177"/>
        <v>-0.6666666666666666</v>
      </c>
      <c r="J370" s="121">
        <f t="shared" si="177"/>
        <v>-0.3333333333333333</v>
      </c>
      <c r="K370" s="121">
        <f>K369/K368</f>
        <v>-0.6666666666666666</v>
      </c>
      <c r="L370" s="121"/>
      <c r="M370" s="121"/>
      <c r="N370" s="121"/>
      <c r="O370" s="121">
        <f>O369/O368</f>
        <v>-0.4411764705882353</v>
      </c>
    </row>
    <row r="371" spans="1:15" ht="12.75">
      <c r="A371" s="119"/>
      <c r="B371" s="55">
        <v>2015</v>
      </c>
      <c r="C371" s="105">
        <v>1</v>
      </c>
      <c r="D371" s="105">
        <v>0</v>
      </c>
      <c r="E371" s="105">
        <v>0</v>
      </c>
      <c r="F371" s="105">
        <v>1</v>
      </c>
      <c r="G371" s="105">
        <v>0</v>
      </c>
      <c r="H371" s="105">
        <v>0</v>
      </c>
      <c r="I371" s="105">
        <v>0</v>
      </c>
      <c r="J371" s="105">
        <v>0</v>
      </c>
      <c r="K371" s="105">
        <v>1</v>
      </c>
      <c r="L371" s="105"/>
      <c r="M371" s="105"/>
      <c r="N371" s="105"/>
      <c r="O371" s="55">
        <f>SUM(C371:N371)</f>
        <v>3</v>
      </c>
    </row>
    <row r="372" spans="1:15" ht="12.75">
      <c r="A372" s="203" t="s">
        <v>312</v>
      </c>
      <c r="B372" s="54">
        <v>2014</v>
      </c>
      <c r="C372" s="54">
        <v>0</v>
      </c>
      <c r="D372" s="54">
        <v>0</v>
      </c>
      <c r="E372" s="54">
        <v>0</v>
      </c>
      <c r="F372" s="54">
        <v>0</v>
      </c>
      <c r="G372" s="54">
        <v>2</v>
      </c>
      <c r="H372" s="54">
        <v>0</v>
      </c>
      <c r="I372" s="54">
        <v>0</v>
      </c>
      <c r="J372" s="54">
        <v>0</v>
      </c>
      <c r="K372" s="54">
        <v>0</v>
      </c>
      <c r="L372" s="54"/>
      <c r="M372" s="54"/>
      <c r="N372" s="54"/>
      <c r="O372" s="54">
        <f>SUM(C372:N372)</f>
        <v>2</v>
      </c>
    </row>
    <row r="373" spans="1:15" ht="12.75">
      <c r="A373" s="144" t="s">
        <v>313</v>
      </c>
      <c r="B373" s="202" t="s">
        <v>263</v>
      </c>
      <c r="C373" s="54">
        <f aca="true" t="shared" si="178" ref="C373:J373">C371-C372</f>
        <v>1</v>
      </c>
      <c r="D373" s="54">
        <f t="shared" si="178"/>
        <v>0</v>
      </c>
      <c r="E373" s="54">
        <f t="shared" si="178"/>
        <v>0</v>
      </c>
      <c r="F373" s="54">
        <f t="shared" si="178"/>
        <v>1</v>
      </c>
      <c r="G373" s="54">
        <f t="shared" si="178"/>
        <v>-2</v>
      </c>
      <c r="H373" s="54">
        <f t="shared" si="178"/>
        <v>0</v>
      </c>
      <c r="I373" s="54">
        <f t="shared" si="178"/>
        <v>0</v>
      </c>
      <c r="J373" s="54">
        <f t="shared" si="178"/>
        <v>0</v>
      </c>
      <c r="K373" s="54">
        <f>K371-K372</f>
        <v>1</v>
      </c>
      <c r="L373" s="54"/>
      <c r="M373" s="54"/>
      <c r="N373" s="54"/>
      <c r="O373" s="54">
        <f>O371-O372</f>
        <v>1</v>
      </c>
    </row>
    <row r="374" spans="1:15" ht="13.5" thickBot="1">
      <c r="A374" s="200"/>
      <c r="B374" s="201" t="s">
        <v>5</v>
      </c>
      <c r="C374" s="121">
        <v>0</v>
      </c>
      <c r="D374" s="121">
        <v>0</v>
      </c>
      <c r="E374" s="121">
        <v>0</v>
      </c>
      <c r="F374" s="121">
        <v>0</v>
      </c>
      <c r="G374" s="121">
        <f>G373/G372</f>
        <v>-1</v>
      </c>
      <c r="H374" s="121">
        <v>0</v>
      </c>
      <c r="I374" s="121">
        <v>0</v>
      </c>
      <c r="J374" s="121">
        <v>0</v>
      </c>
      <c r="K374" s="121">
        <v>0</v>
      </c>
      <c r="L374" s="121"/>
      <c r="M374" s="121"/>
      <c r="N374" s="121"/>
      <c r="O374" s="121">
        <f>O373/O372</f>
        <v>0.5</v>
      </c>
    </row>
    <row r="375" spans="1:15" ht="12.75">
      <c r="A375" s="119"/>
      <c r="B375" s="55">
        <v>2015</v>
      </c>
      <c r="C375" s="105">
        <v>0</v>
      </c>
      <c r="D375" s="105">
        <v>0</v>
      </c>
      <c r="E375" s="105">
        <v>0</v>
      </c>
      <c r="F375" s="105">
        <v>0</v>
      </c>
      <c r="G375" s="105">
        <v>0</v>
      </c>
      <c r="H375" s="105">
        <v>0</v>
      </c>
      <c r="I375" s="105">
        <v>0</v>
      </c>
      <c r="J375" s="105">
        <v>0</v>
      </c>
      <c r="K375" s="105">
        <v>0</v>
      </c>
      <c r="L375" s="105"/>
      <c r="M375" s="105"/>
      <c r="N375" s="105"/>
      <c r="O375" s="55">
        <f>SUM(C375:N375)</f>
        <v>0</v>
      </c>
    </row>
    <row r="376" spans="1:15" ht="12.75">
      <c r="A376" s="203" t="s">
        <v>331</v>
      </c>
      <c r="B376" s="54">
        <v>2014</v>
      </c>
      <c r="C376" s="54">
        <v>0</v>
      </c>
      <c r="D376" s="54">
        <v>0</v>
      </c>
      <c r="E376" s="54">
        <v>0</v>
      </c>
      <c r="F376" s="54">
        <v>0</v>
      </c>
      <c r="G376" s="54">
        <v>0</v>
      </c>
      <c r="H376" s="54">
        <v>0</v>
      </c>
      <c r="I376" s="54">
        <v>0</v>
      </c>
      <c r="J376" s="54">
        <v>0</v>
      </c>
      <c r="K376" s="54">
        <v>0</v>
      </c>
      <c r="L376" s="54"/>
      <c r="M376" s="54"/>
      <c r="N376" s="54"/>
      <c r="O376" s="54">
        <f>SUM(C376:N376)</f>
        <v>0</v>
      </c>
    </row>
    <row r="377" spans="1:15" ht="12.75">
      <c r="A377" s="203" t="s">
        <v>332</v>
      </c>
      <c r="B377" s="202" t="s">
        <v>263</v>
      </c>
      <c r="C377" s="54">
        <f aca="true" t="shared" si="179" ref="C377:J377">C375-C376</f>
        <v>0</v>
      </c>
      <c r="D377" s="54">
        <f t="shared" si="179"/>
        <v>0</v>
      </c>
      <c r="E377" s="54">
        <f t="shared" si="179"/>
        <v>0</v>
      </c>
      <c r="F377" s="54">
        <f t="shared" si="179"/>
        <v>0</v>
      </c>
      <c r="G377" s="54">
        <f t="shared" si="179"/>
        <v>0</v>
      </c>
      <c r="H377" s="54">
        <f t="shared" si="179"/>
        <v>0</v>
      </c>
      <c r="I377" s="54">
        <f t="shared" si="179"/>
        <v>0</v>
      </c>
      <c r="J377" s="54">
        <f t="shared" si="179"/>
        <v>0</v>
      </c>
      <c r="K377" s="54">
        <f>K375-K376</f>
        <v>0</v>
      </c>
      <c r="L377" s="54"/>
      <c r="M377" s="54"/>
      <c r="N377" s="54"/>
      <c r="O377" s="54">
        <f>O375-O376</f>
        <v>0</v>
      </c>
    </row>
    <row r="378" spans="1:15" ht="13.5" thickBot="1">
      <c r="A378" s="200"/>
      <c r="B378" s="201" t="s">
        <v>5</v>
      </c>
      <c r="C378" s="121">
        <v>0</v>
      </c>
      <c r="D378" s="121">
        <v>0</v>
      </c>
      <c r="E378" s="121">
        <v>0</v>
      </c>
      <c r="F378" s="121">
        <v>0</v>
      </c>
      <c r="G378" s="121">
        <v>0</v>
      </c>
      <c r="H378" s="121">
        <v>0</v>
      </c>
      <c r="I378" s="121">
        <v>0</v>
      </c>
      <c r="J378" s="121">
        <v>0</v>
      </c>
      <c r="K378" s="121">
        <v>0</v>
      </c>
      <c r="L378" s="121"/>
      <c r="M378" s="121"/>
      <c r="N378" s="121"/>
      <c r="O378" s="121">
        <v>0</v>
      </c>
    </row>
    <row r="379" spans="1:15" ht="12.75">
      <c r="A379" s="119"/>
      <c r="B379" s="55">
        <v>2015</v>
      </c>
      <c r="C379" s="105">
        <v>11</v>
      </c>
      <c r="D379" s="105">
        <v>7</v>
      </c>
      <c r="E379" s="105">
        <v>3</v>
      </c>
      <c r="F379" s="105">
        <v>6</v>
      </c>
      <c r="G379" s="105">
        <v>13</v>
      </c>
      <c r="H379" s="105">
        <v>7</v>
      </c>
      <c r="I379" s="105">
        <v>18</v>
      </c>
      <c r="J379" s="105">
        <v>13</v>
      </c>
      <c r="K379" s="105">
        <v>8</v>
      </c>
      <c r="L379" s="105"/>
      <c r="M379" s="105"/>
      <c r="N379" s="105"/>
      <c r="O379" s="55">
        <f>SUM(C379:N379)</f>
        <v>86</v>
      </c>
    </row>
    <row r="380" spans="1:15" ht="12.75">
      <c r="A380" s="144" t="s">
        <v>314</v>
      </c>
      <c r="B380" s="54">
        <v>2014</v>
      </c>
      <c r="C380" s="54">
        <v>10</v>
      </c>
      <c r="D380" s="54">
        <v>16</v>
      </c>
      <c r="E380" s="54">
        <v>12</v>
      </c>
      <c r="F380" s="54">
        <v>13</v>
      </c>
      <c r="G380" s="54">
        <v>29</v>
      </c>
      <c r="H380" s="54">
        <v>18</v>
      </c>
      <c r="I380" s="54">
        <v>18</v>
      </c>
      <c r="J380" s="54">
        <v>9</v>
      </c>
      <c r="K380" s="54">
        <v>7</v>
      </c>
      <c r="L380" s="54"/>
      <c r="M380" s="54"/>
      <c r="N380" s="54"/>
      <c r="O380" s="54">
        <f>SUM(C380:N380)</f>
        <v>132</v>
      </c>
    </row>
    <row r="381" spans="1:15" ht="12.75">
      <c r="A381" s="119"/>
      <c r="B381" s="202" t="s">
        <v>263</v>
      </c>
      <c r="C381" s="54">
        <f aca="true" t="shared" si="180" ref="C381:J381">C379-C380</f>
        <v>1</v>
      </c>
      <c r="D381" s="54">
        <f t="shared" si="180"/>
        <v>-9</v>
      </c>
      <c r="E381" s="54">
        <f t="shared" si="180"/>
        <v>-9</v>
      </c>
      <c r="F381" s="54">
        <f t="shared" si="180"/>
        <v>-7</v>
      </c>
      <c r="G381" s="54">
        <f t="shared" si="180"/>
        <v>-16</v>
      </c>
      <c r="H381" s="54">
        <f t="shared" si="180"/>
        <v>-11</v>
      </c>
      <c r="I381" s="54">
        <f t="shared" si="180"/>
        <v>0</v>
      </c>
      <c r="J381" s="54">
        <f t="shared" si="180"/>
        <v>4</v>
      </c>
      <c r="K381" s="54">
        <f>K379-K380</f>
        <v>1</v>
      </c>
      <c r="L381" s="54"/>
      <c r="M381" s="54"/>
      <c r="N381" s="54"/>
      <c r="O381" s="54">
        <f>O379-O380</f>
        <v>-46</v>
      </c>
    </row>
    <row r="382" spans="1:15" ht="13.5" thickBot="1">
      <c r="A382" s="200"/>
      <c r="B382" s="201" t="s">
        <v>5</v>
      </c>
      <c r="C382" s="121">
        <f aca="true" t="shared" si="181" ref="C382:J382">C381/C380</f>
        <v>0.1</v>
      </c>
      <c r="D382" s="121">
        <f t="shared" si="181"/>
        <v>-0.5625</v>
      </c>
      <c r="E382" s="121">
        <f t="shared" si="181"/>
        <v>-0.75</v>
      </c>
      <c r="F382" s="121">
        <f t="shared" si="181"/>
        <v>-0.5384615384615384</v>
      </c>
      <c r="G382" s="121">
        <f t="shared" si="181"/>
        <v>-0.5517241379310345</v>
      </c>
      <c r="H382" s="121">
        <f t="shared" si="181"/>
        <v>-0.6111111111111112</v>
      </c>
      <c r="I382" s="121">
        <f t="shared" si="181"/>
        <v>0</v>
      </c>
      <c r="J382" s="121">
        <f t="shared" si="181"/>
        <v>0.4444444444444444</v>
      </c>
      <c r="K382" s="121">
        <f>K381/K380</f>
        <v>0.14285714285714285</v>
      </c>
      <c r="L382" s="121"/>
      <c r="M382" s="121"/>
      <c r="N382" s="121"/>
      <c r="O382" s="121">
        <f>O381/O380</f>
        <v>-0.3484848484848485</v>
      </c>
    </row>
    <row r="383" spans="1:15" ht="12.75">
      <c r="A383" s="119"/>
      <c r="B383" s="55">
        <v>2015</v>
      </c>
      <c r="C383" s="105">
        <v>23</v>
      </c>
      <c r="D383" s="105">
        <v>14</v>
      </c>
      <c r="E383" s="105">
        <v>19</v>
      </c>
      <c r="F383" s="105">
        <v>10</v>
      </c>
      <c r="G383" s="105">
        <v>13</v>
      </c>
      <c r="H383" s="105">
        <v>27</v>
      </c>
      <c r="I383" s="105">
        <v>23</v>
      </c>
      <c r="J383" s="105">
        <v>19</v>
      </c>
      <c r="K383" s="105">
        <v>28</v>
      </c>
      <c r="L383" s="105"/>
      <c r="M383" s="105"/>
      <c r="N383" s="105"/>
      <c r="O383" s="55">
        <f>SUM(C383:N383)</f>
        <v>176</v>
      </c>
    </row>
    <row r="384" spans="1:15" ht="12.75">
      <c r="A384" s="144" t="s">
        <v>315</v>
      </c>
      <c r="B384" s="54">
        <v>2014</v>
      </c>
      <c r="C384" s="54">
        <v>12</v>
      </c>
      <c r="D384" s="54">
        <v>16</v>
      </c>
      <c r="E384" s="54">
        <v>12</v>
      </c>
      <c r="F384" s="54">
        <v>22</v>
      </c>
      <c r="G384" s="54">
        <v>26</v>
      </c>
      <c r="H384" s="54">
        <v>22</v>
      </c>
      <c r="I384" s="54">
        <v>26</v>
      </c>
      <c r="J384" s="54">
        <v>20</v>
      </c>
      <c r="K384" s="54">
        <v>7</v>
      </c>
      <c r="L384" s="54"/>
      <c r="M384" s="54"/>
      <c r="N384" s="54"/>
      <c r="O384" s="54">
        <f>SUM(C384:N384)</f>
        <v>163</v>
      </c>
    </row>
    <row r="385" spans="1:15" ht="12.75">
      <c r="A385" s="144" t="s">
        <v>316</v>
      </c>
      <c r="B385" s="202" t="s">
        <v>263</v>
      </c>
      <c r="C385" s="54">
        <f aca="true" t="shared" si="182" ref="C385:J385">C383-C384</f>
        <v>11</v>
      </c>
      <c r="D385" s="54">
        <f t="shared" si="182"/>
        <v>-2</v>
      </c>
      <c r="E385" s="54">
        <f t="shared" si="182"/>
        <v>7</v>
      </c>
      <c r="F385" s="54">
        <f t="shared" si="182"/>
        <v>-12</v>
      </c>
      <c r="G385" s="54">
        <f t="shared" si="182"/>
        <v>-13</v>
      </c>
      <c r="H385" s="54">
        <f t="shared" si="182"/>
        <v>5</v>
      </c>
      <c r="I385" s="54">
        <f t="shared" si="182"/>
        <v>-3</v>
      </c>
      <c r="J385" s="54">
        <f t="shared" si="182"/>
        <v>-1</v>
      </c>
      <c r="K385" s="54">
        <f>K383-K384</f>
        <v>21</v>
      </c>
      <c r="L385" s="54"/>
      <c r="M385" s="54"/>
      <c r="N385" s="54"/>
      <c r="O385" s="54">
        <f>O383-O384</f>
        <v>13</v>
      </c>
    </row>
    <row r="386" spans="1:15" ht="13.5" thickBot="1">
      <c r="A386" s="200" t="s">
        <v>0</v>
      </c>
      <c r="B386" s="201" t="s">
        <v>5</v>
      </c>
      <c r="C386" s="121">
        <f aca="true" t="shared" si="183" ref="C386:J386">C385/C384</f>
        <v>0.9166666666666666</v>
      </c>
      <c r="D386" s="121">
        <f t="shared" si="183"/>
        <v>-0.125</v>
      </c>
      <c r="E386" s="121">
        <f t="shared" si="183"/>
        <v>0.5833333333333334</v>
      </c>
      <c r="F386" s="121">
        <f t="shared" si="183"/>
        <v>-0.5454545454545454</v>
      </c>
      <c r="G386" s="121">
        <f t="shared" si="183"/>
        <v>-0.5</v>
      </c>
      <c r="H386" s="121">
        <f t="shared" si="183"/>
        <v>0.22727272727272727</v>
      </c>
      <c r="I386" s="121">
        <f t="shared" si="183"/>
        <v>-0.11538461538461539</v>
      </c>
      <c r="J386" s="121">
        <f t="shared" si="183"/>
        <v>-0.05</v>
      </c>
      <c r="K386" s="121">
        <f>K385/K384</f>
        <v>3</v>
      </c>
      <c r="L386" s="121"/>
      <c r="M386" s="121"/>
      <c r="N386" s="121"/>
      <c r="O386" s="121">
        <f>O385/O384</f>
        <v>0.07975460122699386</v>
      </c>
    </row>
    <row r="387" spans="1:15" ht="12.75">
      <c r="A387" s="119"/>
      <c r="B387" s="55">
        <v>2015</v>
      </c>
      <c r="C387" s="105">
        <v>26</v>
      </c>
      <c r="D387" s="105">
        <v>21</v>
      </c>
      <c r="E387" s="105">
        <v>23</v>
      </c>
      <c r="F387" s="105">
        <v>22</v>
      </c>
      <c r="G387" s="105">
        <v>19</v>
      </c>
      <c r="H387" s="105">
        <v>29</v>
      </c>
      <c r="I387" s="105">
        <v>30</v>
      </c>
      <c r="J387" s="105">
        <v>30</v>
      </c>
      <c r="K387" s="105">
        <v>22</v>
      </c>
      <c r="L387" s="105"/>
      <c r="M387" s="105"/>
      <c r="N387" s="105"/>
      <c r="O387" s="55">
        <f>SUM(C387:N387)</f>
        <v>222</v>
      </c>
    </row>
    <row r="388" spans="1:15" ht="12.75">
      <c r="A388" s="144" t="s">
        <v>317</v>
      </c>
      <c r="B388" s="54">
        <v>2014</v>
      </c>
      <c r="C388" s="54">
        <v>57</v>
      </c>
      <c r="D388" s="54">
        <v>44</v>
      </c>
      <c r="E388" s="54">
        <v>73</v>
      </c>
      <c r="F388" s="54">
        <v>58</v>
      </c>
      <c r="G388" s="54">
        <v>56</v>
      </c>
      <c r="H388" s="54">
        <v>65</v>
      </c>
      <c r="I388" s="54">
        <v>65</v>
      </c>
      <c r="J388" s="54">
        <v>52</v>
      </c>
      <c r="K388" s="54">
        <v>38</v>
      </c>
      <c r="L388" s="54"/>
      <c r="M388" s="54"/>
      <c r="N388" s="54"/>
      <c r="O388" s="54">
        <f>SUM(C388:N388)</f>
        <v>508</v>
      </c>
    </row>
    <row r="389" spans="1:15" ht="12.75">
      <c r="A389" s="119"/>
      <c r="B389" s="202" t="s">
        <v>263</v>
      </c>
      <c r="C389" s="54">
        <f aca="true" t="shared" si="184" ref="C389:J389">C387-C388</f>
        <v>-31</v>
      </c>
      <c r="D389" s="54">
        <f t="shared" si="184"/>
        <v>-23</v>
      </c>
      <c r="E389" s="54">
        <f t="shared" si="184"/>
        <v>-50</v>
      </c>
      <c r="F389" s="54">
        <f t="shared" si="184"/>
        <v>-36</v>
      </c>
      <c r="G389" s="54">
        <f t="shared" si="184"/>
        <v>-37</v>
      </c>
      <c r="H389" s="54">
        <f t="shared" si="184"/>
        <v>-36</v>
      </c>
      <c r="I389" s="54">
        <f t="shared" si="184"/>
        <v>-35</v>
      </c>
      <c r="J389" s="54">
        <f t="shared" si="184"/>
        <v>-22</v>
      </c>
      <c r="K389" s="54">
        <f>K387-K388</f>
        <v>-16</v>
      </c>
      <c r="L389" s="54"/>
      <c r="M389" s="54"/>
      <c r="N389" s="54"/>
      <c r="O389" s="54">
        <f>O387-O388</f>
        <v>-286</v>
      </c>
    </row>
    <row r="390" spans="1:15" ht="13.5" thickBot="1">
      <c r="A390" s="200"/>
      <c r="B390" s="201" t="s">
        <v>5</v>
      </c>
      <c r="C390" s="121">
        <f aca="true" t="shared" si="185" ref="C390:J390">C389/C388</f>
        <v>-0.543859649122807</v>
      </c>
      <c r="D390" s="121">
        <f t="shared" si="185"/>
        <v>-0.5227272727272727</v>
      </c>
      <c r="E390" s="121">
        <f t="shared" si="185"/>
        <v>-0.684931506849315</v>
      </c>
      <c r="F390" s="121">
        <f t="shared" si="185"/>
        <v>-0.6206896551724138</v>
      </c>
      <c r="G390" s="121">
        <f t="shared" si="185"/>
        <v>-0.6607142857142857</v>
      </c>
      <c r="H390" s="121">
        <f t="shared" si="185"/>
        <v>-0.5538461538461539</v>
      </c>
      <c r="I390" s="121">
        <f t="shared" si="185"/>
        <v>-0.5384615384615384</v>
      </c>
      <c r="J390" s="121">
        <f t="shared" si="185"/>
        <v>-0.4230769230769231</v>
      </c>
      <c r="K390" s="121">
        <f>K389/K388</f>
        <v>-0.42105263157894735</v>
      </c>
      <c r="L390" s="121"/>
      <c r="M390" s="121"/>
      <c r="N390" s="121"/>
      <c r="O390" s="121">
        <f>O389/O388</f>
        <v>-0.562992125984252</v>
      </c>
    </row>
    <row r="391" spans="1:15" ht="12.75">
      <c r="A391" s="119"/>
      <c r="B391" s="55">
        <v>2015</v>
      </c>
      <c r="C391" s="105">
        <v>94</v>
      </c>
      <c r="D391" s="105">
        <v>77</v>
      </c>
      <c r="E391" s="105">
        <v>70</v>
      </c>
      <c r="F391" s="105">
        <v>65</v>
      </c>
      <c r="G391" s="105">
        <v>91</v>
      </c>
      <c r="H391" s="105">
        <v>84</v>
      </c>
      <c r="I391" s="105">
        <v>72</v>
      </c>
      <c r="J391" s="105">
        <v>81</v>
      </c>
      <c r="K391" s="105">
        <v>68</v>
      </c>
      <c r="L391" s="105"/>
      <c r="M391" s="105"/>
      <c r="N391" s="105"/>
      <c r="O391" s="55">
        <f>SUM(C391:N391)</f>
        <v>702</v>
      </c>
    </row>
    <row r="392" spans="1:15" ht="12.75">
      <c r="A392" s="144" t="s">
        <v>318</v>
      </c>
      <c r="B392" s="54">
        <v>2014</v>
      </c>
      <c r="C392" s="54">
        <v>90</v>
      </c>
      <c r="D392" s="54">
        <v>98</v>
      </c>
      <c r="E392" s="54">
        <v>126</v>
      </c>
      <c r="F392" s="54">
        <v>116</v>
      </c>
      <c r="G392" s="54">
        <v>112</v>
      </c>
      <c r="H392" s="54">
        <v>90</v>
      </c>
      <c r="I392" s="54">
        <v>129</v>
      </c>
      <c r="J392" s="54">
        <v>103</v>
      </c>
      <c r="K392" s="54">
        <v>103</v>
      </c>
      <c r="L392" s="54"/>
      <c r="M392" s="54"/>
      <c r="N392" s="54"/>
      <c r="O392" s="54">
        <f>SUM(C392:N392)</f>
        <v>967</v>
      </c>
    </row>
    <row r="393" spans="1:15" ht="12.75">
      <c r="A393" s="144" t="s">
        <v>319</v>
      </c>
      <c r="B393" s="202" t="s">
        <v>263</v>
      </c>
      <c r="C393" s="54">
        <f aca="true" t="shared" si="186" ref="C393:J393">C391-C392</f>
        <v>4</v>
      </c>
      <c r="D393" s="54">
        <f t="shared" si="186"/>
        <v>-21</v>
      </c>
      <c r="E393" s="54">
        <f t="shared" si="186"/>
        <v>-56</v>
      </c>
      <c r="F393" s="54">
        <f t="shared" si="186"/>
        <v>-51</v>
      </c>
      <c r="G393" s="54">
        <f t="shared" si="186"/>
        <v>-21</v>
      </c>
      <c r="H393" s="54">
        <f t="shared" si="186"/>
        <v>-6</v>
      </c>
      <c r="I393" s="54">
        <f t="shared" si="186"/>
        <v>-57</v>
      </c>
      <c r="J393" s="54">
        <f t="shared" si="186"/>
        <v>-22</v>
      </c>
      <c r="K393" s="54">
        <f>K391-K392</f>
        <v>-35</v>
      </c>
      <c r="L393" s="54"/>
      <c r="M393" s="54"/>
      <c r="N393" s="54"/>
      <c r="O393" s="54">
        <f>O391-O392</f>
        <v>-265</v>
      </c>
    </row>
    <row r="394" spans="1:15" ht="13.5" thickBot="1">
      <c r="A394" s="200"/>
      <c r="B394" s="201" t="s">
        <v>5</v>
      </c>
      <c r="C394" s="121">
        <f aca="true" t="shared" si="187" ref="C394:J394">C393/C392</f>
        <v>0.044444444444444446</v>
      </c>
      <c r="D394" s="121">
        <f t="shared" si="187"/>
        <v>-0.21428571428571427</v>
      </c>
      <c r="E394" s="121">
        <f t="shared" si="187"/>
        <v>-0.4444444444444444</v>
      </c>
      <c r="F394" s="121">
        <f t="shared" si="187"/>
        <v>-0.4396551724137931</v>
      </c>
      <c r="G394" s="121">
        <f t="shared" si="187"/>
        <v>-0.1875</v>
      </c>
      <c r="H394" s="121">
        <f t="shared" si="187"/>
        <v>-0.06666666666666667</v>
      </c>
      <c r="I394" s="121">
        <f t="shared" si="187"/>
        <v>-0.4418604651162791</v>
      </c>
      <c r="J394" s="121">
        <f t="shared" si="187"/>
        <v>-0.21359223300970873</v>
      </c>
      <c r="K394" s="121">
        <f>K393/K392</f>
        <v>-0.33980582524271846</v>
      </c>
      <c r="L394" s="121"/>
      <c r="M394" s="121"/>
      <c r="N394" s="121"/>
      <c r="O394" s="121">
        <f>O393/O392</f>
        <v>-0.27404343329886244</v>
      </c>
    </row>
    <row r="395" spans="1:15" ht="12.75">
      <c r="A395" s="119"/>
      <c r="B395" s="55">
        <v>2015</v>
      </c>
      <c r="C395" s="105">
        <v>12</v>
      </c>
      <c r="D395" s="105">
        <v>15</v>
      </c>
      <c r="E395" s="105">
        <v>11</v>
      </c>
      <c r="F395" s="105">
        <v>2</v>
      </c>
      <c r="G395" s="105">
        <v>3</v>
      </c>
      <c r="H395" s="105">
        <v>15</v>
      </c>
      <c r="I395" s="105">
        <v>9</v>
      </c>
      <c r="J395" s="105">
        <v>4</v>
      </c>
      <c r="K395" s="105">
        <v>7</v>
      </c>
      <c r="L395" s="105"/>
      <c r="M395" s="105"/>
      <c r="N395" s="105"/>
      <c r="O395" s="55">
        <f>SUM(C395:N395)</f>
        <v>78</v>
      </c>
    </row>
    <row r="396" spans="1:15" ht="12.75">
      <c r="A396" s="144" t="s">
        <v>320</v>
      </c>
      <c r="B396" s="54">
        <v>2014</v>
      </c>
      <c r="C396" s="54">
        <v>12</v>
      </c>
      <c r="D396" s="54">
        <v>12</v>
      </c>
      <c r="E396" s="54">
        <v>8</v>
      </c>
      <c r="F396" s="54">
        <v>6</v>
      </c>
      <c r="G396" s="54">
        <v>9</v>
      </c>
      <c r="H396" s="54">
        <v>5</v>
      </c>
      <c r="I396" s="54">
        <v>5</v>
      </c>
      <c r="J396" s="54">
        <v>10</v>
      </c>
      <c r="K396" s="54">
        <v>8</v>
      </c>
      <c r="L396" s="54"/>
      <c r="M396" s="54"/>
      <c r="N396" s="54"/>
      <c r="O396" s="54">
        <f>SUM(C396:N396)</f>
        <v>75</v>
      </c>
    </row>
    <row r="397" spans="1:15" ht="12.75">
      <c r="A397" s="144" t="s">
        <v>321</v>
      </c>
      <c r="B397" s="202" t="s">
        <v>263</v>
      </c>
      <c r="C397" s="54">
        <f aca="true" t="shared" si="188" ref="C397:I397">C395-C396</f>
        <v>0</v>
      </c>
      <c r="D397" s="54">
        <f t="shared" si="188"/>
        <v>3</v>
      </c>
      <c r="E397" s="54">
        <f t="shared" si="188"/>
        <v>3</v>
      </c>
      <c r="F397" s="54">
        <f t="shared" si="188"/>
        <v>-4</v>
      </c>
      <c r="G397" s="54">
        <f t="shared" si="188"/>
        <v>-6</v>
      </c>
      <c r="H397" s="54">
        <f t="shared" si="188"/>
        <v>10</v>
      </c>
      <c r="I397" s="54">
        <f t="shared" si="188"/>
        <v>4</v>
      </c>
      <c r="J397" s="54">
        <f>J395-J396</f>
        <v>-6</v>
      </c>
      <c r="K397" s="54">
        <f>K395-K396</f>
        <v>-1</v>
      </c>
      <c r="L397" s="54"/>
      <c r="M397" s="54"/>
      <c r="N397" s="54"/>
      <c r="O397" s="54">
        <f>O395-O396</f>
        <v>3</v>
      </c>
    </row>
    <row r="398" spans="1:15" ht="13.5" thickBot="1">
      <c r="A398" s="200"/>
      <c r="B398" s="201" t="s">
        <v>5</v>
      </c>
      <c r="C398" s="121">
        <f aca="true" t="shared" si="189" ref="C398:I398">C397/C396</f>
        <v>0</v>
      </c>
      <c r="D398" s="121">
        <f t="shared" si="189"/>
        <v>0.25</v>
      </c>
      <c r="E398" s="121">
        <f t="shared" si="189"/>
        <v>0.375</v>
      </c>
      <c r="F398" s="121">
        <f t="shared" si="189"/>
        <v>-0.6666666666666666</v>
      </c>
      <c r="G398" s="121">
        <f t="shared" si="189"/>
        <v>-0.6666666666666666</v>
      </c>
      <c r="H398" s="121">
        <f t="shared" si="189"/>
        <v>2</v>
      </c>
      <c r="I398" s="121">
        <f t="shared" si="189"/>
        <v>0.8</v>
      </c>
      <c r="J398" s="121">
        <f>J397/J396</f>
        <v>-0.6</v>
      </c>
      <c r="K398" s="121">
        <f>K397/K396</f>
        <v>-0.125</v>
      </c>
      <c r="L398" s="121"/>
      <c r="M398" s="121"/>
      <c r="N398" s="121"/>
      <c r="O398" s="121">
        <f>O397/O396</f>
        <v>0.04</v>
      </c>
    </row>
    <row r="401" ht="13.5" thickBot="1">
      <c r="A401" s="205" t="s">
        <v>292</v>
      </c>
    </row>
    <row r="402" spans="1:15" ht="13.5" thickBot="1">
      <c r="A402" t="s">
        <v>0</v>
      </c>
      <c r="B402" s="145" t="s">
        <v>257</v>
      </c>
      <c r="C402" s="145" t="s">
        <v>297</v>
      </c>
      <c r="D402" s="145" t="s">
        <v>298</v>
      </c>
      <c r="E402" s="145" t="s">
        <v>299</v>
      </c>
      <c r="F402" s="145" t="s">
        <v>300</v>
      </c>
      <c r="G402" s="145" t="s">
        <v>301</v>
      </c>
      <c r="H402" s="145" t="s">
        <v>302</v>
      </c>
      <c r="I402" s="145" t="s">
        <v>303</v>
      </c>
      <c r="J402" s="145" t="s">
        <v>304</v>
      </c>
      <c r="K402" s="145" t="s">
        <v>305</v>
      </c>
      <c r="L402" s="145" t="s">
        <v>306</v>
      </c>
      <c r="M402" s="145" t="s">
        <v>307</v>
      </c>
      <c r="N402" s="145" t="s">
        <v>308</v>
      </c>
      <c r="O402" s="145" t="s">
        <v>40</v>
      </c>
    </row>
    <row r="403" spans="1:15" ht="12.75">
      <c r="A403" s="116"/>
      <c r="B403" s="55">
        <v>2015</v>
      </c>
      <c r="C403" s="55">
        <f aca="true" t="shared" si="190" ref="C403:H403">SUM(C407+C411+C419+C423+C427+C431+C435)</f>
        <v>225</v>
      </c>
      <c r="D403" s="55">
        <f t="shared" si="190"/>
        <v>126</v>
      </c>
      <c r="E403" s="55">
        <f t="shared" si="190"/>
        <v>165</v>
      </c>
      <c r="F403" s="55">
        <f t="shared" si="190"/>
        <v>128</v>
      </c>
      <c r="G403" s="55">
        <f t="shared" si="190"/>
        <v>142</v>
      </c>
      <c r="H403" s="55">
        <f t="shared" si="190"/>
        <v>163</v>
      </c>
      <c r="I403" s="55">
        <f>SUM(I407+I411+I419+I423+I427+I431+I435)</f>
        <v>155</v>
      </c>
      <c r="J403" s="55">
        <f>SUM(J407+J411+J419+J423+J427+J431+J435)</f>
        <v>146</v>
      </c>
      <c r="K403" s="55">
        <f>SUM(K407+K411+K419+K423+K427+K431+K435)</f>
        <v>177</v>
      </c>
      <c r="L403" s="55"/>
      <c r="M403" s="55"/>
      <c r="N403" s="55"/>
      <c r="O403" s="55">
        <f>SUM(O407+O411+O419+O423+O427+O431+O435)</f>
        <v>1427</v>
      </c>
    </row>
    <row r="404" spans="1:15" ht="12.75">
      <c r="A404" s="144" t="s">
        <v>40</v>
      </c>
      <c r="B404" s="54">
        <v>2014</v>
      </c>
      <c r="C404" s="54">
        <f aca="true" t="shared" si="191" ref="C404:H404">SUM(C408+C412+C416+C420+C424+C428+C432+C436)</f>
        <v>239</v>
      </c>
      <c r="D404" s="54">
        <f t="shared" si="191"/>
        <v>230</v>
      </c>
      <c r="E404" s="54">
        <f t="shared" si="191"/>
        <v>197</v>
      </c>
      <c r="F404" s="54">
        <f t="shared" si="191"/>
        <v>193</v>
      </c>
      <c r="G404" s="54">
        <f t="shared" si="191"/>
        <v>206</v>
      </c>
      <c r="H404" s="54">
        <f t="shared" si="191"/>
        <v>218</v>
      </c>
      <c r="I404" s="54">
        <f>SUM(I408+I412+I416+I420+I424+I428+I432+I436)</f>
        <v>248</v>
      </c>
      <c r="J404" s="54">
        <f>SUM(J408+J412+J416+J420+J424+J428+J432+J436)</f>
        <v>227</v>
      </c>
      <c r="K404" s="54">
        <f>SUM(K408+K412+K416+K420+K424+K428+K432+K436)</f>
        <v>195</v>
      </c>
      <c r="L404" s="54"/>
      <c r="M404" s="54"/>
      <c r="N404" s="54"/>
      <c r="O404" s="54">
        <f>SUM(C404:N404)</f>
        <v>1953</v>
      </c>
    </row>
    <row r="405" spans="1:15" ht="12.75">
      <c r="A405" s="144" t="s">
        <v>309</v>
      </c>
      <c r="B405" s="199" t="s">
        <v>263</v>
      </c>
      <c r="C405" s="54">
        <f aca="true" t="shared" si="192" ref="C405:J405">C403-C404</f>
        <v>-14</v>
      </c>
      <c r="D405" s="54">
        <f t="shared" si="192"/>
        <v>-104</v>
      </c>
      <c r="E405" s="54">
        <f t="shared" si="192"/>
        <v>-32</v>
      </c>
      <c r="F405" s="54">
        <f t="shared" si="192"/>
        <v>-65</v>
      </c>
      <c r="G405" s="54">
        <f t="shared" si="192"/>
        <v>-64</v>
      </c>
      <c r="H405" s="54">
        <f t="shared" si="192"/>
        <v>-55</v>
      </c>
      <c r="I405" s="54">
        <f t="shared" si="192"/>
        <v>-93</v>
      </c>
      <c r="J405" s="54">
        <f t="shared" si="192"/>
        <v>-81</v>
      </c>
      <c r="K405" s="54">
        <f>K403-K404</f>
        <v>-18</v>
      </c>
      <c r="L405" s="54"/>
      <c r="M405" s="54"/>
      <c r="N405" s="54"/>
      <c r="O405" s="54">
        <f>O403-O404</f>
        <v>-526</v>
      </c>
    </row>
    <row r="406" spans="1:15" ht="13.5" thickBot="1">
      <c r="A406" s="200"/>
      <c r="B406" s="201" t="s">
        <v>5</v>
      </c>
      <c r="C406" s="121">
        <f aca="true" t="shared" si="193" ref="C406:J406">C405/C404</f>
        <v>-0.058577405857740586</v>
      </c>
      <c r="D406" s="121">
        <f t="shared" si="193"/>
        <v>-0.45217391304347826</v>
      </c>
      <c r="E406" s="121">
        <f t="shared" si="193"/>
        <v>-0.16243654822335024</v>
      </c>
      <c r="F406" s="121">
        <f t="shared" si="193"/>
        <v>-0.33678756476683935</v>
      </c>
      <c r="G406" s="121">
        <f t="shared" si="193"/>
        <v>-0.3106796116504854</v>
      </c>
      <c r="H406" s="121">
        <f t="shared" si="193"/>
        <v>-0.25229357798165136</v>
      </c>
      <c r="I406" s="121">
        <f t="shared" si="193"/>
        <v>-0.375</v>
      </c>
      <c r="J406" s="121">
        <f t="shared" si="193"/>
        <v>-0.3568281938325991</v>
      </c>
      <c r="K406" s="121">
        <f>K405/K404</f>
        <v>-0.09230769230769231</v>
      </c>
      <c r="L406" s="121"/>
      <c r="M406" s="121"/>
      <c r="N406" s="121"/>
      <c r="O406" s="121">
        <f>O405/O404</f>
        <v>-0.26932923707117257</v>
      </c>
    </row>
    <row r="407" spans="1:15" ht="12.75">
      <c r="A407" s="119"/>
      <c r="B407" s="55">
        <v>2015</v>
      </c>
      <c r="C407" s="55">
        <v>3</v>
      </c>
      <c r="D407" s="55">
        <v>0</v>
      </c>
      <c r="E407" s="55">
        <v>0</v>
      </c>
      <c r="F407" s="55">
        <v>1</v>
      </c>
      <c r="G407" s="55">
        <v>1</v>
      </c>
      <c r="H407" s="55">
        <v>0</v>
      </c>
      <c r="I407" s="55">
        <v>0</v>
      </c>
      <c r="J407" s="55">
        <v>1</v>
      </c>
      <c r="K407" s="55">
        <v>1</v>
      </c>
      <c r="L407" s="55"/>
      <c r="M407" s="55"/>
      <c r="N407" s="55"/>
      <c r="O407" s="55">
        <f>SUM(C407:N407)</f>
        <v>7</v>
      </c>
    </row>
    <row r="408" spans="1:15" ht="12.75">
      <c r="A408" s="144" t="s">
        <v>310</v>
      </c>
      <c r="B408" s="54">
        <v>2014</v>
      </c>
      <c r="C408" s="54">
        <v>2</v>
      </c>
      <c r="D408" s="54">
        <v>0</v>
      </c>
      <c r="E408" s="54">
        <v>1</v>
      </c>
      <c r="F408" s="54">
        <v>2</v>
      </c>
      <c r="G408" s="54">
        <v>1</v>
      </c>
      <c r="H408" s="54">
        <v>1</v>
      </c>
      <c r="I408" s="54">
        <v>0</v>
      </c>
      <c r="J408" s="54">
        <v>2</v>
      </c>
      <c r="K408" s="54">
        <v>2</v>
      </c>
      <c r="L408" s="54"/>
      <c r="M408" s="54"/>
      <c r="N408" s="54"/>
      <c r="O408" s="54">
        <f>SUM(C408:N408)</f>
        <v>11</v>
      </c>
    </row>
    <row r="409" spans="1:15" ht="12.75">
      <c r="A409" s="144" t="s">
        <v>311</v>
      </c>
      <c r="B409" s="202" t="s">
        <v>263</v>
      </c>
      <c r="C409" s="54">
        <f aca="true" t="shared" si="194" ref="C409:I409">C407-C408</f>
        <v>1</v>
      </c>
      <c r="D409" s="54">
        <f t="shared" si="194"/>
        <v>0</v>
      </c>
      <c r="E409" s="54">
        <f t="shared" si="194"/>
        <v>-1</v>
      </c>
      <c r="F409" s="54">
        <f t="shared" si="194"/>
        <v>-1</v>
      </c>
      <c r="G409" s="54">
        <f t="shared" si="194"/>
        <v>0</v>
      </c>
      <c r="H409" s="54">
        <f t="shared" si="194"/>
        <v>-1</v>
      </c>
      <c r="I409" s="54">
        <f t="shared" si="194"/>
        <v>0</v>
      </c>
      <c r="J409" s="54">
        <f>J407-J408</f>
        <v>-1</v>
      </c>
      <c r="K409" s="54">
        <f>K407-K408</f>
        <v>-1</v>
      </c>
      <c r="L409" s="54"/>
      <c r="M409" s="54"/>
      <c r="N409" s="54"/>
      <c r="O409" s="54">
        <f>O407-O408</f>
        <v>-4</v>
      </c>
    </row>
    <row r="410" spans="1:15" ht="13.5" thickBot="1">
      <c r="A410" s="200"/>
      <c r="B410" s="201" t="s">
        <v>5</v>
      </c>
      <c r="C410" s="121">
        <f aca="true" t="shared" si="195" ref="C410:H410">C409/C408</f>
        <v>0.5</v>
      </c>
      <c r="D410" s="121">
        <v>0</v>
      </c>
      <c r="E410" s="121">
        <f t="shared" si="195"/>
        <v>-1</v>
      </c>
      <c r="F410" s="121">
        <f t="shared" si="195"/>
        <v>-0.5</v>
      </c>
      <c r="G410" s="121">
        <f t="shared" si="195"/>
        <v>0</v>
      </c>
      <c r="H410" s="121">
        <f t="shared" si="195"/>
        <v>-1</v>
      </c>
      <c r="I410" s="121">
        <v>0</v>
      </c>
      <c r="J410" s="121">
        <f>J409/J408</f>
        <v>-0.5</v>
      </c>
      <c r="K410" s="121">
        <f>K409/K408</f>
        <v>-0.5</v>
      </c>
      <c r="L410" s="121"/>
      <c r="M410" s="121"/>
      <c r="N410" s="121"/>
      <c r="O410" s="121">
        <f>O409/O408</f>
        <v>-0.36363636363636365</v>
      </c>
    </row>
    <row r="411" spans="1:15" ht="12.75">
      <c r="A411" s="119"/>
      <c r="B411" s="55">
        <v>2015</v>
      </c>
      <c r="C411" s="105">
        <v>0</v>
      </c>
      <c r="D411" s="105">
        <v>0</v>
      </c>
      <c r="E411" s="105">
        <v>0</v>
      </c>
      <c r="F411" s="105">
        <v>1</v>
      </c>
      <c r="G411" s="105">
        <v>1</v>
      </c>
      <c r="H411" s="105">
        <v>0</v>
      </c>
      <c r="I411" s="105">
        <v>1</v>
      </c>
      <c r="J411" s="105">
        <v>1</v>
      </c>
      <c r="K411" s="105">
        <v>3</v>
      </c>
      <c r="L411" s="105"/>
      <c r="M411" s="105"/>
      <c r="N411" s="105"/>
      <c r="O411" s="55">
        <f>SUM(C411:N411)</f>
        <v>7</v>
      </c>
    </row>
    <row r="412" spans="1:15" ht="12.75">
      <c r="A412" s="203" t="s">
        <v>312</v>
      </c>
      <c r="B412" s="54">
        <v>2014</v>
      </c>
      <c r="C412" s="54">
        <v>1</v>
      </c>
      <c r="D412" s="54">
        <v>0</v>
      </c>
      <c r="E412" s="54">
        <v>0</v>
      </c>
      <c r="F412" s="54">
        <v>0</v>
      </c>
      <c r="G412" s="54">
        <v>3</v>
      </c>
      <c r="H412" s="54">
        <v>3</v>
      </c>
      <c r="I412" s="54">
        <v>0</v>
      </c>
      <c r="J412" s="54">
        <v>0</v>
      </c>
      <c r="K412" s="54">
        <v>0</v>
      </c>
      <c r="L412" s="54"/>
      <c r="M412" s="54"/>
      <c r="N412" s="54"/>
      <c r="O412" s="54">
        <f>SUM(C412:N412)</f>
        <v>7</v>
      </c>
    </row>
    <row r="413" spans="1:15" ht="12.75">
      <c r="A413" s="144" t="s">
        <v>313</v>
      </c>
      <c r="B413" s="202" t="s">
        <v>263</v>
      </c>
      <c r="C413" s="54">
        <f aca="true" t="shared" si="196" ref="C413:J413">C411-C412</f>
        <v>-1</v>
      </c>
      <c r="D413" s="54">
        <f t="shared" si="196"/>
        <v>0</v>
      </c>
      <c r="E413" s="54">
        <f t="shared" si="196"/>
        <v>0</v>
      </c>
      <c r="F413" s="54">
        <f t="shared" si="196"/>
        <v>1</v>
      </c>
      <c r="G413" s="54">
        <f t="shared" si="196"/>
        <v>-2</v>
      </c>
      <c r="H413" s="54">
        <f t="shared" si="196"/>
        <v>-3</v>
      </c>
      <c r="I413" s="54">
        <f t="shared" si="196"/>
        <v>1</v>
      </c>
      <c r="J413" s="54">
        <f t="shared" si="196"/>
        <v>1</v>
      </c>
      <c r="K413" s="54">
        <f>K411-K412</f>
        <v>3</v>
      </c>
      <c r="L413" s="54"/>
      <c r="M413" s="54"/>
      <c r="N413" s="54"/>
      <c r="O413" s="54">
        <f>O411-O412</f>
        <v>0</v>
      </c>
    </row>
    <row r="414" spans="1:15" ht="13.5" thickBot="1">
      <c r="A414" s="200"/>
      <c r="B414" s="201" t="s">
        <v>5</v>
      </c>
      <c r="C414" s="121">
        <f aca="true" t="shared" si="197" ref="C414:H414">C413/C412</f>
        <v>-1</v>
      </c>
      <c r="D414" s="121">
        <v>0</v>
      </c>
      <c r="E414" s="121">
        <v>0</v>
      </c>
      <c r="F414" s="121">
        <v>0</v>
      </c>
      <c r="G414" s="121">
        <f t="shared" si="197"/>
        <v>-0.6666666666666666</v>
      </c>
      <c r="H414" s="121">
        <f t="shared" si="197"/>
        <v>-1</v>
      </c>
      <c r="I414" s="121">
        <v>0</v>
      </c>
      <c r="J414" s="121">
        <v>0</v>
      </c>
      <c r="K414" s="121">
        <v>0</v>
      </c>
      <c r="L414" s="121"/>
      <c r="M414" s="121"/>
      <c r="N414" s="121"/>
      <c r="O414" s="121">
        <f>O413/O412</f>
        <v>0</v>
      </c>
    </row>
    <row r="415" spans="1:15" ht="12.75">
      <c r="A415" s="119"/>
      <c r="B415" s="55">
        <v>2015</v>
      </c>
      <c r="C415" s="105">
        <v>0</v>
      </c>
      <c r="D415" s="105">
        <v>0</v>
      </c>
      <c r="E415" s="105">
        <v>0</v>
      </c>
      <c r="F415" s="105">
        <v>0</v>
      </c>
      <c r="G415" s="105">
        <v>0</v>
      </c>
      <c r="H415" s="105">
        <v>0</v>
      </c>
      <c r="I415" s="105">
        <v>0</v>
      </c>
      <c r="J415" s="105">
        <v>0</v>
      </c>
      <c r="K415" s="105">
        <v>0</v>
      </c>
      <c r="L415" s="105"/>
      <c r="M415" s="105"/>
      <c r="N415" s="105"/>
      <c r="O415" s="55">
        <f>SUM(C415:N415)</f>
        <v>0</v>
      </c>
    </row>
    <row r="416" spans="1:15" ht="12.75">
      <c r="A416" s="203" t="s">
        <v>331</v>
      </c>
      <c r="B416" s="54">
        <v>2014</v>
      </c>
      <c r="C416" s="54">
        <v>0</v>
      </c>
      <c r="D416" s="54">
        <v>0</v>
      </c>
      <c r="E416" s="54">
        <v>0</v>
      </c>
      <c r="F416" s="54">
        <v>0</v>
      </c>
      <c r="G416" s="54">
        <v>0</v>
      </c>
      <c r="H416" s="54">
        <v>0</v>
      </c>
      <c r="I416" s="54">
        <v>0</v>
      </c>
      <c r="J416" s="54">
        <v>0</v>
      </c>
      <c r="K416" s="54">
        <v>0</v>
      </c>
      <c r="L416" s="54"/>
      <c r="M416" s="54"/>
      <c r="N416" s="54"/>
      <c r="O416" s="54">
        <f>SUM(C416:N416)</f>
        <v>0</v>
      </c>
    </row>
    <row r="417" spans="1:15" ht="12.75">
      <c r="A417" s="203" t="s">
        <v>332</v>
      </c>
      <c r="B417" s="202" t="s">
        <v>263</v>
      </c>
      <c r="C417" s="54">
        <f aca="true" t="shared" si="198" ref="C417:J417">C415-C416</f>
        <v>0</v>
      </c>
      <c r="D417" s="54">
        <f t="shared" si="198"/>
        <v>0</v>
      </c>
      <c r="E417" s="54">
        <f t="shared" si="198"/>
        <v>0</v>
      </c>
      <c r="F417" s="54">
        <f t="shared" si="198"/>
        <v>0</v>
      </c>
      <c r="G417" s="54">
        <f t="shared" si="198"/>
        <v>0</v>
      </c>
      <c r="H417" s="54">
        <f t="shared" si="198"/>
        <v>0</v>
      </c>
      <c r="I417" s="54">
        <f t="shared" si="198"/>
        <v>0</v>
      </c>
      <c r="J417" s="54">
        <f t="shared" si="198"/>
        <v>0</v>
      </c>
      <c r="K417" s="54">
        <f>K415-K416</f>
        <v>0</v>
      </c>
      <c r="L417" s="54"/>
      <c r="M417" s="54"/>
      <c r="N417" s="54"/>
      <c r="O417" s="54">
        <f>O415-O416</f>
        <v>0</v>
      </c>
    </row>
    <row r="418" spans="1:15" ht="13.5" thickBot="1">
      <c r="A418" s="200"/>
      <c r="B418" s="201" t="s">
        <v>5</v>
      </c>
      <c r="C418" s="121">
        <v>0</v>
      </c>
      <c r="D418" s="121">
        <v>0</v>
      </c>
      <c r="E418" s="121">
        <v>0</v>
      </c>
      <c r="F418" s="121">
        <v>0</v>
      </c>
      <c r="G418" s="121">
        <v>0</v>
      </c>
      <c r="H418" s="121">
        <v>0</v>
      </c>
      <c r="I418" s="121">
        <v>0</v>
      </c>
      <c r="J418" s="121">
        <v>0</v>
      </c>
      <c r="K418" s="121">
        <v>0</v>
      </c>
      <c r="L418" s="121"/>
      <c r="M418" s="121"/>
      <c r="N418" s="121"/>
      <c r="O418" s="121">
        <v>0</v>
      </c>
    </row>
    <row r="419" spans="1:15" ht="12.75">
      <c r="A419" s="119"/>
      <c r="B419" s="55">
        <v>2015</v>
      </c>
      <c r="C419" s="105">
        <v>11</v>
      </c>
      <c r="D419" s="105">
        <v>6</v>
      </c>
      <c r="E419" s="105">
        <v>6</v>
      </c>
      <c r="F419" s="105">
        <v>9</v>
      </c>
      <c r="G419" s="105">
        <v>20</v>
      </c>
      <c r="H419" s="105">
        <v>5</v>
      </c>
      <c r="I419" s="105">
        <v>9</v>
      </c>
      <c r="J419" s="105">
        <v>5</v>
      </c>
      <c r="K419" s="105">
        <v>13</v>
      </c>
      <c r="L419" s="105"/>
      <c r="M419" s="105"/>
      <c r="N419" s="105"/>
      <c r="O419" s="55">
        <f>SUM(C419:N419)</f>
        <v>84</v>
      </c>
    </row>
    <row r="420" spans="1:15" ht="12.75">
      <c r="A420" s="144" t="s">
        <v>314</v>
      </c>
      <c r="B420" s="54">
        <v>2014</v>
      </c>
      <c r="C420" s="54">
        <v>15</v>
      </c>
      <c r="D420" s="54">
        <v>8</v>
      </c>
      <c r="E420" s="54">
        <v>6</v>
      </c>
      <c r="F420" s="54">
        <v>4</v>
      </c>
      <c r="G420" s="54">
        <v>4</v>
      </c>
      <c r="H420" s="54">
        <v>3</v>
      </c>
      <c r="I420" s="54">
        <v>3</v>
      </c>
      <c r="J420" s="54">
        <v>7</v>
      </c>
      <c r="K420" s="54">
        <v>6</v>
      </c>
      <c r="L420" s="54"/>
      <c r="M420" s="54"/>
      <c r="N420" s="54"/>
      <c r="O420" s="54">
        <f>SUM(C420:N420)</f>
        <v>56</v>
      </c>
    </row>
    <row r="421" spans="1:15" ht="12.75">
      <c r="A421" s="119"/>
      <c r="B421" s="202" t="s">
        <v>263</v>
      </c>
      <c r="C421" s="54">
        <f aca="true" t="shared" si="199" ref="C421:J421">C419-C420</f>
        <v>-4</v>
      </c>
      <c r="D421" s="54">
        <f t="shared" si="199"/>
        <v>-2</v>
      </c>
      <c r="E421" s="54">
        <f t="shared" si="199"/>
        <v>0</v>
      </c>
      <c r="F421" s="54">
        <f t="shared" si="199"/>
        <v>5</v>
      </c>
      <c r="G421" s="54">
        <f t="shared" si="199"/>
        <v>16</v>
      </c>
      <c r="H421" s="54">
        <f t="shared" si="199"/>
        <v>2</v>
      </c>
      <c r="I421" s="54">
        <f t="shared" si="199"/>
        <v>6</v>
      </c>
      <c r="J421" s="54">
        <f t="shared" si="199"/>
        <v>-2</v>
      </c>
      <c r="K421" s="54">
        <f>K419-K420</f>
        <v>7</v>
      </c>
      <c r="L421" s="54"/>
      <c r="M421" s="54"/>
      <c r="N421" s="54"/>
      <c r="O421" s="54">
        <f>O419-O420</f>
        <v>28</v>
      </c>
    </row>
    <row r="422" spans="1:15" ht="13.5" thickBot="1">
      <c r="A422" s="200"/>
      <c r="B422" s="201" t="s">
        <v>5</v>
      </c>
      <c r="C422" s="121">
        <f aca="true" t="shared" si="200" ref="C422:J422">C421/C420</f>
        <v>-0.26666666666666666</v>
      </c>
      <c r="D422" s="121">
        <f t="shared" si="200"/>
        <v>-0.25</v>
      </c>
      <c r="E422" s="121">
        <f t="shared" si="200"/>
        <v>0</v>
      </c>
      <c r="F422" s="121">
        <f t="shared" si="200"/>
        <v>1.25</v>
      </c>
      <c r="G422" s="121">
        <f t="shared" si="200"/>
        <v>4</v>
      </c>
      <c r="H422" s="121">
        <f t="shared" si="200"/>
        <v>0.6666666666666666</v>
      </c>
      <c r="I422" s="121">
        <f t="shared" si="200"/>
        <v>2</v>
      </c>
      <c r="J422" s="121">
        <f t="shared" si="200"/>
        <v>-0.2857142857142857</v>
      </c>
      <c r="K422" s="121">
        <f>K421/K420</f>
        <v>1.1666666666666667</v>
      </c>
      <c r="L422" s="121"/>
      <c r="M422" s="121"/>
      <c r="N422" s="121"/>
      <c r="O422" s="121">
        <f>O421/O420</f>
        <v>0.5</v>
      </c>
    </row>
    <row r="423" spans="1:15" ht="12.75">
      <c r="A423" s="119"/>
      <c r="B423" s="55">
        <v>2015</v>
      </c>
      <c r="C423" s="105">
        <v>11</v>
      </c>
      <c r="D423" s="105">
        <v>3</v>
      </c>
      <c r="E423" s="105">
        <v>7</v>
      </c>
      <c r="F423" s="105">
        <v>7</v>
      </c>
      <c r="G423" s="105">
        <v>11</v>
      </c>
      <c r="H423" s="105">
        <v>14</v>
      </c>
      <c r="I423" s="105">
        <v>12</v>
      </c>
      <c r="J423" s="105">
        <v>8</v>
      </c>
      <c r="K423" s="105">
        <v>10</v>
      </c>
      <c r="L423" s="105"/>
      <c r="M423" s="105"/>
      <c r="N423" s="105"/>
      <c r="O423" s="55">
        <f>SUM(C423:N423)</f>
        <v>83</v>
      </c>
    </row>
    <row r="424" spans="1:15" ht="12.75">
      <c r="A424" s="144" t="s">
        <v>315</v>
      </c>
      <c r="B424" s="54">
        <v>2014</v>
      </c>
      <c r="C424" s="54">
        <v>7</v>
      </c>
      <c r="D424" s="54">
        <v>11</v>
      </c>
      <c r="E424" s="54">
        <v>4</v>
      </c>
      <c r="F424" s="54">
        <v>5</v>
      </c>
      <c r="G424" s="54">
        <v>6</v>
      </c>
      <c r="H424" s="54">
        <v>8</v>
      </c>
      <c r="I424" s="54">
        <v>12</v>
      </c>
      <c r="J424" s="54">
        <v>3</v>
      </c>
      <c r="K424" s="54">
        <v>9</v>
      </c>
      <c r="L424" s="54"/>
      <c r="M424" s="54"/>
      <c r="N424" s="54"/>
      <c r="O424" s="54">
        <f>SUM(C424:N424)</f>
        <v>65</v>
      </c>
    </row>
    <row r="425" spans="1:15" ht="12.75">
      <c r="A425" s="144" t="s">
        <v>316</v>
      </c>
      <c r="B425" s="202" t="s">
        <v>263</v>
      </c>
      <c r="C425" s="54">
        <f aca="true" t="shared" si="201" ref="C425:J425">C423-C424</f>
        <v>4</v>
      </c>
      <c r="D425" s="54">
        <f t="shared" si="201"/>
        <v>-8</v>
      </c>
      <c r="E425" s="54">
        <f t="shared" si="201"/>
        <v>3</v>
      </c>
      <c r="F425" s="54">
        <f t="shared" si="201"/>
        <v>2</v>
      </c>
      <c r="G425" s="54">
        <f t="shared" si="201"/>
        <v>5</v>
      </c>
      <c r="H425" s="54">
        <f t="shared" si="201"/>
        <v>6</v>
      </c>
      <c r="I425" s="54">
        <f t="shared" si="201"/>
        <v>0</v>
      </c>
      <c r="J425" s="54">
        <f t="shared" si="201"/>
        <v>5</v>
      </c>
      <c r="K425" s="54">
        <f>K423-K424</f>
        <v>1</v>
      </c>
      <c r="L425" s="54"/>
      <c r="M425" s="54"/>
      <c r="N425" s="54"/>
      <c r="O425" s="54">
        <f>O423-O424</f>
        <v>18</v>
      </c>
    </row>
    <row r="426" spans="1:15" ht="13.5" thickBot="1">
      <c r="A426" s="200" t="s">
        <v>0</v>
      </c>
      <c r="B426" s="201" t="s">
        <v>5</v>
      </c>
      <c r="C426" s="121">
        <f aca="true" t="shared" si="202" ref="C426:J426">C425/C424</f>
        <v>0.5714285714285714</v>
      </c>
      <c r="D426" s="121">
        <f t="shared" si="202"/>
        <v>-0.7272727272727273</v>
      </c>
      <c r="E426" s="121">
        <f t="shared" si="202"/>
        <v>0.75</v>
      </c>
      <c r="F426" s="121">
        <f t="shared" si="202"/>
        <v>0.4</v>
      </c>
      <c r="G426" s="121">
        <f t="shared" si="202"/>
        <v>0.8333333333333334</v>
      </c>
      <c r="H426" s="121">
        <f t="shared" si="202"/>
        <v>0.75</v>
      </c>
      <c r="I426" s="121">
        <f t="shared" si="202"/>
        <v>0</v>
      </c>
      <c r="J426" s="121">
        <f t="shared" si="202"/>
        <v>1.6666666666666667</v>
      </c>
      <c r="K426" s="121">
        <f>K425/K424</f>
        <v>0.1111111111111111</v>
      </c>
      <c r="L426" s="121"/>
      <c r="M426" s="121"/>
      <c r="N426" s="121"/>
      <c r="O426" s="121">
        <f>O425/O424</f>
        <v>0.27692307692307694</v>
      </c>
    </row>
    <row r="427" spans="1:15" ht="12.75">
      <c r="A427" s="119"/>
      <c r="B427" s="55">
        <v>2015</v>
      </c>
      <c r="C427" s="105">
        <v>81</v>
      </c>
      <c r="D427" s="105">
        <v>51</v>
      </c>
      <c r="E427" s="105">
        <v>57</v>
      </c>
      <c r="F427" s="105">
        <v>29</v>
      </c>
      <c r="G427" s="105">
        <v>42</v>
      </c>
      <c r="H427" s="105">
        <v>71</v>
      </c>
      <c r="I427" s="105">
        <v>56</v>
      </c>
      <c r="J427" s="105">
        <v>49</v>
      </c>
      <c r="K427" s="105">
        <v>46</v>
      </c>
      <c r="L427" s="105"/>
      <c r="M427" s="105"/>
      <c r="N427" s="105"/>
      <c r="O427" s="55">
        <f>SUM(C427:N427)</f>
        <v>482</v>
      </c>
    </row>
    <row r="428" spans="1:15" ht="12.75">
      <c r="A428" s="144" t="s">
        <v>317</v>
      </c>
      <c r="B428" s="54">
        <v>2014</v>
      </c>
      <c r="C428" s="54">
        <v>85</v>
      </c>
      <c r="D428" s="54">
        <v>83</v>
      </c>
      <c r="E428" s="54">
        <v>79</v>
      </c>
      <c r="F428" s="54">
        <v>79</v>
      </c>
      <c r="G428" s="54">
        <v>65</v>
      </c>
      <c r="H428" s="54">
        <v>58</v>
      </c>
      <c r="I428" s="54">
        <v>89</v>
      </c>
      <c r="J428" s="54">
        <v>83</v>
      </c>
      <c r="K428" s="54">
        <v>75</v>
      </c>
      <c r="L428" s="54"/>
      <c r="M428" s="54"/>
      <c r="N428" s="54"/>
      <c r="O428" s="54">
        <f>SUM(C428:N428)</f>
        <v>696</v>
      </c>
    </row>
    <row r="429" spans="1:15" ht="12.75">
      <c r="A429" s="119"/>
      <c r="B429" s="202" t="s">
        <v>263</v>
      </c>
      <c r="C429" s="54">
        <f aca="true" t="shared" si="203" ref="C429:J429">C427-C428</f>
        <v>-4</v>
      </c>
      <c r="D429" s="54">
        <f t="shared" si="203"/>
        <v>-32</v>
      </c>
      <c r="E429" s="54">
        <f t="shared" si="203"/>
        <v>-22</v>
      </c>
      <c r="F429" s="54">
        <f t="shared" si="203"/>
        <v>-50</v>
      </c>
      <c r="G429" s="54">
        <f t="shared" si="203"/>
        <v>-23</v>
      </c>
      <c r="H429" s="54">
        <f t="shared" si="203"/>
        <v>13</v>
      </c>
      <c r="I429" s="54">
        <f t="shared" si="203"/>
        <v>-33</v>
      </c>
      <c r="J429" s="54">
        <f t="shared" si="203"/>
        <v>-34</v>
      </c>
      <c r="K429" s="54">
        <f>K427-K428</f>
        <v>-29</v>
      </c>
      <c r="L429" s="54"/>
      <c r="M429" s="54"/>
      <c r="N429" s="54"/>
      <c r="O429" s="54">
        <f>O427-O428</f>
        <v>-214</v>
      </c>
    </row>
    <row r="430" spans="1:15" ht="13.5" thickBot="1">
      <c r="A430" s="200"/>
      <c r="B430" s="201" t="s">
        <v>5</v>
      </c>
      <c r="C430" s="121">
        <f aca="true" t="shared" si="204" ref="C430:J430">C429/C428</f>
        <v>-0.047058823529411764</v>
      </c>
      <c r="D430" s="121">
        <f t="shared" si="204"/>
        <v>-0.3855421686746988</v>
      </c>
      <c r="E430" s="121">
        <f t="shared" si="204"/>
        <v>-0.27848101265822783</v>
      </c>
      <c r="F430" s="121">
        <f t="shared" si="204"/>
        <v>-0.6329113924050633</v>
      </c>
      <c r="G430" s="121">
        <f t="shared" si="204"/>
        <v>-0.35384615384615387</v>
      </c>
      <c r="H430" s="121">
        <f t="shared" si="204"/>
        <v>0.22413793103448276</v>
      </c>
      <c r="I430" s="121">
        <f t="shared" si="204"/>
        <v>-0.3707865168539326</v>
      </c>
      <c r="J430" s="121">
        <f t="shared" si="204"/>
        <v>-0.40963855421686746</v>
      </c>
      <c r="K430" s="121">
        <f>K429/K428</f>
        <v>-0.38666666666666666</v>
      </c>
      <c r="L430" s="121"/>
      <c r="M430" s="121"/>
      <c r="N430" s="121"/>
      <c r="O430" s="121">
        <f>O429/O428</f>
        <v>-0.3074712643678161</v>
      </c>
    </row>
    <row r="431" spans="1:15" ht="12.75">
      <c r="A431" s="119"/>
      <c r="B431" s="55">
        <v>2015</v>
      </c>
      <c r="C431" s="105">
        <v>114</v>
      </c>
      <c r="D431" s="105">
        <v>62</v>
      </c>
      <c r="E431" s="105">
        <v>93</v>
      </c>
      <c r="F431" s="105">
        <v>80</v>
      </c>
      <c r="G431" s="105">
        <v>64</v>
      </c>
      <c r="H431" s="105">
        <v>69</v>
      </c>
      <c r="I431" s="105">
        <v>75</v>
      </c>
      <c r="J431" s="105">
        <v>73</v>
      </c>
      <c r="K431" s="105">
        <v>99</v>
      </c>
      <c r="L431" s="105"/>
      <c r="M431" s="105"/>
      <c r="N431" s="105"/>
      <c r="O431" s="55">
        <f>SUM(C431:N431)</f>
        <v>729</v>
      </c>
    </row>
    <row r="432" spans="1:15" ht="12.75">
      <c r="A432" s="144" t="s">
        <v>318</v>
      </c>
      <c r="B432" s="54">
        <v>2014</v>
      </c>
      <c r="C432" s="54">
        <v>125</v>
      </c>
      <c r="D432" s="54">
        <v>122</v>
      </c>
      <c r="E432" s="54">
        <v>98</v>
      </c>
      <c r="F432" s="54">
        <v>100</v>
      </c>
      <c r="G432" s="54">
        <v>122</v>
      </c>
      <c r="H432" s="54">
        <v>134</v>
      </c>
      <c r="I432" s="54">
        <v>138</v>
      </c>
      <c r="J432" s="54">
        <v>122</v>
      </c>
      <c r="K432" s="54">
        <v>98</v>
      </c>
      <c r="L432" s="54"/>
      <c r="M432" s="54"/>
      <c r="N432" s="54"/>
      <c r="O432" s="54">
        <f>SUM(C432:N432)</f>
        <v>1059</v>
      </c>
    </row>
    <row r="433" spans="1:15" ht="12.75">
      <c r="A433" s="144" t="s">
        <v>319</v>
      </c>
      <c r="B433" s="202" t="s">
        <v>263</v>
      </c>
      <c r="C433" s="54">
        <f aca="true" t="shared" si="205" ref="C433:J433">C431-C432</f>
        <v>-11</v>
      </c>
      <c r="D433" s="54">
        <f t="shared" si="205"/>
        <v>-60</v>
      </c>
      <c r="E433" s="54">
        <f t="shared" si="205"/>
        <v>-5</v>
      </c>
      <c r="F433" s="54">
        <f t="shared" si="205"/>
        <v>-20</v>
      </c>
      <c r="G433" s="54">
        <f t="shared" si="205"/>
        <v>-58</v>
      </c>
      <c r="H433" s="54">
        <f t="shared" si="205"/>
        <v>-65</v>
      </c>
      <c r="I433" s="54">
        <f t="shared" si="205"/>
        <v>-63</v>
      </c>
      <c r="J433" s="54">
        <f t="shared" si="205"/>
        <v>-49</v>
      </c>
      <c r="K433" s="54">
        <f>K431-K432</f>
        <v>1</v>
      </c>
      <c r="L433" s="54"/>
      <c r="M433" s="54"/>
      <c r="N433" s="54"/>
      <c r="O433" s="54">
        <f>O431-O432</f>
        <v>-330</v>
      </c>
    </row>
    <row r="434" spans="1:15" ht="13.5" thickBot="1">
      <c r="A434" s="200"/>
      <c r="B434" s="201" t="s">
        <v>5</v>
      </c>
      <c r="C434" s="121">
        <f aca="true" t="shared" si="206" ref="C434:J434">C433/C432</f>
        <v>-0.088</v>
      </c>
      <c r="D434" s="121">
        <f t="shared" si="206"/>
        <v>-0.4918032786885246</v>
      </c>
      <c r="E434" s="121">
        <f t="shared" si="206"/>
        <v>-0.05102040816326531</v>
      </c>
      <c r="F434" s="121">
        <f t="shared" si="206"/>
        <v>-0.2</v>
      </c>
      <c r="G434" s="121">
        <f t="shared" si="206"/>
        <v>-0.47540983606557374</v>
      </c>
      <c r="H434" s="121">
        <f t="shared" si="206"/>
        <v>-0.48507462686567165</v>
      </c>
      <c r="I434" s="121">
        <f t="shared" si="206"/>
        <v>-0.45652173913043476</v>
      </c>
      <c r="J434" s="121">
        <f t="shared" si="206"/>
        <v>-0.4016393442622951</v>
      </c>
      <c r="K434" s="121">
        <f>K433/K432</f>
        <v>0.01020408163265306</v>
      </c>
      <c r="L434" s="121"/>
      <c r="M434" s="121"/>
      <c r="N434" s="121"/>
      <c r="O434" s="121">
        <f>O433/O432</f>
        <v>-0.311614730878187</v>
      </c>
    </row>
    <row r="435" spans="1:15" ht="12.75">
      <c r="A435" s="119"/>
      <c r="B435" s="55">
        <v>2015</v>
      </c>
      <c r="C435" s="105">
        <v>5</v>
      </c>
      <c r="D435" s="105">
        <v>4</v>
      </c>
      <c r="E435" s="105">
        <v>2</v>
      </c>
      <c r="F435" s="105">
        <v>1</v>
      </c>
      <c r="G435" s="105">
        <v>3</v>
      </c>
      <c r="H435" s="105">
        <v>4</v>
      </c>
      <c r="I435" s="105">
        <v>2</v>
      </c>
      <c r="J435" s="105">
        <v>9</v>
      </c>
      <c r="K435" s="105">
        <v>5</v>
      </c>
      <c r="L435" s="105"/>
      <c r="M435" s="105"/>
      <c r="N435" s="105"/>
      <c r="O435" s="55">
        <f>SUM(C435:N435)</f>
        <v>35</v>
      </c>
    </row>
    <row r="436" spans="1:15" ht="12.75">
      <c r="A436" s="144" t="s">
        <v>320</v>
      </c>
      <c r="B436" s="54">
        <v>2014</v>
      </c>
      <c r="C436" s="54">
        <v>4</v>
      </c>
      <c r="D436" s="54">
        <v>6</v>
      </c>
      <c r="E436" s="54">
        <v>9</v>
      </c>
      <c r="F436" s="54">
        <v>3</v>
      </c>
      <c r="G436" s="54">
        <v>5</v>
      </c>
      <c r="H436" s="54">
        <v>11</v>
      </c>
      <c r="I436" s="54">
        <v>6</v>
      </c>
      <c r="J436" s="54">
        <v>10</v>
      </c>
      <c r="K436" s="54">
        <v>5</v>
      </c>
      <c r="L436" s="54"/>
      <c r="M436" s="54"/>
      <c r="N436" s="54"/>
      <c r="O436" s="54">
        <f>SUM(C436:N436)</f>
        <v>59</v>
      </c>
    </row>
    <row r="437" spans="1:15" ht="12.75">
      <c r="A437" s="144" t="s">
        <v>321</v>
      </c>
      <c r="B437" s="202" t="s">
        <v>263</v>
      </c>
      <c r="C437" s="54">
        <f aca="true" t="shared" si="207" ref="C437:J437">C435-C436</f>
        <v>1</v>
      </c>
      <c r="D437" s="54">
        <f t="shared" si="207"/>
        <v>-2</v>
      </c>
      <c r="E437" s="54">
        <f t="shared" si="207"/>
        <v>-7</v>
      </c>
      <c r="F437" s="54">
        <f t="shared" si="207"/>
        <v>-2</v>
      </c>
      <c r="G437" s="54">
        <f t="shared" si="207"/>
        <v>-2</v>
      </c>
      <c r="H437" s="54">
        <f t="shared" si="207"/>
        <v>-7</v>
      </c>
      <c r="I437" s="54">
        <f t="shared" si="207"/>
        <v>-4</v>
      </c>
      <c r="J437" s="54">
        <f t="shared" si="207"/>
        <v>-1</v>
      </c>
      <c r="K437" s="54">
        <f>K435-K436</f>
        <v>0</v>
      </c>
      <c r="L437" s="54"/>
      <c r="M437" s="54"/>
      <c r="N437" s="54"/>
      <c r="O437" s="54">
        <f>O435-O436</f>
        <v>-24</v>
      </c>
    </row>
    <row r="438" spans="1:15" ht="13.5" thickBot="1">
      <c r="A438" s="200"/>
      <c r="B438" s="201" t="s">
        <v>5</v>
      </c>
      <c r="C438" s="121">
        <f aca="true" t="shared" si="208" ref="C438:J438">C437/C436</f>
        <v>0.25</v>
      </c>
      <c r="D438" s="121">
        <f t="shared" si="208"/>
        <v>-0.3333333333333333</v>
      </c>
      <c r="E438" s="121">
        <f t="shared" si="208"/>
        <v>-0.7777777777777778</v>
      </c>
      <c r="F438" s="121">
        <f t="shared" si="208"/>
        <v>-0.6666666666666666</v>
      </c>
      <c r="G438" s="121">
        <f t="shared" si="208"/>
        <v>-0.4</v>
      </c>
      <c r="H438" s="121">
        <f t="shared" si="208"/>
        <v>-0.6363636363636364</v>
      </c>
      <c r="I438" s="121">
        <f t="shared" si="208"/>
        <v>-0.6666666666666666</v>
      </c>
      <c r="J438" s="121">
        <f t="shared" si="208"/>
        <v>-0.1</v>
      </c>
      <c r="K438" s="121">
        <f>K437/K436</f>
        <v>0</v>
      </c>
      <c r="L438" s="121"/>
      <c r="M438" s="121"/>
      <c r="N438" s="121"/>
      <c r="O438" s="121">
        <f>O437/O436</f>
        <v>-0.4067796610169492</v>
      </c>
    </row>
    <row r="441" ht="13.5" thickBot="1">
      <c r="A441" s="205" t="s">
        <v>293</v>
      </c>
    </row>
    <row r="442" spans="1:15" ht="13.5" thickBot="1">
      <c r="A442" t="s">
        <v>0</v>
      </c>
      <c r="B442" s="145" t="s">
        <v>257</v>
      </c>
      <c r="C442" s="145" t="s">
        <v>297</v>
      </c>
      <c r="D442" s="145" t="s">
        <v>298</v>
      </c>
      <c r="E442" s="145" t="s">
        <v>299</v>
      </c>
      <c r="F442" s="145" t="s">
        <v>300</v>
      </c>
      <c r="G442" s="145" t="s">
        <v>301</v>
      </c>
      <c r="H442" s="145" t="s">
        <v>302</v>
      </c>
      <c r="I442" s="145" t="s">
        <v>303</v>
      </c>
      <c r="J442" s="145" t="s">
        <v>304</v>
      </c>
      <c r="K442" s="145" t="s">
        <v>305</v>
      </c>
      <c r="L442" s="145" t="s">
        <v>306</v>
      </c>
      <c r="M442" s="145" t="s">
        <v>307</v>
      </c>
      <c r="N442" s="145" t="s">
        <v>308</v>
      </c>
      <c r="O442" s="145" t="s">
        <v>40</v>
      </c>
    </row>
    <row r="443" spans="1:15" ht="12.75">
      <c r="A443" s="116"/>
      <c r="B443" s="55">
        <v>2015</v>
      </c>
      <c r="C443" s="55">
        <f aca="true" t="shared" si="209" ref="C443:H443">SUM(C447+C451+C459+C463+C467+C471+C475)</f>
        <v>75</v>
      </c>
      <c r="D443" s="55">
        <f t="shared" si="209"/>
        <v>54</v>
      </c>
      <c r="E443" s="55">
        <f t="shared" si="209"/>
        <v>58</v>
      </c>
      <c r="F443" s="55">
        <f t="shared" si="209"/>
        <v>70</v>
      </c>
      <c r="G443" s="55">
        <f t="shared" si="209"/>
        <v>52</v>
      </c>
      <c r="H443" s="55">
        <f t="shared" si="209"/>
        <v>57</v>
      </c>
      <c r="I443" s="55">
        <f>SUM(I447+I451+I459+I463+I467+I471+I475)</f>
        <v>47</v>
      </c>
      <c r="J443" s="55">
        <f>SUM(J447+J451+J459+J463+J467+J471+J475)</f>
        <v>46</v>
      </c>
      <c r="K443" s="55">
        <f>SUM(K447+K451+K459+K463+K467+K471+K475)</f>
        <v>50</v>
      </c>
      <c r="L443" s="55"/>
      <c r="M443" s="55"/>
      <c r="N443" s="55"/>
      <c r="O443" s="55">
        <f>SUM(O447+O451+O459+O463+O467+O471+O475)</f>
        <v>509</v>
      </c>
    </row>
    <row r="444" spans="1:15" ht="12.75">
      <c r="A444" s="144" t="s">
        <v>40</v>
      </c>
      <c r="B444" s="54">
        <v>2014</v>
      </c>
      <c r="C444" s="54">
        <f aca="true" t="shared" si="210" ref="C444:H444">SUM(C448+C452+C456+C460+C464+C468+C472+C476)</f>
        <v>88</v>
      </c>
      <c r="D444" s="54">
        <f t="shared" si="210"/>
        <v>61</v>
      </c>
      <c r="E444" s="54">
        <f t="shared" si="210"/>
        <v>75</v>
      </c>
      <c r="F444" s="54">
        <f t="shared" si="210"/>
        <v>65</v>
      </c>
      <c r="G444" s="54">
        <f t="shared" si="210"/>
        <v>65</v>
      </c>
      <c r="H444" s="54">
        <f t="shared" si="210"/>
        <v>65</v>
      </c>
      <c r="I444" s="54">
        <f>SUM(I448+I452+I456+I460+I464+I468+I472+I476)</f>
        <v>61</v>
      </c>
      <c r="J444" s="54">
        <f>SUM(J448+J452+J456+J460+J464+J468+J472+J476)</f>
        <v>86</v>
      </c>
      <c r="K444" s="54">
        <f>SUM(K448+K452+K456+K460+K464+K468+K472+K476)</f>
        <v>75</v>
      </c>
      <c r="L444" s="54"/>
      <c r="M444" s="54"/>
      <c r="N444" s="54"/>
      <c r="O444" s="54">
        <f>SUM(C444:N444)</f>
        <v>641</v>
      </c>
    </row>
    <row r="445" spans="1:15" ht="12.75">
      <c r="A445" s="144" t="s">
        <v>309</v>
      </c>
      <c r="B445" s="199" t="s">
        <v>263</v>
      </c>
      <c r="C445" s="54">
        <f aca="true" t="shared" si="211" ref="C445:J445">C443-C444</f>
        <v>-13</v>
      </c>
      <c r="D445" s="54">
        <f t="shared" si="211"/>
        <v>-7</v>
      </c>
      <c r="E445" s="54">
        <f t="shared" si="211"/>
        <v>-17</v>
      </c>
      <c r="F445" s="54">
        <f t="shared" si="211"/>
        <v>5</v>
      </c>
      <c r="G445" s="54">
        <f t="shared" si="211"/>
        <v>-13</v>
      </c>
      <c r="H445" s="54">
        <f t="shared" si="211"/>
        <v>-8</v>
      </c>
      <c r="I445" s="54">
        <f t="shared" si="211"/>
        <v>-14</v>
      </c>
      <c r="J445" s="54">
        <f t="shared" si="211"/>
        <v>-40</v>
      </c>
      <c r="K445" s="54">
        <f>K443-K444</f>
        <v>-25</v>
      </c>
      <c r="L445" s="54"/>
      <c r="M445" s="54"/>
      <c r="N445" s="54"/>
      <c r="O445" s="54">
        <f>O443-O444</f>
        <v>-132</v>
      </c>
    </row>
    <row r="446" spans="1:15" ht="13.5" thickBot="1">
      <c r="A446" s="200"/>
      <c r="B446" s="201" t="s">
        <v>5</v>
      </c>
      <c r="C446" s="121">
        <f aca="true" t="shared" si="212" ref="C446:J446">C445/C444</f>
        <v>-0.14772727272727273</v>
      </c>
      <c r="D446" s="121">
        <f t="shared" si="212"/>
        <v>-0.11475409836065574</v>
      </c>
      <c r="E446" s="121">
        <f t="shared" si="212"/>
        <v>-0.22666666666666666</v>
      </c>
      <c r="F446" s="121">
        <f t="shared" si="212"/>
        <v>0.07692307692307693</v>
      </c>
      <c r="G446" s="121">
        <f t="shared" si="212"/>
        <v>-0.2</v>
      </c>
      <c r="H446" s="121">
        <f t="shared" si="212"/>
        <v>-0.12307692307692308</v>
      </c>
      <c r="I446" s="121">
        <f t="shared" si="212"/>
        <v>-0.22950819672131148</v>
      </c>
      <c r="J446" s="121">
        <f t="shared" si="212"/>
        <v>-0.46511627906976744</v>
      </c>
      <c r="K446" s="121">
        <f>K445/K444</f>
        <v>-0.3333333333333333</v>
      </c>
      <c r="L446" s="121"/>
      <c r="M446" s="121"/>
      <c r="N446" s="121"/>
      <c r="O446" s="121">
        <f>O445/O444</f>
        <v>-0.2059282371294852</v>
      </c>
    </row>
    <row r="447" spans="1:15" ht="12.75">
      <c r="A447" s="119"/>
      <c r="B447" s="55">
        <v>2015</v>
      </c>
      <c r="C447" s="55">
        <v>0</v>
      </c>
      <c r="D447" s="55">
        <v>0</v>
      </c>
      <c r="E447" s="55">
        <v>0</v>
      </c>
      <c r="F447" s="55">
        <v>0</v>
      </c>
      <c r="G447" s="55">
        <v>0</v>
      </c>
      <c r="H447" s="55">
        <v>0</v>
      </c>
      <c r="I447" s="55">
        <v>1</v>
      </c>
      <c r="J447" s="55">
        <v>0</v>
      </c>
      <c r="K447" s="55">
        <v>0</v>
      </c>
      <c r="L447" s="55"/>
      <c r="M447" s="55"/>
      <c r="N447" s="55"/>
      <c r="O447" s="55">
        <f>SUM(C447:N447)</f>
        <v>1</v>
      </c>
    </row>
    <row r="448" spans="1:15" ht="12.75">
      <c r="A448" s="144" t="s">
        <v>310</v>
      </c>
      <c r="B448" s="54">
        <v>2014</v>
      </c>
      <c r="C448" s="54">
        <v>0</v>
      </c>
      <c r="D448" s="54">
        <v>0</v>
      </c>
      <c r="E448" s="54">
        <v>0</v>
      </c>
      <c r="F448" s="54">
        <v>0</v>
      </c>
      <c r="G448" s="54">
        <v>0</v>
      </c>
      <c r="H448" s="54">
        <v>0</v>
      </c>
      <c r="I448" s="54">
        <v>0</v>
      </c>
      <c r="J448" s="54">
        <v>1</v>
      </c>
      <c r="K448" s="54">
        <v>1</v>
      </c>
      <c r="L448" s="54"/>
      <c r="M448" s="54"/>
      <c r="N448" s="54"/>
      <c r="O448" s="54">
        <f>SUM(C448:N448)</f>
        <v>2</v>
      </c>
    </row>
    <row r="449" spans="1:15" ht="12.75">
      <c r="A449" s="144" t="s">
        <v>311</v>
      </c>
      <c r="B449" s="202" t="s">
        <v>263</v>
      </c>
      <c r="C449" s="54">
        <f aca="true" t="shared" si="213" ref="C449:J449">C447-C448</f>
        <v>0</v>
      </c>
      <c r="D449" s="54">
        <f t="shared" si="213"/>
        <v>0</v>
      </c>
      <c r="E449" s="54">
        <f t="shared" si="213"/>
        <v>0</v>
      </c>
      <c r="F449" s="54">
        <f t="shared" si="213"/>
        <v>0</v>
      </c>
      <c r="G449" s="54">
        <f t="shared" si="213"/>
        <v>0</v>
      </c>
      <c r="H449" s="54">
        <f t="shared" si="213"/>
        <v>0</v>
      </c>
      <c r="I449" s="54">
        <f t="shared" si="213"/>
        <v>1</v>
      </c>
      <c r="J449" s="54">
        <f t="shared" si="213"/>
        <v>-1</v>
      </c>
      <c r="K449" s="54">
        <f>K447-K448</f>
        <v>-1</v>
      </c>
      <c r="L449" s="54"/>
      <c r="M449" s="54"/>
      <c r="N449" s="54"/>
      <c r="O449" s="54">
        <f>O447-O448</f>
        <v>-1</v>
      </c>
    </row>
    <row r="450" spans="1:15" ht="13.5" thickBot="1">
      <c r="A450" s="200"/>
      <c r="B450" s="201" t="s">
        <v>5</v>
      </c>
      <c r="C450" s="121">
        <v>0</v>
      </c>
      <c r="D450" s="121">
        <v>0</v>
      </c>
      <c r="E450" s="121">
        <v>0</v>
      </c>
      <c r="F450" s="121">
        <v>0</v>
      </c>
      <c r="G450" s="121">
        <v>0</v>
      </c>
      <c r="H450" s="121">
        <v>0</v>
      </c>
      <c r="I450" s="121">
        <v>0</v>
      </c>
      <c r="J450" s="121">
        <f>J449/J448</f>
        <v>-1</v>
      </c>
      <c r="K450" s="121">
        <f>K449/K448</f>
        <v>-1</v>
      </c>
      <c r="L450" s="121"/>
      <c r="M450" s="121"/>
      <c r="N450" s="121"/>
      <c r="O450" s="121">
        <v>0</v>
      </c>
    </row>
    <row r="451" spans="1:15" ht="12.75">
      <c r="A451" s="119"/>
      <c r="B451" s="55">
        <v>2015</v>
      </c>
      <c r="C451" s="105">
        <v>0</v>
      </c>
      <c r="D451" s="105">
        <v>1</v>
      </c>
      <c r="E451" s="105">
        <v>0</v>
      </c>
      <c r="F451" s="105">
        <v>1</v>
      </c>
      <c r="G451" s="105">
        <v>1</v>
      </c>
      <c r="H451" s="105">
        <v>1</v>
      </c>
      <c r="I451" s="105">
        <v>0</v>
      </c>
      <c r="J451" s="105">
        <v>1</v>
      </c>
      <c r="K451" s="105">
        <v>1</v>
      </c>
      <c r="L451" s="105"/>
      <c r="M451" s="105"/>
      <c r="N451" s="105"/>
      <c r="O451" s="55">
        <f>SUM(C451:N451)</f>
        <v>6</v>
      </c>
    </row>
    <row r="452" spans="1:15" ht="12.75">
      <c r="A452" s="203" t="s">
        <v>312</v>
      </c>
      <c r="B452" s="54">
        <v>2014</v>
      </c>
      <c r="C452" s="54">
        <v>0</v>
      </c>
      <c r="D452" s="54">
        <v>0</v>
      </c>
      <c r="E452" s="54">
        <v>0</v>
      </c>
      <c r="F452" s="54">
        <v>0</v>
      </c>
      <c r="G452" s="54">
        <v>0</v>
      </c>
      <c r="H452" s="54">
        <v>0</v>
      </c>
      <c r="I452" s="54">
        <v>0</v>
      </c>
      <c r="J452" s="54">
        <v>0</v>
      </c>
      <c r="K452" s="54">
        <v>0</v>
      </c>
      <c r="L452" s="54"/>
      <c r="M452" s="54"/>
      <c r="N452" s="54"/>
      <c r="O452" s="54">
        <f>SUM(C452:N452)</f>
        <v>0</v>
      </c>
    </row>
    <row r="453" spans="1:15" ht="12.75">
      <c r="A453" s="144" t="s">
        <v>313</v>
      </c>
      <c r="B453" s="202" t="s">
        <v>263</v>
      </c>
      <c r="C453" s="54">
        <f aca="true" t="shared" si="214" ref="C453:J453">C451-C452</f>
        <v>0</v>
      </c>
      <c r="D453" s="54">
        <f t="shared" si="214"/>
        <v>1</v>
      </c>
      <c r="E453" s="54">
        <f t="shared" si="214"/>
        <v>0</v>
      </c>
      <c r="F453" s="54">
        <f t="shared" si="214"/>
        <v>1</v>
      </c>
      <c r="G453" s="54">
        <f t="shared" si="214"/>
        <v>1</v>
      </c>
      <c r="H453" s="54">
        <f t="shared" si="214"/>
        <v>1</v>
      </c>
      <c r="I453" s="54">
        <f t="shared" si="214"/>
        <v>0</v>
      </c>
      <c r="J453" s="54">
        <f t="shared" si="214"/>
        <v>1</v>
      </c>
      <c r="K453" s="54">
        <f>K451-K452</f>
        <v>1</v>
      </c>
      <c r="L453" s="54"/>
      <c r="M453" s="54"/>
      <c r="N453" s="54"/>
      <c r="O453" s="54">
        <f>O451-O452</f>
        <v>6</v>
      </c>
    </row>
    <row r="454" spans="1:15" ht="13.5" thickBot="1">
      <c r="A454" s="200"/>
      <c r="B454" s="201" t="s">
        <v>5</v>
      </c>
      <c r="C454" s="121">
        <v>0</v>
      </c>
      <c r="D454" s="121">
        <v>0</v>
      </c>
      <c r="E454" s="121">
        <v>0</v>
      </c>
      <c r="F454" s="121">
        <v>0</v>
      </c>
      <c r="G454" s="121">
        <v>0</v>
      </c>
      <c r="H454" s="121">
        <v>0</v>
      </c>
      <c r="I454" s="121">
        <v>0</v>
      </c>
      <c r="J454" s="121">
        <v>0</v>
      </c>
      <c r="K454" s="121">
        <v>0</v>
      </c>
      <c r="L454" s="121"/>
      <c r="M454" s="121"/>
      <c r="N454" s="121"/>
      <c r="O454" s="121">
        <v>0</v>
      </c>
    </row>
    <row r="455" spans="1:15" ht="12.75">
      <c r="A455" s="119"/>
      <c r="B455" s="55">
        <v>2015</v>
      </c>
      <c r="C455" s="105">
        <v>0</v>
      </c>
      <c r="D455" s="105">
        <v>0</v>
      </c>
      <c r="E455" s="105">
        <v>0</v>
      </c>
      <c r="F455" s="105">
        <v>0</v>
      </c>
      <c r="G455" s="105">
        <v>0</v>
      </c>
      <c r="H455" s="105">
        <v>0</v>
      </c>
      <c r="I455" s="105">
        <v>0</v>
      </c>
      <c r="J455" s="105">
        <v>0</v>
      </c>
      <c r="K455" s="105">
        <v>0</v>
      </c>
      <c r="L455" s="105"/>
      <c r="M455" s="105"/>
      <c r="N455" s="105"/>
      <c r="O455" s="55">
        <f>SUM(C455:N455)</f>
        <v>0</v>
      </c>
    </row>
    <row r="456" spans="1:15" ht="12.75">
      <c r="A456" s="203" t="s">
        <v>331</v>
      </c>
      <c r="B456" s="54">
        <v>2014</v>
      </c>
      <c r="C456" s="54">
        <v>0</v>
      </c>
      <c r="D456" s="54">
        <v>0</v>
      </c>
      <c r="E456" s="54">
        <v>0</v>
      </c>
      <c r="F456" s="54">
        <v>0</v>
      </c>
      <c r="G456" s="54">
        <v>0</v>
      </c>
      <c r="H456" s="54">
        <v>0</v>
      </c>
      <c r="I456" s="54">
        <v>0</v>
      </c>
      <c r="J456" s="54">
        <v>0</v>
      </c>
      <c r="K456" s="54">
        <v>0</v>
      </c>
      <c r="L456" s="54"/>
      <c r="M456" s="54"/>
      <c r="N456" s="54"/>
      <c r="O456" s="54">
        <f>SUM(C456:N456)</f>
        <v>0</v>
      </c>
    </row>
    <row r="457" spans="1:15" ht="12.75">
      <c r="A457" s="203" t="s">
        <v>332</v>
      </c>
      <c r="B457" s="202" t="s">
        <v>263</v>
      </c>
      <c r="C457" s="54">
        <f aca="true" t="shared" si="215" ref="C457:J457">C455-C456</f>
        <v>0</v>
      </c>
      <c r="D457" s="54">
        <f t="shared" si="215"/>
        <v>0</v>
      </c>
      <c r="E457" s="54">
        <f t="shared" si="215"/>
        <v>0</v>
      </c>
      <c r="F457" s="54">
        <f t="shared" si="215"/>
        <v>0</v>
      </c>
      <c r="G457" s="54">
        <f t="shared" si="215"/>
        <v>0</v>
      </c>
      <c r="H457" s="54">
        <f t="shared" si="215"/>
        <v>0</v>
      </c>
      <c r="I457" s="54">
        <f t="shared" si="215"/>
        <v>0</v>
      </c>
      <c r="J457" s="54">
        <f t="shared" si="215"/>
        <v>0</v>
      </c>
      <c r="K457" s="54">
        <f>K455-K456</f>
        <v>0</v>
      </c>
      <c r="L457" s="54"/>
      <c r="M457" s="54"/>
      <c r="N457" s="54"/>
      <c r="O457" s="54">
        <f>O455-O456</f>
        <v>0</v>
      </c>
    </row>
    <row r="458" spans="1:15" ht="13.5" thickBot="1">
      <c r="A458" s="200"/>
      <c r="B458" s="201" t="s">
        <v>5</v>
      </c>
      <c r="C458" s="121">
        <v>0</v>
      </c>
      <c r="D458" s="121">
        <v>0</v>
      </c>
      <c r="E458" s="121">
        <v>0</v>
      </c>
      <c r="F458" s="121">
        <v>0</v>
      </c>
      <c r="G458" s="121">
        <v>0</v>
      </c>
      <c r="H458" s="121">
        <v>0</v>
      </c>
      <c r="I458" s="121">
        <v>0</v>
      </c>
      <c r="J458" s="121">
        <v>0</v>
      </c>
      <c r="K458" s="121">
        <v>0</v>
      </c>
      <c r="L458" s="121"/>
      <c r="M458" s="121"/>
      <c r="N458" s="121"/>
      <c r="O458" s="121">
        <v>0</v>
      </c>
    </row>
    <row r="459" spans="1:15" ht="12.75">
      <c r="A459" s="119"/>
      <c r="B459" s="55">
        <v>2015</v>
      </c>
      <c r="C459" s="105">
        <v>3</v>
      </c>
      <c r="D459" s="105">
        <v>0</v>
      </c>
      <c r="E459" s="105">
        <v>2</v>
      </c>
      <c r="F459" s="105">
        <v>2</v>
      </c>
      <c r="G459" s="105">
        <v>2</v>
      </c>
      <c r="H459" s="105">
        <v>3</v>
      </c>
      <c r="I459" s="105">
        <v>0</v>
      </c>
      <c r="J459" s="105">
        <v>0</v>
      </c>
      <c r="K459" s="105">
        <v>1</v>
      </c>
      <c r="L459" s="105"/>
      <c r="M459" s="105"/>
      <c r="N459" s="105"/>
      <c r="O459" s="55">
        <f>SUM(C459:N459)</f>
        <v>13</v>
      </c>
    </row>
    <row r="460" spans="1:15" ht="12.75">
      <c r="A460" s="144" t="s">
        <v>314</v>
      </c>
      <c r="B460" s="54">
        <v>2014</v>
      </c>
      <c r="C460" s="54">
        <v>1</v>
      </c>
      <c r="D460" s="54">
        <v>0</v>
      </c>
      <c r="E460" s="54">
        <v>2</v>
      </c>
      <c r="F460" s="54">
        <v>1</v>
      </c>
      <c r="G460" s="54">
        <v>2</v>
      </c>
      <c r="H460" s="54">
        <v>5</v>
      </c>
      <c r="I460" s="54">
        <v>2</v>
      </c>
      <c r="J460" s="54">
        <v>3</v>
      </c>
      <c r="K460" s="54">
        <v>2</v>
      </c>
      <c r="L460" s="54"/>
      <c r="M460" s="54"/>
      <c r="N460" s="54"/>
      <c r="O460" s="54">
        <f>SUM(C460:N460)</f>
        <v>18</v>
      </c>
    </row>
    <row r="461" spans="1:15" ht="12.75">
      <c r="A461" s="119"/>
      <c r="B461" s="202" t="s">
        <v>263</v>
      </c>
      <c r="C461" s="54">
        <f aca="true" t="shared" si="216" ref="C461:I461">C459-C460</f>
        <v>2</v>
      </c>
      <c r="D461" s="54">
        <f t="shared" si="216"/>
        <v>0</v>
      </c>
      <c r="E461" s="54">
        <f t="shared" si="216"/>
        <v>0</v>
      </c>
      <c r="F461" s="54">
        <f t="shared" si="216"/>
        <v>1</v>
      </c>
      <c r="G461" s="54">
        <f t="shared" si="216"/>
        <v>0</v>
      </c>
      <c r="H461" s="54">
        <f t="shared" si="216"/>
        <v>-2</v>
      </c>
      <c r="I461" s="54">
        <f t="shared" si="216"/>
        <v>-2</v>
      </c>
      <c r="J461" s="54">
        <f>J459-J460</f>
        <v>-3</v>
      </c>
      <c r="K461" s="54">
        <f>K459-K460</f>
        <v>-1</v>
      </c>
      <c r="L461" s="54"/>
      <c r="M461" s="54"/>
      <c r="N461" s="54"/>
      <c r="O461" s="54">
        <f>O459-O460</f>
        <v>-5</v>
      </c>
    </row>
    <row r="462" spans="1:15" ht="13.5" thickBot="1">
      <c r="A462" s="200"/>
      <c r="B462" s="201" t="s">
        <v>5</v>
      </c>
      <c r="C462" s="121">
        <f aca="true" t="shared" si="217" ref="C462:I462">C461/C460</f>
        <v>2</v>
      </c>
      <c r="D462" s="121">
        <v>0</v>
      </c>
      <c r="E462" s="121">
        <f t="shared" si="217"/>
        <v>0</v>
      </c>
      <c r="F462" s="121">
        <f t="shared" si="217"/>
        <v>1</v>
      </c>
      <c r="G462" s="121">
        <f t="shared" si="217"/>
        <v>0</v>
      </c>
      <c r="H462" s="121">
        <f t="shared" si="217"/>
        <v>-0.4</v>
      </c>
      <c r="I462" s="121">
        <f t="shared" si="217"/>
        <v>-1</v>
      </c>
      <c r="J462" s="121">
        <f>J461/J460</f>
        <v>-1</v>
      </c>
      <c r="K462" s="121">
        <f>K461/K460</f>
        <v>-0.5</v>
      </c>
      <c r="L462" s="121"/>
      <c r="M462" s="121"/>
      <c r="N462" s="121"/>
      <c r="O462" s="121">
        <f>O461/O460</f>
        <v>-0.2777777777777778</v>
      </c>
    </row>
    <row r="463" spans="1:15" ht="12.75">
      <c r="A463" s="119"/>
      <c r="B463" s="55">
        <v>2015</v>
      </c>
      <c r="C463" s="105">
        <v>4</v>
      </c>
      <c r="D463" s="105">
        <v>8</v>
      </c>
      <c r="E463" s="105">
        <v>11</v>
      </c>
      <c r="F463" s="105">
        <v>8</v>
      </c>
      <c r="G463" s="105">
        <v>4</v>
      </c>
      <c r="H463" s="105">
        <v>6</v>
      </c>
      <c r="I463" s="105">
        <v>5</v>
      </c>
      <c r="J463" s="105">
        <v>7</v>
      </c>
      <c r="K463" s="105">
        <v>5</v>
      </c>
      <c r="L463" s="105"/>
      <c r="M463" s="105"/>
      <c r="N463" s="105"/>
      <c r="O463" s="55">
        <f>SUM(C463:N463)</f>
        <v>58</v>
      </c>
    </row>
    <row r="464" spans="1:15" ht="12.75">
      <c r="A464" s="144" t="s">
        <v>315</v>
      </c>
      <c r="B464" s="54">
        <v>2014</v>
      </c>
      <c r="C464" s="54">
        <v>3</v>
      </c>
      <c r="D464" s="54">
        <v>3</v>
      </c>
      <c r="E464" s="54">
        <v>7</v>
      </c>
      <c r="F464" s="54">
        <v>1</v>
      </c>
      <c r="G464" s="54">
        <v>4</v>
      </c>
      <c r="H464" s="54">
        <v>3</v>
      </c>
      <c r="I464" s="54">
        <v>1</v>
      </c>
      <c r="J464" s="54">
        <v>11</v>
      </c>
      <c r="K464" s="54">
        <v>8</v>
      </c>
      <c r="L464" s="54"/>
      <c r="M464" s="54"/>
      <c r="N464" s="54"/>
      <c r="O464" s="54">
        <f>SUM(C464:N464)</f>
        <v>41</v>
      </c>
    </row>
    <row r="465" spans="1:15" ht="12.75">
      <c r="A465" s="144" t="s">
        <v>316</v>
      </c>
      <c r="B465" s="202" t="s">
        <v>263</v>
      </c>
      <c r="C465" s="54">
        <f aca="true" t="shared" si="218" ref="C465:J465">C463-C464</f>
        <v>1</v>
      </c>
      <c r="D465" s="54">
        <f t="shared" si="218"/>
        <v>5</v>
      </c>
      <c r="E465" s="54">
        <f t="shared" si="218"/>
        <v>4</v>
      </c>
      <c r="F465" s="54">
        <f t="shared" si="218"/>
        <v>7</v>
      </c>
      <c r="G465" s="54">
        <f t="shared" si="218"/>
        <v>0</v>
      </c>
      <c r="H465" s="54">
        <f t="shared" si="218"/>
        <v>3</v>
      </c>
      <c r="I465" s="54">
        <f t="shared" si="218"/>
        <v>4</v>
      </c>
      <c r="J465" s="54">
        <f t="shared" si="218"/>
        <v>-4</v>
      </c>
      <c r="K465" s="54">
        <f>K463-K464</f>
        <v>-3</v>
      </c>
      <c r="L465" s="54"/>
      <c r="M465" s="54"/>
      <c r="N465" s="54"/>
      <c r="O465" s="54">
        <f>O463-O464</f>
        <v>17</v>
      </c>
    </row>
    <row r="466" spans="1:15" ht="13.5" thickBot="1">
      <c r="A466" s="200" t="s">
        <v>0</v>
      </c>
      <c r="B466" s="201" t="s">
        <v>5</v>
      </c>
      <c r="C466" s="121">
        <f aca="true" t="shared" si="219" ref="C466:J466">C465/C464</f>
        <v>0.3333333333333333</v>
      </c>
      <c r="D466" s="121">
        <f t="shared" si="219"/>
        <v>1.6666666666666667</v>
      </c>
      <c r="E466" s="121">
        <f t="shared" si="219"/>
        <v>0.5714285714285714</v>
      </c>
      <c r="F466" s="121">
        <f t="shared" si="219"/>
        <v>7</v>
      </c>
      <c r="G466" s="121">
        <f t="shared" si="219"/>
        <v>0</v>
      </c>
      <c r="H466" s="121">
        <f t="shared" si="219"/>
        <v>1</v>
      </c>
      <c r="I466" s="121">
        <f t="shared" si="219"/>
        <v>4</v>
      </c>
      <c r="J466" s="121">
        <f t="shared" si="219"/>
        <v>-0.36363636363636365</v>
      </c>
      <c r="K466" s="121">
        <f>K465/K464</f>
        <v>-0.375</v>
      </c>
      <c r="L466" s="121"/>
      <c r="M466" s="121"/>
      <c r="N466" s="121"/>
      <c r="O466" s="121">
        <f>O465/O464</f>
        <v>0.4146341463414634</v>
      </c>
    </row>
    <row r="467" spans="1:15" ht="12.75">
      <c r="A467" s="119"/>
      <c r="B467" s="55">
        <v>2015</v>
      </c>
      <c r="C467" s="105">
        <v>30</v>
      </c>
      <c r="D467" s="105">
        <v>20</v>
      </c>
      <c r="E467" s="105">
        <v>21</v>
      </c>
      <c r="F467" s="105">
        <v>29</v>
      </c>
      <c r="G467" s="105">
        <v>16</v>
      </c>
      <c r="H467" s="105">
        <v>20</v>
      </c>
      <c r="I467" s="105">
        <v>19</v>
      </c>
      <c r="J467" s="105">
        <v>17</v>
      </c>
      <c r="K467" s="105">
        <v>19</v>
      </c>
      <c r="L467" s="105"/>
      <c r="M467" s="105"/>
      <c r="N467" s="105"/>
      <c r="O467" s="55">
        <f>SUM(C467:N467)</f>
        <v>191</v>
      </c>
    </row>
    <row r="468" spans="1:15" ht="12.75">
      <c r="A468" s="144" t="s">
        <v>317</v>
      </c>
      <c r="B468" s="54">
        <v>2014</v>
      </c>
      <c r="C468" s="54">
        <v>18</v>
      </c>
      <c r="D468" s="54">
        <v>18</v>
      </c>
      <c r="E468" s="54">
        <v>26</v>
      </c>
      <c r="F468" s="54">
        <v>27</v>
      </c>
      <c r="G468" s="54">
        <v>23</v>
      </c>
      <c r="H468" s="54">
        <v>27</v>
      </c>
      <c r="I468" s="54">
        <v>14</v>
      </c>
      <c r="J468" s="54">
        <v>27</v>
      </c>
      <c r="K468" s="54">
        <v>21</v>
      </c>
      <c r="L468" s="54"/>
      <c r="M468" s="54"/>
      <c r="N468" s="54"/>
      <c r="O468" s="54">
        <f>SUM(C468:N468)</f>
        <v>201</v>
      </c>
    </row>
    <row r="469" spans="1:15" ht="12.75">
      <c r="A469" s="119"/>
      <c r="B469" s="202" t="s">
        <v>263</v>
      </c>
      <c r="C469" s="54">
        <f aca="true" t="shared" si="220" ref="C469:J469">C467-C468</f>
        <v>12</v>
      </c>
      <c r="D469" s="54">
        <f t="shared" si="220"/>
        <v>2</v>
      </c>
      <c r="E469" s="54">
        <f t="shared" si="220"/>
        <v>-5</v>
      </c>
      <c r="F469" s="54">
        <f t="shared" si="220"/>
        <v>2</v>
      </c>
      <c r="G469" s="54">
        <f t="shared" si="220"/>
        <v>-7</v>
      </c>
      <c r="H469" s="54">
        <f t="shared" si="220"/>
        <v>-7</v>
      </c>
      <c r="I469" s="54">
        <f t="shared" si="220"/>
        <v>5</v>
      </c>
      <c r="J469" s="54">
        <f t="shared" si="220"/>
        <v>-10</v>
      </c>
      <c r="K469" s="54">
        <f>K467-K468</f>
        <v>-2</v>
      </c>
      <c r="L469" s="54"/>
      <c r="M469" s="54"/>
      <c r="N469" s="54"/>
      <c r="O469" s="54">
        <f>O467-O468</f>
        <v>-10</v>
      </c>
    </row>
    <row r="470" spans="1:15" ht="13.5" thickBot="1">
      <c r="A470" s="200"/>
      <c r="B470" s="201" t="s">
        <v>5</v>
      </c>
      <c r="C470" s="121">
        <f aca="true" t="shared" si="221" ref="C470:J470">C469/C468</f>
        <v>0.6666666666666666</v>
      </c>
      <c r="D470" s="121">
        <f t="shared" si="221"/>
        <v>0.1111111111111111</v>
      </c>
      <c r="E470" s="121">
        <f t="shared" si="221"/>
        <v>-0.19230769230769232</v>
      </c>
      <c r="F470" s="121">
        <f t="shared" si="221"/>
        <v>0.07407407407407407</v>
      </c>
      <c r="G470" s="121">
        <f t="shared" si="221"/>
        <v>-0.30434782608695654</v>
      </c>
      <c r="H470" s="121">
        <f t="shared" si="221"/>
        <v>-0.25925925925925924</v>
      </c>
      <c r="I470" s="121">
        <f t="shared" si="221"/>
        <v>0.35714285714285715</v>
      </c>
      <c r="J470" s="121">
        <f t="shared" si="221"/>
        <v>-0.37037037037037035</v>
      </c>
      <c r="K470" s="121">
        <f>K469/K468</f>
        <v>-0.09523809523809523</v>
      </c>
      <c r="L470" s="121"/>
      <c r="M470" s="121"/>
      <c r="N470" s="121"/>
      <c r="O470" s="121">
        <f>O469/O468</f>
        <v>-0.04975124378109453</v>
      </c>
    </row>
    <row r="471" spans="1:15" ht="12.75">
      <c r="A471" s="119"/>
      <c r="B471" s="55">
        <v>2015</v>
      </c>
      <c r="C471" s="105">
        <v>37</v>
      </c>
      <c r="D471" s="105">
        <v>25</v>
      </c>
      <c r="E471" s="105">
        <v>24</v>
      </c>
      <c r="F471" s="105">
        <v>29</v>
      </c>
      <c r="G471" s="105">
        <v>29</v>
      </c>
      <c r="H471" s="105">
        <v>25</v>
      </c>
      <c r="I471" s="105">
        <v>21</v>
      </c>
      <c r="J471" s="105">
        <v>20</v>
      </c>
      <c r="K471" s="105">
        <v>21</v>
      </c>
      <c r="L471" s="105"/>
      <c r="M471" s="105"/>
      <c r="N471" s="105"/>
      <c r="O471" s="55">
        <f>SUM(C471:N471)</f>
        <v>231</v>
      </c>
    </row>
    <row r="472" spans="1:15" ht="12.75">
      <c r="A472" s="144" t="s">
        <v>318</v>
      </c>
      <c r="B472" s="54">
        <v>2014</v>
      </c>
      <c r="C472" s="54">
        <v>62</v>
      </c>
      <c r="D472" s="54">
        <v>39</v>
      </c>
      <c r="E472" s="54">
        <v>39</v>
      </c>
      <c r="F472" s="54">
        <v>34</v>
      </c>
      <c r="G472" s="54">
        <v>36</v>
      </c>
      <c r="H472" s="54">
        <v>27</v>
      </c>
      <c r="I472" s="54">
        <v>44</v>
      </c>
      <c r="J472" s="54">
        <v>44</v>
      </c>
      <c r="K472" s="54">
        <v>41</v>
      </c>
      <c r="L472" s="54"/>
      <c r="M472" s="54"/>
      <c r="N472" s="54"/>
      <c r="O472" s="54">
        <f>SUM(C472:N472)</f>
        <v>366</v>
      </c>
    </row>
    <row r="473" spans="1:15" ht="12.75">
      <c r="A473" s="144" t="s">
        <v>319</v>
      </c>
      <c r="B473" s="202" t="s">
        <v>263</v>
      </c>
      <c r="C473" s="54">
        <f aca="true" t="shared" si="222" ref="C473:J473">C471-C472</f>
        <v>-25</v>
      </c>
      <c r="D473" s="54">
        <f t="shared" si="222"/>
        <v>-14</v>
      </c>
      <c r="E473" s="54">
        <f t="shared" si="222"/>
        <v>-15</v>
      </c>
      <c r="F473" s="54">
        <f t="shared" si="222"/>
        <v>-5</v>
      </c>
      <c r="G473" s="54">
        <f t="shared" si="222"/>
        <v>-7</v>
      </c>
      <c r="H473" s="54">
        <f t="shared" si="222"/>
        <v>-2</v>
      </c>
      <c r="I473" s="54">
        <f t="shared" si="222"/>
        <v>-23</v>
      </c>
      <c r="J473" s="54">
        <f t="shared" si="222"/>
        <v>-24</v>
      </c>
      <c r="K473" s="54">
        <f>K471-K472</f>
        <v>-20</v>
      </c>
      <c r="L473" s="54"/>
      <c r="M473" s="54"/>
      <c r="N473" s="54"/>
      <c r="O473" s="54">
        <f>O471-O472</f>
        <v>-135</v>
      </c>
    </row>
    <row r="474" spans="1:15" ht="13.5" thickBot="1">
      <c r="A474" s="200"/>
      <c r="B474" s="201" t="s">
        <v>5</v>
      </c>
      <c r="C474" s="121">
        <f aca="true" t="shared" si="223" ref="C474:J474">C473/C472</f>
        <v>-0.4032258064516129</v>
      </c>
      <c r="D474" s="121">
        <f t="shared" si="223"/>
        <v>-0.358974358974359</v>
      </c>
      <c r="E474" s="121">
        <f t="shared" si="223"/>
        <v>-0.38461538461538464</v>
      </c>
      <c r="F474" s="121">
        <f t="shared" si="223"/>
        <v>-0.14705882352941177</v>
      </c>
      <c r="G474" s="121">
        <f t="shared" si="223"/>
        <v>-0.19444444444444445</v>
      </c>
      <c r="H474" s="121">
        <f t="shared" si="223"/>
        <v>-0.07407407407407407</v>
      </c>
      <c r="I474" s="121">
        <f t="shared" si="223"/>
        <v>-0.5227272727272727</v>
      </c>
      <c r="J474" s="121">
        <f t="shared" si="223"/>
        <v>-0.5454545454545454</v>
      </c>
      <c r="K474" s="121">
        <f>K473/K472</f>
        <v>-0.4878048780487805</v>
      </c>
      <c r="L474" s="121"/>
      <c r="M474" s="121"/>
      <c r="N474" s="121"/>
      <c r="O474" s="121">
        <f>O473/O472</f>
        <v>-0.36885245901639346</v>
      </c>
    </row>
    <row r="475" spans="1:15" ht="12.75">
      <c r="A475" s="119"/>
      <c r="B475" s="55">
        <v>2014</v>
      </c>
      <c r="C475" s="105">
        <v>1</v>
      </c>
      <c r="D475" s="105">
        <v>0</v>
      </c>
      <c r="E475" s="105">
        <v>0</v>
      </c>
      <c r="F475" s="105">
        <v>1</v>
      </c>
      <c r="G475" s="105">
        <v>0</v>
      </c>
      <c r="H475" s="105">
        <v>2</v>
      </c>
      <c r="I475" s="105">
        <v>1</v>
      </c>
      <c r="J475" s="105">
        <v>1</v>
      </c>
      <c r="K475" s="105">
        <v>3</v>
      </c>
      <c r="L475" s="105"/>
      <c r="M475" s="105"/>
      <c r="N475" s="105"/>
      <c r="O475" s="55">
        <f>SUM(C475:N475)</f>
        <v>9</v>
      </c>
    </row>
    <row r="476" spans="1:15" ht="12.75">
      <c r="A476" s="144" t="s">
        <v>320</v>
      </c>
      <c r="B476" s="54">
        <v>2013</v>
      </c>
      <c r="C476" s="54">
        <v>4</v>
      </c>
      <c r="D476" s="54">
        <v>1</v>
      </c>
      <c r="E476" s="54">
        <v>1</v>
      </c>
      <c r="F476" s="54">
        <v>2</v>
      </c>
      <c r="G476" s="54">
        <v>0</v>
      </c>
      <c r="H476" s="54">
        <v>3</v>
      </c>
      <c r="I476" s="54">
        <v>0</v>
      </c>
      <c r="J476" s="54">
        <v>0</v>
      </c>
      <c r="K476" s="54">
        <v>2</v>
      </c>
      <c r="L476" s="54"/>
      <c r="M476" s="54"/>
      <c r="N476" s="54"/>
      <c r="O476" s="54">
        <f>SUM(C476:N476)</f>
        <v>13</v>
      </c>
    </row>
    <row r="477" spans="1:15" ht="12.75">
      <c r="A477" s="144" t="s">
        <v>321</v>
      </c>
      <c r="B477" s="202" t="s">
        <v>263</v>
      </c>
      <c r="C477" s="54">
        <f aca="true" t="shared" si="224" ref="C477:J477">C475-C476</f>
        <v>-3</v>
      </c>
      <c r="D477" s="54">
        <f t="shared" si="224"/>
        <v>-1</v>
      </c>
      <c r="E477" s="54">
        <f t="shared" si="224"/>
        <v>-1</v>
      </c>
      <c r="F477" s="54">
        <f t="shared" si="224"/>
        <v>-1</v>
      </c>
      <c r="G477" s="54">
        <f t="shared" si="224"/>
        <v>0</v>
      </c>
      <c r="H477" s="54">
        <f t="shared" si="224"/>
        <v>-1</v>
      </c>
      <c r="I477" s="54">
        <f t="shared" si="224"/>
        <v>1</v>
      </c>
      <c r="J477" s="54">
        <f t="shared" si="224"/>
        <v>1</v>
      </c>
      <c r="K477" s="54">
        <f>K475-K476</f>
        <v>1</v>
      </c>
      <c r="L477" s="54"/>
      <c r="M477" s="54"/>
      <c r="N477" s="54"/>
      <c r="O477" s="54">
        <f>O475-O476</f>
        <v>-4</v>
      </c>
    </row>
    <row r="478" spans="1:15" ht="13.5" thickBot="1">
      <c r="A478" s="200"/>
      <c r="B478" s="201" t="s">
        <v>5</v>
      </c>
      <c r="C478" s="121">
        <f>C477/C476</f>
        <v>-0.75</v>
      </c>
      <c r="D478" s="121">
        <f>D477/D476</f>
        <v>-1</v>
      </c>
      <c r="E478" s="121">
        <f>E477/E476</f>
        <v>-1</v>
      </c>
      <c r="F478" s="121">
        <f>E477/E476</f>
        <v>-1</v>
      </c>
      <c r="G478" s="121">
        <v>0</v>
      </c>
      <c r="H478" s="121">
        <f>H477/H476</f>
        <v>-0.3333333333333333</v>
      </c>
      <c r="I478" s="121">
        <v>0</v>
      </c>
      <c r="J478" s="121">
        <v>0</v>
      </c>
      <c r="K478" s="121">
        <v>0</v>
      </c>
      <c r="L478" s="121"/>
      <c r="M478" s="121"/>
      <c r="N478" s="121"/>
      <c r="O478" s="121">
        <f>O477/O476</f>
        <v>-0.3076923076923077</v>
      </c>
    </row>
    <row r="481" ht="13.5" thickBot="1">
      <c r="A481" s="205" t="s">
        <v>294</v>
      </c>
    </row>
    <row r="482" spans="1:15" ht="13.5" thickBot="1">
      <c r="A482" t="s">
        <v>0</v>
      </c>
      <c r="B482" s="145" t="s">
        <v>257</v>
      </c>
      <c r="C482" s="145" t="s">
        <v>297</v>
      </c>
      <c r="D482" s="145" t="s">
        <v>298</v>
      </c>
      <c r="E482" s="145" t="s">
        <v>299</v>
      </c>
      <c r="F482" s="145" t="s">
        <v>300</v>
      </c>
      <c r="G482" s="145" t="s">
        <v>301</v>
      </c>
      <c r="H482" s="145" t="s">
        <v>302</v>
      </c>
      <c r="I482" s="145" t="s">
        <v>303</v>
      </c>
      <c r="J482" s="145" t="s">
        <v>304</v>
      </c>
      <c r="K482" s="145" t="s">
        <v>305</v>
      </c>
      <c r="L482" s="145" t="s">
        <v>306</v>
      </c>
      <c r="M482" s="145" t="s">
        <v>307</v>
      </c>
      <c r="N482" s="267" t="s">
        <v>308</v>
      </c>
      <c r="O482" s="145" t="s">
        <v>40</v>
      </c>
    </row>
    <row r="483" spans="1:15" ht="12.75">
      <c r="A483" s="116"/>
      <c r="B483" s="55">
        <v>2015</v>
      </c>
      <c r="C483" s="55">
        <f aca="true" t="shared" si="225" ref="C483:H483">SUM(C487+C491+C499+C503+C507+C511+C515)</f>
        <v>137</v>
      </c>
      <c r="D483" s="55">
        <f t="shared" si="225"/>
        <v>121</v>
      </c>
      <c r="E483" s="55">
        <f t="shared" si="225"/>
        <v>131</v>
      </c>
      <c r="F483" s="55">
        <f t="shared" si="225"/>
        <v>101</v>
      </c>
      <c r="G483" s="55">
        <f t="shared" si="225"/>
        <v>120</v>
      </c>
      <c r="H483" s="55">
        <f t="shared" si="225"/>
        <v>102</v>
      </c>
      <c r="I483" s="55">
        <f>SUM(I487+I491+I499+I503+I507+I511+I515)</f>
        <v>107</v>
      </c>
      <c r="J483" s="55">
        <f>SUM(J487+J491+J499+J503+J507+J511+J515)</f>
        <v>131</v>
      </c>
      <c r="K483" s="55">
        <f>SUM(K487+K491+K499+K503+K507+K511+K515)</f>
        <v>117</v>
      </c>
      <c r="L483" s="55"/>
      <c r="M483" s="55"/>
      <c r="N483" s="268"/>
      <c r="O483" s="55">
        <f>SUM(O487+O491+O499+O503+O507+O511+O515)</f>
        <v>1067</v>
      </c>
    </row>
    <row r="484" spans="1:15" ht="12.75">
      <c r="A484" s="144" t="s">
        <v>40</v>
      </c>
      <c r="B484" s="54">
        <v>2014</v>
      </c>
      <c r="C484" s="54">
        <f aca="true" t="shared" si="226" ref="C484:H484">SUM(C488+C492+C496+C500+C504+C508+C512+C516)</f>
        <v>179</v>
      </c>
      <c r="D484" s="54">
        <f t="shared" si="226"/>
        <v>125</v>
      </c>
      <c r="E484" s="54">
        <f t="shared" si="226"/>
        <v>116</v>
      </c>
      <c r="F484" s="54">
        <f t="shared" si="226"/>
        <v>135</v>
      </c>
      <c r="G484" s="54">
        <f t="shared" si="226"/>
        <v>152</v>
      </c>
      <c r="H484" s="54">
        <f t="shared" si="226"/>
        <v>168</v>
      </c>
      <c r="I484" s="54">
        <f>SUM(I488+I492+I496+I500+I504+I508+I512+I516)</f>
        <v>163</v>
      </c>
      <c r="J484" s="54">
        <f>SUM(J488+J492+J496+J500+J504+J508+J512+J516)</f>
        <v>154</v>
      </c>
      <c r="K484" s="54">
        <f>SUM(K488+K492+K496+K500+K504+K508+K512+K516)</f>
        <v>116</v>
      </c>
      <c r="L484" s="54"/>
      <c r="M484" s="54"/>
      <c r="N484" s="269"/>
      <c r="O484" s="54">
        <f>SUM(C484:N484)</f>
        <v>1308</v>
      </c>
    </row>
    <row r="485" spans="1:15" ht="12.75">
      <c r="A485" s="144" t="s">
        <v>309</v>
      </c>
      <c r="B485" s="199" t="s">
        <v>263</v>
      </c>
      <c r="C485" s="54">
        <f aca="true" t="shared" si="227" ref="C485:J485">C483-C484</f>
        <v>-42</v>
      </c>
      <c r="D485" s="54">
        <f t="shared" si="227"/>
        <v>-4</v>
      </c>
      <c r="E485" s="54">
        <f t="shared" si="227"/>
        <v>15</v>
      </c>
      <c r="F485" s="54">
        <f t="shared" si="227"/>
        <v>-34</v>
      </c>
      <c r="G485" s="54">
        <f t="shared" si="227"/>
        <v>-32</v>
      </c>
      <c r="H485" s="54">
        <f>H483-H484</f>
        <v>-66</v>
      </c>
      <c r="I485" s="54">
        <f t="shared" si="227"/>
        <v>-56</v>
      </c>
      <c r="J485" s="54">
        <f t="shared" si="227"/>
        <v>-23</v>
      </c>
      <c r="K485" s="54">
        <f>K483-K484</f>
        <v>1</v>
      </c>
      <c r="L485" s="54"/>
      <c r="M485" s="54"/>
      <c r="N485" s="269"/>
      <c r="O485" s="54">
        <f>O483-O484</f>
        <v>-241</v>
      </c>
    </row>
    <row r="486" spans="1:15" ht="13.5" thickBot="1">
      <c r="A486" s="200"/>
      <c r="B486" s="201" t="s">
        <v>5</v>
      </c>
      <c r="C486" s="121">
        <f aca="true" t="shared" si="228" ref="C486:J486">C485/C484</f>
        <v>-0.2346368715083799</v>
      </c>
      <c r="D486" s="121">
        <f t="shared" si="228"/>
        <v>-0.032</v>
      </c>
      <c r="E486" s="121">
        <f t="shared" si="228"/>
        <v>0.12931034482758622</v>
      </c>
      <c r="F486" s="121">
        <f t="shared" si="228"/>
        <v>-0.2518518518518518</v>
      </c>
      <c r="G486" s="121">
        <f t="shared" si="228"/>
        <v>-0.21052631578947367</v>
      </c>
      <c r="H486" s="121">
        <f t="shared" si="228"/>
        <v>-0.39285714285714285</v>
      </c>
      <c r="I486" s="121">
        <f t="shared" si="228"/>
        <v>-0.34355828220858897</v>
      </c>
      <c r="J486" s="121">
        <f t="shared" si="228"/>
        <v>-0.14935064935064934</v>
      </c>
      <c r="K486" s="121">
        <f>K485/K484</f>
        <v>0.008620689655172414</v>
      </c>
      <c r="L486" s="121"/>
      <c r="M486" s="121"/>
      <c r="N486" s="270"/>
      <c r="O486" s="121">
        <f>O485/O484</f>
        <v>-0.18425076452599387</v>
      </c>
    </row>
    <row r="487" spans="1:15" ht="12.75">
      <c r="A487" s="119"/>
      <c r="B487" s="55">
        <v>2015</v>
      </c>
      <c r="C487" s="55">
        <v>2</v>
      </c>
      <c r="D487" s="55">
        <v>4</v>
      </c>
      <c r="E487" s="55">
        <v>1</v>
      </c>
      <c r="F487" s="55">
        <v>4</v>
      </c>
      <c r="G487" s="55">
        <v>2</v>
      </c>
      <c r="H487" s="55">
        <v>2</v>
      </c>
      <c r="I487" s="55">
        <v>2</v>
      </c>
      <c r="J487" s="55">
        <v>3</v>
      </c>
      <c r="K487" s="55">
        <v>0</v>
      </c>
      <c r="L487" s="55"/>
      <c r="M487" s="55"/>
      <c r="N487" s="268"/>
      <c r="O487" s="55">
        <f>SUM(C487:N487)</f>
        <v>20</v>
      </c>
    </row>
    <row r="488" spans="1:15" ht="12.75">
      <c r="A488" s="144" t="s">
        <v>310</v>
      </c>
      <c r="B488" s="54">
        <v>2014</v>
      </c>
      <c r="C488" s="54">
        <v>4</v>
      </c>
      <c r="D488" s="54">
        <v>1</v>
      </c>
      <c r="E488" s="54">
        <v>1</v>
      </c>
      <c r="F488" s="54">
        <v>2</v>
      </c>
      <c r="G488" s="54">
        <v>0</v>
      </c>
      <c r="H488" s="54">
        <v>4</v>
      </c>
      <c r="I488" s="54">
        <v>6</v>
      </c>
      <c r="J488" s="54">
        <v>3</v>
      </c>
      <c r="K488" s="54">
        <v>1</v>
      </c>
      <c r="L488" s="54"/>
      <c r="M488" s="54"/>
      <c r="N488" s="269"/>
      <c r="O488" s="54">
        <f>SUM(C488:N488)</f>
        <v>22</v>
      </c>
    </row>
    <row r="489" spans="1:15" ht="12.75">
      <c r="A489" s="144" t="s">
        <v>311</v>
      </c>
      <c r="B489" s="202" t="s">
        <v>263</v>
      </c>
      <c r="C489" s="54">
        <f aca="true" t="shared" si="229" ref="C489:I489">C487-C488</f>
        <v>-2</v>
      </c>
      <c r="D489" s="54">
        <f t="shared" si="229"/>
        <v>3</v>
      </c>
      <c r="E489" s="54">
        <f t="shared" si="229"/>
        <v>0</v>
      </c>
      <c r="F489" s="54">
        <f t="shared" si="229"/>
        <v>2</v>
      </c>
      <c r="G489" s="54">
        <f t="shared" si="229"/>
        <v>2</v>
      </c>
      <c r="H489" s="54">
        <f t="shared" si="229"/>
        <v>-2</v>
      </c>
      <c r="I489" s="54">
        <f t="shared" si="229"/>
        <v>-4</v>
      </c>
      <c r="J489" s="54">
        <f>J487-J488</f>
        <v>0</v>
      </c>
      <c r="K489" s="54">
        <f>K487-K488</f>
        <v>-1</v>
      </c>
      <c r="L489" s="54"/>
      <c r="M489" s="54"/>
      <c r="N489" s="269"/>
      <c r="O489" s="54">
        <f>O487-O488</f>
        <v>-2</v>
      </c>
    </row>
    <row r="490" spans="1:15" ht="13.5" thickBot="1">
      <c r="A490" s="200"/>
      <c r="B490" s="201" t="s">
        <v>5</v>
      </c>
      <c r="C490" s="121">
        <f aca="true" t="shared" si="230" ref="C490:I490">C489/C488</f>
        <v>-0.5</v>
      </c>
      <c r="D490" s="121">
        <f t="shared" si="230"/>
        <v>3</v>
      </c>
      <c r="E490" s="121">
        <f t="shared" si="230"/>
        <v>0</v>
      </c>
      <c r="F490" s="121">
        <f t="shared" si="230"/>
        <v>1</v>
      </c>
      <c r="G490" s="121">
        <v>0</v>
      </c>
      <c r="H490" s="121">
        <f t="shared" si="230"/>
        <v>-0.5</v>
      </c>
      <c r="I490" s="121">
        <f t="shared" si="230"/>
        <v>-0.6666666666666666</v>
      </c>
      <c r="J490" s="121">
        <f>J489/J488</f>
        <v>0</v>
      </c>
      <c r="K490" s="121">
        <f>K489/K488</f>
        <v>-1</v>
      </c>
      <c r="L490" s="121"/>
      <c r="M490" s="121"/>
      <c r="N490" s="270"/>
      <c r="O490" s="121">
        <f>O489/O488</f>
        <v>-0.09090909090909091</v>
      </c>
    </row>
    <row r="491" spans="1:15" ht="12.75">
      <c r="A491" s="119"/>
      <c r="B491" s="55">
        <v>2015</v>
      </c>
      <c r="C491" s="105">
        <v>1</v>
      </c>
      <c r="D491" s="105">
        <v>0</v>
      </c>
      <c r="E491" s="105">
        <v>0</v>
      </c>
      <c r="F491" s="105">
        <v>1</v>
      </c>
      <c r="G491" s="105">
        <v>1</v>
      </c>
      <c r="H491" s="105">
        <v>0</v>
      </c>
      <c r="I491" s="105">
        <v>2</v>
      </c>
      <c r="J491" s="105">
        <v>1</v>
      </c>
      <c r="K491" s="105">
        <v>0</v>
      </c>
      <c r="L491" s="105"/>
      <c r="M491" s="105"/>
      <c r="N491" s="271"/>
      <c r="O491" s="55">
        <f>SUM(C491:N491)</f>
        <v>6</v>
      </c>
    </row>
    <row r="492" spans="1:15" ht="12.75">
      <c r="A492" s="203" t="s">
        <v>312</v>
      </c>
      <c r="B492" s="54">
        <v>2014</v>
      </c>
      <c r="C492" s="54">
        <v>0</v>
      </c>
      <c r="D492" s="54">
        <v>0</v>
      </c>
      <c r="E492" s="54">
        <v>0</v>
      </c>
      <c r="F492" s="54">
        <v>0</v>
      </c>
      <c r="G492" s="54">
        <v>0</v>
      </c>
      <c r="H492" s="54">
        <v>0</v>
      </c>
      <c r="I492" s="54">
        <v>0</v>
      </c>
      <c r="J492" s="54">
        <v>1</v>
      </c>
      <c r="K492" s="54">
        <v>0</v>
      </c>
      <c r="L492" s="54"/>
      <c r="M492" s="54"/>
      <c r="N492" s="269"/>
      <c r="O492" s="54">
        <f>SUM(C492:N492)</f>
        <v>1</v>
      </c>
    </row>
    <row r="493" spans="1:15" ht="12.75">
      <c r="A493" s="144" t="s">
        <v>313</v>
      </c>
      <c r="B493" s="202" t="s">
        <v>263</v>
      </c>
      <c r="C493" s="54">
        <f aca="true" t="shared" si="231" ref="C493:J493">C491-C492</f>
        <v>1</v>
      </c>
      <c r="D493" s="54">
        <f t="shared" si="231"/>
        <v>0</v>
      </c>
      <c r="E493" s="54">
        <f t="shared" si="231"/>
        <v>0</v>
      </c>
      <c r="F493" s="54">
        <f t="shared" si="231"/>
        <v>1</v>
      </c>
      <c r="G493" s="54">
        <f t="shared" si="231"/>
        <v>1</v>
      </c>
      <c r="H493" s="54">
        <f t="shared" si="231"/>
        <v>0</v>
      </c>
      <c r="I493" s="54">
        <f t="shared" si="231"/>
        <v>2</v>
      </c>
      <c r="J493" s="54">
        <f t="shared" si="231"/>
        <v>0</v>
      </c>
      <c r="K493" s="54">
        <f>K491-K492</f>
        <v>0</v>
      </c>
      <c r="L493" s="54"/>
      <c r="M493" s="54"/>
      <c r="N493" s="269"/>
      <c r="O493" s="54">
        <f>O491-O492</f>
        <v>5</v>
      </c>
    </row>
    <row r="494" spans="1:15" ht="13.5" thickBot="1">
      <c r="A494" s="200"/>
      <c r="B494" s="201" t="s">
        <v>5</v>
      </c>
      <c r="C494" s="121">
        <v>0</v>
      </c>
      <c r="D494" s="121">
        <v>0</v>
      </c>
      <c r="E494" s="121">
        <v>0</v>
      </c>
      <c r="F494" s="121">
        <v>0</v>
      </c>
      <c r="G494" s="121">
        <v>0</v>
      </c>
      <c r="H494" s="121">
        <v>0</v>
      </c>
      <c r="I494" s="121">
        <v>0</v>
      </c>
      <c r="J494" s="121">
        <f>J493/J492</f>
        <v>0</v>
      </c>
      <c r="K494" s="121">
        <v>0</v>
      </c>
      <c r="L494" s="121"/>
      <c r="M494" s="121"/>
      <c r="N494" s="270"/>
      <c r="O494" s="121">
        <v>0</v>
      </c>
    </row>
    <row r="495" spans="1:15" ht="12.75">
      <c r="A495" s="119"/>
      <c r="B495" s="55">
        <v>2015</v>
      </c>
      <c r="C495" s="105">
        <v>0</v>
      </c>
      <c r="D495" s="105">
        <v>0</v>
      </c>
      <c r="E495" s="105">
        <v>0</v>
      </c>
      <c r="F495" s="105">
        <v>0</v>
      </c>
      <c r="G495" s="105">
        <v>0</v>
      </c>
      <c r="H495" s="105">
        <v>0</v>
      </c>
      <c r="I495" s="105">
        <v>0</v>
      </c>
      <c r="J495" s="105">
        <v>0</v>
      </c>
      <c r="K495" s="105">
        <v>0</v>
      </c>
      <c r="L495" s="105"/>
      <c r="M495" s="105"/>
      <c r="N495" s="271"/>
      <c r="O495" s="55">
        <f>SUM(C495:N495)</f>
        <v>0</v>
      </c>
    </row>
    <row r="496" spans="1:15" ht="12.75">
      <c r="A496" s="203" t="s">
        <v>331</v>
      </c>
      <c r="B496" s="54">
        <v>2014</v>
      </c>
      <c r="C496" s="54">
        <v>0</v>
      </c>
      <c r="D496" s="54">
        <v>0</v>
      </c>
      <c r="E496" s="54">
        <v>0</v>
      </c>
      <c r="F496" s="54">
        <v>0</v>
      </c>
      <c r="G496" s="54">
        <v>0</v>
      </c>
      <c r="H496" s="54">
        <v>0</v>
      </c>
      <c r="I496" s="54">
        <v>0</v>
      </c>
      <c r="J496" s="54">
        <v>0</v>
      </c>
      <c r="K496" s="54">
        <v>0</v>
      </c>
      <c r="L496" s="54"/>
      <c r="M496" s="54"/>
      <c r="N496" s="269"/>
      <c r="O496" s="54">
        <f>SUM(C496:N496)</f>
        <v>0</v>
      </c>
    </row>
    <row r="497" spans="1:15" ht="12.75">
      <c r="A497" s="203" t="s">
        <v>332</v>
      </c>
      <c r="B497" s="202" t="s">
        <v>263</v>
      </c>
      <c r="C497" s="54">
        <f aca="true" t="shared" si="232" ref="C497:J497">C495-C496</f>
        <v>0</v>
      </c>
      <c r="D497" s="54">
        <f t="shared" si="232"/>
        <v>0</v>
      </c>
      <c r="E497" s="54">
        <f t="shared" si="232"/>
        <v>0</v>
      </c>
      <c r="F497" s="54">
        <f t="shared" si="232"/>
        <v>0</v>
      </c>
      <c r="G497" s="54">
        <f t="shared" si="232"/>
        <v>0</v>
      </c>
      <c r="H497" s="54">
        <f t="shared" si="232"/>
        <v>0</v>
      </c>
      <c r="I497" s="54">
        <f t="shared" si="232"/>
        <v>0</v>
      </c>
      <c r="J497" s="54">
        <f t="shared" si="232"/>
        <v>0</v>
      </c>
      <c r="K497" s="54">
        <f>K495-K496</f>
        <v>0</v>
      </c>
      <c r="L497" s="54"/>
      <c r="M497" s="54"/>
      <c r="N497" s="269"/>
      <c r="O497" s="54">
        <f>O495-O496</f>
        <v>0</v>
      </c>
    </row>
    <row r="498" spans="1:15" ht="13.5" thickBot="1">
      <c r="A498" s="200"/>
      <c r="B498" s="201" t="s">
        <v>5</v>
      </c>
      <c r="C498" s="121">
        <v>0</v>
      </c>
      <c r="D498" s="121">
        <v>0</v>
      </c>
      <c r="E498" s="121">
        <v>0</v>
      </c>
      <c r="F498" s="121">
        <v>0</v>
      </c>
      <c r="G498" s="121">
        <v>0</v>
      </c>
      <c r="H498" s="121">
        <v>0</v>
      </c>
      <c r="I498" s="121">
        <v>0</v>
      </c>
      <c r="J498" s="121">
        <v>0</v>
      </c>
      <c r="K498" s="121">
        <v>0</v>
      </c>
      <c r="L498" s="121"/>
      <c r="M498" s="121"/>
      <c r="N498" s="270"/>
      <c r="O498" s="121">
        <v>0</v>
      </c>
    </row>
    <row r="499" spans="1:15" ht="12.75">
      <c r="A499" s="119"/>
      <c r="B499" s="55">
        <v>2015</v>
      </c>
      <c r="C499" s="105">
        <v>11</v>
      </c>
      <c r="D499" s="105">
        <v>10</v>
      </c>
      <c r="E499" s="105">
        <v>7</v>
      </c>
      <c r="F499" s="105">
        <v>9</v>
      </c>
      <c r="G499" s="105">
        <v>6</v>
      </c>
      <c r="H499" s="105">
        <v>6</v>
      </c>
      <c r="I499" s="105">
        <v>6</v>
      </c>
      <c r="J499" s="105">
        <v>6</v>
      </c>
      <c r="K499" s="105">
        <v>3</v>
      </c>
      <c r="L499" s="105"/>
      <c r="M499" s="105"/>
      <c r="N499" s="271"/>
      <c r="O499" s="55">
        <f>SUM(C499:N499)</f>
        <v>64</v>
      </c>
    </row>
    <row r="500" spans="1:15" ht="12.75">
      <c r="A500" s="144" t="s">
        <v>314</v>
      </c>
      <c r="B500" s="54">
        <v>2014</v>
      </c>
      <c r="C500" s="54">
        <v>13</v>
      </c>
      <c r="D500" s="54">
        <v>9</v>
      </c>
      <c r="E500" s="54">
        <v>5</v>
      </c>
      <c r="F500" s="54">
        <v>9</v>
      </c>
      <c r="G500" s="54">
        <v>16</v>
      </c>
      <c r="H500" s="54">
        <v>15</v>
      </c>
      <c r="I500" s="54">
        <v>17</v>
      </c>
      <c r="J500" s="54">
        <v>10</v>
      </c>
      <c r="K500" s="54">
        <v>13</v>
      </c>
      <c r="L500" s="54"/>
      <c r="M500" s="54"/>
      <c r="N500" s="269"/>
      <c r="O500" s="54">
        <f>SUM(C500:N500)</f>
        <v>107</v>
      </c>
    </row>
    <row r="501" spans="1:15" ht="12.75">
      <c r="A501" s="119"/>
      <c r="B501" s="54">
        <v>2014</v>
      </c>
      <c r="C501" s="54">
        <f aca="true" t="shared" si="233" ref="C501:J501">C499-C500</f>
        <v>-2</v>
      </c>
      <c r="D501" s="54">
        <f t="shared" si="233"/>
        <v>1</v>
      </c>
      <c r="E501" s="54">
        <f t="shared" si="233"/>
        <v>2</v>
      </c>
      <c r="F501" s="54">
        <f t="shared" si="233"/>
        <v>0</v>
      </c>
      <c r="G501" s="54">
        <f t="shared" si="233"/>
        <v>-10</v>
      </c>
      <c r="H501" s="54">
        <f t="shared" si="233"/>
        <v>-9</v>
      </c>
      <c r="I501" s="54">
        <f t="shared" si="233"/>
        <v>-11</v>
      </c>
      <c r="J501" s="54">
        <f t="shared" si="233"/>
        <v>-4</v>
      </c>
      <c r="K501" s="54">
        <f>K499-K500</f>
        <v>-10</v>
      </c>
      <c r="L501" s="54"/>
      <c r="M501" s="54"/>
      <c r="N501" s="269"/>
      <c r="O501" s="54">
        <f>O499-O500</f>
        <v>-43</v>
      </c>
    </row>
    <row r="502" spans="1:15" ht="13.5" thickBot="1">
      <c r="A502" s="200"/>
      <c r="B502" s="201" t="s">
        <v>5</v>
      </c>
      <c r="C502" s="121">
        <f aca="true" t="shared" si="234" ref="C502:J502">C501/C500</f>
        <v>-0.15384615384615385</v>
      </c>
      <c r="D502" s="121">
        <f t="shared" si="234"/>
        <v>0.1111111111111111</v>
      </c>
      <c r="E502" s="121">
        <f t="shared" si="234"/>
        <v>0.4</v>
      </c>
      <c r="F502" s="121">
        <f t="shared" si="234"/>
        <v>0</v>
      </c>
      <c r="G502" s="121">
        <f t="shared" si="234"/>
        <v>-0.625</v>
      </c>
      <c r="H502" s="121">
        <f t="shared" si="234"/>
        <v>-0.6</v>
      </c>
      <c r="I502" s="121">
        <f t="shared" si="234"/>
        <v>-0.6470588235294118</v>
      </c>
      <c r="J502" s="121">
        <f t="shared" si="234"/>
        <v>-0.4</v>
      </c>
      <c r="K502" s="121">
        <f>K501/K500</f>
        <v>-0.7692307692307693</v>
      </c>
      <c r="L502" s="121"/>
      <c r="M502" s="121"/>
      <c r="N502" s="270"/>
      <c r="O502" s="121">
        <f>O501/O500</f>
        <v>-0.40186915887850466</v>
      </c>
    </row>
    <row r="503" spans="1:15" ht="12.75">
      <c r="A503" s="119"/>
      <c r="B503" s="55">
        <v>2015</v>
      </c>
      <c r="C503" s="105">
        <v>10</v>
      </c>
      <c r="D503" s="105">
        <v>24</v>
      </c>
      <c r="E503" s="105">
        <v>20</v>
      </c>
      <c r="F503" s="105">
        <v>7</v>
      </c>
      <c r="G503" s="105">
        <v>23</v>
      </c>
      <c r="H503" s="105">
        <v>14</v>
      </c>
      <c r="I503" s="105">
        <v>11</v>
      </c>
      <c r="J503" s="105">
        <v>16</v>
      </c>
      <c r="K503" s="105">
        <v>12</v>
      </c>
      <c r="L503" s="105"/>
      <c r="M503" s="105"/>
      <c r="N503" s="271"/>
      <c r="O503" s="55">
        <f>SUM(C503:N503)</f>
        <v>137</v>
      </c>
    </row>
    <row r="504" spans="1:15" ht="12.75">
      <c r="A504" s="144" t="s">
        <v>315</v>
      </c>
      <c r="B504" s="54">
        <v>2014</v>
      </c>
      <c r="C504" s="54">
        <v>11</v>
      </c>
      <c r="D504" s="54">
        <v>12</v>
      </c>
      <c r="E504" s="54">
        <v>22</v>
      </c>
      <c r="F504" s="54">
        <v>13</v>
      </c>
      <c r="G504" s="54">
        <v>15</v>
      </c>
      <c r="H504" s="54">
        <v>17</v>
      </c>
      <c r="I504" s="54">
        <v>16</v>
      </c>
      <c r="J504" s="54">
        <v>18</v>
      </c>
      <c r="K504" s="54">
        <v>12</v>
      </c>
      <c r="L504" s="54"/>
      <c r="M504" s="54"/>
      <c r="N504" s="269"/>
      <c r="O504" s="54">
        <f>SUM(C504:N504)</f>
        <v>136</v>
      </c>
    </row>
    <row r="505" spans="1:15" ht="12.75">
      <c r="A505" s="144" t="s">
        <v>316</v>
      </c>
      <c r="B505" s="202" t="s">
        <v>263</v>
      </c>
      <c r="C505" s="54">
        <f aca="true" t="shared" si="235" ref="C505:J505">C503-C504</f>
        <v>-1</v>
      </c>
      <c r="D505" s="54">
        <f t="shared" si="235"/>
        <v>12</v>
      </c>
      <c r="E505" s="54">
        <f t="shared" si="235"/>
        <v>-2</v>
      </c>
      <c r="F505" s="54">
        <f t="shared" si="235"/>
        <v>-6</v>
      </c>
      <c r="G505" s="54">
        <f t="shared" si="235"/>
        <v>8</v>
      </c>
      <c r="H505" s="54">
        <f t="shared" si="235"/>
        <v>-3</v>
      </c>
      <c r="I505" s="54">
        <f t="shared" si="235"/>
        <v>-5</v>
      </c>
      <c r="J505" s="54">
        <f t="shared" si="235"/>
        <v>-2</v>
      </c>
      <c r="K505" s="54">
        <f>K503-K504</f>
        <v>0</v>
      </c>
      <c r="L505" s="54"/>
      <c r="M505" s="54"/>
      <c r="N505" s="269"/>
      <c r="O505" s="54">
        <f>O503-O504</f>
        <v>1</v>
      </c>
    </row>
    <row r="506" spans="1:15" ht="13.5" thickBot="1">
      <c r="A506" s="200" t="s">
        <v>0</v>
      </c>
      <c r="B506" s="201" t="s">
        <v>5</v>
      </c>
      <c r="C506" s="121">
        <f aca="true" t="shared" si="236" ref="C506:J506">C505/C504</f>
        <v>-0.09090909090909091</v>
      </c>
      <c r="D506" s="121">
        <f t="shared" si="236"/>
        <v>1</v>
      </c>
      <c r="E506" s="121">
        <f t="shared" si="236"/>
        <v>-0.09090909090909091</v>
      </c>
      <c r="F506" s="121">
        <f t="shared" si="236"/>
        <v>-0.46153846153846156</v>
      </c>
      <c r="G506" s="121">
        <f t="shared" si="236"/>
        <v>0.5333333333333333</v>
      </c>
      <c r="H506" s="121">
        <f t="shared" si="236"/>
        <v>-0.17647058823529413</v>
      </c>
      <c r="I506" s="121">
        <f t="shared" si="236"/>
        <v>-0.3125</v>
      </c>
      <c r="J506" s="121">
        <f t="shared" si="236"/>
        <v>-0.1111111111111111</v>
      </c>
      <c r="K506" s="121">
        <f>K505/K504</f>
        <v>0</v>
      </c>
      <c r="L506" s="121"/>
      <c r="M506" s="121"/>
      <c r="N506" s="270"/>
      <c r="O506" s="121">
        <f>O505/O504</f>
        <v>0.007352941176470588</v>
      </c>
    </row>
    <row r="507" spans="1:15" ht="12.75">
      <c r="A507" s="119"/>
      <c r="B507" s="55">
        <v>2015</v>
      </c>
      <c r="C507" s="105">
        <v>41</v>
      </c>
      <c r="D507" s="105">
        <v>31</v>
      </c>
      <c r="E507" s="105">
        <v>38</v>
      </c>
      <c r="F507" s="105">
        <v>21</v>
      </c>
      <c r="G507" s="105">
        <v>17</v>
      </c>
      <c r="H507" s="105">
        <v>21</v>
      </c>
      <c r="I507" s="105">
        <v>26</v>
      </c>
      <c r="J507" s="105">
        <v>25</v>
      </c>
      <c r="K507" s="105">
        <v>28</v>
      </c>
      <c r="L507" s="105"/>
      <c r="M507" s="105"/>
      <c r="N507" s="271"/>
      <c r="O507" s="55">
        <f>SUM(C507:N507)</f>
        <v>248</v>
      </c>
    </row>
    <row r="508" spans="1:15" ht="12.75">
      <c r="A508" s="144" t="s">
        <v>317</v>
      </c>
      <c r="B508" s="54">
        <v>2014</v>
      </c>
      <c r="C508" s="54">
        <v>52</v>
      </c>
      <c r="D508" s="54">
        <v>39</v>
      </c>
      <c r="E508" s="54">
        <v>35</v>
      </c>
      <c r="F508" s="54">
        <v>51</v>
      </c>
      <c r="G508" s="54">
        <v>52</v>
      </c>
      <c r="H508" s="54">
        <v>37</v>
      </c>
      <c r="I508" s="54">
        <v>37</v>
      </c>
      <c r="J508" s="54">
        <v>44</v>
      </c>
      <c r="K508" s="54">
        <v>26</v>
      </c>
      <c r="L508" s="54"/>
      <c r="M508" s="54"/>
      <c r="N508" s="269"/>
      <c r="O508" s="54">
        <f>SUM(C508:N508)</f>
        <v>373</v>
      </c>
    </row>
    <row r="509" spans="1:15" ht="12.75">
      <c r="A509" s="119"/>
      <c r="B509" s="202" t="s">
        <v>263</v>
      </c>
      <c r="C509" s="54">
        <f aca="true" t="shared" si="237" ref="C509:J509">C507-C508</f>
        <v>-11</v>
      </c>
      <c r="D509" s="54">
        <f t="shared" si="237"/>
        <v>-8</v>
      </c>
      <c r="E509" s="54">
        <f t="shared" si="237"/>
        <v>3</v>
      </c>
      <c r="F509" s="54">
        <f t="shared" si="237"/>
        <v>-30</v>
      </c>
      <c r="G509" s="54">
        <f t="shared" si="237"/>
        <v>-35</v>
      </c>
      <c r="H509" s="54">
        <f t="shared" si="237"/>
        <v>-16</v>
      </c>
      <c r="I509" s="54">
        <f t="shared" si="237"/>
        <v>-11</v>
      </c>
      <c r="J509" s="54">
        <f t="shared" si="237"/>
        <v>-19</v>
      </c>
      <c r="K509" s="54">
        <f>K507-K508</f>
        <v>2</v>
      </c>
      <c r="L509" s="54"/>
      <c r="M509" s="54"/>
      <c r="N509" s="269"/>
      <c r="O509" s="54">
        <f>O507-O508</f>
        <v>-125</v>
      </c>
    </row>
    <row r="510" spans="1:15" ht="13.5" thickBot="1">
      <c r="A510" s="200"/>
      <c r="B510" s="201" t="s">
        <v>5</v>
      </c>
      <c r="C510" s="121">
        <f aca="true" t="shared" si="238" ref="C510:J510">C509/C508</f>
        <v>-0.21153846153846154</v>
      </c>
      <c r="D510" s="121">
        <f t="shared" si="238"/>
        <v>-0.20512820512820512</v>
      </c>
      <c r="E510" s="121">
        <f t="shared" si="238"/>
        <v>0.08571428571428572</v>
      </c>
      <c r="F510" s="121">
        <f t="shared" si="238"/>
        <v>-0.5882352941176471</v>
      </c>
      <c r="G510" s="121">
        <f t="shared" si="238"/>
        <v>-0.6730769230769231</v>
      </c>
      <c r="H510" s="121">
        <f t="shared" si="238"/>
        <v>-0.43243243243243246</v>
      </c>
      <c r="I510" s="121">
        <f t="shared" si="238"/>
        <v>-0.2972972972972973</v>
      </c>
      <c r="J510" s="121">
        <f t="shared" si="238"/>
        <v>-0.4318181818181818</v>
      </c>
      <c r="K510" s="121">
        <f>K509/K508</f>
        <v>0.07692307692307693</v>
      </c>
      <c r="L510" s="121"/>
      <c r="M510" s="121"/>
      <c r="N510" s="270"/>
      <c r="O510" s="121">
        <f>O509/O508</f>
        <v>-0.3351206434316354</v>
      </c>
    </row>
    <row r="511" spans="1:15" ht="12.75">
      <c r="A511" s="119"/>
      <c r="B511" s="55">
        <v>2015</v>
      </c>
      <c r="C511" s="105">
        <v>65</v>
      </c>
      <c r="D511" s="105">
        <v>45</v>
      </c>
      <c r="E511" s="105">
        <v>62</v>
      </c>
      <c r="F511" s="105">
        <v>51</v>
      </c>
      <c r="G511" s="105">
        <v>68</v>
      </c>
      <c r="H511" s="105">
        <v>53</v>
      </c>
      <c r="I511" s="105">
        <v>53</v>
      </c>
      <c r="J511" s="105">
        <v>76</v>
      </c>
      <c r="K511" s="105">
        <v>70</v>
      </c>
      <c r="L511" s="105"/>
      <c r="M511" s="105"/>
      <c r="N511" s="271"/>
      <c r="O511" s="55">
        <f>SUM(C511:N511)</f>
        <v>543</v>
      </c>
    </row>
    <row r="512" spans="1:15" ht="12.75">
      <c r="A512" s="144" t="s">
        <v>318</v>
      </c>
      <c r="B512" s="54">
        <v>2014</v>
      </c>
      <c r="C512" s="54">
        <v>94</v>
      </c>
      <c r="D512" s="54">
        <v>61</v>
      </c>
      <c r="E512" s="54">
        <v>47</v>
      </c>
      <c r="F512" s="54">
        <v>57</v>
      </c>
      <c r="G512" s="54">
        <v>66</v>
      </c>
      <c r="H512" s="54">
        <v>86</v>
      </c>
      <c r="I512" s="54">
        <v>83</v>
      </c>
      <c r="J512" s="54">
        <v>75</v>
      </c>
      <c r="K512" s="54">
        <v>60</v>
      </c>
      <c r="L512" s="54"/>
      <c r="M512" s="54"/>
      <c r="N512" s="269"/>
      <c r="O512" s="54">
        <f>SUM(C512:N512)</f>
        <v>629</v>
      </c>
    </row>
    <row r="513" spans="1:15" ht="12.75">
      <c r="A513" s="144" t="s">
        <v>319</v>
      </c>
      <c r="B513" s="202" t="s">
        <v>263</v>
      </c>
      <c r="C513" s="54">
        <f aca="true" t="shared" si="239" ref="C513:J513">C511-C512</f>
        <v>-29</v>
      </c>
      <c r="D513" s="54">
        <f t="shared" si="239"/>
        <v>-16</v>
      </c>
      <c r="E513" s="54">
        <f t="shared" si="239"/>
        <v>15</v>
      </c>
      <c r="F513" s="54">
        <f t="shared" si="239"/>
        <v>-6</v>
      </c>
      <c r="G513" s="54">
        <f t="shared" si="239"/>
        <v>2</v>
      </c>
      <c r="H513" s="54">
        <f t="shared" si="239"/>
        <v>-33</v>
      </c>
      <c r="I513" s="54">
        <f t="shared" si="239"/>
        <v>-30</v>
      </c>
      <c r="J513" s="54">
        <f t="shared" si="239"/>
        <v>1</v>
      </c>
      <c r="K513" s="54">
        <f>K511-K512</f>
        <v>10</v>
      </c>
      <c r="L513" s="54"/>
      <c r="M513" s="54"/>
      <c r="N513" s="269"/>
      <c r="O513" s="54">
        <f>O511-O512</f>
        <v>-86</v>
      </c>
    </row>
    <row r="514" spans="1:15" ht="13.5" thickBot="1">
      <c r="A514" s="200"/>
      <c r="B514" s="201" t="s">
        <v>5</v>
      </c>
      <c r="C514" s="121">
        <f aca="true" t="shared" si="240" ref="C514:J514">C513/C512</f>
        <v>-0.30851063829787234</v>
      </c>
      <c r="D514" s="121">
        <f t="shared" si="240"/>
        <v>-0.26229508196721313</v>
      </c>
      <c r="E514" s="121">
        <f t="shared" si="240"/>
        <v>0.3191489361702128</v>
      </c>
      <c r="F514" s="121">
        <f t="shared" si="240"/>
        <v>-0.10526315789473684</v>
      </c>
      <c r="G514" s="121">
        <f t="shared" si="240"/>
        <v>0.030303030303030304</v>
      </c>
      <c r="H514" s="121">
        <f t="shared" si="240"/>
        <v>-0.38372093023255816</v>
      </c>
      <c r="I514" s="121">
        <f t="shared" si="240"/>
        <v>-0.3614457831325301</v>
      </c>
      <c r="J514" s="121">
        <f t="shared" si="240"/>
        <v>0.013333333333333334</v>
      </c>
      <c r="K514" s="121">
        <f>K513/K512</f>
        <v>0.16666666666666666</v>
      </c>
      <c r="L514" s="121"/>
      <c r="M514" s="121"/>
      <c r="N514" s="270"/>
      <c r="O514" s="121">
        <f>O513/O512</f>
        <v>-0.13672496025437203</v>
      </c>
    </row>
    <row r="515" spans="1:15" ht="12.75">
      <c r="A515" s="119"/>
      <c r="B515" s="55">
        <v>2015</v>
      </c>
      <c r="C515" s="105">
        <v>7</v>
      </c>
      <c r="D515" s="105">
        <v>7</v>
      </c>
      <c r="E515" s="105">
        <v>3</v>
      </c>
      <c r="F515" s="105">
        <v>8</v>
      </c>
      <c r="G515" s="105">
        <v>3</v>
      </c>
      <c r="H515" s="105">
        <v>6</v>
      </c>
      <c r="I515" s="105">
        <v>7</v>
      </c>
      <c r="J515" s="105">
        <v>4</v>
      </c>
      <c r="K515" s="105">
        <v>4</v>
      </c>
      <c r="L515" s="105"/>
      <c r="M515" s="105"/>
      <c r="N515" s="271"/>
      <c r="O515" s="55">
        <f>SUM(C515:N515)</f>
        <v>49</v>
      </c>
    </row>
    <row r="516" spans="1:15" ht="12.75">
      <c r="A516" s="144" t="s">
        <v>320</v>
      </c>
      <c r="B516" s="54">
        <v>2014</v>
      </c>
      <c r="C516" s="54">
        <v>5</v>
      </c>
      <c r="D516" s="54">
        <v>3</v>
      </c>
      <c r="E516" s="54">
        <v>6</v>
      </c>
      <c r="F516" s="54">
        <v>3</v>
      </c>
      <c r="G516" s="54">
        <v>3</v>
      </c>
      <c r="H516" s="54">
        <v>9</v>
      </c>
      <c r="I516" s="54">
        <v>4</v>
      </c>
      <c r="J516" s="54">
        <v>3</v>
      </c>
      <c r="K516" s="54">
        <v>4</v>
      </c>
      <c r="L516" s="54"/>
      <c r="M516" s="54"/>
      <c r="N516" s="269"/>
      <c r="O516" s="54">
        <f>SUM(C516:N516)</f>
        <v>40</v>
      </c>
    </row>
    <row r="517" spans="1:15" ht="12.75">
      <c r="A517" s="144" t="s">
        <v>321</v>
      </c>
      <c r="B517" s="202" t="s">
        <v>263</v>
      </c>
      <c r="C517" s="54">
        <f aca="true" t="shared" si="241" ref="C517:J517">C515-C516</f>
        <v>2</v>
      </c>
      <c r="D517" s="54">
        <f t="shared" si="241"/>
        <v>4</v>
      </c>
      <c r="E517" s="54">
        <f t="shared" si="241"/>
        <v>-3</v>
      </c>
      <c r="F517" s="54">
        <f t="shared" si="241"/>
        <v>5</v>
      </c>
      <c r="G517" s="54">
        <f t="shared" si="241"/>
        <v>0</v>
      </c>
      <c r="H517" s="54">
        <f t="shared" si="241"/>
        <v>-3</v>
      </c>
      <c r="I517" s="54">
        <f t="shared" si="241"/>
        <v>3</v>
      </c>
      <c r="J517" s="54">
        <f t="shared" si="241"/>
        <v>1</v>
      </c>
      <c r="K517" s="54">
        <f>K515-K516</f>
        <v>0</v>
      </c>
      <c r="L517" s="54"/>
      <c r="M517" s="54"/>
      <c r="N517" s="269"/>
      <c r="O517" s="54">
        <f>O515-O516</f>
        <v>9</v>
      </c>
    </row>
    <row r="518" spans="1:15" ht="13.5" thickBot="1">
      <c r="A518" s="200"/>
      <c r="B518" s="201" t="s">
        <v>5</v>
      </c>
      <c r="C518" s="121">
        <f aca="true" t="shared" si="242" ref="C518:J518">C517/C516</f>
        <v>0.4</v>
      </c>
      <c r="D518" s="121">
        <f t="shared" si="242"/>
        <v>1.3333333333333333</v>
      </c>
      <c r="E518" s="121">
        <f t="shared" si="242"/>
        <v>-0.5</v>
      </c>
      <c r="F518" s="121">
        <f t="shared" si="242"/>
        <v>1.6666666666666667</v>
      </c>
      <c r="G518" s="121">
        <f t="shared" si="242"/>
        <v>0</v>
      </c>
      <c r="H518" s="121">
        <f t="shared" si="242"/>
        <v>-0.3333333333333333</v>
      </c>
      <c r="I518" s="121">
        <f t="shared" si="242"/>
        <v>0.75</v>
      </c>
      <c r="J518" s="121">
        <f t="shared" si="242"/>
        <v>0.3333333333333333</v>
      </c>
      <c r="K518" s="121">
        <f>K517/K516</f>
        <v>0</v>
      </c>
      <c r="L518" s="121"/>
      <c r="M518" s="121"/>
      <c r="N518" s="270"/>
      <c r="O518" s="121">
        <f>O517/O516</f>
        <v>0.225</v>
      </c>
    </row>
    <row r="521" ht="13.5" thickBot="1">
      <c r="A521" s="205" t="s">
        <v>296</v>
      </c>
    </row>
    <row r="522" spans="1:15" ht="13.5" thickBot="1">
      <c r="A522" t="s">
        <v>0</v>
      </c>
      <c r="B522" s="145" t="s">
        <v>257</v>
      </c>
      <c r="C522" s="145" t="s">
        <v>297</v>
      </c>
      <c r="D522" s="145" t="s">
        <v>298</v>
      </c>
      <c r="E522" s="145" t="s">
        <v>299</v>
      </c>
      <c r="F522" s="145" t="s">
        <v>300</v>
      </c>
      <c r="G522" s="145" t="s">
        <v>301</v>
      </c>
      <c r="H522" s="145" t="s">
        <v>302</v>
      </c>
      <c r="I522" s="145" t="s">
        <v>303</v>
      </c>
      <c r="J522" s="145" t="s">
        <v>304</v>
      </c>
      <c r="K522" s="145" t="s">
        <v>305</v>
      </c>
      <c r="L522" s="145" t="s">
        <v>306</v>
      </c>
      <c r="M522" s="145" t="s">
        <v>307</v>
      </c>
      <c r="N522" s="145" t="s">
        <v>308</v>
      </c>
      <c r="O522" s="145" t="s">
        <v>40</v>
      </c>
    </row>
    <row r="523" spans="1:15" ht="12.75">
      <c r="A523" s="116"/>
      <c r="B523" s="55">
        <v>2015</v>
      </c>
      <c r="C523" s="55">
        <f aca="true" t="shared" si="243" ref="C523:H523">SUM(C527+C531+C539+C543+C547+C551+C555)</f>
        <v>134</v>
      </c>
      <c r="D523" s="55">
        <f t="shared" si="243"/>
        <v>115</v>
      </c>
      <c r="E523" s="55">
        <f t="shared" si="243"/>
        <v>97</v>
      </c>
      <c r="F523" s="55">
        <f t="shared" si="243"/>
        <v>84</v>
      </c>
      <c r="G523" s="55">
        <f t="shared" si="243"/>
        <v>94</v>
      </c>
      <c r="H523" s="55">
        <f t="shared" si="243"/>
        <v>82</v>
      </c>
      <c r="I523" s="55">
        <f>SUM(I527+I531+I539+I543+I547+I551+I555)</f>
        <v>97</v>
      </c>
      <c r="J523" s="55">
        <f>SUM(J527+J531+J539+J543+J547+J551+J555)</f>
        <v>109</v>
      </c>
      <c r="K523" s="55">
        <f>SUM(K527+K531+K539+K543+K547+K551+K555)</f>
        <v>89</v>
      </c>
      <c r="L523" s="55"/>
      <c r="M523" s="55"/>
      <c r="N523" s="55"/>
      <c r="O523" s="55">
        <f>SUM(O527+O531+O539+O543+O547+O551+O555)</f>
        <v>901</v>
      </c>
    </row>
    <row r="524" spans="1:15" ht="12.75">
      <c r="A524" s="144" t="s">
        <v>40</v>
      </c>
      <c r="B524" s="54">
        <v>2014</v>
      </c>
      <c r="C524" s="54">
        <f aca="true" t="shared" si="244" ref="C524:H524">SUM(C528+C532+C536+C540+C544+C548+C552+C556)</f>
        <v>119</v>
      </c>
      <c r="D524" s="54">
        <f t="shared" si="244"/>
        <v>112</v>
      </c>
      <c r="E524" s="54">
        <f t="shared" si="244"/>
        <v>125</v>
      </c>
      <c r="F524" s="54">
        <f t="shared" si="244"/>
        <v>123</v>
      </c>
      <c r="G524" s="54">
        <f t="shared" si="244"/>
        <v>136</v>
      </c>
      <c r="H524" s="54">
        <f t="shared" si="244"/>
        <v>124</v>
      </c>
      <c r="I524" s="54">
        <f>SUM(I528+I532+I536+I540+I544+I548+I552+I556)</f>
        <v>143</v>
      </c>
      <c r="J524" s="54">
        <f>SUM(J528+J532+J536+J540+J544+J548+J552+J556)</f>
        <v>139</v>
      </c>
      <c r="K524" s="54">
        <f>SUM(K528+K532+K536+K540+K544+K548+K552+K556)</f>
        <v>131</v>
      </c>
      <c r="L524" s="54"/>
      <c r="M524" s="54"/>
      <c r="N524" s="54"/>
      <c r="O524" s="54">
        <f>SUM(C524:N524)</f>
        <v>1152</v>
      </c>
    </row>
    <row r="525" spans="1:15" ht="12.75">
      <c r="A525" s="144" t="s">
        <v>309</v>
      </c>
      <c r="B525" s="199" t="s">
        <v>263</v>
      </c>
      <c r="C525" s="54">
        <f aca="true" t="shared" si="245" ref="C525:J525">C523-C524</f>
        <v>15</v>
      </c>
      <c r="D525" s="54">
        <f t="shared" si="245"/>
        <v>3</v>
      </c>
      <c r="E525" s="54">
        <f t="shared" si="245"/>
        <v>-28</v>
      </c>
      <c r="F525" s="54">
        <f t="shared" si="245"/>
        <v>-39</v>
      </c>
      <c r="G525" s="54">
        <f t="shared" si="245"/>
        <v>-42</v>
      </c>
      <c r="H525" s="54">
        <f t="shared" si="245"/>
        <v>-42</v>
      </c>
      <c r="I525" s="54">
        <f t="shared" si="245"/>
        <v>-46</v>
      </c>
      <c r="J525" s="54">
        <f t="shared" si="245"/>
        <v>-30</v>
      </c>
      <c r="K525" s="54">
        <f>K523-K524</f>
        <v>-42</v>
      </c>
      <c r="L525" s="54"/>
      <c r="M525" s="54"/>
      <c r="N525" s="54"/>
      <c r="O525" s="54">
        <f>O523-O524</f>
        <v>-251</v>
      </c>
    </row>
    <row r="526" spans="1:15" ht="13.5" thickBot="1">
      <c r="A526" s="200"/>
      <c r="B526" s="201" t="s">
        <v>5</v>
      </c>
      <c r="C526" s="121">
        <f aca="true" t="shared" si="246" ref="C526:J526">C525/C524</f>
        <v>0.12605042016806722</v>
      </c>
      <c r="D526" s="121">
        <f t="shared" si="246"/>
        <v>0.026785714285714284</v>
      </c>
      <c r="E526" s="121">
        <f t="shared" si="246"/>
        <v>-0.224</v>
      </c>
      <c r="F526" s="121">
        <f t="shared" si="246"/>
        <v>-0.3170731707317073</v>
      </c>
      <c r="G526" s="121">
        <f t="shared" si="246"/>
        <v>-0.3088235294117647</v>
      </c>
      <c r="H526" s="121">
        <f t="shared" si="246"/>
        <v>-0.3387096774193548</v>
      </c>
      <c r="I526" s="121">
        <f t="shared" si="246"/>
        <v>-0.32167832167832167</v>
      </c>
      <c r="J526" s="121">
        <f t="shared" si="246"/>
        <v>-0.2158273381294964</v>
      </c>
      <c r="K526" s="121">
        <f>K525/K524</f>
        <v>-0.32061068702290074</v>
      </c>
      <c r="L526" s="121"/>
      <c r="M526" s="121"/>
      <c r="N526" s="121"/>
      <c r="O526" s="121">
        <f>O525/O524</f>
        <v>-0.21788194444444445</v>
      </c>
    </row>
    <row r="527" spans="1:15" ht="12.75">
      <c r="A527" s="119"/>
      <c r="B527" s="55">
        <v>2015</v>
      </c>
      <c r="C527" s="55">
        <v>0</v>
      </c>
      <c r="D527" s="55">
        <v>0</v>
      </c>
      <c r="E527" s="55">
        <v>0</v>
      </c>
      <c r="F527" s="55">
        <v>2</v>
      </c>
      <c r="G527" s="55">
        <v>1</v>
      </c>
      <c r="H527" s="55">
        <v>4</v>
      </c>
      <c r="I527" s="55">
        <v>3</v>
      </c>
      <c r="J527" s="55">
        <v>3</v>
      </c>
      <c r="K527" s="55">
        <v>0</v>
      </c>
      <c r="L527" s="55"/>
      <c r="M527" s="55"/>
      <c r="N527" s="55"/>
      <c r="O527" s="55">
        <f>SUM(C527:N527)</f>
        <v>13</v>
      </c>
    </row>
    <row r="528" spans="1:15" ht="12.75">
      <c r="A528" s="144" t="s">
        <v>310</v>
      </c>
      <c r="B528" s="54">
        <v>2014</v>
      </c>
      <c r="C528" s="54">
        <v>1</v>
      </c>
      <c r="D528" s="54">
        <v>1</v>
      </c>
      <c r="E528" s="54">
        <v>3</v>
      </c>
      <c r="F528" s="54">
        <v>1</v>
      </c>
      <c r="G528" s="54">
        <v>2</v>
      </c>
      <c r="H528" s="54">
        <v>0</v>
      </c>
      <c r="I528" s="54">
        <v>2</v>
      </c>
      <c r="J528" s="54">
        <v>0</v>
      </c>
      <c r="K528" s="54">
        <v>2</v>
      </c>
      <c r="L528" s="54"/>
      <c r="M528" s="54"/>
      <c r="N528" s="54"/>
      <c r="O528" s="54">
        <f>SUM(C528:N528)</f>
        <v>12</v>
      </c>
    </row>
    <row r="529" spans="1:15" ht="12.75">
      <c r="A529" s="144" t="s">
        <v>311</v>
      </c>
      <c r="B529" s="202" t="s">
        <v>263</v>
      </c>
      <c r="C529" s="54">
        <f aca="true" t="shared" si="247" ref="C529:J529">C527-C528</f>
        <v>-1</v>
      </c>
      <c r="D529" s="54">
        <f t="shared" si="247"/>
        <v>-1</v>
      </c>
      <c r="E529" s="54">
        <f t="shared" si="247"/>
        <v>-3</v>
      </c>
      <c r="F529" s="54">
        <f t="shared" si="247"/>
        <v>1</v>
      </c>
      <c r="G529" s="54">
        <f t="shared" si="247"/>
        <v>-1</v>
      </c>
      <c r="H529" s="54">
        <f t="shared" si="247"/>
        <v>4</v>
      </c>
      <c r="I529" s="54">
        <f t="shared" si="247"/>
        <v>1</v>
      </c>
      <c r="J529" s="54">
        <f t="shared" si="247"/>
        <v>3</v>
      </c>
      <c r="K529" s="54">
        <f>K527-K528</f>
        <v>-2</v>
      </c>
      <c r="L529" s="54"/>
      <c r="M529" s="54"/>
      <c r="N529" s="54"/>
      <c r="O529" s="54">
        <f>O527-O528</f>
        <v>1</v>
      </c>
    </row>
    <row r="530" spans="1:15" ht="13.5" thickBot="1">
      <c r="A530" s="200"/>
      <c r="B530" s="201" t="s">
        <v>5</v>
      </c>
      <c r="C530" s="121">
        <f aca="true" t="shared" si="248" ref="C530:I530">C529/C528</f>
        <v>-1</v>
      </c>
      <c r="D530" s="121">
        <f t="shared" si="248"/>
        <v>-1</v>
      </c>
      <c r="E530" s="121">
        <f t="shared" si="248"/>
        <v>-1</v>
      </c>
      <c r="F530" s="121">
        <f t="shared" si="248"/>
        <v>1</v>
      </c>
      <c r="G530" s="121">
        <f t="shared" si="248"/>
        <v>-0.5</v>
      </c>
      <c r="H530" s="121">
        <v>0</v>
      </c>
      <c r="I530" s="121">
        <f t="shared" si="248"/>
        <v>0.5</v>
      </c>
      <c r="J530" s="121">
        <v>0</v>
      </c>
      <c r="K530" s="121">
        <f>K529/K528</f>
        <v>-1</v>
      </c>
      <c r="L530" s="121"/>
      <c r="M530" s="121"/>
      <c r="N530" s="121"/>
      <c r="O530" s="121">
        <f>O529/O528</f>
        <v>0.08333333333333333</v>
      </c>
    </row>
    <row r="531" spans="1:15" ht="12.75">
      <c r="A531" s="119"/>
      <c r="B531" s="55">
        <v>2015</v>
      </c>
      <c r="C531" s="105">
        <v>0</v>
      </c>
      <c r="D531" s="105">
        <v>0</v>
      </c>
      <c r="E531" s="105">
        <v>0</v>
      </c>
      <c r="F531" s="105">
        <v>0</v>
      </c>
      <c r="G531" s="105">
        <v>0</v>
      </c>
      <c r="H531" s="105">
        <v>0</v>
      </c>
      <c r="I531" s="105">
        <v>1</v>
      </c>
      <c r="J531" s="105">
        <v>0</v>
      </c>
      <c r="K531" s="105">
        <v>0</v>
      </c>
      <c r="L531" s="105"/>
      <c r="M531" s="105"/>
      <c r="N531" s="105"/>
      <c r="O531" s="55">
        <f>SUM(C531:N531)</f>
        <v>1</v>
      </c>
    </row>
    <row r="532" spans="1:15" ht="12.75">
      <c r="A532" s="203" t="s">
        <v>312</v>
      </c>
      <c r="B532" s="54">
        <v>2014</v>
      </c>
      <c r="C532" s="54">
        <v>0</v>
      </c>
      <c r="D532" s="54">
        <v>0</v>
      </c>
      <c r="E532" s="54">
        <v>0</v>
      </c>
      <c r="F532" s="54">
        <v>0</v>
      </c>
      <c r="G532" s="54">
        <v>0</v>
      </c>
      <c r="H532" s="54">
        <v>0</v>
      </c>
      <c r="I532" s="54">
        <v>0</v>
      </c>
      <c r="J532" s="54">
        <v>0</v>
      </c>
      <c r="K532" s="54">
        <v>0</v>
      </c>
      <c r="L532" s="54"/>
      <c r="M532" s="54"/>
      <c r="N532" s="54"/>
      <c r="O532" s="54">
        <f>SUM(C532:N532)</f>
        <v>0</v>
      </c>
    </row>
    <row r="533" spans="1:15" ht="12.75">
      <c r="A533" s="144" t="s">
        <v>313</v>
      </c>
      <c r="B533" s="202" t="s">
        <v>263</v>
      </c>
      <c r="C533" s="54">
        <f aca="true" t="shared" si="249" ref="C533:J533">C531-C532</f>
        <v>0</v>
      </c>
      <c r="D533" s="54">
        <f t="shared" si="249"/>
        <v>0</v>
      </c>
      <c r="E533" s="54">
        <f t="shared" si="249"/>
        <v>0</v>
      </c>
      <c r="F533" s="54">
        <f t="shared" si="249"/>
        <v>0</v>
      </c>
      <c r="G533" s="54">
        <f t="shared" si="249"/>
        <v>0</v>
      </c>
      <c r="H533" s="54">
        <f t="shared" si="249"/>
        <v>0</v>
      </c>
      <c r="I533" s="54">
        <f t="shared" si="249"/>
        <v>1</v>
      </c>
      <c r="J533" s="54">
        <f t="shared" si="249"/>
        <v>0</v>
      </c>
      <c r="K533" s="54">
        <f>K531-K532</f>
        <v>0</v>
      </c>
      <c r="L533" s="54"/>
      <c r="M533" s="54"/>
      <c r="N533" s="54"/>
      <c r="O533" s="54">
        <f>O531-O532</f>
        <v>1</v>
      </c>
    </row>
    <row r="534" spans="1:15" ht="13.5" thickBot="1">
      <c r="A534" s="200"/>
      <c r="B534" s="201" t="s">
        <v>5</v>
      </c>
      <c r="C534" s="121">
        <v>0</v>
      </c>
      <c r="D534" s="121">
        <v>0</v>
      </c>
      <c r="E534" s="121">
        <v>0</v>
      </c>
      <c r="F534" s="121">
        <v>0</v>
      </c>
      <c r="G534" s="121">
        <v>0</v>
      </c>
      <c r="H534" s="121">
        <v>0</v>
      </c>
      <c r="I534" s="121">
        <v>0</v>
      </c>
      <c r="J534" s="121">
        <v>0</v>
      </c>
      <c r="K534" s="121">
        <v>0</v>
      </c>
      <c r="L534" s="121"/>
      <c r="M534" s="121"/>
      <c r="N534" s="121"/>
      <c r="O534" s="121">
        <v>0</v>
      </c>
    </row>
    <row r="535" spans="1:15" ht="12.75">
      <c r="A535" s="119"/>
      <c r="B535" s="55">
        <v>2015</v>
      </c>
      <c r="C535" s="105">
        <v>0</v>
      </c>
      <c r="D535" s="105">
        <v>0</v>
      </c>
      <c r="E535" s="105">
        <v>0</v>
      </c>
      <c r="F535" s="105">
        <v>0</v>
      </c>
      <c r="G535" s="105">
        <v>0</v>
      </c>
      <c r="H535" s="105">
        <v>0</v>
      </c>
      <c r="I535" s="105">
        <v>0</v>
      </c>
      <c r="J535" s="105">
        <v>0</v>
      </c>
      <c r="K535" s="105">
        <v>0</v>
      </c>
      <c r="L535" s="105"/>
      <c r="M535" s="105"/>
      <c r="N535" s="105"/>
      <c r="O535" s="55">
        <f>SUM(C535:N535)</f>
        <v>0</v>
      </c>
    </row>
    <row r="536" spans="1:15" ht="12.75">
      <c r="A536" s="203" t="s">
        <v>331</v>
      </c>
      <c r="B536" s="54">
        <v>2014</v>
      </c>
      <c r="C536" s="54">
        <v>0</v>
      </c>
      <c r="D536" s="54">
        <v>0</v>
      </c>
      <c r="E536" s="54">
        <v>0</v>
      </c>
      <c r="F536" s="54">
        <v>0</v>
      </c>
      <c r="G536" s="54">
        <v>0</v>
      </c>
      <c r="H536" s="54">
        <v>0</v>
      </c>
      <c r="I536" s="54">
        <v>0</v>
      </c>
      <c r="J536" s="54">
        <v>0</v>
      </c>
      <c r="K536" s="54">
        <v>0</v>
      </c>
      <c r="L536" s="54"/>
      <c r="M536" s="54"/>
      <c r="N536" s="54"/>
      <c r="O536" s="54">
        <f>SUM(C536:N536)</f>
        <v>0</v>
      </c>
    </row>
    <row r="537" spans="1:15" ht="12.75">
      <c r="A537" s="203" t="s">
        <v>332</v>
      </c>
      <c r="B537" s="202" t="s">
        <v>263</v>
      </c>
      <c r="C537" s="54">
        <f aca="true" t="shared" si="250" ref="C537:J537">C535-C536</f>
        <v>0</v>
      </c>
      <c r="D537" s="54">
        <f t="shared" si="250"/>
        <v>0</v>
      </c>
      <c r="E537" s="54">
        <f t="shared" si="250"/>
        <v>0</v>
      </c>
      <c r="F537" s="54">
        <f t="shared" si="250"/>
        <v>0</v>
      </c>
      <c r="G537" s="54">
        <f t="shared" si="250"/>
        <v>0</v>
      </c>
      <c r="H537" s="54">
        <f t="shared" si="250"/>
        <v>0</v>
      </c>
      <c r="I537" s="54">
        <f t="shared" si="250"/>
        <v>0</v>
      </c>
      <c r="J537" s="54">
        <f t="shared" si="250"/>
        <v>0</v>
      </c>
      <c r="K537" s="54">
        <f>K535-K536</f>
        <v>0</v>
      </c>
      <c r="L537" s="54"/>
      <c r="M537" s="54"/>
      <c r="N537" s="54"/>
      <c r="O537" s="54">
        <f>O535-O536</f>
        <v>0</v>
      </c>
    </row>
    <row r="538" spans="1:15" ht="13.5" thickBot="1">
      <c r="A538" s="200"/>
      <c r="B538" s="201" t="s">
        <v>5</v>
      </c>
      <c r="C538" s="121">
        <v>0</v>
      </c>
      <c r="D538" s="121">
        <v>0</v>
      </c>
      <c r="E538" s="121">
        <v>0</v>
      </c>
      <c r="F538" s="121">
        <v>0</v>
      </c>
      <c r="G538" s="121">
        <v>0</v>
      </c>
      <c r="H538" s="121">
        <v>0</v>
      </c>
      <c r="I538" s="121">
        <v>0</v>
      </c>
      <c r="J538" s="121">
        <v>0</v>
      </c>
      <c r="K538" s="121">
        <v>0</v>
      </c>
      <c r="L538" s="121"/>
      <c r="M538" s="121"/>
      <c r="N538" s="121"/>
      <c r="O538" s="121">
        <v>0</v>
      </c>
    </row>
    <row r="539" spans="1:15" ht="12.75">
      <c r="A539" s="119"/>
      <c r="B539" s="55">
        <v>2015</v>
      </c>
      <c r="C539" s="105">
        <v>6</v>
      </c>
      <c r="D539" s="105">
        <v>2</v>
      </c>
      <c r="E539" s="105">
        <v>6</v>
      </c>
      <c r="F539" s="105">
        <v>6</v>
      </c>
      <c r="G539" s="105">
        <v>2</v>
      </c>
      <c r="H539" s="105">
        <v>0</v>
      </c>
      <c r="I539" s="105">
        <v>2</v>
      </c>
      <c r="J539" s="105">
        <v>7</v>
      </c>
      <c r="K539" s="105">
        <v>12</v>
      </c>
      <c r="L539" s="105"/>
      <c r="M539" s="105"/>
      <c r="N539" s="105"/>
      <c r="O539" s="55">
        <f>SUM(C539:N539)</f>
        <v>43</v>
      </c>
    </row>
    <row r="540" spans="1:15" ht="12.75">
      <c r="A540" s="144" t="s">
        <v>314</v>
      </c>
      <c r="B540" s="54">
        <v>2014</v>
      </c>
      <c r="C540" s="54">
        <v>6</v>
      </c>
      <c r="D540" s="54">
        <v>3</v>
      </c>
      <c r="E540" s="54">
        <v>13</v>
      </c>
      <c r="F540" s="54">
        <v>8</v>
      </c>
      <c r="G540" s="54">
        <v>11</v>
      </c>
      <c r="H540" s="54">
        <v>5</v>
      </c>
      <c r="I540" s="54">
        <v>11</v>
      </c>
      <c r="J540" s="54">
        <v>6</v>
      </c>
      <c r="K540" s="54">
        <v>7</v>
      </c>
      <c r="L540" s="54"/>
      <c r="M540" s="54"/>
      <c r="N540" s="54"/>
      <c r="O540" s="54">
        <f>SUM(C540:N540)</f>
        <v>70</v>
      </c>
    </row>
    <row r="541" spans="1:15" ht="12.75">
      <c r="A541" s="119"/>
      <c r="B541" s="202" t="s">
        <v>263</v>
      </c>
      <c r="C541" s="54">
        <f aca="true" t="shared" si="251" ref="C541:J541">C539-C540</f>
        <v>0</v>
      </c>
      <c r="D541" s="54">
        <f t="shared" si="251"/>
        <v>-1</v>
      </c>
      <c r="E541" s="54">
        <f t="shared" si="251"/>
        <v>-7</v>
      </c>
      <c r="F541" s="54">
        <f t="shared" si="251"/>
        <v>-2</v>
      </c>
      <c r="G541" s="54">
        <f t="shared" si="251"/>
        <v>-9</v>
      </c>
      <c r="H541" s="54">
        <f t="shared" si="251"/>
        <v>-5</v>
      </c>
      <c r="I541" s="54">
        <f t="shared" si="251"/>
        <v>-9</v>
      </c>
      <c r="J541" s="54">
        <f t="shared" si="251"/>
        <v>1</v>
      </c>
      <c r="K541" s="54">
        <f>K539-K540</f>
        <v>5</v>
      </c>
      <c r="L541" s="54"/>
      <c r="M541" s="54"/>
      <c r="N541" s="54"/>
      <c r="O541" s="54">
        <f>O539-O540</f>
        <v>-27</v>
      </c>
    </row>
    <row r="542" spans="1:15" ht="13.5" thickBot="1">
      <c r="A542" s="200"/>
      <c r="B542" s="201" t="s">
        <v>5</v>
      </c>
      <c r="C542" s="121">
        <f aca="true" t="shared" si="252" ref="C542:J542">C541/C540</f>
        <v>0</v>
      </c>
      <c r="D542" s="121">
        <f t="shared" si="252"/>
        <v>-0.3333333333333333</v>
      </c>
      <c r="E542" s="121">
        <f t="shared" si="252"/>
        <v>-0.5384615384615384</v>
      </c>
      <c r="F542" s="121">
        <f t="shared" si="252"/>
        <v>-0.25</v>
      </c>
      <c r="G542" s="121">
        <f t="shared" si="252"/>
        <v>-0.8181818181818182</v>
      </c>
      <c r="H542" s="121">
        <f t="shared" si="252"/>
        <v>-1</v>
      </c>
      <c r="I542" s="121">
        <f t="shared" si="252"/>
        <v>-0.8181818181818182</v>
      </c>
      <c r="J542" s="121">
        <f t="shared" si="252"/>
        <v>0.16666666666666666</v>
      </c>
      <c r="K542" s="121">
        <f>K541/K540</f>
        <v>0.7142857142857143</v>
      </c>
      <c r="L542" s="121"/>
      <c r="M542" s="121"/>
      <c r="N542" s="121"/>
      <c r="O542" s="121">
        <f>O541/O540</f>
        <v>-0.38571428571428573</v>
      </c>
    </row>
    <row r="543" spans="1:15" ht="12.75">
      <c r="A543" s="119"/>
      <c r="B543" s="55">
        <v>2015</v>
      </c>
      <c r="C543" s="105">
        <v>12</v>
      </c>
      <c r="D543" s="105">
        <v>8</v>
      </c>
      <c r="E543" s="105">
        <v>7</v>
      </c>
      <c r="F543" s="105">
        <v>7</v>
      </c>
      <c r="G543" s="105">
        <v>10</v>
      </c>
      <c r="H543" s="105">
        <v>5</v>
      </c>
      <c r="I543" s="105">
        <v>8</v>
      </c>
      <c r="J543" s="105">
        <v>10</v>
      </c>
      <c r="K543" s="105">
        <v>5</v>
      </c>
      <c r="L543" s="105"/>
      <c r="M543" s="105"/>
      <c r="N543" s="105"/>
      <c r="O543" s="55">
        <f>SUM(C543:N543)</f>
        <v>72</v>
      </c>
    </row>
    <row r="544" spans="1:15" ht="12.75">
      <c r="A544" s="144" t="s">
        <v>315</v>
      </c>
      <c r="B544" s="54">
        <v>2014</v>
      </c>
      <c r="C544" s="54">
        <v>8</v>
      </c>
      <c r="D544" s="54">
        <v>11</v>
      </c>
      <c r="E544" s="54">
        <v>12</v>
      </c>
      <c r="F544" s="54">
        <v>6</v>
      </c>
      <c r="G544" s="54">
        <v>14</v>
      </c>
      <c r="H544" s="54">
        <v>7</v>
      </c>
      <c r="I544" s="54">
        <v>3</v>
      </c>
      <c r="J544" s="54">
        <v>12</v>
      </c>
      <c r="K544" s="54">
        <v>6</v>
      </c>
      <c r="L544" s="54"/>
      <c r="M544" s="54"/>
      <c r="N544" s="54"/>
      <c r="O544" s="54">
        <f>SUM(C544:N544)</f>
        <v>79</v>
      </c>
    </row>
    <row r="545" spans="1:15" ht="12.75">
      <c r="A545" s="144" t="s">
        <v>316</v>
      </c>
      <c r="B545" s="202" t="s">
        <v>263</v>
      </c>
      <c r="C545" s="54">
        <f aca="true" t="shared" si="253" ref="C545:J545">C543-C544</f>
        <v>4</v>
      </c>
      <c r="D545" s="54">
        <f t="shared" si="253"/>
        <v>-3</v>
      </c>
      <c r="E545" s="54">
        <f t="shared" si="253"/>
        <v>-5</v>
      </c>
      <c r="F545" s="54">
        <f t="shared" si="253"/>
        <v>1</v>
      </c>
      <c r="G545" s="54">
        <f t="shared" si="253"/>
        <v>-4</v>
      </c>
      <c r="H545" s="54">
        <f t="shared" si="253"/>
        <v>-2</v>
      </c>
      <c r="I545" s="54">
        <f t="shared" si="253"/>
        <v>5</v>
      </c>
      <c r="J545" s="54">
        <f t="shared" si="253"/>
        <v>-2</v>
      </c>
      <c r="K545" s="54">
        <f>K543-K544</f>
        <v>-1</v>
      </c>
      <c r="L545" s="54"/>
      <c r="M545" s="54"/>
      <c r="N545" s="54"/>
      <c r="O545" s="54">
        <f>O543-O544</f>
        <v>-7</v>
      </c>
    </row>
    <row r="546" spans="1:15" ht="13.5" thickBot="1">
      <c r="A546" s="200" t="s">
        <v>0</v>
      </c>
      <c r="B546" s="201" t="s">
        <v>5</v>
      </c>
      <c r="C546" s="121">
        <f aca="true" t="shared" si="254" ref="C546:J546">C545/C544</f>
        <v>0.5</v>
      </c>
      <c r="D546" s="121">
        <f t="shared" si="254"/>
        <v>-0.2727272727272727</v>
      </c>
      <c r="E546" s="121">
        <f t="shared" si="254"/>
        <v>-0.4166666666666667</v>
      </c>
      <c r="F546" s="121">
        <f t="shared" si="254"/>
        <v>0.16666666666666666</v>
      </c>
      <c r="G546" s="121">
        <f t="shared" si="254"/>
        <v>-0.2857142857142857</v>
      </c>
      <c r="H546" s="121">
        <f t="shared" si="254"/>
        <v>-0.2857142857142857</v>
      </c>
      <c r="I546" s="121">
        <f t="shared" si="254"/>
        <v>1.6666666666666667</v>
      </c>
      <c r="J546" s="121">
        <f t="shared" si="254"/>
        <v>-0.16666666666666666</v>
      </c>
      <c r="K546" s="121">
        <f>K545/K544</f>
        <v>-0.16666666666666666</v>
      </c>
      <c r="L546" s="121"/>
      <c r="M546" s="121"/>
      <c r="N546" s="121"/>
      <c r="O546" s="121">
        <f>O545/O544</f>
        <v>-0.08860759493670886</v>
      </c>
    </row>
    <row r="547" spans="1:15" ht="12.75">
      <c r="A547" s="119"/>
      <c r="B547" s="55">
        <v>2015</v>
      </c>
      <c r="C547" s="105">
        <v>37</v>
      </c>
      <c r="D547" s="105">
        <v>30</v>
      </c>
      <c r="E547" s="105">
        <v>31</v>
      </c>
      <c r="F547" s="105">
        <v>23</v>
      </c>
      <c r="G547" s="105">
        <v>26</v>
      </c>
      <c r="H547" s="105">
        <v>33</v>
      </c>
      <c r="I547" s="105">
        <v>29</v>
      </c>
      <c r="J547" s="105">
        <v>27</v>
      </c>
      <c r="K547" s="105">
        <v>25</v>
      </c>
      <c r="L547" s="105"/>
      <c r="M547" s="105"/>
      <c r="N547" s="105"/>
      <c r="O547" s="55">
        <f>SUM(C547:N547)</f>
        <v>261</v>
      </c>
    </row>
    <row r="548" spans="1:15" ht="12.75">
      <c r="A548" s="144" t="s">
        <v>317</v>
      </c>
      <c r="B548" s="54">
        <v>2014</v>
      </c>
      <c r="C548" s="54">
        <v>31</v>
      </c>
      <c r="D548" s="54">
        <v>28</v>
      </c>
      <c r="E548" s="54">
        <v>41</v>
      </c>
      <c r="F548" s="54">
        <v>51</v>
      </c>
      <c r="G548" s="54">
        <v>34</v>
      </c>
      <c r="H548" s="54">
        <v>48</v>
      </c>
      <c r="I548" s="54">
        <v>42</v>
      </c>
      <c r="J548" s="54">
        <v>50</v>
      </c>
      <c r="K548" s="54">
        <v>40</v>
      </c>
      <c r="L548" s="54"/>
      <c r="M548" s="54"/>
      <c r="N548" s="54"/>
      <c r="O548" s="54">
        <f>SUM(C548:N548)</f>
        <v>365</v>
      </c>
    </row>
    <row r="549" spans="1:15" ht="12.75">
      <c r="A549" s="119"/>
      <c r="B549" s="202" t="s">
        <v>263</v>
      </c>
      <c r="C549" s="54">
        <f aca="true" t="shared" si="255" ref="C549:J549">C547-C548</f>
        <v>6</v>
      </c>
      <c r="D549" s="54">
        <f t="shared" si="255"/>
        <v>2</v>
      </c>
      <c r="E549" s="54">
        <f t="shared" si="255"/>
        <v>-10</v>
      </c>
      <c r="F549" s="54">
        <f t="shared" si="255"/>
        <v>-28</v>
      </c>
      <c r="G549" s="54">
        <f t="shared" si="255"/>
        <v>-8</v>
      </c>
      <c r="H549" s="54">
        <f t="shared" si="255"/>
        <v>-15</v>
      </c>
      <c r="I549" s="54">
        <f t="shared" si="255"/>
        <v>-13</v>
      </c>
      <c r="J549" s="54">
        <f t="shared" si="255"/>
        <v>-23</v>
      </c>
      <c r="K549" s="54">
        <f>K547-K548</f>
        <v>-15</v>
      </c>
      <c r="L549" s="54"/>
      <c r="M549" s="54"/>
      <c r="N549" s="54"/>
      <c r="O549" s="54">
        <f>O547-O548</f>
        <v>-104</v>
      </c>
    </row>
    <row r="550" spans="1:15" ht="13.5" thickBot="1">
      <c r="A550" s="200"/>
      <c r="B550" s="201" t="s">
        <v>5</v>
      </c>
      <c r="C550" s="121">
        <f aca="true" t="shared" si="256" ref="C550:J550">C549/C548</f>
        <v>0.1935483870967742</v>
      </c>
      <c r="D550" s="121">
        <f t="shared" si="256"/>
        <v>0.07142857142857142</v>
      </c>
      <c r="E550" s="121">
        <f t="shared" si="256"/>
        <v>-0.24390243902439024</v>
      </c>
      <c r="F550" s="121">
        <f t="shared" si="256"/>
        <v>-0.5490196078431373</v>
      </c>
      <c r="G550" s="121">
        <f t="shared" si="256"/>
        <v>-0.23529411764705882</v>
      </c>
      <c r="H550" s="121">
        <f t="shared" si="256"/>
        <v>-0.3125</v>
      </c>
      <c r="I550" s="121">
        <f t="shared" si="256"/>
        <v>-0.30952380952380953</v>
      </c>
      <c r="J550" s="121">
        <f t="shared" si="256"/>
        <v>-0.46</v>
      </c>
      <c r="K550" s="121">
        <f>K549/K548</f>
        <v>-0.375</v>
      </c>
      <c r="L550" s="121"/>
      <c r="M550" s="121"/>
      <c r="N550" s="121"/>
      <c r="O550" s="121">
        <f>O549/O548</f>
        <v>-0.28493150684931506</v>
      </c>
    </row>
    <row r="551" spans="1:15" ht="12.75">
      <c r="A551" s="119"/>
      <c r="B551" s="55">
        <v>2015</v>
      </c>
      <c r="C551" s="105">
        <v>72</v>
      </c>
      <c r="D551" s="105">
        <v>66</v>
      </c>
      <c r="E551" s="105">
        <v>43</v>
      </c>
      <c r="F551" s="105">
        <v>39</v>
      </c>
      <c r="G551" s="105">
        <v>48</v>
      </c>
      <c r="H551" s="105">
        <v>26</v>
      </c>
      <c r="I551" s="105">
        <v>45</v>
      </c>
      <c r="J551" s="105">
        <v>53</v>
      </c>
      <c r="K551" s="105">
        <v>36</v>
      </c>
      <c r="L551" s="105"/>
      <c r="M551" s="105"/>
      <c r="N551" s="105"/>
      <c r="O551" s="55">
        <f>SUM(C551:N551)</f>
        <v>428</v>
      </c>
    </row>
    <row r="552" spans="1:15" ht="12.75">
      <c r="A552" s="144" t="s">
        <v>318</v>
      </c>
      <c r="B552" s="54">
        <v>2014</v>
      </c>
      <c r="C552" s="54">
        <v>63</v>
      </c>
      <c r="D552" s="54">
        <v>59</v>
      </c>
      <c r="E552" s="54">
        <v>49</v>
      </c>
      <c r="F552" s="54">
        <v>51</v>
      </c>
      <c r="G552" s="54">
        <v>60</v>
      </c>
      <c r="H552" s="54">
        <v>52</v>
      </c>
      <c r="I552" s="54">
        <v>75</v>
      </c>
      <c r="J552" s="54">
        <v>58</v>
      </c>
      <c r="K552" s="54">
        <v>67</v>
      </c>
      <c r="L552" s="54"/>
      <c r="M552" s="54"/>
      <c r="N552" s="54"/>
      <c r="O552" s="54">
        <f>SUM(C552:N552)</f>
        <v>534</v>
      </c>
    </row>
    <row r="553" spans="1:15" ht="12.75">
      <c r="A553" s="144" t="s">
        <v>319</v>
      </c>
      <c r="B553" s="202" t="s">
        <v>263</v>
      </c>
      <c r="C553" s="54">
        <f aca="true" t="shared" si="257" ref="C553:J553">C551-C552</f>
        <v>9</v>
      </c>
      <c r="D553" s="54">
        <f t="shared" si="257"/>
        <v>7</v>
      </c>
      <c r="E553" s="54">
        <f t="shared" si="257"/>
        <v>-6</v>
      </c>
      <c r="F553" s="54">
        <f t="shared" si="257"/>
        <v>-12</v>
      </c>
      <c r="G553" s="54">
        <f t="shared" si="257"/>
        <v>-12</v>
      </c>
      <c r="H553" s="54">
        <f t="shared" si="257"/>
        <v>-26</v>
      </c>
      <c r="I553" s="54">
        <f t="shared" si="257"/>
        <v>-30</v>
      </c>
      <c r="J553" s="54">
        <f t="shared" si="257"/>
        <v>-5</v>
      </c>
      <c r="K553" s="54">
        <f>K551-K552</f>
        <v>-31</v>
      </c>
      <c r="L553" s="54"/>
      <c r="M553" s="54"/>
      <c r="N553" s="54"/>
      <c r="O553" s="54">
        <f>O551-O552</f>
        <v>-106</v>
      </c>
    </row>
    <row r="554" spans="1:15" ht="13.5" thickBot="1">
      <c r="A554" s="200"/>
      <c r="B554" s="201" t="s">
        <v>5</v>
      </c>
      <c r="C554" s="121">
        <f aca="true" t="shared" si="258" ref="C554:J554">C553/C552</f>
        <v>0.14285714285714285</v>
      </c>
      <c r="D554" s="121">
        <f t="shared" si="258"/>
        <v>0.11864406779661017</v>
      </c>
      <c r="E554" s="121">
        <f t="shared" si="258"/>
        <v>-0.12244897959183673</v>
      </c>
      <c r="F554" s="121">
        <f t="shared" si="258"/>
        <v>-0.23529411764705882</v>
      </c>
      <c r="G554" s="121">
        <f t="shared" si="258"/>
        <v>-0.2</v>
      </c>
      <c r="H554" s="121">
        <f t="shared" si="258"/>
        <v>-0.5</v>
      </c>
      <c r="I554" s="121">
        <f t="shared" si="258"/>
        <v>-0.4</v>
      </c>
      <c r="J554" s="121">
        <f t="shared" si="258"/>
        <v>-0.08620689655172414</v>
      </c>
      <c r="K554" s="121">
        <f>K553/K552</f>
        <v>-0.4626865671641791</v>
      </c>
      <c r="L554" s="121"/>
      <c r="M554" s="121"/>
      <c r="N554" s="121"/>
      <c r="O554" s="121">
        <f>O553/O552</f>
        <v>-0.19850187265917604</v>
      </c>
    </row>
    <row r="555" spans="1:15" ht="12.75">
      <c r="A555" s="119"/>
      <c r="B555" s="55">
        <v>2015</v>
      </c>
      <c r="C555" s="105">
        <v>7</v>
      </c>
      <c r="D555" s="105">
        <v>9</v>
      </c>
      <c r="E555" s="105">
        <v>10</v>
      </c>
      <c r="F555" s="105">
        <v>7</v>
      </c>
      <c r="G555" s="105">
        <v>7</v>
      </c>
      <c r="H555" s="105">
        <v>14</v>
      </c>
      <c r="I555" s="105">
        <v>9</v>
      </c>
      <c r="J555" s="105">
        <v>9</v>
      </c>
      <c r="K555" s="105">
        <v>11</v>
      </c>
      <c r="L555" s="105"/>
      <c r="M555" s="105"/>
      <c r="N555" s="105"/>
      <c r="O555" s="55">
        <f>SUM(C555:N555)</f>
        <v>83</v>
      </c>
    </row>
    <row r="556" spans="1:15" ht="12.75">
      <c r="A556" s="144" t="s">
        <v>320</v>
      </c>
      <c r="B556" s="54">
        <v>2014</v>
      </c>
      <c r="C556" s="54">
        <v>10</v>
      </c>
      <c r="D556" s="54">
        <v>10</v>
      </c>
      <c r="E556" s="54">
        <v>7</v>
      </c>
      <c r="F556" s="54">
        <v>6</v>
      </c>
      <c r="G556" s="54">
        <v>15</v>
      </c>
      <c r="H556" s="54">
        <v>12</v>
      </c>
      <c r="I556" s="54">
        <v>10</v>
      </c>
      <c r="J556" s="54">
        <v>13</v>
      </c>
      <c r="K556" s="54">
        <v>9</v>
      </c>
      <c r="L556" s="54"/>
      <c r="M556" s="54"/>
      <c r="N556" s="54"/>
      <c r="O556" s="54">
        <f>SUM(C556:N556)</f>
        <v>92</v>
      </c>
    </row>
    <row r="557" spans="1:15" ht="12.75">
      <c r="A557" s="144" t="s">
        <v>321</v>
      </c>
      <c r="B557" s="202" t="s">
        <v>263</v>
      </c>
      <c r="C557" s="54">
        <f aca="true" t="shared" si="259" ref="C557:J557">C555-C556</f>
        <v>-3</v>
      </c>
      <c r="D557" s="54">
        <f t="shared" si="259"/>
        <v>-1</v>
      </c>
      <c r="E557" s="54">
        <f t="shared" si="259"/>
        <v>3</v>
      </c>
      <c r="F557" s="54">
        <f t="shared" si="259"/>
        <v>1</v>
      </c>
      <c r="G557" s="54">
        <f t="shared" si="259"/>
        <v>-8</v>
      </c>
      <c r="H557" s="54">
        <f t="shared" si="259"/>
        <v>2</v>
      </c>
      <c r="I557" s="54">
        <f t="shared" si="259"/>
        <v>-1</v>
      </c>
      <c r="J557" s="54">
        <f t="shared" si="259"/>
        <v>-4</v>
      </c>
      <c r="K557" s="54">
        <f>K555-K556</f>
        <v>2</v>
      </c>
      <c r="L557" s="54"/>
      <c r="M557" s="54"/>
      <c r="N557" s="54"/>
      <c r="O557" s="54">
        <f>O555-O556</f>
        <v>-9</v>
      </c>
    </row>
    <row r="558" spans="1:15" ht="13.5" thickBot="1">
      <c r="A558" s="200"/>
      <c r="B558" s="201" t="s">
        <v>5</v>
      </c>
      <c r="C558" s="121">
        <f aca="true" t="shared" si="260" ref="C558:J558">C557/C556</f>
        <v>-0.3</v>
      </c>
      <c r="D558" s="121">
        <f t="shared" si="260"/>
        <v>-0.1</v>
      </c>
      <c r="E558" s="121">
        <f t="shared" si="260"/>
        <v>0.42857142857142855</v>
      </c>
      <c r="F558" s="121">
        <f t="shared" si="260"/>
        <v>0.16666666666666666</v>
      </c>
      <c r="G558" s="121">
        <f t="shared" si="260"/>
        <v>-0.5333333333333333</v>
      </c>
      <c r="H558" s="121">
        <f t="shared" si="260"/>
        <v>0.16666666666666666</v>
      </c>
      <c r="I558" s="121">
        <f t="shared" si="260"/>
        <v>-0.1</v>
      </c>
      <c r="J558" s="121">
        <f t="shared" si="260"/>
        <v>-0.3076923076923077</v>
      </c>
      <c r="K558" s="121">
        <f>K557/K556</f>
        <v>0.2222222222222222</v>
      </c>
      <c r="L558" s="121"/>
      <c r="M558" s="121"/>
      <c r="N558" s="121"/>
      <c r="O558" s="121">
        <f>O557/O556</f>
        <v>-0.09782608695652174</v>
      </c>
    </row>
  </sheetData>
  <sheetProtection/>
  <printOptions/>
  <pageMargins left="0.7" right="0.7" top="1.75" bottom="0.75" header="1.05" footer="0.55"/>
  <pageSetup horizontalDpi="600" verticalDpi="600" orientation="landscape" scale="80" r:id="rId1"/>
  <headerFooter>
    <oddHeader>&amp;L
Datos Preliminares&amp;CPOLICIA DE PUERTO RICO
DELITOS TIPO I INFORMADOS EN PUERTO RICO
AÑOS 2014 Y 2015</oddHeader>
  </headerFooter>
  <rowBreaks count="13" manualBreakCount="13">
    <brk id="39" max="255" man="1"/>
    <brk id="79" max="255" man="1"/>
    <brk id="119" max="255" man="1"/>
    <brk id="159" max="255" man="1"/>
    <brk id="199" max="255" man="1"/>
    <brk id="239" max="255" man="1"/>
    <brk id="279" max="255" man="1"/>
    <brk id="319" max="255" man="1"/>
    <brk id="359" max="255" man="1"/>
    <brk id="399" max="255" man="1"/>
    <brk id="439" max="255" man="1"/>
    <brk id="479" max="255" man="1"/>
    <brk id="519" max="255" man="1"/>
  </rowBreaks>
</worksheet>
</file>

<file path=xl/worksheets/sheet4.xml><?xml version="1.0" encoding="utf-8"?>
<worksheet xmlns="http://schemas.openxmlformats.org/spreadsheetml/2006/main" xmlns:r="http://schemas.openxmlformats.org/officeDocument/2006/relationships">
  <dimension ref="A1:J81"/>
  <sheetViews>
    <sheetView zoomScalePageLayoutView="90" workbookViewId="0" topLeftCell="A1">
      <selection activeCell="A1" sqref="A1"/>
    </sheetView>
  </sheetViews>
  <sheetFormatPr defaultColWidth="9.140625" defaultRowHeight="12.75"/>
  <cols>
    <col min="1" max="1" width="12.57421875" style="0" customWidth="1"/>
  </cols>
  <sheetData>
    <row r="1" spans="1:10" ht="13.5" thickBot="1">
      <c r="A1" s="51" t="s">
        <v>140</v>
      </c>
      <c r="B1" s="52" t="s">
        <v>141</v>
      </c>
      <c r="C1" s="52" t="s">
        <v>142</v>
      </c>
      <c r="D1" s="52" t="s">
        <v>143</v>
      </c>
      <c r="E1" s="262" t="s">
        <v>330</v>
      </c>
      <c r="F1" s="52" t="s">
        <v>144</v>
      </c>
      <c r="G1" s="52" t="s">
        <v>145</v>
      </c>
      <c r="H1" s="52" t="s">
        <v>146</v>
      </c>
      <c r="I1" s="52" t="s">
        <v>147</v>
      </c>
      <c r="J1" s="52" t="s">
        <v>148</v>
      </c>
    </row>
    <row r="2" spans="1:10" ht="12.75">
      <c r="A2" s="53" t="s">
        <v>121</v>
      </c>
      <c r="B2" s="54">
        <f>SUM(C2:J2)</f>
        <v>71</v>
      </c>
      <c r="C2" s="55">
        <v>1</v>
      </c>
      <c r="D2" s="55">
        <v>1</v>
      </c>
      <c r="E2" s="55">
        <v>0</v>
      </c>
      <c r="F2" s="55">
        <v>2</v>
      </c>
      <c r="G2" s="55">
        <v>10</v>
      </c>
      <c r="H2" s="55">
        <v>26</v>
      </c>
      <c r="I2" s="55">
        <v>31</v>
      </c>
      <c r="J2" s="55">
        <v>0</v>
      </c>
    </row>
    <row r="3" spans="1:10" ht="12.75">
      <c r="A3" s="54" t="s">
        <v>149</v>
      </c>
      <c r="B3" s="54">
        <f aca="true" t="shared" si="0" ref="B3:B51">SUM(C3:J3)</f>
        <v>139</v>
      </c>
      <c r="C3" s="54">
        <v>0</v>
      </c>
      <c r="D3" s="54">
        <v>0</v>
      </c>
      <c r="E3" s="54">
        <v>0</v>
      </c>
      <c r="F3" s="54">
        <v>9</v>
      </c>
      <c r="G3" s="54">
        <v>16</v>
      </c>
      <c r="H3" s="54">
        <v>47</v>
      </c>
      <c r="I3" s="54">
        <v>63</v>
      </c>
      <c r="J3" s="54">
        <v>4</v>
      </c>
    </row>
    <row r="4" spans="1:10" ht="12.75">
      <c r="A4" s="54" t="s">
        <v>115</v>
      </c>
      <c r="B4" s="54">
        <f t="shared" si="0"/>
        <v>462</v>
      </c>
      <c r="C4" s="54">
        <v>2</v>
      </c>
      <c r="D4" s="54">
        <v>3</v>
      </c>
      <c r="E4" s="54">
        <v>0</v>
      </c>
      <c r="F4" s="54">
        <v>40</v>
      </c>
      <c r="G4" s="54">
        <v>37</v>
      </c>
      <c r="H4" s="54">
        <v>139</v>
      </c>
      <c r="I4" s="54">
        <v>232</v>
      </c>
      <c r="J4" s="54">
        <v>9</v>
      </c>
    </row>
    <row r="5" spans="1:10" ht="12.75">
      <c r="A5" s="54" t="s">
        <v>150</v>
      </c>
      <c r="B5" s="54">
        <f t="shared" si="0"/>
        <v>149</v>
      </c>
      <c r="C5" s="54">
        <v>6</v>
      </c>
      <c r="D5" s="54">
        <v>0</v>
      </c>
      <c r="E5" s="54">
        <v>0</v>
      </c>
      <c r="F5" s="54">
        <v>18</v>
      </c>
      <c r="G5" s="54">
        <v>21</v>
      </c>
      <c r="H5" s="54">
        <v>46</v>
      </c>
      <c r="I5" s="54">
        <v>51</v>
      </c>
      <c r="J5" s="54">
        <v>7</v>
      </c>
    </row>
    <row r="6" spans="1:10" ht="12.75">
      <c r="A6" s="54" t="s">
        <v>135</v>
      </c>
      <c r="B6" s="54">
        <f t="shared" si="0"/>
        <v>126</v>
      </c>
      <c r="C6" s="54">
        <v>5</v>
      </c>
      <c r="D6" s="54">
        <v>0</v>
      </c>
      <c r="E6" s="54">
        <v>0</v>
      </c>
      <c r="F6" s="54">
        <v>10</v>
      </c>
      <c r="G6" s="54">
        <v>15</v>
      </c>
      <c r="H6" s="54">
        <v>37</v>
      </c>
      <c r="I6" s="54">
        <v>49</v>
      </c>
      <c r="J6" s="54">
        <v>10</v>
      </c>
    </row>
    <row r="7" spans="1:10" ht="12.75">
      <c r="A7" s="54" t="s">
        <v>68</v>
      </c>
      <c r="B7" s="54">
        <f t="shared" si="0"/>
        <v>77</v>
      </c>
      <c r="C7" s="54">
        <v>2</v>
      </c>
      <c r="D7" s="54">
        <v>1</v>
      </c>
      <c r="E7" s="54">
        <v>0</v>
      </c>
      <c r="F7" s="54">
        <v>5</v>
      </c>
      <c r="G7" s="54">
        <v>11</v>
      </c>
      <c r="H7" s="54">
        <v>29</v>
      </c>
      <c r="I7" s="54">
        <v>23</v>
      </c>
      <c r="J7" s="54">
        <v>6</v>
      </c>
    </row>
    <row r="8" spans="1:10" ht="12.75">
      <c r="A8" s="54" t="s">
        <v>41</v>
      </c>
      <c r="B8" s="54">
        <f t="shared" si="0"/>
        <v>711</v>
      </c>
      <c r="C8" s="54">
        <v>5</v>
      </c>
      <c r="D8" s="54">
        <v>1</v>
      </c>
      <c r="E8" s="54">
        <v>0</v>
      </c>
      <c r="F8" s="54">
        <v>28</v>
      </c>
      <c r="G8" s="54">
        <v>21</v>
      </c>
      <c r="H8" s="54">
        <v>248</v>
      </c>
      <c r="I8" s="54">
        <v>340</v>
      </c>
      <c r="J8" s="54">
        <v>68</v>
      </c>
    </row>
    <row r="9" spans="1:10" ht="12.75">
      <c r="A9" s="54" t="s">
        <v>109</v>
      </c>
      <c r="B9" s="54">
        <f t="shared" si="0"/>
        <v>117</v>
      </c>
      <c r="C9" s="54">
        <v>0</v>
      </c>
      <c r="D9" s="54">
        <v>2</v>
      </c>
      <c r="E9" s="54">
        <v>0</v>
      </c>
      <c r="F9" s="54">
        <v>8</v>
      </c>
      <c r="G9" s="54">
        <v>28</v>
      </c>
      <c r="H9" s="54">
        <v>27</v>
      </c>
      <c r="I9" s="54">
        <v>49</v>
      </c>
      <c r="J9" s="54">
        <v>3</v>
      </c>
    </row>
    <row r="10" spans="1:10" ht="12.75">
      <c r="A10" s="54" t="s">
        <v>43</v>
      </c>
      <c r="B10" s="54">
        <f t="shared" si="0"/>
        <v>363</v>
      </c>
      <c r="C10" s="54">
        <v>0</v>
      </c>
      <c r="D10" s="54">
        <v>0</v>
      </c>
      <c r="E10" s="54">
        <v>0</v>
      </c>
      <c r="F10" s="54">
        <v>18</v>
      </c>
      <c r="G10" s="54">
        <v>5</v>
      </c>
      <c r="H10" s="54">
        <v>82</v>
      </c>
      <c r="I10" s="54">
        <v>230</v>
      </c>
      <c r="J10" s="54">
        <v>28</v>
      </c>
    </row>
    <row r="11" spans="1:10" ht="12.75">
      <c r="A11" s="54" t="s">
        <v>136</v>
      </c>
      <c r="B11" s="54">
        <f t="shared" si="0"/>
        <v>260</v>
      </c>
      <c r="C11" s="54">
        <v>2</v>
      </c>
      <c r="D11" s="54">
        <v>0</v>
      </c>
      <c r="E11" s="54">
        <v>0</v>
      </c>
      <c r="F11" s="54">
        <v>12</v>
      </c>
      <c r="G11" s="54">
        <v>23</v>
      </c>
      <c r="H11" s="54">
        <v>84</v>
      </c>
      <c r="I11" s="54">
        <v>113</v>
      </c>
      <c r="J11" s="54">
        <v>26</v>
      </c>
    </row>
    <row r="12" spans="1:10" ht="12.75">
      <c r="A12" s="54" t="s">
        <v>151</v>
      </c>
      <c r="B12" s="54">
        <f t="shared" si="0"/>
        <v>3132</v>
      </c>
      <c r="C12" s="54">
        <v>25</v>
      </c>
      <c r="D12" s="54">
        <v>4</v>
      </c>
      <c r="E12" s="54">
        <v>0</v>
      </c>
      <c r="F12" s="54">
        <v>303</v>
      </c>
      <c r="G12" s="54">
        <v>72</v>
      </c>
      <c r="H12" s="54">
        <v>468</v>
      </c>
      <c r="I12" s="54">
        <v>1693</v>
      </c>
      <c r="J12" s="54">
        <v>567</v>
      </c>
    </row>
    <row r="13" spans="1:10" ht="12.75">
      <c r="A13" s="54" t="s">
        <v>69</v>
      </c>
      <c r="B13" s="54">
        <f t="shared" si="0"/>
        <v>169</v>
      </c>
      <c r="C13" s="54">
        <v>5</v>
      </c>
      <c r="D13" s="54">
        <v>3</v>
      </c>
      <c r="E13" s="54">
        <v>0</v>
      </c>
      <c r="F13" s="54">
        <v>12</v>
      </c>
      <c r="G13" s="54">
        <v>12</v>
      </c>
      <c r="H13" s="54">
        <v>63</v>
      </c>
      <c r="I13" s="54">
        <v>70</v>
      </c>
      <c r="J13" s="54">
        <v>4</v>
      </c>
    </row>
    <row r="14" spans="1:10" ht="12.75">
      <c r="A14" s="54" t="s">
        <v>79</v>
      </c>
      <c r="B14" s="54">
        <f t="shared" si="0"/>
        <v>1793</v>
      </c>
      <c r="C14" s="54">
        <v>13</v>
      </c>
      <c r="D14" s="54">
        <v>3</v>
      </c>
      <c r="E14" s="54">
        <v>0</v>
      </c>
      <c r="F14" s="54">
        <v>165</v>
      </c>
      <c r="G14" s="54">
        <v>80</v>
      </c>
      <c r="H14" s="54">
        <v>300</v>
      </c>
      <c r="I14" s="54">
        <v>1070</v>
      </c>
      <c r="J14" s="54">
        <v>162</v>
      </c>
    </row>
    <row r="15" spans="1:10" ht="12.75">
      <c r="A15" s="54" t="s">
        <v>44</v>
      </c>
      <c r="B15" s="54">
        <f t="shared" si="0"/>
        <v>225</v>
      </c>
      <c r="C15" s="54">
        <v>1</v>
      </c>
      <c r="D15" s="54">
        <v>1</v>
      </c>
      <c r="E15" s="54">
        <v>0</v>
      </c>
      <c r="F15" s="54">
        <v>14</v>
      </c>
      <c r="G15" s="54">
        <v>16</v>
      </c>
      <c r="H15" s="54">
        <v>72</v>
      </c>
      <c r="I15" s="54">
        <v>116</v>
      </c>
      <c r="J15" s="54">
        <v>5</v>
      </c>
    </row>
    <row r="16" spans="1:10" ht="12.75">
      <c r="A16" s="54" t="s">
        <v>107</v>
      </c>
      <c r="B16" s="54">
        <f t="shared" si="0"/>
        <v>394</v>
      </c>
      <c r="C16" s="54">
        <v>14</v>
      </c>
      <c r="D16" s="54">
        <v>0</v>
      </c>
      <c r="E16" s="54">
        <v>0</v>
      </c>
      <c r="F16" s="54">
        <v>46</v>
      </c>
      <c r="G16" s="54">
        <v>42</v>
      </c>
      <c r="H16" s="54">
        <v>77</v>
      </c>
      <c r="I16" s="54">
        <v>199</v>
      </c>
      <c r="J16" s="54">
        <v>16</v>
      </c>
    </row>
    <row r="17" spans="1:10" ht="12.75">
      <c r="A17" s="54" t="s">
        <v>152</v>
      </c>
      <c r="B17" s="54">
        <f t="shared" si="0"/>
        <v>2243</v>
      </c>
      <c r="C17" s="54">
        <v>17</v>
      </c>
      <c r="D17" s="54">
        <v>5</v>
      </c>
      <c r="E17" s="54">
        <v>0</v>
      </c>
      <c r="F17" s="54">
        <v>239</v>
      </c>
      <c r="G17" s="54">
        <v>107</v>
      </c>
      <c r="H17" s="54">
        <v>409</v>
      </c>
      <c r="I17" s="54">
        <v>1315</v>
      </c>
      <c r="J17" s="54">
        <v>151</v>
      </c>
    </row>
    <row r="18" spans="1:10" ht="12.75">
      <c r="A18" s="54" t="s">
        <v>88</v>
      </c>
      <c r="B18" s="54">
        <f t="shared" si="0"/>
        <v>258</v>
      </c>
      <c r="C18" s="54">
        <v>4</v>
      </c>
      <c r="D18" s="54">
        <v>0</v>
      </c>
      <c r="E18" s="54">
        <v>0</v>
      </c>
      <c r="F18" s="54">
        <v>35</v>
      </c>
      <c r="G18" s="54">
        <v>9</v>
      </c>
      <c r="H18" s="54">
        <v>53</v>
      </c>
      <c r="I18" s="54">
        <v>139</v>
      </c>
      <c r="J18" s="54">
        <v>18</v>
      </c>
    </row>
    <row r="19" spans="1:10" ht="12.75">
      <c r="A19" s="54" t="s">
        <v>110</v>
      </c>
      <c r="B19" s="54">
        <f t="shared" si="0"/>
        <v>403</v>
      </c>
      <c r="C19" s="54">
        <v>9</v>
      </c>
      <c r="D19" s="54">
        <v>0</v>
      </c>
      <c r="E19" s="54">
        <v>0</v>
      </c>
      <c r="F19" s="54">
        <v>24</v>
      </c>
      <c r="G19" s="54">
        <v>56</v>
      </c>
      <c r="H19" s="54">
        <v>38</v>
      </c>
      <c r="I19" s="54">
        <v>223</v>
      </c>
      <c r="J19" s="54">
        <v>53</v>
      </c>
    </row>
    <row r="20" spans="1:10" ht="12.75">
      <c r="A20" s="54" t="s">
        <v>128</v>
      </c>
      <c r="B20" s="54">
        <f t="shared" si="0"/>
        <v>70</v>
      </c>
      <c r="C20" s="54">
        <v>1</v>
      </c>
      <c r="D20" s="54">
        <v>0</v>
      </c>
      <c r="E20" s="54">
        <v>0</v>
      </c>
      <c r="F20" s="54">
        <v>1</v>
      </c>
      <c r="G20" s="54">
        <v>12</v>
      </c>
      <c r="H20" s="54">
        <v>19</v>
      </c>
      <c r="I20" s="54">
        <v>31</v>
      </c>
      <c r="J20" s="54">
        <v>6</v>
      </c>
    </row>
    <row r="21" spans="1:10" ht="12.75">
      <c r="A21" s="54" t="s">
        <v>45</v>
      </c>
      <c r="B21" s="54">
        <f t="shared" si="0"/>
        <v>127</v>
      </c>
      <c r="C21" s="54">
        <v>2</v>
      </c>
      <c r="D21" s="54">
        <v>0</v>
      </c>
      <c r="E21" s="54">
        <v>0</v>
      </c>
      <c r="F21" s="54">
        <v>3</v>
      </c>
      <c r="G21" s="54">
        <v>6</v>
      </c>
      <c r="H21" s="54">
        <v>36</v>
      </c>
      <c r="I21" s="54">
        <v>70</v>
      </c>
      <c r="J21" s="54">
        <v>10</v>
      </c>
    </row>
    <row r="22" spans="1:10" ht="12.75">
      <c r="A22" s="54" t="s">
        <v>80</v>
      </c>
      <c r="B22" s="54">
        <f t="shared" si="0"/>
        <v>251</v>
      </c>
      <c r="C22" s="54">
        <v>8</v>
      </c>
      <c r="D22" s="54">
        <v>0</v>
      </c>
      <c r="E22" s="54">
        <v>0</v>
      </c>
      <c r="F22" s="54">
        <v>24</v>
      </c>
      <c r="G22" s="54">
        <v>24</v>
      </c>
      <c r="H22" s="54">
        <v>46</v>
      </c>
      <c r="I22" s="54">
        <v>127</v>
      </c>
      <c r="J22" s="54">
        <v>22</v>
      </c>
    </row>
    <row r="23" spans="1:10" ht="12.75">
      <c r="A23" s="54" t="s">
        <v>137</v>
      </c>
      <c r="B23" s="54">
        <f t="shared" si="0"/>
        <v>189</v>
      </c>
      <c r="C23" s="54">
        <v>3</v>
      </c>
      <c r="D23" s="54">
        <v>0</v>
      </c>
      <c r="E23" s="54">
        <v>0</v>
      </c>
      <c r="F23" s="54">
        <v>10</v>
      </c>
      <c r="G23" s="54">
        <v>14</v>
      </c>
      <c r="H23" s="54">
        <v>40</v>
      </c>
      <c r="I23" s="54">
        <v>104</v>
      </c>
      <c r="J23" s="54">
        <v>18</v>
      </c>
    </row>
    <row r="24" spans="1:10" ht="12.75">
      <c r="A24" s="54" t="s">
        <v>138</v>
      </c>
      <c r="B24" s="54">
        <f t="shared" si="0"/>
        <v>156</v>
      </c>
      <c r="C24" s="54">
        <v>1</v>
      </c>
      <c r="D24" s="54">
        <v>1</v>
      </c>
      <c r="E24" s="54">
        <v>0</v>
      </c>
      <c r="F24" s="54">
        <v>4</v>
      </c>
      <c r="G24" s="54">
        <v>10</v>
      </c>
      <c r="H24" s="54">
        <v>45</v>
      </c>
      <c r="I24" s="54">
        <v>74</v>
      </c>
      <c r="J24" s="54">
        <v>21</v>
      </c>
    </row>
    <row r="25" spans="1:10" ht="12.75">
      <c r="A25" s="54" t="s">
        <v>89</v>
      </c>
      <c r="B25" s="54">
        <f t="shared" si="0"/>
        <v>202</v>
      </c>
      <c r="C25" s="54">
        <v>4</v>
      </c>
      <c r="D25" s="54">
        <v>2</v>
      </c>
      <c r="E25" s="54">
        <v>0</v>
      </c>
      <c r="F25" s="54">
        <v>12</v>
      </c>
      <c r="G25" s="54">
        <v>7</v>
      </c>
      <c r="H25" s="54">
        <v>35</v>
      </c>
      <c r="I25" s="54">
        <v>108</v>
      </c>
      <c r="J25" s="54">
        <v>34</v>
      </c>
    </row>
    <row r="26" spans="1:10" ht="12.75">
      <c r="A26" s="54" t="s">
        <v>129</v>
      </c>
      <c r="B26" s="54">
        <f t="shared" si="0"/>
        <v>38</v>
      </c>
      <c r="C26" s="54">
        <v>0</v>
      </c>
      <c r="D26" s="54">
        <v>0</v>
      </c>
      <c r="E26" s="54">
        <v>0</v>
      </c>
      <c r="F26" s="54">
        <v>1</v>
      </c>
      <c r="G26" s="54">
        <v>10</v>
      </c>
      <c r="H26" s="54">
        <v>11</v>
      </c>
      <c r="I26" s="54">
        <v>15</v>
      </c>
      <c r="J26" s="54">
        <v>1</v>
      </c>
    </row>
    <row r="27" spans="1:10" ht="12.75">
      <c r="A27" s="54" t="s">
        <v>90</v>
      </c>
      <c r="B27" s="54">
        <f t="shared" si="0"/>
        <v>565</v>
      </c>
      <c r="C27" s="54">
        <v>13</v>
      </c>
      <c r="D27" s="54">
        <v>1</v>
      </c>
      <c r="E27" s="54">
        <v>0</v>
      </c>
      <c r="F27" s="54">
        <v>46</v>
      </c>
      <c r="G27" s="54">
        <v>15</v>
      </c>
      <c r="H27" s="54">
        <v>75</v>
      </c>
      <c r="I27" s="54">
        <v>360</v>
      </c>
      <c r="J27" s="54">
        <v>55</v>
      </c>
    </row>
    <row r="28" spans="1:10" ht="12.75">
      <c r="A28" s="54" t="s">
        <v>130</v>
      </c>
      <c r="B28" s="54">
        <f t="shared" si="0"/>
        <v>343</v>
      </c>
      <c r="C28" s="54">
        <v>4</v>
      </c>
      <c r="D28" s="54">
        <v>0</v>
      </c>
      <c r="E28" s="54">
        <v>0</v>
      </c>
      <c r="F28" s="54">
        <v>17</v>
      </c>
      <c r="G28" s="54">
        <v>46</v>
      </c>
      <c r="H28" s="54">
        <v>57</v>
      </c>
      <c r="I28" s="54">
        <v>200</v>
      </c>
      <c r="J28" s="54">
        <v>19</v>
      </c>
    </row>
    <row r="29" spans="1:10" ht="12.75">
      <c r="A29" s="54" t="s">
        <v>46</v>
      </c>
      <c r="B29" s="54">
        <f t="shared" si="0"/>
        <v>70</v>
      </c>
      <c r="C29" s="54">
        <v>1</v>
      </c>
      <c r="D29" s="54">
        <v>0</v>
      </c>
      <c r="E29" s="54">
        <v>0</v>
      </c>
      <c r="F29" s="54">
        <v>6</v>
      </c>
      <c r="G29" s="54">
        <v>0</v>
      </c>
      <c r="H29" s="54">
        <v>33</v>
      </c>
      <c r="I29" s="54">
        <v>23</v>
      </c>
      <c r="J29" s="54">
        <v>7</v>
      </c>
    </row>
    <row r="30" spans="1:10" ht="12.75">
      <c r="A30" s="54" t="s">
        <v>51</v>
      </c>
      <c r="B30" s="54">
        <f t="shared" si="0"/>
        <v>115</v>
      </c>
      <c r="C30" s="54">
        <v>3</v>
      </c>
      <c r="D30" s="54">
        <v>1</v>
      </c>
      <c r="E30" s="54">
        <v>0</v>
      </c>
      <c r="F30" s="54">
        <v>2</v>
      </c>
      <c r="G30" s="54">
        <v>20</v>
      </c>
      <c r="H30" s="54">
        <v>23</v>
      </c>
      <c r="I30" s="54">
        <v>66</v>
      </c>
      <c r="J30" s="54">
        <v>0</v>
      </c>
    </row>
    <row r="31" spans="1:10" ht="12.75">
      <c r="A31" s="54" t="s">
        <v>111</v>
      </c>
      <c r="B31" s="54">
        <f t="shared" si="0"/>
        <v>416</v>
      </c>
      <c r="C31" s="54">
        <v>5</v>
      </c>
      <c r="D31" s="54">
        <v>0</v>
      </c>
      <c r="E31" s="54">
        <v>0</v>
      </c>
      <c r="F31" s="54">
        <v>34</v>
      </c>
      <c r="G31" s="54">
        <v>43</v>
      </c>
      <c r="H31" s="54">
        <v>103</v>
      </c>
      <c r="I31" s="54">
        <v>219</v>
      </c>
      <c r="J31" s="54">
        <v>12</v>
      </c>
    </row>
    <row r="32" spans="1:10" ht="12.75">
      <c r="A32" s="54" t="s">
        <v>52</v>
      </c>
      <c r="B32" s="54">
        <f t="shared" si="0"/>
        <v>80</v>
      </c>
      <c r="C32" s="54">
        <v>9</v>
      </c>
      <c r="D32" s="54">
        <v>0</v>
      </c>
      <c r="E32" s="54">
        <v>0</v>
      </c>
      <c r="F32" s="54">
        <v>2</v>
      </c>
      <c r="G32" s="54">
        <v>17</v>
      </c>
      <c r="H32" s="54">
        <v>23</v>
      </c>
      <c r="I32" s="54">
        <v>28</v>
      </c>
      <c r="J32" s="54">
        <v>1</v>
      </c>
    </row>
    <row r="33" spans="1:10" ht="12.75">
      <c r="A33" s="54" t="s">
        <v>91</v>
      </c>
      <c r="B33" s="54">
        <f t="shared" si="0"/>
        <v>727</v>
      </c>
      <c r="C33" s="54">
        <v>18</v>
      </c>
      <c r="D33" s="54">
        <v>3</v>
      </c>
      <c r="E33" s="54">
        <v>0</v>
      </c>
      <c r="F33" s="54">
        <v>76</v>
      </c>
      <c r="G33" s="54">
        <v>26</v>
      </c>
      <c r="H33" s="54">
        <v>145</v>
      </c>
      <c r="I33" s="54">
        <v>402</v>
      </c>
      <c r="J33" s="54">
        <v>57</v>
      </c>
    </row>
    <row r="34" spans="1:10" ht="12.75">
      <c r="A34" s="54" t="s">
        <v>81</v>
      </c>
      <c r="B34" s="54">
        <f t="shared" si="0"/>
        <v>187</v>
      </c>
      <c r="C34" s="54">
        <v>12</v>
      </c>
      <c r="D34" s="54">
        <v>0</v>
      </c>
      <c r="E34" s="54">
        <v>0</v>
      </c>
      <c r="F34" s="54">
        <v>28</v>
      </c>
      <c r="G34" s="54">
        <v>29</v>
      </c>
      <c r="H34" s="54">
        <v>43</v>
      </c>
      <c r="I34" s="54">
        <v>67</v>
      </c>
      <c r="J34" s="54">
        <v>8</v>
      </c>
    </row>
    <row r="35" spans="1:10" ht="12.75">
      <c r="A35" s="54" t="s">
        <v>47</v>
      </c>
      <c r="B35" s="54">
        <f t="shared" si="0"/>
        <v>503</v>
      </c>
      <c r="C35" s="54">
        <v>2</v>
      </c>
      <c r="D35" s="54">
        <v>0</v>
      </c>
      <c r="E35" s="54">
        <v>0</v>
      </c>
      <c r="F35" s="54">
        <v>22</v>
      </c>
      <c r="G35" s="54">
        <v>8</v>
      </c>
      <c r="H35" s="54">
        <v>100</v>
      </c>
      <c r="I35" s="54">
        <v>343</v>
      </c>
      <c r="J35" s="54">
        <v>28</v>
      </c>
    </row>
    <row r="36" spans="1:10" ht="12.75">
      <c r="A36" s="54" t="s">
        <v>70</v>
      </c>
      <c r="B36" s="54">
        <f t="shared" si="0"/>
        <v>68</v>
      </c>
      <c r="C36" s="54">
        <v>0</v>
      </c>
      <c r="D36" s="54">
        <v>0</v>
      </c>
      <c r="E36" s="54">
        <v>0</v>
      </c>
      <c r="F36" s="54">
        <v>0</v>
      </c>
      <c r="G36" s="54">
        <v>3</v>
      </c>
      <c r="H36" s="54">
        <v>30</v>
      </c>
      <c r="I36" s="54">
        <v>31</v>
      </c>
      <c r="J36" s="54">
        <v>4</v>
      </c>
    </row>
    <row r="37" spans="1:10" ht="12.75">
      <c r="A37" s="54" t="s">
        <v>63</v>
      </c>
      <c r="B37" s="54">
        <f t="shared" si="0"/>
        <v>511</v>
      </c>
      <c r="C37" s="54">
        <v>8</v>
      </c>
      <c r="D37" s="54">
        <v>3</v>
      </c>
      <c r="E37" s="54">
        <v>0</v>
      </c>
      <c r="F37" s="54">
        <v>57</v>
      </c>
      <c r="G37" s="54">
        <v>22</v>
      </c>
      <c r="H37" s="54">
        <v>133</v>
      </c>
      <c r="I37" s="54">
        <v>262</v>
      </c>
      <c r="J37" s="54">
        <v>26</v>
      </c>
    </row>
    <row r="38" spans="1:10" ht="12.75">
      <c r="A38" s="54" t="s">
        <v>117</v>
      </c>
      <c r="B38" s="54">
        <f t="shared" si="0"/>
        <v>282</v>
      </c>
      <c r="C38" s="54">
        <v>0</v>
      </c>
      <c r="D38" s="54">
        <v>2</v>
      </c>
      <c r="E38" s="54">
        <v>0</v>
      </c>
      <c r="F38" s="54">
        <v>17</v>
      </c>
      <c r="G38" s="54">
        <v>7</v>
      </c>
      <c r="H38" s="54">
        <v>85</v>
      </c>
      <c r="I38" s="54">
        <v>163</v>
      </c>
      <c r="J38" s="54">
        <v>8</v>
      </c>
    </row>
    <row r="39" spans="1:10" ht="12.75">
      <c r="A39" s="54" t="s">
        <v>122</v>
      </c>
      <c r="B39" s="54">
        <f t="shared" si="0"/>
        <v>68</v>
      </c>
      <c r="C39" s="54">
        <v>0</v>
      </c>
      <c r="D39" s="54">
        <v>2</v>
      </c>
      <c r="E39" s="54">
        <v>0</v>
      </c>
      <c r="F39" s="54">
        <v>1</v>
      </c>
      <c r="G39" s="54">
        <v>14</v>
      </c>
      <c r="H39" s="54">
        <v>30</v>
      </c>
      <c r="I39" s="54">
        <v>20</v>
      </c>
      <c r="J39" s="54">
        <v>1</v>
      </c>
    </row>
    <row r="40" spans="1:10" ht="12.75">
      <c r="A40" s="54" t="s">
        <v>53</v>
      </c>
      <c r="B40" s="54">
        <f t="shared" si="0"/>
        <v>304</v>
      </c>
      <c r="C40" s="54">
        <v>2</v>
      </c>
      <c r="D40" s="54">
        <v>1</v>
      </c>
      <c r="E40" s="54">
        <v>0</v>
      </c>
      <c r="F40" s="54">
        <v>24</v>
      </c>
      <c r="G40" s="54">
        <v>30</v>
      </c>
      <c r="H40" s="54">
        <v>69</v>
      </c>
      <c r="I40" s="54">
        <v>166</v>
      </c>
      <c r="J40" s="54">
        <v>12</v>
      </c>
    </row>
    <row r="41" spans="1:10" ht="12.75">
      <c r="A41" s="54" t="s">
        <v>82</v>
      </c>
      <c r="B41" s="54">
        <f t="shared" si="0"/>
        <v>219</v>
      </c>
      <c r="C41" s="54">
        <v>12</v>
      </c>
      <c r="D41" s="54">
        <v>2</v>
      </c>
      <c r="E41" s="54">
        <v>0</v>
      </c>
      <c r="F41" s="54">
        <v>37</v>
      </c>
      <c r="G41" s="54">
        <v>19</v>
      </c>
      <c r="H41" s="54">
        <v>46</v>
      </c>
      <c r="I41" s="54">
        <v>85</v>
      </c>
      <c r="J41" s="54">
        <v>18</v>
      </c>
    </row>
    <row r="42" spans="1:10" ht="12.75">
      <c r="A42" s="54" t="s">
        <v>71</v>
      </c>
      <c r="B42" s="54">
        <f t="shared" si="0"/>
        <v>102</v>
      </c>
      <c r="C42" s="54">
        <v>0</v>
      </c>
      <c r="D42" s="54">
        <v>0</v>
      </c>
      <c r="E42" s="54">
        <v>0</v>
      </c>
      <c r="F42" s="54">
        <v>4</v>
      </c>
      <c r="G42" s="54">
        <v>9</v>
      </c>
      <c r="H42" s="54">
        <v>33</v>
      </c>
      <c r="I42" s="54">
        <v>49</v>
      </c>
      <c r="J42" s="54">
        <v>7</v>
      </c>
    </row>
    <row r="43" spans="1:10" ht="12.75">
      <c r="A43" s="54" t="s">
        <v>123</v>
      </c>
      <c r="B43" s="54">
        <f t="shared" si="0"/>
        <v>158</v>
      </c>
      <c r="C43" s="54">
        <v>0</v>
      </c>
      <c r="D43" s="54">
        <v>0</v>
      </c>
      <c r="E43" s="54">
        <v>0</v>
      </c>
      <c r="F43" s="54">
        <v>4</v>
      </c>
      <c r="G43" s="54">
        <v>13</v>
      </c>
      <c r="H43" s="54">
        <v>57</v>
      </c>
      <c r="I43" s="54">
        <v>80</v>
      </c>
      <c r="J43" s="54">
        <v>4</v>
      </c>
    </row>
    <row r="44" spans="1:10" ht="12.75">
      <c r="A44" s="54" t="s">
        <v>72</v>
      </c>
      <c r="B44" s="54">
        <f t="shared" si="0"/>
        <v>72</v>
      </c>
      <c r="C44" s="54">
        <v>0</v>
      </c>
      <c r="D44" s="54">
        <v>1</v>
      </c>
      <c r="E44" s="54">
        <v>0</v>
      </c>
      <c r="F44" s="54">
        <v>0</v>
      </c>
      <c r="G44" s="54">
        <v>6</v>
      </c>
      <c r="H44" s="54">
        <v>31</v>
      </c>
      <c r="I44" s="54">
        <v>34</v>
      </c>
      <c r="J44" s="54">
        <v>0</v>
      </c>
    </row>
    <row r="45" spans="1:10" ht="12.75">
      <c r="A45" s="54" t="s">
        <v>64</v>
      </c>
      <c r="B45" s="54">
        <f t="shared" si="0"/>
        <v>233</v>
      </c>
      <c r="C45" s="54">
        <v>1</v>
      </c>
      <c r="D45" s="54">
        <v>1</v>
      </c>
      <c r="E45" s="54">
        <v>0</v>
      </c>
      <c r="F45" s="54">
        <v>35</v>
      </c>
      <c r="G45" s="54">
        <v>8</v>
      </c>
      <c r="H45" s="54">
        <v>75</v>
      </c>
      <c r="I45" s="54">
        <v>97</v>
      </c>
      <c r="J45" s="54">
        <v>16</v>
      </c>
    </row>
    <row r="46" spans="1:10" ht="12.75">
      <c r="A46" s="54" t="s">
        <v>108</v>
      </c>
      <c r="B46" s="54">
        <f t="shared" si="0"/>
        <v>217</v>
      </c>
      <c r="C46" s="54">
        <v>15</v>
      </c>
      <c r="D46" s="54">
        <v>2</v>
      </c>
      <c r="E46" s="54">
        <v>0</v>
      </c>
      <c r="F46" s="54">
        <v>22</v>
      </c>
      <c r="G46" s="54">
        <v>43</v>
      </c>
      <c r="H46" s="54">
        <v>35</v>
      </c>
      <c r="I46" s="54">
        <v>92</v>
      </c>
      <c r="J46" s="54">
        <v>8</v>
      </c>
    </row>
    <row r="47" spans="1:10" ht="12.75">
      <c r="A47" s="54" t="s">
        <v>131</v>
      </c>
      <c r="B47" s="54">
        <f t="shared" si="0"/>
        <v>213</v>
      </c>
      <c r="C47" s="54">
        <v>1</v>
      </c>
      <c r="D47" s="54">
        <v>1</v>
      </c>
      <c r="E47" s="54">
        <v>0</v>
      </c>
      <c r="F47" s="54">
        <v>18</v>
      </c>
      <c r="G47" s="54">
        <v>10</v>
      </c>
      <c r="H47" s="54">
        <v>45</v>
      </c>
      <c r="I47" s="54">
        <v>133</v>
      </c>
      <c r="J47" s="54">
        <v>5</v>
      </c>
    </row>
    <row r="48" spans="1:10" ht="12.75">
      <c r="A48" s="54" t="s">
        <v>48</v>
      </c>
      <c r="B48" s="54">
        <f t="shared" si="0"/>
        <v>461</v>
      </c>
      <c r="C48" s="54">
        <v>4</v>
      </c>
      <c r="D48" s="54">
        <v>2</v>
      </c>
      <c r="E48" s="54">
        <v>0</v>
      </c>
      <c r="F48" s="54">
        <v>37</v>
      </c>
      <c r="G48" s="54">
        <v>15</v>
      </c>
      <c r="H48" s="54">
        <v>86</v>
      </c>
      <c r="I48" s="54">
        <v>244</v>
      </c>
      <c r="J48" s="54">
        <v>73</v>
      </c>
    </row>
    <row r="49" spans="1:10" ht="12.75">
      <c r="A49" s="54" t="s">
        <v>73</v>
      </c>
      <c r="B49" s="54">
        <f t="shared" si="0"/>
        <v>34</v>
      </c>
      <c r="C49" s="54">
        <v>0</v>
      </c>
      <c r="D49" s="54">
        <v>1</v>
      </c>
      <c r="E49" s="54">
        <v>0</v>
      </c>
      <c r="F49" s="54">
        <v>0</v>
      </c>
      <c r="G49" s="54">
        <v>3</v>
      </c>
      <c r="H49" s="54">
        <v>18</v>
      </c>
      <c r="I49" s="54">
        <v>12</v>
      </c>
      <c r="J49" s="54">
        <v>0</v>
      </c>
    </row>
    <row r="50" spans="1:10" ht="12.75">
      <c r="A50" s="54" t="s">
        <v>65</v>
      </c>
      <c r="B50" s="54">
        <f t="shared" si="0"/>
        <v>82</v>
      </c>
      <c r="C50" s="54">
        <v>0</v>
      </c>
      <c r="D50" s="54">
        <v>0</v>
      </c>
      <c r="E50" s="54">
        <v>0</v>
      </c>
      <c r="F50" s="54">
        <v>7</v>
      </c>
      <c r="G50" s="54">
        <v>8</v>
      </c>
      <c r="H50" s="54">
        <v>19</v>
      </c>
      <c r="I50" s="54">
        <v>48</v>
      </c>
      <c r="J50" s="54">
        <v>0</v>
      </c>
    </row>
    <row r="51" spans="1:10" ht="13.5" thickBot="1">
      <c r="A51" s="102" t="s">
        <v>153</v>
      </c>
      <c r="B51" s="102">
        <f t="shared" si="0"/>
        <v>1021</v>
      </c>
      <c r="C51" s="102">
        <v>5</v>
      </c>
      <c r="D51" s="102">
        <v>5</v>
      </c>
      <c r="E51" s="102">
        <v>0</v>
      </c>
      <c r="F51" s="102">
        <v>60</v>
      </c>
      <c r="G51" s="102">
        <v>96</v>
      </c>
      <c r="H51" s="102">
        <v>251</v>
      </c>
      <c r="I51" s="102">
        <v>552</v>
      </c>
      <c r="J51" s="102">
        <v>52</v>
      </c>
    </row>
    <row r="52" spans="1:10" ht="13.5" thickBot="1">
      <c r="A52" s="103" t="s">
        <v>140</v>
      </c>
      <c r="B52" s="104" t="s">
        <v>141</v>
      </c>
      <c r="C52" s="52" t="s">
        <v>142</v>
      </c>
      <c r="D52" s="52" t="s">
        <v>143</v>
      </c>
      <c r="E52" s="262" t="s">
        <v>330</v>
      </c>
      <c r="F52" s="52" t="s">
        <v>144</v>
      </c>
      <c r="G52" s="52" t="s">
        <v>145</v>
      </c>
      <c r="H52" s="52" t="s">
        <v>146</v>
      </c>
      <c r="I52" s="52" t="s">
        <v>147</v>
      </c>
      <c r="J52" s="52" t="s">
        <v>148</v>
      </c>
    </row>
    <row r="53" spans="1:10" ht="12.75">
      <c r="A53" s="54" t="s">
        <v>118</v>
      </c>
      <c r="B53" s="105">
        <f aca="true" t="shared" si="1" ref="B53:B80">SUM(C53:J53)</f>
        <v>190</v>
      </c>
      <c r="C53" s="54">
        <v>4</v>
      </c>
      <c r="D53" s="54">
        <v>0</v>
      </c>
      <c r="E53" s="54">
        <v>0</v>
      </c>
      <c r="F53" s="54">
        <v>6</v>
      </c>
      <c r="G53" s="54">
        <v>7</v>
      </c>
      <c r="H53" s="54">
        <v>87</v>
      </c>
      <c r="I53" s="54">
        <v>82</v>
      </c>
      <c r="J53" s="54">
        <v>4</v>
      </c>
    </row>
    <row r="54" spans="1:10" ht="12.75">
      <c r="A54" s="54" t="s">
        <v>49</v>
      </c>
      <c r="B54" s="54">
        <f t="shared" si="1"/>
        <v>277</v>
      </c>
      <c r="C54" s="54">
        <v>1</v>
      </c>
      <c r="D54" s="54">
        <v>1</v>
      </c>
      <c r="E54" s="54">
        <v>0</v>
      </c>
      <c r="F54" s="54">
        <v>17</v>
      </c>
      <c r="G54" s="54">
        <v>16</v>
      </c>
      <c r="H54" s="54">
        <v>94</v>
      </c>
      <c r="I54" s="54">
        <v>120</v>
      </c>
      <c r="J54" s="54">
        <v>28</v>
      </c>
    </row>
    <row r="55" spans="1:10" ht="12.75">
      <c r="A55" s="54" t="s">
        <v>66</v>
      </c>
      <c r="B55" s="54">
        <f t="shared" si="1"/>
        <v>152</v>
      </c>
      <c r="C55" s="54">
        <v>0</v>
      </c>
      <c r="D55" s="54">
        <v>0</v>
      </c>
      <c r="E55" s="54">
        <v>0</v>
      </c>
      <c r="F55" s="54">
        <v>12</v>
      </c>
      <c r="G55" s="54">
        <v>10</v>
      </c>
      <c r="H55" s="54">
        <v>56</v>
      </c>
      <c r="I55" s="54">
        <v>66</v>
      </c>
      <c r="J55" s="54">
        <v>8</v>
      </c>
    </row>
    <row r="56" spans="1:10" ht="12.75">
      <c r="A56" s="54" t="s">
        <v>93</v>
      </c>
      <c r="B56" s="54">
        <f t="shared" si="1"/>
        <v>251</v>
      </c>
      <c r="C56" s="54">
        <v>3</v>
      </c>
      <c r="D56" s="54">
        <v>0</v>
      </c>
      <c r="E56" s="54">
        <v>0</v>
      </c>
      <c r="F56" s="54">
        <v>16</v>
      </c>
      <c r="G56" s="54">
        <v>13</v>
      </c>
      <c r="H56" s="54">
        <v>54</v>
      </c>
      <c r="I56" s="54">
        <v>130</v>
      </c>
      <c r="J56" s="54">
        <v>35</v>
      </c>
    </row>
    <row r="57" spans="1:10" ht="12.75">
      <c r="A57" s="54" t="s">
        <v>139</v>
      </c>
      <c r="B57" s="54">
        <f t="shared" si="1"/>
        <v>170</v>
      </c>
      <c r="C57" s="54">
        <v>2</v>
      </c>
      <c r="D57" s="54">
        <v>0</v>
      </c>
      <c r="E57" s="54">
        <v>0</v>
      </c>
      <c r="F57" s="54">
        <v>7</v>
      </c>
      <c r="G57" s="54">
        <v>10</v>
      </c>
      <c r="H57" s="54">
        <v>55</v>
      </c>
      <c r="I57" s="54">
        <v>88</v>
      </c>
      <c r="J57" s="54">
        <v>8</v>
      </c>
    </row>
    <row r="58" spans="1:10" ht="12.75">
      <c r="A58" s="54" t="s">
        <v>154</v>
      </c>
      <c r="B58" s="54">
        <f t="shared" si="1"/>
        <v>101</v>
      </c>
      <c r="C58" s="54">
        <v>2</v>
      </c>
      <c r="D58" s="54">
        <v>0</v>
      </c>
      <c r="E58" s="54">
        <v>0</v>
      </c>
      <c r="F58" s="54">
        <v>3</v>
      </c>
      <c r="G58" s="54">
        <v>17</v>
      </c>
      <c r="H58" s="54">
        <v>19</v>
      </c>
      <c r="I58" s="54">
        <v>60</v>
      </c>
      <c r="J58" s="54">
        <v>0</v>
      </c>
    </row>
    <row r="59" spans="1:10" ht="12.75">
      <c r="A59" s="54" t="s">
        <v>54</v>
      </c>
      <c r="B59" s="54">
        <f t="shared" si="1"/>
        <v>124</v>
      </c>
      <c r="C59" s="54">
        <v>2</v>
      </c>
      <c r="D59" s="54">
        <v>0</v>
      </c>
      <c r="E59" s="54">
        <v>0</v>
      </c>
      <c r="F59" s="54">
        <v>6</v>
      </c>
      <c r="G59" s="54">
        <v>15</v>
      </c>
      <c r="H59" s="54">
        <v>45</v>
      </c>
      <c r="I59" s="54">
        <v>56</v>
      </c>
      <c r="J59" s="54">
        <v>0</v>
      </c>
    </row>
    <row r="60" spans="1:10" ht="12.75">
      <c r="A60" s="54" t="s">
        <v>58</v>
      </c>
      <c r="B60" s="54">
        <f t="shared" si="1"/>
        <v>1630</v>
      </c>
      <c r="C60" s="54">
        <v>24</v>
      </c>
      <c r="D60" s="54">
        <v>9</v>
      </c>
      <c r="E60" s="54">
        <v>0</v>
      </c>
      <c r="F60" s="54">
        <v>100</v>
      </c>
      <c r="G60" s="54">
        <v>162</v>
      </c>
      <c r="H60" s="54">
        <v>263</v>
      </c>
      <c r="I60" s="54">
        <v>1016</v>
      </c>
      <c r="J60" s="54">
        <v>56</v>
      </c>
    </row>
    <row r="61" spans="1:10" ht="12.75">
      <c r="A61" s="54" t="s">
        <v>50</v>
      </c>
      <c r="B61" s="54">
        <f t="shared" si="1"/>
        <v>145</v>
      </c>
      <c r="C61" s="54">
        <v>0</v>
      </c>
      <c r="D61" s="54">
        <v>1</v>
      </c>
      <c r="E61" s="54">
        <v>0</v>
      </c>
      <c r="F61" s="54">
        <v>8</v>
      </c>
      <c r="G61" s="54">
        <v>3</v>
      </c>
      <c r="H61" s="54">
        <v>41</v>
      </c>
      <c r="I61" s="54">
        <v>89</v>
      </c>
      <c r="J61" s="54">
        <v>3</v>
      </c>
    </row>
    <row r="62" spans="1:10" ht="12.75">
      <c r="A62" s="54" t="s">
        <v>119</v>
      </c>
      <c r="B62" s="54">
        <f t="shared" si="1"/>
        <v>122</v>
      </c>
      <c r="C62" s="54">
        <v>0</v>
      </c>
      <c r="D62" s="54">
        <v>2</v>
      </c>
      <c r="E62" s="54">
        <v>0</v>
      </c>
      <c r="F62" s="54">
        <v>4</v>
      </c>
      <c r="G62" s="54">
        <v>9</v>
      </c>
      <c r="H62" s="54">
        <v>39</v>
      </c>
      <c r="I62" s="54">
        <v>66</v>
      </c>
      <c r="J62" s="54">
        <v>2</v>
      </c>
    </row>
    <row r="63" spans="1:10" ht="12.75">
      <c r="A63" s="54" t="s">
        <v>132</v>
      </c>
      <c r="B63" s="54">
        <f t="shared" si="1"/>
        <v>287</v>
      </c>
      <c r="C63" s="54">
        <v>11</v>
      </c>
      <c r="D63" s="54">
        <v>2</v>
      </c>
      <c r="E63" s="54">
        <v>0</v>
      </c>
      <c r="F63" s="54">
        <v>24</v>
      </c>
      <c r="G63" s="54">
        <v>34</v>
      </c>
      <c r="H63" s="54">
        <v>79</v>
      </c>
      <c r="I63" s="54">
        <v>121</v>
      </c>
      <c r="J63" s="54">
        <v>16</v>
      </c>
    </row>
    <row r="64" spans="1:10" ht="12.75">
      <c r="A64" s="54" t="s">
        <v>76</v>
      </c>
      <c r="B64" s="54">
        <f t="shared" si="1"/>
        <v>65</v>
      </c>
      <c r="C64" s="54">
        <v>0</v>
      </c>
      <c r="D64" s="54">
        <v>0</v>
      </c>
      <c r="E64" s="54">
        <v>0</v>
      </c>
      <c r="F64" s="54">
        <v>0</v>
      </c>
      <c r="G64" s="54">
        <v>18</v>
      </c>
      <c r="H64" s="54">
        <v>13</v>
      </c>
      <c r="I64" s="54">
        <v>33</v>
      </c>
      <c r="J64" s="54">
        <v>1</v>
      </c>
    </row>
    <row r="65" spans="1:10" ht="12.75">
      <c r="A65" s="54" t="s">
        <v>113</v>
      </c>
      <c r="B65" s="54">
        <f t="shared" si="1"/>
        <v>249</v>
      </c>
      <c r="C65" s="54">
        <v>3</v>
      </c>
      <c r="D65" s="54">
        <v>1</v>
      </c>
      <c r="E65" s="54">
        <v>0</v>
      </c>
      <c r="F65" s="54">
        <v>17</v>
      </c>
      <c r="G65" s="54">
        <v>32</v>
      </c>
      <c r="H65" s="54">
        <v>35</v>
      </c>
      <c r="I65" s="54">
        <v>151</v>
      </c>
      <c r="J65" s="54">
        <v>10</v>
      </c>
    </row>
    <row r="66" spans="1:10" ht="12.75">
      <c r="A66" s="54" t="s">
        <v>77</v>
      </c>
      <c r="B66" s="54">
        <f t="shared" si="1"/>
        <v>161</v>
      </c>
      <c r="C66" s="54">
        <v>1</v>
      </c>
      <c r="D66" s="54">
        <v>0</v>
      </c>
      <c r="E66" s="54">
        <v>0</v>
      </c>
      <c r="F66" s="54">
        <v>2</v>
      </c>
      <c r="G66" s="54">
        <v>20</v>
      </c>
      <c r="H66" s="54">
        <v>58</v>
      </c>
      <c r="I66" s="54">
        <v>73</v>
      </c>
      <c r="J66" s="54">
        <v>7</v>
      </c>
    </row>
    <row r="67" spans="1:10" ht="12.75">
      <c r="A67" s="54" t="s">
        <v>31</v>
      </c>
      <c r="B67" s="54">
        <f t="shared" si="1"/>
        <v>6218</v>
      </c>
      <c r="C67" s="54">
        <v>64</v>
      </c>
      <c r="D67" s="54">
        <v>22</v>
      </c>
      <c r="E67" s="54">
        <v>0</v>
      </c>
      <c r="F67" s="54">
        <v>791</v>
      </c>
      <c r="G67" s="54">
        <v>349</v>
      </c>
      <c r="H67" s="54">
        <v>917</v>
      </c>
      <c r="I67" s="54">
        <v>3315</v>
      </c>
      <c r="J67" s="56">
        <v>760</v>
      </c>
    </row>
    <row r="68" spans="1:10" ht="12.75">
      <c r="A68" s="54" t="s">
        <v>83</v>
      </c>
      <c r="B68" s="54">
        <f t="shared" si="1"/>
        <v>324</v>
      </c>
      <c r="C68" s="54">
        <v>7</v>
      </c>
      <c r="D68" s="54">
        <v>0</v>
      </c>
      <c r="E68" s="54">
        <v>1</v>
      </c>
      <c r="F68" s="54">
        <v>44</v>
      </c>
      <c r="G68" s="54">
        <v>20</v>
      </c>
      <c r="H68" s="54">
        <v>118</v>
      </c>
      <c r="I68" s="54">
        <v>110</v>
      </c>
      <c r="J68" s="56">
        <v>24</v>
      </c>
    </row>
    <row r="69" spans="1:10" ht="12.75">
      <c r="A69" s="54" t="s">
        <v>155</v>
      </c>
      <c r="B69" s="54">
        <f t="shared" si="1"/>
        <v>232</v>
      </c>
      <c r="C69" s="54">
        <v>1</v>
      </c>
      <c r="D69" s="54">
        <v>0</v>
      </c>
      <c r="E69" s="54">
        <v>0</v>
      </c>
      <c r="F69" s="54">
        <v>8</v>
      </c>
      <c r="G69" s="54">
        <v>7</v>
      </c>
      <c r="H69" s="54">
        <v>85</v>
      </c>
      <c r="I69" s="54">
        <v>123</v>
      </c>
      <c r="J69" s="54">
        <v>8</v>
      </c>
    </row>
    <row r="70" spans="1:10" ht="12.75">
      <c r="A70" s="54" t="s">
        <v>156</v>
      </c>
      <c r="B70" s="54">
        <f t="shared" si="1"/>
        <v>194</v>
      </c>
      <c r="C70" s="54">
        <v>5</v>
      </c>
      <c r="D70" s="54">
        <v>0</v>
      </c>
      <c r="E70" s="54">
        <v>0</v>
      </c>
      <c r="F70" s="54">
        <v>9</v>
      </c>
      <c r="G70" s="54">
        <v>14</v>
      </c>
      <c r="H70" s="54">
        <v>27</v>
      </c>
      <c r="I70" s="54">
        <v>127</v>
      </c>
      <c r="J70" s="54">
        <v>12</v>
      </c>
    </row>
    <row r="71" spans="1:10" ht="12.75">
      <c r="A71" s="54" t="s">
        <v>95</v>
      </c>
      <c r="B71" s="54">
        <f t="shared" si="1"/>
        <v>344</v>
      </c>
      <c r="C71" s="54">
        <v>9</v>
      </c>
      <c r="D71" s="54">
        <v>0</v>
      </c>
      <c r="E71" s="54">
        <v>0</v>
      </c>
      <c r="F71" s="54">
        <v>31</v>
      </c>
      <c r="G71" s="54">
        <v>12</v>
      </c>
      <c r="H71" s="54">
        <v>75</v>
      </c>
      <c r="I71" s="54">
        <v>157</v>
      </c>
      <c r="J71" s="54">
        <v>60</v>
      </c>
    </row>
    <row r="72" spans="1:10" ht="12.75">
      <c r="A72" s="54" t="s">
        <v>96</v>
      </c>
      <c r="B72" s="54">
        <f t="shared" si="1"/>
        <v>1079</v>
      </c>
      <c r="C72" s="54">
        <v>9</v>
      </c>
      <c r="D72" s="54">
        <v>7</v>
      </c>
      <c r="E72" s="54">
        <v>0</v>
      </c>
      <c r="F72" s="54">
        <v>104</v>
      </c>
      <c r="G72" s="54">
        <v>21</v>
      </c>
      <c r="H72" s="54">
        <v>150</v>
      </c>
      <c r="I72" s="54">
        <v>633</v>
      </c>
      <c r="J72" s="54">
        <v>155</v>
      </c>
    </row>
    <row r="73" spans="1:10" ht="12.75">
      <c r="A73" s="54" t="s">
        <v>157</v>
      </c>
      <c r="B73" s="54">
        <f t="shared" si="1"/>
        <v>466</v>
      </c>
      <c r="C73" s="54">
        <v>6</v>
      </c>
      <c r="D73" s="54">
        <v>1</v>
      </c>
      <c r="E73" s="54">
        <v>0</v>
      </c>
      <c r="F73" s="54">
        <v>56</v>
      </c>
      <c r="G73" s="54">
        <v>39</v>
      </c>
      <c r="H73" s="54">
        <v>127</v>
      </c>
      <c r="I73" s="54">
        <v>206</v>
      </c>
      <c r="J73" s="54">
        <v>31</v>
      </c>
    </row>
    <row r="74" spans="1:10" ht="12.75">
      <c r="A74" s="54" t="s">
        <v>125</v>
      </c>
      <c r="B74" s="54">
        <f t="shared" si="1"/>
        <v>212</v>
      </c>
      <c r="C74" s="54">
        <v>0</v>
      </c>
      <c r="D74" s="54">
        <v>3</v>
      </c>
      <c r="E74" s="54">
        <v>0</v>
      </c>
      <c r="F74" s="54">
        <v>6</v>
      </c>
      <c r="G74" s="54">
        <v>21</v>
      </c>
      <c r="H74" s="54">
        <v>78</v>
      </c>
      <c r="I74" s="54">
        <v>100</v>
      </c>
      <c r="J74" s="54">
        <v>4</v>
      </c>
    </row>
    <row r="75" spans="1:10" ht="12.75">
      <c r="A75" s="54" t="s">
        <v>98</v>
      </c>
      <c r="B75" s="54">
        <f t="shared" si="1"/>
        <v>650</v>
      </c>
      <c r="C75" s="54">
        <v>3</v>
      </c>
      <c r="D75" s="54">
        <v>3</v>
      </c>
      <c r="E75" s="54">
        <v>0</v>
      </c>
      <c r="F75" s="54">
        <v>40</v>
      </c>
      <c r="G75" s="54">
        <v>26</v>
      </c>
      <c r="H75" s="54">
        <v>114</v>
      </c>
      <c r="I75" s="54">
        <v>376</v>
      </c>
      <c r="J75" s="54">
        <v>88</v>
      </c>
    </row>
    <row r="76" spans="1:10" ht="12.75">
      <c r="A76" s="54" t="s">
        <v>99</v>
      </c>
      <c r="B76" s="54">
        <f t="shared" si="1"/>
        <v>757</v>
      </c>
      <c r="C76" s="54">
        <v>3</v>
      </c>
      <c r="D76" s="54">
        <v>5</v>
      </c>
      <c r="E76" s="54">
        <v>0</v>
      </c>
      <c r="F76" s="54">
        <v>77</v>
      </c>
      <c r="G76" s="54">
        <v>11</v>
      </c>
      <c r="H76" s="54">
        <v>132</v>
      </c>
      <c r="I76" s="54">
        <v>436</v>
      </c>
      <c r="J76" s="54">
        <v>93</v>
      </c>
    </row>
    <row r="77" spans="1:10" ht="12.75">
      <c r="A77" s="54" t="s">
        <v>133</v>
      </c>
      <c r="B77" s="54">
        <f t="shared" si="1"/>
        <v>116</v>
      </c>
      <c r="C77" s="54">
        <v>3</v>
      </c>
      <c r="D77" s="54">
        <v>3</v>
      </c>
      <c r="E77" s="54">
        <v>0</v>
      </c>
      <c r="F77" s="54">
        <v>3</v>
      </c>
      <c r="G77" s="54">
        <v>25</v>
      </c>
      <c r="H77" s="54">
        <v>37</v>
      </c>
      <c r="I77" s="54">
        <v>43</v>
      </c>
      <c r="J77" s="54">
        <v>2</v>
      </c>
    </row>
    <row r="78" spans="1:10" ht="12.75">
      <c r="A78" s="54" t="s">
        <v>56</v>
      </c>
      <c r="B78" s="54">
        <f t="shared" si="1"/>
        <v>114</v>
      </c>
      <c r="C78" s="54">
        <v>0</v>
      </c>
      <c r="D78" s="54">
        <v>0</v>
      </c>
      <c r="E78" s="54">
        <v>0</v>
      </c>
      <c r="F78" s="54">
        <v>6</v>
      </c>
      <c r="G78" s="54">
        <v>16</v>
      </c>
      <c r="H78" s="54">
        <v>28</v>
      </c>
      <c r="I78" s="54">
        <v>58</v>
      </c>
      <c r="J78" s="54">
        <v>6</v>
      </c>
    </row>
    <row r="79" spans="1:10" ht="12.75">
      <c r="A79" s="54" t="s">
        <v>67</v>
      </c>
      <c r="B79" s="54">
        <f t="shared" si="1"/>
        <v>249</v>
      </c>
      <c r="C79" s="54">
        <v>9</v>
      </c>
      <c r="D79" s="54">
        <v>2</v>
      </c>
      <c r="E79" s="54">
        <v>0</v>
      </c>
      <c r="F79" s="54">
        <v>13</v>
      </c>
      <c r="G79" s="54">
        <v>26</v>
      </c>
      <c r="H79" s="54">
        <v>88</v>
      </c>
      <c r="I79" s="54">
        <v>106</v>
      </c>
      <c r="J79" s="54">
        <v>5</v>
      </c>
    </row>
    <row r="80" spans="1:10" ht="13.5" thickBot="1">
      <c r="A80" s="57" t="s">
        <v>57</v>
      </c>
      <c r="B80" s="57">
        <f t="shared" si="1"/>
        <v>197</v>
      </c>
      <c r="C80" s="57">
        <v>0</v>
      </c>
      <c r="D80" s="57">
        <v>0</v>
      </c>
      <c r="E80" s="57">
        <v>0</v>
      </c>
      <c r="F80" s="57">
        <v>21</v>
      </c>
      <c r="G80" s="57">
        <v>44</v>
      </c>
      <c r="H80" s="57">
        <v>31</v>
      </c>
      <c r="I80" s="57">
        <v>98</v>
      </c>
      <c r="J80" s="57">
        <v>3</v>
      </c>
    </row>
    <row r="81" spans="1:10" ht="15.75" thickBot="1">
      <c r="A81" s="58" t="s">
        <v>40</v>
      </c>
      <c r="B81" s="59">
        <f aca="true" t="shared" si="2" ref="B81:J81">SUM(B2:B80)</f>
        <v>34252</v>
      </c>
      <c r="C81" s="59">
        <f t="shared" si="2"/>
        <v>417</v>
      </c>
      <c r="D81" s="59">
        <f t="shared" si="2"/>
        <v>117</v>
      </c>
      <c r="E81" s="59">
        <f t="shared" si="2"/>
        <v>1</v>
      </c>
      <c r="F81" s="59">
        <f>SUM(F2:F80)</f>
        <v>3030</v>
      </c>
      <c r="G81" s="59">
        <f t="shared" si="2"/>
        <v>2171</v>
      </c>
      <c r="H81" s="59">
        <f t="shared" si="2"/>
        <v>7067</v>
      </c>
      <c r="I81" s="59">
        <f t="shared" si="2"/>
        <v>18350</v>
      </c>
      <c r="J81" s="59">
        <f t="shared" si="2"/>
        <v>3099</v>
      </c>
    </row>
  </sheetData>
  <sheetProtection/>
  <printOptions gridLines="1"/>
  <pageMargins left="0.75" right="0.75" top="1" bottom="1" header="0.5" footer="0.5"/>
  <pageSetup horizontalDpi="600" verticalDpi="600" orientation="portrait" scale="96" r:id="rId1"/>
  <headerFooter alignWithMargins="0">
    <oddHeader>&amp;CDELITOS TIPO I INFORMADOS EN PUERTO RICO
POR MUNICIPIOS
1RO DE ENERO AL 30 DE SEPTIEMBRE DE 2015
</oddHeader>
    <oddFooter>&amp;CPage &amp;P</oddFoot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dimension ref="A4:T20"/>
  <sheetViews>
    <sheetView workbookViewId="0" topLeftCell="A1">
      <selection activeCell="A1" sqref="A1"/>
    </sheetView>
  </sheetViews>
  <sheetFormatPr defaultColWidth="9.140625" defaultRowHeight="12.75"/>
  <cols>
    <col min="1" max="1" width="22.57421875" style="0" customWidth="1"/>
    <col min="2" max="2" width="7.00390625" style="0" customWidth="1"/>
    <col min="3" max="3" width="6.140625" style="0" customWidth="1"/>
    <col min="4" max="4" width="6.28125" style="0" customWidth="1"/>
    <col min="5" max="5" width="5.00390625" style="0" customWidth="1"/>
    <col min="6" max="6" width="5.140625" style="0" customWidth="1"/>
    <col min="7" max="7" width="5.57421875" style="0" customWidth="1"/>
    <col min="8" max="8" width="4.421875" style="0" customWidth="1"/>
    <col min="9" max="9" width="5.140625" style="0" customWidth="1"/>
    <col min="10" max="10" width="5.57421875" style="0" customWidth="1"/>
    <col min="11" max="11" width="4.421875" style="0" customWidth="1"/>
    <col min="12" max="12" width="4.28125" style="0" customWidth="1"/>
    <col min="13" max="13" width="4.8515625" style="0" customWidth="1"/>
    <col min="14" max="14" width="4.28125" style="0" customWidth="1"/>
    <col min="15" max="15" width="5.421875" style="0" customWidth="1"/>
    <col min="16" max="16" width="4.140625" style="0" customWidth="1"/>
    <col min="17" max="17" width="5.28125" style="0" customWidth="1"/>
    <col min="18" max="18" width="4.57421875" style="0" customWidth="1"/>
  </cols>
  <sheetData>
    <row r="2" ht="14.25" customHeight="1"/>
    <row r="3" ht="1.5" customHeight="1" thickBot="1"/>
    <row r="4" spans="2:18" ht="27" customHeight="1" thickBot="1">
      <c r="B4" s="314" t="s">
        <v>221</v>
      </c>
      <c r="C4" s="318"/>
      <c r="D4" s="315"/>
      <c r="E4" s="314" t="s">
        <v>222</v>
      </c>
      <c r="F4" s="315"/>
      <c r="G4" s="314" t="s">
        <v>223</v>
      </c>
      <c r="H4" s="315"/>
      <c r="I4" s="319" t="s">
        <v>224</v>
      </c>
      <c r="J4" s="315"/>
      <c r="K4" s="314" t="s">
        <v>225</v>
      </c>
      <c r="L4" s="315"/>
      <c r="M4" s="314" t="s">
        <v>144</v>
      </c>
      <c r="N4" s="315"/>
      <c r="O4" s="314" t="s">
        <v>226</v>
      </c>
      <c r="P4" s="315"/>
      <c r="Q4" s="316" t="s">
        <v>227</v>
      </c>
      <c r="R4" s="317"/>
    </row>
    <row r="5" spans="2:18" ht="50.25" customHeight="1" thickBot="1">
      <c r="B5" s="224" t="s">
        <v>221</v>
      </c>
      <c r="C5" s="247" t="s">
        <v>228</v>
      </c>
      <c r="D5" s="225" t="s">
        <v>229</v>
      </c>
      <c r="E5" s="225" t="s">
        <v>228</v>
      </c>
      <c r="F5" s="225" t="s">
        <v>229</v>
      </c>
      <c r="G5" s="247" t="s">
        <v>228</v>
      </c>
      <c r="H5" s="225" t="s">
        <v>229</v>
      </c>
      <c r="I5" s="225" t="s">
        <v>228</v>
      </c>
      <c r="J5" s="247" t="s">
        <v>229</v>
      </c>
      <c r="K5" s="225" t="s">
        <v>228</v>
      </c>
      <c r="L5" s="247" t="s">
        <v>229</v>
      </c>
      <c r="M5" s="225" t="s">
        <v>228</v>
      </c>
      <c r="N5" s="247" t="s">
        <v>229</v>
      </c>
      <c r="O5" s="225" t="s">
        <v>228</v>
      </c>
      <c r="P5" s="225" t="s">
        <v>229</v>
      </c>
      <c r="Q5" s="225" t="s">
        <v>228</v>
      </c>
      <c r="R5" s="234" t="s">
        <v>229</v>
      </c>
    </row>
    <row r="6" spans="1:18" ht="31.5" customHeight="1">
      <c r="A6" s="243" t="s">
        <v>221</v>
      </c>
      <c r="B6" s="226">
        <f>SUM(C6,D6)</f>
        <v>417</v>
      </c>
      <c r="C6" s="223">
        <f aca="true" t="shared" si="0" ref="C6:M6">SUM(C7:C19)</f>
        <v>397</v>
      </c>
      <c r="D6" s="223">
        <f t="shared" si="0"/>
        <v>20</v>
      </c>
      <c r="E6" s="223">
        <f t="shared" si="0"/>
        <v>0</v>
      </c>
      <c r="F6" s="227">
        <f t="shared" si="0"/>
        <v>0</v>
      </c>
      <c r="G6" s="223">
        <f t="shared" si="0"/>
        <v>1</v>
      </c>
      <c r="H6" s="227">
        <f t="shared" si="0"/>
        <v>0</v>
      </c>
      <c r="I6" s="223">
        <f t="shared" si="0"/>
        <v>0</v>
      </c>
      <c r="J6" s="227">
        <f t="shared" si="0"/>
        <v>6</v>
      </c>
      <c r="K6" s="223">
        <f t="shared" si="0"/>
        <v>0</v>
      </c>
      <c r="L6" s="227">
        <f t="shared" si="0"/>
        <v>0</v>
      </c>
      <c r="M6" s="223">
        <f t="shared" si="0"/>
        <v>0</v>
      </c>
      <c r="N6" s="227">
        <v>0</v>
      </c>
      <c r="O6" s="223">
        <f>SUM(O7:O19)</f>
        <v>0</v>
      </c>
      <c r="P6" s="227">
        <f>SUM(P7:P19)</f>
        <v>3</v>
      </c>
      <c r="Q6" s="223">
        <f>SUM(Q7:Q19)</f>
        <v>396</v>
      </c>
      <c r="R6" s="235">
        <f>SUM(R7:R19)</f>
        <v>11</v>
      </c>
    </row>
    <row r="7" spans="1:18" ht="25.5" customHeight="1">
      <c r="A7" s="244" t="s">
        <v>31</v>
      </c>
      <c r="B7" s="228">
        <f>SUM(C7,D7)</f>
        <v>64</v>
      </c>
      <c r="C7" s="228">
        <f>SUM(E7,G7,I7,K7,M7,O7,Q7)</f>
        <v>63</v>
      </c>
      <c r="D7" s="228">
        <f aca="true" t="shared" si="1" ref="D7:D19">SUM(F7,H7,J7,L7,N7,P7,R7)</f>
        <v>1</v>
      </c>
      <c r="E7" s="229"/>
      <c r="F7" s="230"/>
      <c r="G7" s="229"/>
      <c r="H7" s="230"/>
      <c r="I7" s="229"/>
      <c r="J7" s="230">
        <v>1</v>
      </c>
      <c r="K7" s="229"/>
      <c r="L7" s="230"/>
      <c r="M7" s="229"/>
      <c r="N7" s="230"/>
      <c r="O7" s="229"/>
      <c r="P7" s="230"/>
      <c r="Q7" s="229">
        <v>63</v>
      </c>
      <c r="R7" s="236"/>
    </row>
    <row r="8" spans="1:18" ht="23.25" customHeight="1">
      <c r="A8" s="244" t="s">
        <v>230</v>
      </c>
      <c r="B8" s="228">
        <f aca="true" t="shared" si="2" ref="B8:B19">SUM(C8,D8)</f>
        <v>16</v>
      </c>
      <c r="C8" s="228">
        <f aca="true" t="shared" si="3" ref="C8:C19">SUM(E8,G8,I8,K8,M8,O8,Q8)</f>
        <v>16</v>
      </c>
      <c r="D8" s="228">
        <f t="shared" si="1"/>
        <v>0</v>
      </c>
      <c r="E8" s="229"/>
      <c r="F8" s="230"/>
      <c r="G8" s="229"/>
      <c r="H8" s="230"/>
      <c r="I8" s="229"/>
      <c r="J8" s="230"/>
      <c r="K8" s="229"/>
      <c r="L8" s="230"/>
      <c r="M8" s="229"/>
      <c r="N8" s="230"/>
      <c r="O8" s="229"/>
      <c r="P8" s="230"/>
      <c r="Q8" s="229">
        <v>16</v>
      </c>
      <c r="R8" s="236"/>
    </row>
    <row r="9" spans="1:19" ht="24" customHeight="1">
      <c r="A9" s="244" t="s">
        <v>231</v>
      </c>
      <c r="B9" s="228">
        <f t="shared" si="2"/>
        <v>45</v>
      </c>
      <c r="C9" s="228">
        <f t="shared" si="3"/>
        <v>43</v>
      </c>
      <c r="D9" s="228">
        <f t="shared" si="1"/>
        <v>2</v>
      </c>
      <c r="E9" s="229"/>
      <c r="F9" s="230"/>
      <c r="G9" s="229"/>
      <c r="H9" s="230"/>
      <c r="I9" s="229"/>
      <c r="J9" s="230">
        <v>1</v>
      </c>
      <c r="K9" s="229"/>
      <c r="L9" s="230"/>
      <c r="M9" s="229"/>
      <c r="N9" s="230"/>
      <c r="O9" s="229"/>
      <c r="P9" s="230"/>
      <c r="Q9" s="229">
        <v>43</v>
      </c>
      <c r="R9" s="236">
        <v>1</v>
      </c>
      <c r="S9" s="73" t="s">
        <v>254</v>
      </c>
    </row>
    <row r="10" spans="1:18" ht="25.5" customHeight="1">
      <c r="A10" s="244" t="s">
        <v>63</v>
      </c>
      <c r="B10" s="228">
        <f t="shared" si="2"/>
        <v>18</v>
      </c>
      <c r="C10" s="228">
        <f t="shared" si="3"/>
        <v>17</v>
      </c>
      <c r="D10" s="228">
        <f t="shared" si="1"/>
        <v>1</v>
      </c>
      <c r="E10" s="229"/>
      <c r="F10" s="230"/>
      <c r="G10" s="229"/>
      <c r="H10" s="230"/>
      <c r="I10" s="229"/>
      <c r="J10" s="230"/>
      <c r="K10" s="229"/>
      <c r="L10" s="230"/>
      <c r="M10" s="229"/>
      <c r="N10" s="230"/>
      <c r="O10" s="229"/>
      <c r="P10" s="230"/>
      <c r="Q10" s="229">
        <v>17</v>
      </c>
      <c r="R10" s="236">
        <v>1</v>
      </c>
    </row>
    <row r="11" spans="1:18" ht="26.25" customHeight="1">
      <c r="A11" s="244" t="s">
        <v>232</v>
      </c>
      <c r="B11" s="228">
        <f t="shared" si="2"/>
        <v>14</v>
      </c>
      <c r="C11" s="228">
        <f t="shared" si="3"/>
        <v>14</v>
      </c>
      <c r="D11" s="228">
        <f t="shared" si="1"/>
        <v>0</v>
      </c>
      <c r="E11" s="229"/>
      <c r="F11" s="230"/>
      <c r="G11" s="229"/>
      <c r="H11" s="230"/>
      <c r="I11" s="229"/>
      <c r="J11" s="230"/>
      <c r="K11" s="229"/>
      <c r="L11" s="230"/>
      <c r="M11" s="229"/>
      <c r="N11" s="230"/>
      <c r="O11" s="229"/>
      <c r="P11" s="230"/>
      <c r="Q11" s="229">
        <v>14</v>
      </c>
      <c r="R11" s="236"/>
    </row>
    <row r="12" spans="1:18" ht="26.25" customHeight="1">
      <c r="A12" s="244" t="s">
        <v>233</v>
      </c>
      <c r="B12" s="228">
        <f t="shared" si="2"/>
        <v>57</v>
      </c>
      <c r="C12" s="228">
        <f t="shared" si="3"/>
        <v>55</v>
      </c>
      <c r="D12" s="228">
        <f t="shared" si="1"/>
        <v>2</v>
      </c>
      <c r="E12" s="229"/>
      <c r="F12" s="230"/>
      <c r="G12" s="229"/>
      <c r="H12" s="230"/>
      <c r="I12" s="229"/>
      <c r="J12" s="230"/>
      <c r="K12" s="229"/>
      <c r="L12" s="230"/>
      <c r="M12" s="229"/>
      <c r="N12" s="230"/>
      <c r="O12" s="229"/>
      <c r="P12" s="230">
        <v>1</v>
      </c>
      <c r="Q12" s="229">
        <v>55</v>
      </c>
      <c r="R12" s="236">
        <v>1</v>
      </c>
    </row>
    <row r="13" spans="1:20" ht="26.25" customHeight="1">
      <c r="A13" s="244" t="s">
        <v>234</v>
      </c>
      <c r="B13" s="228">
        <f t="shared" si="2"/>
        <v>91</v>
      </c>
      <c r="C13" s="228">
        <f t="shared" si="3"/>
        <v>89</v>
      </c>
      <c r="D13" s="228">
        <f t="shared" si="1"/>
        <v>2</v>
      </c>
      <c r="E13" s="229"/>
      <c r="F13" s="230"/>
      <c r="G13" s="229">
        <v>1</v>
      </c>
      <c r="H13" s="230"/>
      <c r="I13" s="229"/>
      <c r="J13" s="230"/>
      <c r="K13" s="229"/>
      <c r="L13" s="230"/>
      <c r="M13" s="229"/>
      <c r="N13" s="230"/>
      <c r="O13" s="229"/>
      <c r="P13" s="230"/>
      <c r="Q13" s="229">
        <v>88</v>
      </c>
      <c r="R13" s="236">
        <v>2</v>
      </c>
      <c r="S13" s="98"/>
      <c r="T13" s="99"/>
    </row>
    <row r="14" spans="1:20" ht="25.5" customHeight="1">
      <c r="A14" s="244" t="s">
        <v>152</v>
      </c>
      <c r="B14" s="228">
        <f t="shared" si="2"/>
        <v>53</v>
      </c>
      <c r="C14" s="228">
        <f t="shared" si="3"/>
        <v>48</v>
      </c>
      <c r="D14" s="228">
        <f t="shared" si="1"/>
        <v>5</v>
      </c>
      <c r="E14" s="229"/>
      <c r="F14" s="230"/>
      <c r="G14" s="229"/>
      <c r="H14" s="230"/>
      <c r="I14" s="229"/>
      <c r="J14" s="230">
        <v>1</v>
      </c>
      <c r="K14" s="229"/>
      <c r="L14" s="230"/>
      <c r="M14" s="229"/>
      <c r="N14" s="230"/>
      <c r="O14" s="231"/>
      <c r="P14" s="230"/>
      <c r="Q14" s="229">
        <v>48</v>
      </c>
      <c r="R14" s="236">
        <v>4</v>
      </c>
      <c r="S14" s="98"/>
      <c r="T14" s="98"/>
    </row>
    <row r="15" spans="1:18" ht="26.25" customHeight="1">
      <c r="A15" s="244" t="s">
        <v>111</v>
      </c>
      <c r="B15" s="228">
        <f t="shared" si="2"/>
        <v>19</v>
      </c>
      <c r="C15" s="228">
        <f t="shared" si="3"/>
        <v>16</v>
      </c>
      <c r="D15" s="228">
        <f t="shared" si="1"/>
        <v>3</v>
      </c>
      <c r="E15" s="229"/>
      <c r="F15" s="230"/>
      <c r="G15" s="229"/>
      <c r="H15" s="230"/>
      <c r="I15" s="229"/>
      <c r="J15" s="230">
        <v>1</v>
      </c>
      <c r="K15" s="229"/>
      <c r="L15" s="230"/>
      <c r="M15" s="229"/>
      <c r="N15" s="230"/>
      <c r="O15" s="229"/>
      <c r="P15" s="230">
        <v>2</v>
      </c>
      <c r="Q15" s="229">
        <v>16</v>
      </c>
      <c r="R15" s="236"/>
    </row>
    <row r="16" spans="1:18" ht="27.75" customHeight="1">
      <c r="A16" s="244" t="s">
        <v>115</v>
      </c>
      <c r="B16" s="228">
        <f t="shared" si="2"/>
        <v>7</v>
      </c>
      <c r="C16" s="228">
        <f t="shared" si="3"/>
        <v>6</v>
      </c>
      <c r="D16" s="228">
        <f t="shared" si="1"/>
        <v>1</v>
      </c>
      <c r="E16" s="229"/>
      <c r="F16" s="230"/>
      <c r="G16" s="229"/>
      <c r="H16" s="230"/>
      <c r="I16" s="229"/>
      <c r="J16" s="230">
        <v>1</v>
      </c>
      <c r="K16" s="229"/>
      <c r="L16" s="230"/>
      <c r="M16" s="229"/>
      <c r="N16" s="230"/>
      <c r="O16" s="229"/>
      <c r="P16" s="230"/>
      <c r="Q16" s="229">
        <v>6</v>
      </c>
      <c r="R16" s="236"/>
    </row>
    <row r="17" spans="1:18" ht="24.75" customHeight="1">
      <c r="A17" s="244" t="s">
        <v>125</v>
      </c>
      <c r="B17" s="228">
        <f t="shared" si="2"/>
        <v>0</v>
      </c>
      <c r="C17" s="228">
        <f t="shared" si="3"/>
        <v>0</v>
      </c>
      <c r="D17" s="228">
        <f t="shared" si="1"/>
        <v>0</v>
      </c>
      <c r="E17" s="229"/>
      <c r="F17" s="230"/>
      <c r="G17" s="229"/>
      <c r="H17" s="230"/>
      <c r="I17" s="229"/>
      <c r="J17" s="230"/>
      <c r="K17" s="229"/>
      <c r="L17" s="230"/>
      <c r="M17" s="229"/>
      <c r="N17" s="230"/>
      <c r="O17" s="229"/>
      <c r="P17" s="230"/>
      <c r="Q17" s="229"/>
      <c r="R17" s="236"/>
    </row>
    <row r="18" spans="1:18" ht="25.5" customHeight="1">
      <c r="A18" s="245" t="s">
        <v>130</v>
      </c>
      <c r="B18" s="228">
        <f t="shared" si="2"/>
        <v>20</v>
      </c>
      <c r="C18" s="228">
        <f t="shared" si="3"/>
        <v>19</v>
      </c>
      <c r="D18" s="228">
        <f t="shared" si="1"/>
        <v>1</v>
      </c>
      <c r="E18" s="232"/>
      <c r="F18" s="233"/>
      <c r="G18" s="232"/>
      <c r="H18" s="233"/>
      <c r="I18" s="232"/>
      <c r="J18" s="233"/>
      <c r="K18" s="232"/>
      <c r="L18" s="233"/>
      <c r="M18" s="232"/>
      <c r="N18" s="233"/>
      <c r="O18" s="232"/>
      <c r="P18" s="233"/>
      <c r="Q18" s="232">
        <v>19</v>
      </c>
      <c r="R18" s="237">
        <v>1</v>
      </c>
    </row>
    <row r="19" spans="1:18" ht="30.75" customHeight="1" thickBot="1">
      <c r="A19" s="246" t="s">
        <v>135</v>
      </c>
      <c r="B19" s="239">
        <f t="shared" si="2"/>
        <v>13</v>
      </c>
      <c r="C19" s="239">
        <f t="shared" si="3"/>
        <v>11</v>
      </c>
      <c r="D19" s="238">
        <f t="shared" si="1"/>
        <v>2</v>
      </c>
      <c r="E19" s="240"/>
      <c r="F19" s="241"/>
      <c r="G19" s="240"/>
      <c r="H19" s="241"/>
      <c r="I19" s="240"/>
      <c r="J19" s="241">
        <v>1</v>
      </c>
      <c r="K19" s="240"/>
      <c r="L19" s="241"/>
      <c r="M19" s="240"/>
      <c r="N19" s="241"/>
      <c r="O19" s="240"/>
      <c r="P19" s="241"/>
      <c r="Q19" s="240">
        <v>11</v>
      </c>
      <c r="R19" s="242">
        <v>1</v>
      </c>
    </row>
    <row r="20" spans="3:5" ht="13.5" thickTop="1">
      <c r="C20" s="308"/>
      <c r="D20" s="1"/>
      <c r="E20" s="100"/>
    </row>
  </sheetData>
  <sheetProtection/>
  <mergeCells count="8">
    <mergeCell ref="O4:P4"/>
    <mergeCell ref="Q4:R4"/>
    <mergeCell ref="B4:D4"/>
    <mergeCell ref="E4:F4"/>
    <mergeCell ref="G4:H4"/>
    <mergeCell ref="I4:J4"/>
    <mergeCell ref="K4:L4"/>
    <mergeCell ref="M4:N4"/>
  </mergeCells>
  <printOptions horizontalCentered="1"/>
  <pageMargins left="1" right="1" top="1.25" bottom="0.75" header="0.55" footer="0.3"/>
  <pageSetup horizontalDpi="600" verticalDpi="600" orientation="landscape" r:id="rId1"/>
  <headerFooter>
    <oddHeader>&amp;CPOLICIA DE PUERTO RICO
DIVISION DE ESTADISTICAS DE LA CRIMINALIDAD
ASESINATOS OCURRIDOS
 POR REGIONES POLICIACAS MOTIVO Y SEXO
ACUMULADO AL 30 DE SEPTIEMBRE DE 2015</oddHeader>
  </headerFooter>
</worksheet>
</file>

<file path=xl/worksheets/sheet6.xml><?xml version="1.0" encoding="utf-8"?>
<worksheet xmlns="http://schemas.openxmlformats.org/spreadsheetml/2006/main" xmlns:r="http://schemas.openxmlformats.org/officeDocument/2006/relationships">
  <dimension ref="A2:D21"/>
  <sheetViews>
    <sheetView workbookViewId="0" topLeftCell="A1">
      <selection activeCell="A1" sqref="A1"/>
    </sheetView>
  </sheetViews>
  <sheetFormatPr defaultColWidth="9.140625" defaultRowHeight="12.75"/>
  <cols>
    <col min="1" max="1" width="23.8515625" style="0" customWidth="1"/>
    <col min="2" max="2" width="15.7109375" style="0" customWidth="1"/>
    <col min="3" max="3" width="18.28125" style="0" customWidth="1"/>
    <col min="4" max="4" width="16.28125" style="0" customWidth="1"/>
  </cols>
  <sheetData>
    <row r="1" ht="29.25" customHeight="1" thickBot="1"/>
    <row r="2" spans="1:4" ht="27.75" customHeight="1" thickBot="1">
      <c r="A2" s="320" t="s">
        <v>235</v>
      </c>
      <c r="B2" s="322" t="s">
        <v>40</v>
      </c>
      <c r="C2" s="324" t="s">
        <v>236</v>
      </c>
      <c r="D2" s="325"/>
    </row>
    <row r="3" spans="1:4" ht="27.75" customHeight="1" thickBot="1">
      <c r="A3" s="321"/>
      <c r="B3" s="323"/>
      <c r="C3" s="58" t="s">
        <v>228</v>
      </c>
      <c r="D3" s="212" t="s">
        <v>229</v>
      </c>
    </row>
    <row r="4" spans="1:4" ht="27.75" customHeight="1" thickBot="1">
      <c r="A4" s="106" t="s">
        <v>221</v>
      </c>
      <c r="B4" s="107">
        <f>SUM(C4:D4)</f>
        <v>417</v>
      </c>
      <c r="C4" s="108">
        <f>SUM(C5:C21)</f>
        <v>397</v>
      </c>
      <c r="D4" s="213">
        <f>SUM(D5:D21)</f>
        <v>20</v>
      </c>
    </row>
    <row r="5" spans="1:4" ht="27.75" customHeight="1">
      <c r="A5" s="214" t="s">
        <v>237</v>
      </c>
      <c r="B5" s="109">
        <f aca="true" t="shared" si="0" ref="B5:B21">SUM(C5:D5)</f>
        <v>0</v>
      </c>
      <c r="C5" s="215"/>
      <c r="D5" s="216"/>
    </row>
    <row r="6" spans="1:4" ht="27.75" customHeight="1">
      <c r="A6" s="217" t="s">
        <v>238</v>
      </c>
      <c r="B6" s="110">
        <f t="shared" si="0"/>
        <v>0</v>
      </c>
      <c r="C6" s="218"/>
      <c r="D6" s="219"/>
    </row>
    <row r="7" spans="1:4" ht="28.5" customHeight="1">
      <c r="A7" s="217" t="s">
        <v>239</v>
      </c>
      <c r="B7" s="110">
        <f t="shared" si="0"/>
        <v>0</v>
      </c>
      <c r="C7" s="218"/>
      <c r="D7" s="219"/>
    </row>
    <row r="8" spans="1:4" ht="29.25" customHeight="1">
      <c r="A8" s="217" t="s">
        <v>240</v>
      </c>
      <c r="B8" s="110">
        <f t="shared" si="0"/>
        <v>1</v>
      </c>
      <c r="C8" s="218">
        <v>1</v>
      </c>
      <c r="D8" s="219"/>
    </row>
    <row r="9" spans="1:4" ht="27" customHeight="1">
      <c r="A9" s="217" t="s">
        <v>241</v>
      </c>
      <c r="B9" s="110">
        <f t="shared" si="0"/>
        <v>6</v>
      </c>
      <c r="C9" s="218">
        <v>6</v>
      </c>
      <c r="D9" s="219"/>
    </row>
    <row r="10" spans="1:4" ht="27.75" customHeight="1">
      <c r="A10" s="217" t="s">
        <v>242</v>
      </c>
      <c r="B10" s="110">
        <f t="shared" si="0"/>
        <v>19</v>
      </c>
      <c r="C10" s="218">
        <v>16</v>
      </c>
      <c r="D10" s="219">
        <v>3</v>
      </c>
    </row>
    <row r="11" spans="1:4" ht="24.75" customHeight="1">
      <c r="A11" s="217" t="s">
        <v>243</v>
      </c>
      <c r="B11" s="110">
        <f t="shared" si="0"/>
        <v>55</v>
      </c>
      <c r="C11" s="218">
        <v>54</v>
      </c>
      <c r="D11" s="219">
        <v>1</v>
      </c>
    </row>
    <row r="12" spans="1:4" ht="27.75" customHeight="1">
      <c r="A12" s="217" t="s">
        <v>244</v>
      </c>
      <c r="B12" s="110">
        <f t="shared" si="0"/>
        <v>84</v>
      </c>
      <c r="C12" s="218">
        <v>84</v>
      </c>
      <c r="D12" s="219"/>
    </row>
    <row r="13" spans="1:4" ht="27.75" customHeight="1">
      <c r="A13" s="217" t="s">
        <v>245</v>
      </c>
      <c r="B13" s="110">
        <f t="shared" si="0"/>
        <v>47</v>
      </c>
      <c r="C13" s="218">
        <v>45</v>
      </c>
      <c r="D13" s="219">
        <v>2</v>
      </c>
    </row>
    <row r="14" spans="1:4" ht="24.75" customHeight="1">
      <c r="A14" s="217" t="s">
        <v>246</v>
      </c>
      <c r="B14" s="110">
        <f t="shared" si="0"/>
        <v>31</v>
      </c>
      <c r="C14" s="218">
        <v>29</v>
      </c>
      <c r="D14" s="219">
        <v>2</v>
      </c>
    </row>
    <row r="15" spans="1:4" ht="24.75" customHeight="1">
      <c r="A15" s="217" t="s">
        <v>247</v>
      </c>
      <c r="B15" s="110">
        <f t="shared" si="0"/>
        <v>15</v>
      </c>
      <c r="C15" s="218">
        <v>13</v>
      </c>
      <c r="D15" s="219">
        <v>2</v>
      </c>
    </row>
    <row r="16" spans="1:4" ht="24.75" customHeight="1">
      <c r="A16" s="217" t="s">
        <v>248</v>
      </c>
      <c r="B16" s="110">
        <f t="shared" si="0"/>
        <v>17</v>
      </c>
      <c r="C16" s="218">
        <v>14</v>
      </c>
      <c r="D16" s="219">
        <v>3</v>
      </c>
    </row>
    <row r="17" spans="1:4" ht="24.75" customHeight="1">
      <c r="A17" s="217" t="s">
        <v>249</v>
      </c>
      <c r="B17" s="110">
        <f t="shared" si="0"/>
        <v>5</v>
      </c>
      <c r="C17" s="218">
        <v>5</v>
      </c>
      <c r="D17" s="219"/>
    </row>
    <row r="18" spans="1:4" ht="24.75" customHeight="1">
      <c r="A18" s="217" t="s">
        <v>250</v>
      </c>
      <c r="B18" s="110">
        <f t="shared" si="0"/>
        <v>7</v>
      </c>
      <c r="C18" s="218">
        <v>7</v>
      </c>
      <c r="D18" s="219"/>
    </row>
    <row r="19" spans="1:4" ht="24.75" customHeight="1">
      <c r="A19" s="217" t="s">
        <v>251</v>
      </c>
      <c r="B19" s="110">
        <f t="shared" si="0"/>
        <v>6</v>
      </c>
      <c r="C19" s="218">
        <v>6</v>
      </c>
      <c r="D19" s="219"/>
    </row>
    <row r="20" spans="1:4" ht="24.75" customHeight="1">
      <c r="A20" s="217" t="s">
        <v>252</v>
      </c>
      <c r="B20" s="110">
        <f t="shared" si="0"/>
        <v>13</v>
      </c>
      <c r="C20" s="218">
        <v>10</v>
      </c>
      <c r="D20" s="219">
        <v>3</v>
      </c>
    </row>
    <row r="21" spans="1:4" ht="24.75" customHeight="1" thickBot="1">
      <c r="A21" s="220" t="s">
        <v>253</v>
      </c>
      <c r="B21" s="309">
        <f t="shared" si="0"/>
        <v>111</v>
      </c>
      <c r="C21" s="221">
        <v>107</v>
      </c>
      <c r="D21" s="222">
        <v>4</v>
      </c>
    </row>
  </sheetData>
  <sheetProtection/>
  <mergeCells count="3">
    <mergeCell ref="A2:A3"/>
    <mergeCell ref="B2:B3"/>
    <mergeCell ref="C2:D2"/>
  </mergeCells>
  <printOptions horizontalCentered="1"/>
  <pageMargins left="1" right="1" top="1.75" bottom="1" header="1.05" footer="0.3"/>
  <pageSetup horizontalDpi="600" verticalDpi="600" orientation="portrait" r:id="rId1"/>
  <headerFooter>
    <oddHeader>&amp;CPOLICIA DE PUERTO RICO
DIVISION DE ESTADISTICAS DE LA CRIMINALIDAD
ASESINATOS OCURRIDOS POR EDAD Y SEXO
ACUMULADO AL 30 DE SEPTIEMBRE DE 2015
</oddHeader>
  </headerFooter>
</worksheet>
</file>

<file path=xl/worksheets/sheet7.xml><?xml version="1.0" encoding="utf-8"?>
<worksheet xmlns="http://schemas.openxmlformats.org/spreadsheetml/2006/main" xmlns:r="http://schemas.openxmlformats.org/officeDocument/2006/relationships">
  <dimension ref="A1:G545"/>
  <sheetViews>
    <sheetView zoomScaleSheetLayoutView="80" workbookViewId="0" topLeftCell="A1">
      <selection activeCell="A1" sqref="A1"/>
    </sheetView>
  </sheetViews>
  <sheetFormatPr defaultColWidth="9.140625" defaultRowHeight="12.75"/>
  <cols>
    <col min="1" max="1" width="31.57421875" style="0" customWidth="1"/>
    <col min="2" max="2" width="13.00390625" style="0" customWidth="1"/>
    <col min="3" max="3" width="11.28125" style="0" customWidth="1"/>
    <col min="4" max="6" width="11.421875" style="0" customWidth="1"/>
    <col min="7" max="7" width="11.00390625" style="0" customWidth="1"/>
  </cols>
  <sheetData>
    <row r="1" spans="1:7" ht="15.75" customHeight="1" thickBot="1">
      <c r="A1" s="111"/>
      <c r="C1" s="331" t="s">
        <v>255</v>
      </c>
      <c r="D1" s="332"/>
      <c r="E1" s="332"/>
      <c r="F1" s="333"/>
      <c r="G1" s="326" t="s">
        <v>40</v>
      </c>
    </row>
    <row r="2" spans="1:7" ht="15.75" thickBot="1">
      <c r="A2" s="111" t="s">
        <v>256</v>
      </c>
      <c r="B2" s="113" t="s">
        <v>257</v>
      </c>
      <c r="C2" s="114" t="s">
        <v>258</v>
      </c>
      <c r="D2" s="114" t="s">
        <v>259</v>
      </c>
      <c r="E2" s="114" t="s">
        <v>260</v>
      </c>
      <c r="F2" s="114" t="s">
        <v>261</v>
      </c>
      <c r="G2" s="328"/>
    </row>
    <row r="3" spans="1:7" ht="14.25" customHeight="1">
      <c r="A3" s="326" t="s">
        <v>262</v>
      </c>
      <c r="B3" s="115">
        <v>2015</v>
      </c>
      <c r="C3" s="55">
        <f aca="true" t="shared" si="0" ref="C3:E4">SUM(C42+C81+C120+C159+C198+C237+C276+C315+C354+C393+C432+C471+C510)</f>
        <v>12206</v>
      </c>
      <c r="D3" s="55">
        <f t="shared" si="0"/>
        <v>11115</v>
      </c>
      <c r="E3" s="55">
        <f t="shared" si="0"/>
        <v>10931</v>
      </c>
      <c r="F3" s="55"/>
      <c r="G3" s="116">
        <f>SUM(C3:F3)</f>
        <v>34252</v>
      </c>
    </row>
    <row r="4" spans="1:7" ht="13.5">
      <c r="A4" s="327"/>
      <c r="B4" s="117">
        <v>2014</v>
      </c>
      <c r="C4" s="54">
        <f t="shared" si="0"/>
        <v>13596</v>
      </c>
      <c r="D4" s="54">
        <f t="shared" si="0"/>
        <v>13474</v>
      </c>
      <c r="E4" s="54">
        <f t="shared" si="0"/>
        <v>13807</v>
      </c>
      <c r="F4" s="54"/>
      <c r="G4" s="54">
        <f>SUM(C4:F4)</f>
        <v>40877</v>
      </c>
    </row>
    <row r="5" spans="1:7" ht="13.5">
      <c r="A5" s="327"/>
      <c r="B5" s="118" t="s">
        <v>263</v>
      </c>
      <c r="C5" s="54">
        <f>SUM(C3-C4)</f>
        <v>-1390</v>
      </c>
      <c r="D5" s="54">
        <f>SUM(D3-D4)</f>
        <v>-2359</v>
      </c>
      <c r="E5" s="54">
        <f>SUM(E3-E4)</f>
        <v>-2876</v>
      </c>
      <c r="F5" s="54"/>
      <c r="G5" s="119">
        <f>SUM(G3-G4)</f>
        <v>-6625</v>
      </c>
    </row>
    <row r="6" spans="1:7" ht="14.25" thickBot="1">
      <c r="A6" s="328"/>
      <c r="B6" s="120" t="s">
        <v>5</v>
      </c>
      <c r="C6" s="121">
        <f>C5/C4</f>
        <v>-0.10223595175051486</v>
      </c>
      <c r="D6" s="121">
        <f>D5/D4</f>
        <v>-0.17507792786106577</v>
      </c>
      <c r="E6" s="121">
        <f>E5/E4</f>
        <v>-0.20830013761135655</v>
      </c>
      <c r="F6" s="121"/>
      <c r="G6" s="121">
        <f>G5/G4</f>
        <v>-0.16207158059544488</v>
      </c>
    </row>
    <row r="7" spans="1:7" ht="14.25" customHeight="1">
      <c r="A7" s="326" t="s">
        <v>264</v>
      </c>
      <c r="B7" s="115">
        <v>2015</v>
      </c>
      <c r="C7" s="55">
        <f aca="true" t="shared" si="1" ref="C7:E8">SUM(C46+C85+C124+C163+C202+C241+C280+C319+C358+C397+C436+C475+C514)</f>
        <v>132</v>
      </c>
      <c r="D7" s="55">
        <f t="shared" si="1"/>
        <v>141</v>
      </c>
      <c r="E7" s="55">
        <f t="shared" si="1"/>
        <v>144</v>
      </c>
      <c r="F7" s="55"/>
      <c r="G7" s="116">
        <f>SUM(C7:F7)</f>
        <v>417</v>
      </c>
    </row>
    <row r="8" spans="1:7" ht="13.5">
      <c r="A8" s="327"/>
      <c r="B8" s="117">
        <v>2014</v>
      </c>
      <c r="C8" s="54">
        <f t="shared" si="1"/>
        <v>163</v>
      </c>
      <c r="D8" s="54">
        <f t="shared" si="1"/>
        <v>186</v>
      </c>
      <c r="E8" s="54">
        <f t="shared" si="1"/>
        <v>160</v>
      </c>
      <c r="F8" s="54"/>
      <c r="G8" s="54">
        <f>SUM(C8:F8)</f>
        <v>509</v>
      </c>
    </row>
    <row r="9" spans="1:7" ht="13.5">
      <c r="A9" s="327"/>
      <c r="B9" s="122" t="s">
        <v>263</v>
      </c>
      <c r="C9" s="54">
        <f>SUM(C7-C8)</f>
        <v>-31</v>
      </c>
      <c r="D9" s="54">
        <f>SUM(D7-D8)</f>
        <v>-45</v>
      </c>
      <c r="E9" s="54">
        <f>SUM(E7-E8)</f>
        <v>-16</v>
      </c>
      <c r="F9" s="54"/>
      <c r="G9" s="119">
        <f>SUM(G7-G8)</f>
        <v>-92</v>
      </c>
    </row>
    <row r="10" spans="1:7" ht="14.25" thickBot="1">
      <c r="A10" s="328"/>
      <c r="B10" s="120" t="s">
        <v>5</v>
      </c>
      <c r="C10" s="121">
        <f>C9/C8</f>
        <v>-0.1901840490797546</v>
      </c>
      <c r="D10" s="121">
        <f>D9/D8</f>
        <v>-0.24193548387096775</v>
      </c>
      <c r="E10" s="121">
        <f>E9/E8</f>
        <v>-0.1</v>
      </c>
      <c r="F10" s="121"/>
      <c r="G10" s="121">
        <f>G9/G8</f>
        <v>-0.1807465618860511</v>
      </c>
    </row>
    <row r="11" spans="1:7" ht="14.25" customHeight="1">
      <c r="A11" s="326" t="s">
        <v>265</v>
      </c>
      <c r="B11" s="115">
        <v>2015</v>
      </c>
      <c r="C11" s="54">
        <f aca="true" t="shared" si="2" ref="C11:E12">SUM(C50+C89+C128+C167+C206+C245+C284+C323+C362+C401+C440+C479+C518)</f>
        <v>35</v>
      </c>
      <c r="D11" s="54">
        <f t="shared" si="2"/>
        <v>30</v>
      </c>
      <c r="E11" s="54">
        <f t="shared" si="2"/>
        <v>52</v>
      </c>
      <c r="F11" s="55"/>
      <c r="G11" s="55">
        <f>SUM(C11:F11)</f>
        <v>117</v>
      </c>
    </row>
    <row r="12" spans="1:7" ht="13.5">
      <c r="A12" s="327"/>
      <c r="B12" s="117">
        <v>2014</v>
      </c>
      <c r="C12" s="54">
        <f t="shared" si="2"/>
        <v>8</v>
      </c>
      <c r="D12" s="54">
        <f t="shared" si="2"/>
        <v>16</v>
      </c>
      <c r="E12" s="54">
        <f t="shared" si="2"/>
        <v>11</v>
      </c>
      <c r="F12" s="54"/>
      <c r="G12" s="54">
        <f>SUM(C12:F12)</f>
        <v>35</v>
      </c>
    </row>
    <row r="13" spans="1:7" ht="13.5">
      <c r="A13" s="327"/>
      <c r="B13" s="122" t="s">
        <v>263</v>
      </c>
      <c r="C13" s="54">
        <f>SUM(C11-C12)</f>
        <v>27</v>
      </c>
      <c r="D13" s="54">
        <f>SUM(D11-D12)</f>
        <v>14</v>
      </c>
      <c r="E13" s="54">
        <f>SUM(E11-E12)</f>
        <v>41</v>
      </c>
      <c r="F13" s="54"/>
      <c r="G13" s="119">
        <f>SUM(G11-G12)</f>
        <v>82</v>
      </c>
    </row>
    <row r="14" spans="1:7" ht="14.25" thickBot="1">
      <c r="A14" s="328"/>
      <c r="B14" s="120" t="s">
        <v>5</v>
      </c>
      <c r="C14" s="121">
        <f>C13/C12</f>
        <v>3.375</v>
      </c>
      <c r="D14" s="121">
        <f>D13/D12</f>
        <v>0.875</v>
      </c>
      <c r="E14" s="121">
        <f>E13/E12</f>
        <v>3.727272727272727</v>
      </c>
      <c r="F14" s="121"/>
      <c r="G14" s="121">
        <f>G13/G12</f>
        <v>2.342857142857143</v>
      </c>
    </row>
    <row r="15" spans="1:7" ht="14.25" customHeight="1">
      <c r="A15" s="334" t="s">
        <v>352</v>
      </c>
      <c r="B15" s="115">
        <v>2015</v>
      </c>
      <c r="C15" s="55">
        <f aca="true" t="shared" si="3" ref="C15:E16">SUM(C54+C93+C132+C171+C210+C249+C288+C327+C366+C405+C444+C483+C522)</f>
        <v>0</v>
      </c>
      <c r="D15" s="55">
        <f t="shared" si="3"/>
        <v>0</v>
      </c>
      <c r="E15" s="55">
        <f t="shared" si="3"/>
        <v>1</v>
      </c>
      <c r="F15" s="310"/>
      <c r="G15" s="55">
        <f>SUM(C15:F15)</f>
        <v>1</v>
      </c>
    </row>
    <row r="16" spans="1:7" ht="13.5">
      <c r="A16" s="335"/>
      <c r="B16" s="117">
        <v>2014</v>
      </c>
      <c r="C16" s="54">
        <f t="shared" si="3"/>
        <v>0</v>
      </c>
      <c r="D16" s="54">
        <f t="shared" si="3"/>
        <v>0</v>
      </c>
      <c r="E16" s="54">
        <f t="shared" si="3"/>
        <v>0</v>
      </c>
      <c r="F16" s="311"/>
      <c r="G16" s="54">
        <f>SUM(C16:F16)</f>
        <v>0</v>
      </c>
    </row>
    <row r="17" spans="1:7" ht="13.5">
      <c r="A17" s="335"/>
      <c r="B17" s="122" t="s">
        <v>263</v>
      </c>
      <c r="C17" s="54">
        <f>SUM(C15-C16)</f>
        <v>0</v>
      </c>
      <c r="D17" s="54">
        <f>SUM(D15-D16)</f>
        <v>0</v>
      </c>
      <c r="E17" s="54">
        <f>SUM(E15-E16)</f>
        <v>1</v>
      </c>
      <c r="F17" s="311"/>
      <c r="G17" s="119">
        <f>SUM(G15-G16)</f>
        <v>1</v>
      </c>
    </row>
    <row r="18" spans="1:7" ht="14.25" thickBot="1">
      <c r="A18" s="336"/>
      <c r="B18" s="120" t="s">
        <v>5</v>
      </c>
      <c r="C18" s="121">
        <v>0</v>
      </c>
      <c r="D18" s="121">
        <v>0</v>
      </c>
      <c r="E18" s="121">
        <v>0</v>
      </c>
      <c r="F18" s="310"/>
      <c r="G18" s="121">
        <v>0</v>
      </c>
    </row>
    <row r="19" spans="1:7" ht="14.25" customHeight="1">
      <c r="A19" s="326" t="s">
        <v>266</v>
      </c>
      <c r="B19" s="115">
        <v>2015</v>
      </c>
      <c r="C19" s="55">
        <f aca="true" t="shared" si="4" ref="C19:E20">SUM(C58+C97+C136+C175+C214+C253+C292+C331+C370+C409+C448+C487+C526)</f>
        <v>1053</v>
      </c>
      <c r="D19" s="55">
        <f t="shared" si="4"/>
        <v>994</v>
      </c>
      <c r="E19" s="55">
        <f t="shared" si="4"/>
        <v>983</v>
      </c>
      <c r="F19" s="55"/>
      <c r="G19" s="55">
        <f>SUM(C19:F19)</f>
        <v>3030</v>
      </c>
    </row>
    <row r="20" spans="1:7" ht="13.5">
      <c r="A20" s="327"/>
      <c r="B20" s="117">
        <v>2014</v>
      </c>
      <c r="C20" s="54">
        <f t="shared" si="4"/>
        <v>1278</v>
      </c>
      <c r="D20" s="54">
        <f t="shared" si="4"/>
        <v>1314</v>
      </c>
      <c r="E20" s="54">
        <f t="shared" si="4"/>
        <v>1430</v>
      </c>
      <c r="F20" s="54"/>
      <c r="G20" s="54">
        <f>SUM(C20:F20)</f>
        <v>4022</v>
      </c>
    </row>
    <row r="21" spans="1:7" ht="13.5">
      <c r="A21" s="327"/>
      <c r="B21" s="122" t="s">
        <v>263</v>
      </c>
      <c r="C21" s="54">
        <f>SUM(C19-C20)</f>
        <v>-225</v>
      </c>
      <c r="D21" s="54">
        <f>SUM(D19-D20)</f>
        <v>-320</v>
      </c>
      <c r="E21" s="54">
        <f>SUM(E19-E20)</f>
        <v>-447</v>
      </c>
      <c r="F21" s="54"/>
      <c r="G21" s="119">
        <f>SUM(G19-G20)</f>
        <v>-992</v>
      </c>
    </row>
    <row r="22" spans="1:7" ht="14.25" thickBot="1">
      <c r="A22" s="328"/>
      <c r="B22" s="120" t="s">
        <v>5</v>
      </c>
      <c r="C22" s="121">
        <f>C21/C20</f>
        <v>-0.176056338028169</v>
      </c>
      <c r="D22" s="121">
        <f>D21/D20</f>
        <v>-0.243531202435312</v>
      </c>
      <c r="E22" s="121">
        <f>E21/E20</f>
        <v>-0.31258741258741257</v>
      </c>
      <c r="F22" s="121"/>
      <c r="G22" s="121">
        <f>G21/G20</f>
        <v>-0.2466434609646942</v>
      </c>
    </row>
    <row r="23" spans="1:7" ht="14.25" customHeight="1">
      <c r="A23" s="326" t="s">
        <v>267</v>
      </c>
      <c r="B23" s="115">
        <v>2015</v>
      </c>
      <c r="C23" s="55">
        <f aca="true" t="shared" si="5" ref="C23:E24">SUM(C62+C101+C140+C179+C218+C257+C296+C335+C374+C413+C452+C491+C530)</f>
        <v>778</v>
      </c>
      <c r="D23" s="55">
        <f t="shared" si="5"/>
        <v>711</v>
      </c>
      <c r="E23" s="55">
        <f t="shared" si="5"/>
        <v>682</v>
      </c>
      <c r="F23" s="55"/>
      <c r="G23" s="55">
        <f>SUM(C23:F23)</f>
        <v>2171</v>
      </c>
    </row>
    <row r="24" spans="1:7" ht="13.5">
      <c r="A24" s="327"/>
      <c r="B24" s="117">
        <v>2014</v>
      </c>
      <c r="C24" s="54">
        <f t="shared" si="5"/>
        <v>567</v>
      </c>
      <c r="D24" s="54">
        <f t="shared" si="5"/>
        <v>664</v>
      </c>
      <c r="E24" s="54">
        <f t="shared" si="5"/>
        <v>601</v>
      </c>
      <c r="F24" s="54"/>
      <c r="G24" s="54">
        <f>SUM(C24:F24)</f>
        <v>1832</v>
      </c>
    </row>
    <row r="25" spans="1:7" ht="13.5">
      <c r="A25" s="327"/>
      <c r="B25" s="122" t="s">
        <v>263</v>
      </c>
      <c r="C25" s="54">
        <f>SUM(C23-C24)</f>
        <v>211</v>
      </c>
      <c r="D25" s="54">
        <f>SUM(D23-D24)</f>
        <v>47</v>
      </c>
      <c r="E25" s="54">
        <f>SUM(E23-E24)</f>
        <v>81</v>
      </c>
      <c r="F25" s="54"/>
      <c r="G25" s="119">
        <f>SUM(G23-G24)</f>
        <v>339</v>
      </c>
    </row>
    <row r="26" spans="1:7" ht="14.25" thickBot="1">
      <c r="A26" s="328"/>
      <c r="B26" s="120" t="s">
        <v>5</v>
      </c>
      <c r="C26" s="121">
        <f>C25/C24</f>
        <v>0.37213403880070545</v>
      </c>
      <c r="D26" s="121">
        <f>D25/D24</f>
        <v>0.07078313253012049</v>
      </c>
      <c r="E26" s="121">
        <f>E25/E24</f>
        <v>0.13477537437603992</v>
      </c>
      <c r="F26" s="121"/>
      <c r="G26" s="121">
        <f>G25/G24</f>
        <v>0.18504366812227074</v>
      </c>
    </row>
    <row r="27" spans="1:7" ht="14.25" customHeight="1">
      <c r="A27" s="326" t="s">
        <v>268</v>
      </c>
      <c r="B27" s="115">
        <v>2015</v>
      </c>
      <c r="C27" s="55">
        <f aca="true" t="shared" si="6" ref="C27:E28">SUM(C66+C105+C144+C183+C222+C261+C300+C339+C378+C417+C456+C495+C534)</f>
        <v>2525</v>
      </c>
      <c r="D27" s="55">
        <f t="shared" si="6"/>
        <v>2325</v>
      </c>
      <c r="E27" s="55">
        <f t="shared" si="6"/>
        <v>2217</v>
      </c>
      <c r="F27" s="55"/>
      <c r="G27" s="55">
        <f>SUM(C27:F27)</f>
        <v>7067</v>
      </c>
    </row>
    <row r="28" spans="1:7" ht="13.5">
      <c r="A28" s="327"/>
      <c r="B28" s="117">
        <v>2014</v>
      </c>
      <c r="C28" s="54">
        <f t="shared" si="6"/>
        <v>3129</v>
      </c>
      <c r="D28" s="54">
        <f t="shared" si="6"/>
        <v>3088</v>
      </c>
      <c r="E28" s="54">
        <f t="shared" si="6"/>
        <v>3037</v>
      </c>
      <c r="F28" s="54"/>
      <c r="G28" s="54">
        <f>SUM(C28:F28)</f>
        <v>9254</v>
      </c>
    </row>
    <row r="29" spans="1:7" ht="13.5">
      <c r="A29" s="327"/>
      <c r="B29" s="122" t="s">
        <v>263</v>
      </c>
      <c r="C29" s="54">
        <f>SUM(C27-C28)</f>
        <v>-604</v>
      </c>
      <c r="D29" s="54">
        <f>SUM(D27-D28)</f>
        <v>-763</v>
      </c>
      <c r="E29" s="54">
        <f>SUM(E27-E28)</f>
        <v>-820</v>
      </c>
      <c r="F29" s="54"/>
      <c r="G29" s="119">
        <f>SUM(G27-G28)</f>
        <v>-2187</v>
      </c>
    </row>
    <row r="30" spans="1:7" ht="14.25" thickBot="1">
      <c r="A30" s="328"/>
      <c r="B30" s="120" t="s">
        <v>5</v>
      </c>
      <c r="C30" s="121">
        <f>C29/C28</f>
        <v>-0.19303291786513263</v>
      </c>
      <c r="D30" s="121">
        <f>D29/D28</f>
        <v>-0.24708549222797926</v>
      </c>
      <c r="E30" s="121">
        <f>E29/E28</f>
        <v>-0.270003292723082</v>
      </c>
      <c r="F30" s="121"/>
      <c r="G30" s="121">
        <f>G29/G28</f>
        <v>-0.23633023557380592</v>
      </c>
    </row>
    <row r="31" spans="1:7" ht="14.25" customHeight="1">
      <c r="A31" s="326" t="s">
        <v>269</v>
      </c>
      <c r="B31" s="115">
        <v>2015</v>
      </c>
      <c r="C31" s="55">
        <f aca="true" t="shared" si="7" ref="C31:E32">SUM(C70+C109+C148+C187+C226+C265+C304+C343+C382+C421+C460+C499+C538)</f>
        <v>6641</v>
      </c>
      <c r="D31" s="55">
        <f t="shared" si="7"/>
        <v>5886</v>
      </c>
      <c r="E31" s="55">
        <f t="shared" si="7"/>
        <v>5823</v>
      </c>
      <c r="F31" s="55"/>
      <c r="G31" s="55">
        <f>SUM(C31:F31)</f>
        <v>18350</v>
      </c>
    </row>
    <row r="32" spans="1:7" ht="13.5">
      <c r="A32" s="327"/>
      <c r="B32" s="117">
        <v>2014</v>
      </c>
      <c r="C32" s="54">
        <f t="shared" si="7"/>
        <v>7279</v>
      </c>
      <c r="D32" s="54">
        <f t="shared" si="7"/>
        <v>7140</v>
      </c>
      <c r="E32" s="54">
        <f t="shared" si="7"/>
        <v>7428</v>
      </c>
      <c r="F32" s="54"/>
      <c r="G32" s="54">
        <f>SUM(C32:F32)</f>
        <v>21847</v>
      </c>
    </row>
    <row r="33" spans="1:7" ht="13.5">
      <c r="A33" s="327"/>
      <c r="B33" s="122" t="s">
        <v>263</v>
      </c>
      <c r="C33" s="54">
        <f>SUM(C31-C32)</f>
        <v>-638</v>
      </c>
      <c r="D33" s="54">
        <f>SUM(D31-D32)</f>
        <v>-1254</v>
      </c>
      <c r="E33" s="54">
        <f>SUM(E31-E32)</f>
        <v>-1605</v>
      </c>
      <c r="F33" s="54"/>
      <c r="G33" s="119">
        <f>SUM(G31-G32)</f>
        <v>-3497</v>
      </c>
    </row>
    <row r="34" spans="1:7" ht="14.25" thickBot="1">
      <c r="A34" s="328"/>
      <c r="B34" s="120" t="s">
        <v>5</v>
      </c>
      <c r="C34" s="121">
        <f>C33/C32</f>
        <v>-0.08764940239043825</v>
      </c>
      <c r="D34" s="121">
        <f>D33/D32</f>
        <v>-0.17563025210084032</v>
      </c>
      <c r="E34" s="121">
        <f>E33/E32</f>
        <v>-0.21607431340872374</v>
      </c>
      <c r="F34" s="121"/>
      <c r="G34" s="121">
        <f>G33/G32</f>
        <v>-0.16006774385499153</v>
      </c>
    </row>
    <row r="35" spans="1:7" ht="13.5">
      <c r="A35" s="326" t="s">
        <v>270</v>
      </c>
      <c r="B35" s="115">
        <v>2015</v>
      </c>
      <c r="C35" s="55">
        <f aca="true" t="shared" si="8" ref="C35:E36">SUM(C74+C113+C152+C191+C230+C269+C308+C347+C386+C425+C464+C503+C542)</f>
        <v>1042</v>
      </c>
      <c r="D35" s="55">
        <f t="shared" si="8"/>
        <v>1028</v>
      </c>
      <c r="E35" s="55">
        <f t="shared" si="8"/>
        <v>1029</v>
      </c>
      <c r="F35" s="55"/>
      <c r="G35" s="55">
        <f>SUM(C35:F35)</f>
        <v>3099</v>
      </c>
    </row>
    <row r="36" spans="1:7" ht="30.75" customHeight="1">
      <c r="A36" s="327"/>
      <c r="B36" s="117">
        <v>2014</v>
      </c>
      <c r="C36" s="54">
        <f t="shared" si="8"/>
        <v>1172</v>
      </c>
      <c r="D36" s="54">
        <f t="shared" si="8"/>
        <v>1066</v>
      </c>
      <c r="E36" s="54">
        <f t="shared" si="8"/>
        <v>1140</v>
      </c>
      <c r="F36" s="54"/>
      <c r="G36" s="54">
        <f>SUM(C36:F36)</f>
        <v>3378</v>
      </c>
    </row>
    <row r="37" spans="1:7" ht="13.5">
      <c r="A37" s="327"/>
      <c r="B37" s="122" t="s">
        <v>263</v>
      </c>
      <c r="C37" s="54">
        <f>SUM(C35-C36)</f>
        <v>-130</v>
      </c>
      <c r="D37" s="54">
        <f>SUM(D35-D36)</f>
        <v>-38</v>
      </c>
      <c r="E37" s="54">
        <f>SUM(E35-E36)</f>
        <v>-111</v>
      </c>
      <c r="F37" s="54"/>
      <c r="G37" s="119">
        <f>SUM(G35-G36)</f>
        <v>-279</v>
      </c>
    </row>
    <row r="38" spans="1:7" ht="14.25" customHeight="1" thickBot="1">
      <c r="A38" s="328"/>
      <c r="B38" s="120" t="s">
        <v>5</v>
      </c>
      <c r="C38" s="121">
        <f>C37/C36</f>
        <v>-0.11092150170648464</v>
      </c>
      <c r="D38" s="121">
        <f>D37/D36</f>
        <v>-0.03564727954971857</v>
      </c>
      <c r="E38" s="121">
        <f>E37/E36</f>
        <v>-0.09736842105263158</v>
      </c>
      <c r="F38" s="121"/>
      <c r="G38" s="121">
        <f>G37/G36</f>
        <v>-0.08259325044404973</v>
      </c>
    </row>
    <row r="39" ht="13.5" thickBot="1">
      <c r="G39" s="101"/>
    </row>
    <row r="40" spans="1:7" ht="15.75" thickBot="1">
      <c r="A40" s="111"/>
      <c r="C40" s="331" t="s">
        <v>255</v>
      </c>
      <c r="D40" s="332"/>
      <c r="E40" s="332"/>
      <c r="F40" s="333"/>
      <c r="G40" s="112" t="s">
        <v>40</v>
      </c>
    </row>
    <row r="41" spans="1:7" ht="15.75" thickBot="1">
      <c r="A41" s="111" t="s">
        <v>31</v>
      </c>
      <c r="B41" s="113" t="s">
        <v>257</v>
      </c>
      <c r="C41" s="114" t="s">
        <v>258</v>
      </c>
      <c r="D41" s="114" t="s">
        <v>259</v>
      </c>
      <c r="E41" s="114" t="s">
        <v>260</v>
      </c>
      <c r="F41" s="114" t="s">
        <v>261</v>
      </c>
      <c r="G41" s="123"/>
    </row>
    <row r="42" spans="1:7" ht="14.25" customHeight="1">
      <c r="A42" s="326" t="s">
        <v>262</v>
      </c>
      <c r="B42" s="115">
        <v>2015</v>
      </c>
      <c r="C42" s="55">
        <f aca="true" t="shared" si="9" ref="C42:E43">SUM(C46+C50+C54+C58+C62+C66+C70+C74)</f>
        <v>2201</v>
      </c>
      <c r="D42" s="55">
        <f t="shared" si="9"/>
        <v>2017</v>
      </c>
      <c r="E42" s="55">
        <f t="shared" si="9"/>
        <v>2000</v>
      </c>
      <c r="F42" s="55"/>
      <c r="G42" s="116">
        <f>SUM(C42:F42)</f>
        <v>6218</v>
      </c>
    </row>
    <row r="43" spans="1:7" ht="13.5">
      <c r="A43" s="327"/>
      <c r="B43" s="117">
        <v>2014</v>
      </c>
      <c r="C43" s="105">
        <f t="shared" si="9"/>
        <v>2417</v>
      </c>
      <c r="D43" s="105">
        <f t="shared" si="9"/>
        <v>2290</v>
      </c>
      <c r="E43" s="105">
        <f t="shared" si="9"/>
        <v>2586</v>
      </c>
      <c r="F43" s="105"/>
      <c r="G43" s="54">
        <f>SUM(C43:F43)</f>
        <v>7293</v>
      </c>
    </row>
    <row r="44" spans="1:7" ht="13.5">
      <c r="A44" s="327"/>
      <c r="B44" s="118" t="s">
        <v>263</v>
      </c>
      <c r="C44" s="119">
        <f>SUM(C42-C43)</f>
        <v>-216</v>
      </c>
      <c r="D44" s="105">
        <f>SUM(D48+D52+D56+D60+D64+D68+D72+D76)</f>
        <v>-273</v>
      </c>
      <c r="E44" s="119">
        <f>SUM(E42-E43)</f>
        <v>-586</v>
      </c>
      <c r="F44" s="119"/>
      <c r="G44" s="119">
        <f>SUM(G42-G43)</f>
        <v>-1075</v>
      </c>
    </row>
    <row r="45" spans="1:7" ht="14.25" thickBot="1">
      <c r="A45" s="328"/>
      <c r="B45" s="120" t="s">
        <v>5</v>
      </c>
      <c r="C45" s="121">
        <f>C44/C43</f>
        <v>-0.08936698386429458</v>
      </c>
      <c r="D45" s="121">
        <f>D44/D43</f>
        <v>-0.11921397379912664</v>
      </c>
      <c r="E45" s="121">
        <f>E44/E43</f>
        <v>-0.2266047950502707</v>
      </c>
      <c r="F45" s="121"/>
      <c r="G45" s="121">
        <f>G44/G43</f>
        <v>-0.1474016179898533</v>
      </c>
    </row>
    <row r="46" spans="1:7" ht="14.25" customHeight="1">
      <c r="A46" s="326" t="s">
        <v>264</v>
      </c>
      <c r="B46" s="115">
        <v>2015</v>
      </c>
      <c r="C46" s="116">
        <v>21</v>
      </c>
      <c r="D46" s="116">
        <v>19</v>
      </c>
      <c r="E46" s="116">
        <v>24</v>
      </c>
      <c r="F46" s="116"/>
      <c r="G46" s="116">
        <f>SUM(C46:F46)</f>
        <v>64</v>
      </c>
    </row>
    <row r="47" spans="1:7" ht="13.5">
      <c r="A47" s="327"/>
      <c r="B47" s="312">
        <v>2014</v>
      </c>
      <c r="C47" s="54">
        <v>26</v>
      </c>
      <c r="D47" s="54">
        <v>33</v>
      </c>
      <c r="E47" s="54">
        <v>25</v>
      </c>
      <c r="F47" s="54"/>
      <c r="G47" s="54">
        <f>SUM(C47:F47)</f>
        <v>84</v>
      </c>
    </row>
    <row r="48" spans="1:7" ht="13.5">
      <c r="A48" s="327"/>
      <c r="B48" s="118" t="s">
        <v>263</v>
      </c>
      <c r="C48" s="119">
        <f>SUM(C46-C47)</f>
        <v>-5</v>
      </c>
      <c r="D48" s="119">
        <f>SUM(D46-D47)</f>
        <v>-14</v>
      </c>
      <c r="E48" s="119">
        <f>SUM(E46-E47)</f>
        <v>-1</v>
      </c>
      <c r="F48" s="119"/>
      <c r="G48" s="119">
        <f>SUM(G46-G47)</f>
        <v>-20</v>
      </c>
    </row>
    <row r="49" spans="1:7" ht="14.25" thickBot="1">
      <c r="A49" s="328"/>
      <c r="B49" s="120" t="s">
        <v>5</v>
      </c>
      <c r="C49" s="121">
        <f>C48/C47</f>
        <v>-0.19230769230769232</v>
      </c>
      <c r="D49" s="121">
        <f>D48/D47</f>
        <v>-0.42424242424242425</v>
      </c>
      <c r="E49" s="121">
        <f>E48/E47</f>
        <v>-0.04</v>
      </c>
      <c r="F49" s="121"/>
      <c r="G49" s="121">
        <f>G48/G47</f>
        <v>-0.23809523809523808</v>
      </c>
    </row>
    <row r="50" spans="1:7" ht="14.25" customHeight="1">
      <c r="A50" s="326" t="s">
        <v>265</v>
      </c>
      <c r="B50" s="115">
        <v>2015</v>
      </c>
      <c r="C50" s="116">
        <v>3</v>
      </c>
      <c r="D50" s="116">
        <v>6</v>
      </c>
      <c r="E50" s="116">
        <v>13</v>
      </c>
      <c r="F50" s="116"/>
      <c r="G50" s="116">
        <f>SUM(C50:F50)</f>
        <v>22</v>
      </c>
    </row>
    <row r="51" spans="1:7" ht="13.5">
      <c r="A51" s="327"/>
      <c r="B51" s="117">
        <v>2014</v>
      </c>
      <c r="C51" s="54">
        <v>0</v>
      </c>
      <c r="D51" s="54">
        <v>1</v>
      </c>
      <c r="E51" s="54">
        <v>0</v>
      </c>
      <c r="F51" s="54"/>
      <c r="G51" s="54">
        <f>SUM(C51:F51)</f>
        <v>1</v>
      </c>
    </row>
    <row r="52" spans="1:7" ht="13.5">
      <c r="A52" s="327"/>
      <c r="B52" s="118" t="s">
        <v>263</v>
      </c>
      <c r="C52" s="119">
        <f>SUM(C50-C51)</f>
        <v>3</v>
      </c>
      <c r="D52" s="119">
        <f>SUM(D50-D51)</f>
        <v>5</v>
      </c>
      <c r="E52" s="119">
        <f>SUM(E50-E51)</f>
        <v>13</v>
      </c>
      <c r="F52" s="119"/>
      <c r="G52" s="119">
        <f>SUM(G50-G51)</f>
        <v>21</v>
      </c>
    </row>
    <row r="53" spans="1:7" ht="14.25" thickBot="1">
      <c r="A53" s="328"/>
      <c r="B53" s="120" t="s">
        <v>5</v>
      </c>
      <c r="C53" s="121">
        <v>0</v>
      </c>
      <c r="D53" s="121">
        <f>D52/D51</f>
        <v>5</v>
      </c>
      <c r="E53" s="121">
        <v>0</v>
      </c>
      <c r="F53" s="121"/>
      <c r="G53" s="121">
        <f>G52/G51</f>
        <v>21</v>
      </c>
    </row>
    <row r="54" spans="1:7" ht="14.25" customHeight="1">
      <c r="A54" s="334" t="s">
        <v>352</v>
      </c>
      <c r="B54" s="115">
        <v>2015</v>
      </c>
      <c r="C54" s="55">
        <v>0</v>
      </c>
      <c r="D54" s="55">
        <v>0</v>
      </c>
      <c r="E54" s="55">
        <v>0</v>
      </c>
      <c r="F54" s="55"/>
      <c r="G54" s="55">
        <f>SUM(C54:F54)</f>
        <v>0</v>
      </c>
    </row>
    <row r="55" spans="1:7" ht="13.5">
      <c r="A55" s="335"/>
      <c r="B55" s="117">
        <v>2014</v>
      </c>
      <c r="C55" s="54">
        <v>0</v>
      </c>
      <c r="D55" s="54">
        <v>0</v>
      </c>
      <c r="E55" s="54">
        <v>0</v>
      </c>
      <c r="F55" s="54"/>
      <c r="G55" s="54">
        <f>SUM(C55:F55)</f>
        <v>0</v>
      </c>
    </row>
    <row r="56" spans="1:7" ht="13.5">
      <c r="A56" s="335"/>
      <c r="B56" s="122" t="s">
        <v>263</v>
      </c>
      <c r="C56" s="119">
        <f>SUM(C54-C55)</f>
        <v>0</v>
      </c>
      <c r="D56" s="119">
        <f>SUM(D54-D55)</f>
        <v>0</v>
      </c>
      <c r="E56" s="119">
        <f>SUM(E54-E55)</f>
        <v>0</v>
      </c>
      <c r="F56" s="119"/>
      <c r="G56" s="119">
        <f>SUM(G54-G55)</f>
        <v>0</v>
      </c>
    </row>
    <row r="57" spans="1:7" ht="14.25" thickBot="1">
      <c r="A57" s="336"/>
      <c r="B57" s="120" t="s">
        <v>5</v>
      </c>
      <c r="C57" s="121">
        <v>0</v>
      </c>
      <c r="D57" s="121">
        <v>0</v>
      </c>
      <c r="E57" s="121">
        <v>0</v>
      </c>
      <c r="F57" s="121"/>
      <c r="G57" s="121">
        <v>0</v>
      </c>
    </row>
    <row r="58" spans="1:7" ht="14.25" customHeight="1">
      <c r="A58" s="326" t="s">
        <v>266</v>
      </c>
      <c r="B58" s="313">
        <v>2015</v>
      </c>
      <c r="C58" s="55">
        <v>255</v>
      </c>
      <c r="D58" s="55">
        <v>279</v>
      </c>
      <c r="E58" s="55">
        <v>257</v>
      </c>
      <c r="F58" s="55"/>
      <c r="G58" s="55">
        <f>SUM(C58:F58)</f>
        <v>791</v>
      </c>
    </row>
    <row r="59" spans="1:7" ht="13.5">
      <c r="A59" s="327"/>
      <c r="B59" s="117">
        <v>2014</v>
      </c>
      <c r="C59" s="54">
        <v>366</v>
      </c>
      <c r="D59" s="54">
        <v>345</v>
      </c>
      <c r="E59" s="54">
        <v>456</v>
      </c>
      <c r="F59" s="54"/>
      <c r="G59" s="54">
        <f>SUM(C59:F59)</f>
        <v>1167</v>
      </c>
    </row>
    <row r="60" spans="1:7" ht="13.5">
      <c r="A60" s="327"/>
      <c r="B60" s="122" t="s">
        <v>263</v>
      </c>
      <c r="C60" s="119">
        <f>SUM(C58-C59)</f>
        <v>-111</v>
      </c>
      <c r="D60" s="119">
        <f>SUM(D58-D59)</f>
        <v>-66</v>
      </c>
      <c r="E60" s="119">
        <f>SUM(E58-E59)</f>
        <v>-199</v>
      </c>
      <c r="F60" s="119"/>
      <c r="G60" s="119">
        <f>SUM(G58-G59)</f>
        <v>-376</v>
      </c>
    </row>
    <row r="61" spans="1:7" ht="14.25" thickBot="1">
      <c r="A61" s="328"/>
      <c r="B61" s="120" t="s">
        <v>5</v>
      </c>
      <c r="C61" s="121">
        <f>C60/C59</f>
        <v>-0.30327868852459017</v>
      </c>
      <c r="D61" s="121">
        <f>D60/D59</f>
        <v>-0.19130434782608696</v>
      </c>
      <c r="E61" s="121">
        <f>E60/E59</f>
        <v>-0.43640350877192985</v>
      </c>
      <c r="F61" s="121"/>
      <c r="G61" s="121">
        <f>G60/G59</f>
        <v>-0.3221936589545844</v>
      </c>
    </row>
    <row r="62" spans="1:7" ht="14.25" customHeight="1">
      <c r="A62" s="326" t="s">
        <v>267</v>
      </c>
      <c r="B62" s="115">
        <v>2015</v>
      </c>
      <c r="C62" s="55">
        <v>129</v>
      </c>
      <c r="D62" s="55">
        <v>107</v>
      </c>
      <c r="E62" s="55">
        <v>113</v>
      </c>
      <c r="F62" s="55"/>
      <c r="G62" s="55">
        <f>SUM(C62:F62)</f>
        <v>349</v>
      </c>
    </row>
    <row r="63" spans="1:7" ht="13.5">
      <c r="A63" s="327"/>
      <c r="B63" s="117">
        <v>2014</v>
      </c>
      <c r="C63" s="54">
        <v>99</v>
      </c>
      <c r="D63" s="54">
        <v>98</v>
      </c>
      <c r="E63" s="54">
        <v>89</v>
      </c>
      <c r="F63" s="54"/>
      <c r="G63" s="54">
        <f>SUM(C63:F63)</f>
        <v>286</v>
      </c>
    </row>
    <row r="64" spans="1:7" ht="13.5">
      <c r="A64" s="327"/>
      <c r="B64" s="122" t="s">
        <v>263</v>
      </c>
      <c r="C64" s="119">
        <f>SUM(C62-C63)</f>
        <v>30</v>
      </c>
      <c r="D64" s="119">
        <f>SUM(D62-D63)</f>
        <v>9</v>
      </c>
      <c r="E64" s="119">
        <f>SUM(E62-E63)</f>
        <v>24</v>
      </c>
      <c r="F64" s="119"/>
      <c r="G64" s="119">
        <f>SUM(G62-G63)</f>
        <v>63</v>
      </c>
    </row>
    <row r="65" spans="1:7" ht="14.25" thickBot="1">
      <c r="A65" s="328"/>
      <c r="B65" s="120" t="s">
        <v>5</v>
      </c>
      <c r="C65" s="121">
        <f>C64/C63</f>
        <v>0.30303030303030304</v>
      </c>
      <c r="D65" s="121">
        <f>D64/D63</f>
        <v>0.09183673469387756</v>
      </c>
      <c r="E65" s="121">
        <f>E64/E63</f>
        <v>0.2696629213483146</v>
      </c>
      <c r="F65" s="121"/>
      <c r="G65" s="121">
        <f>G64/G63</f>
        <v>0.2202797202797203</v>
      </c>
    </row>
    <row r="66" spans="1:7" ht="14.25" customHeight="1">
      <c r="A66" s="326" t="s">
        <v>268</v>
      </c>
      <c r="B66" s="115">
        <v>2015</v>
      </c>
      <c r="C66" s="55">
        <v>315</v>
      </c>
      <c r="D66" s="55">
        <v>318</v>
      </c>
      <c r="E66" s="55">
        <v>284</v>
      </c>
      <c r="F66" s="55"/>
      <c r="G66" s="55">
        <f>SUM(C66:F66)</f>
        <v>917</v>
      </c>
    </row>
    <row r="67" spans="1:7" ht="13.5">
      <c r="A67" s="327"/>
      <c r="B67" s="117">
        <v>2014</v>
      </c>
      <c r="C67" s="54">
        <v>304</v>
      </c>
      <c r="D67" s="54">
        <v>322</v>
      </c>
      <c r="E67" s="54">
        <v>337</v>
      </c>
      <c r="F67" s="54"/>
      <c r="G67" s="54">
        <f>SUM(C67:F67)</f>
        <v>963</v>
      </c>
    </row>
    <row r="68" spans="1:7" ht="13.5">
      <c r="A68" s="327"/>
      <c r="B68" s="122" t="s">
        <v>263</v>
      </c>
      <c r="C68" s="119">
        <f>SUM(C66-C67)</f>
        <v>11</v>
      </c>
      <c r="D68" s="119">
        <f>SUM(D66-D67)</f>
        <v>-4</v>
      </c>
      <c r="E68" s="119">
        <f>SUM(E66-E67)</f>
        <v>-53</v>
      </c>
      <c r="F68" s="119"/>
      <c r="G68" s="119">
        <f>SUM(G66-G67)</f>
        <v>-46</v>
      </c>
    </row>
    <row r="69" spans="1:7" ht="14.25" thickBot="1">
      <c r="A69" s="328"/>
      <c r="B69" s="120" t="s">
        <v>5</v>
      </c>
      <c r="C69" s="121">
        <f>C68/C67</f>
        <v>0.03618421052631579</v>
      </c>
      <c r="D69" s="121">
        <f>D68/D67</f>
        <v>-0.012422360248447204</v>
      </c>
      <c r="E69" s="121">
        <f>E68/E67</f>
        <v>-0.1572700296735905</v>
      </c>
      <c r="F69" s="121"/>
      <c r="G69" s="121">
        <f>G68/G67</f>
        <v>-0.04776739356178609</v>
      </c>
    </row>
    <row r="70" spans="1:7" ht="13.5">
      <c r="A70" s="326" t="s">
        <v>269</v>
      </c>
      <c r="B70" s="115">
        <v>2015</v>
      </c>
      <c r="C70" s="55">
        <v>1207</v>
      </c>
      <c r="D70" s="55">
        <v>1044</v>
      </c>
      <c r="E70" s="55">
        <v>1064</v>
      </c>
      <c r="F70" s="55"/>
      <c r="G70" s="55">
        <f>SUM(C70:F70)</f>
        <v>3315</v>
      </c>
    </row>
    <row r="71" spans="1:7" ht="15.75" customHeight="1">
      <c r="A71" s="327"/>
      <c r="B71" s="117">
        <v>2014</v>
      </c>
      <c r="C71" s="54">
        <v>1347</v>
      </c>
      <c r="D71" s="54">
        <v>1245</v>
      </c>
      <c r="E71" s="54">
        <v>1359</v>
      </c>
      <c r="F71" s="54"/>
      <c r="G71" s="54">
        <f>SUM(C71:F71)</f>
        <v>3951</v>
      </c>
    </row>
    <row r="72" spans="1:7" ht="13.5">
      <c r="A72" s="327"/>
      <c r="B72" s="122" t="s">
        <v>263</v>
      </c>
      <c r="C72" s="119">
        <f>SUM(C70-C71)</f>
        <v>-140</v>
      </c>
      <c r="D72" s="119">
        <f>SUM(D70-D71)</f>
        <v>-201</v>
      </c>
      <c r="E72" s="119">
        <f>SUM(E70-E71)</f>
        <v>-295</v>
      </c>
      <c r="F72" s="119"/>
      <c r="G72" s="119">
        <f>SUM(G70-G71)</f>
        <v>-636</v>
      </c>
    </row>
    <row r="73" spans="1:7" ht="14.25" customHeight="1" thickBot="1">
      <c r="A73" s="328"/>
      <c r="B73" s="120" t="s">
        <v>5</v>
      </c>
      <c r="C73" s="121">
        <f>C72/C71</f>
        <v>-0.10393466963622866</v>
      </c>
      <c r="D73" s="121">
        <f>D72/D71</f>
        <v>-0.1614457831325301</v>
      </c>
      <c r="E73" s="121">
        <f>E72/E71</f>
        <v>-0.21707137601177337</v>
      </c>
      <c r="F73" s="121"/>
      <c r="G73" s="121">
        <f>G72/G71</f>
        <v>-0.1609719058466211</v>
      </c>
    </row>
    <row r="74" spans="1:7" ht="13.5">
      <c r="A74" s="326" t="s">
        <v>270</v>
      </c>
      <c r="B74" s="115">
        <v>2015</v>
      </c>
      <c r="C74" s="55">
        <v>271</v>
      </c>
      <c r="D74" s="55">
        <v>244</v>
      </c>
      <c r="E74" s="55">
        <v>245</v>
      </c>
      <c r="F74" s="55"/>
      <c r="G74" s="55">
        <f>SUM(C74:F74)</f>
        <v>760</v>
      </c>
    </row>
    <row r="75" spans="1:7" ht="13.5">
      <c r="A75" s="327"/>
      <c r="B75" s="117">
        <v>2014</v>
      </c>
      <c r="C75" s="54">
        <v>275</v>
      </c>
      <c r="D75" s="54">
        <v>246</v>
      </c>
      <c r="E75" s="54">
        <v>320</v>
      </c>
      <c r="F75" s="54"/>
      <c r="G75" s="54">
        <f>SUM(C75:F75)</f>
        <v>841</v>
      </c>
    </row>
    <row r="76" spans="1:7" ht="13.5">
      <c r="A76" s="327"/>
      <c r="B76" s="122" t="s">
        <v>263</v>
      </c>
      <c r="C76" s="119">
        <f>SUM(C74-C75)</f>
        <v>-4</v>
      </c>
      <c r="D76" s="119">
        <f>SUM(D74-D75)</f>
        <v>-2</v>
      </c>
      <c r="E76" s="119">
        <f>SUM(E74-E75)</f>
        <v>-75</v>
      </c>
      <c r="F76" s="119"/>
      <c r="G76" s="119">
        <f>SUM(G74-G75)</f>
        <v>-81</v>
      </c>
    </row>
    <row r="77" spans="1:7" ht="14.25" customHeight="1" thickBot="1">
      <c r="A77" s="328"/>
      <c r="B77" s="120" t="s">
        <v>5</v>
      </c>
      <c r="C77" s="121">
        <f>C76/C75</f>
        <v>-0.014545454545454545</v>
      </c>
      <c r="D77" s="121">
        <f>D76/D75</f>
        <v>-0.008130081300813009</v>
      </c>
      <c r="E77" s="121">
        <f>E76/E75</f>
        <v>-0.234375</v>
      </c>
      <c r="F77" s="121"/>
      <c r="G77" s="121">
        <f>G76/G75</f>
        <v>-0.09631391200951249</v>
      </c>
    </row>
    <row r="78" ht="13.5" thickBot="1">
      <c r="G78" s="101"/>
    </row>
    <row r="79" spans="1:7" ht="15.75" thickBot="1">
      <c r="A79" s="111"/>
      <c r="C79" s="331" t="s">
        <v>255</v>
      </c>
      <c r="D79" s="332"/>
      <c r="E79" s="332"/>
      <c r="F79" s="333"/>
      <c r="G79" s="326" t="s">
        <v>40</v>
      </c>
    </row>
    <row r="80" spans="1:7" ht="15.75" thickBot="1">
      <c r="A80" s="111" t="s">
        <v>41</v>
      </c>
      <c r="B80" s="113" t="s">
        <v>257</v>
      </c>
      <c r="C80" s="114" t="s">
        <v>258</v>
      </c>
      <c r="D80" s="114" t="s">
        <v>259</v>
      </c>
      <c r="E80" s="114" t="s">
        <v>260</v>
      </c>
      <c r="F80" s="114" t="s">
        <v>261</v>
      </c>
      <c r="G80" s="328"/>
    </row>
    <row r="81" spans="1:7" ht="14.25" customHeight="1">
      <c r="A81" s="326" t="s">
        <v>262</v>
      </c>
      <c r="B81" s="115">
        <v>2015</v>
      </c>
      <c r="C81" s="55">
        <f>SUM(C85+C89+C93+C97+C101+C105+C109+C113)</f>
        <v>914</v>
      </c>
      <c r="D81" s="55">
        <f>SUM(D85+D89+D93+D97+D101+D105+D109+D113)</f>
        <v>1045</v>
      </c>
      <c r="E81" s="55">
        <f>SUM(E85+E89+E93+E97+E101+E105+E109+E113)</f>
        <v>923</v>
      </c>
      <c r="F81" s="55"/>
      <c r="G81" s="116">
        <f>SUM(C81:F81)</f>
        <v>2882</v>
      </c>
    </row>
    <row r="82" spans="1:7" ht="13.5">
      <c r="A82" s="327"/>
      <c r="B82" s="117">
        <v>2014</v>
      </c>
      <c r="C82" s="105">
        <f>SUM(C86+C94+C98+C102+C106+C110+C114)</f>
        <v>1166</v>
      </c>
      <c r="D82" s="105">
        <f>SUM(D86+D90+D94+D98+D102+D106+D110+D114)</f>
        <v>1354</v>
      </c>
      <c r="E82" s="105">
        <f>SUM(E86+E90+E94+E98+E102+E106+E110+E114)</f>
        <v>1259</v>
      </c>
      <c r="F82" s="105"/>
      <c r="G82" s="54">
        <f>SUM(C82:F82)</f>
        <v>3779</v>
      </c>
    </row>
    <row r="83" spans="1:7" ht="13.5">
      <c r="A83" s="327"/>
      <c r="B83" s="118" t="s">
        <v>263</v>
      </c>
      <c r="C83" s="119">
        <f>SUM(C81-C82)</f>
        <v>-252</v>
      </c>
      <c r="D83" s="105">
        <f>SUM(D87+D95+D99+D103+D107+D111+D115)</f>
        <v>-307</v>
      </c>
      <c r="E83" s="119">
        <f>SUM(E81-E82)</f>
        <v>-336</v>
      </c>
      <c r="F83" s="119"/>
      <c r="G83" s="119">
        <f>SUM(G81-G82)</f>
        <v>-897</v>
      </c>
    </row>
    <row r="84" spans="1:7" ht="14.25" thickBot="1">
      <c r="A84" s="328"/>
      <c r="B84" s="120" t="s">
        <v>5</v>
      </c>
      <c r="C84" s="121">
        <f>C83/C82</f>
        <v>-0.21612349914236706</v>
      </c>
      <c r="D84" s="121">
        <f>D83/D82</f>
        <v>-0.22673559822747416</v>
      </c>
      <c r="E84" s="121">
        <f>E83/E82</f>
        <v>-0.26687847498014294</v>
      </c>
      <c r="F84" s="121"/>
      <c r="G84" s="121">
        <f>G83/G82</f>
        <v>-0.23736438211166974</v>
      </c>
    </row>
    <row r="85" spans="1:7" ht="14.25" customHeight="1">
      <c r="A85" s="326" t="s">
        <v>264</v>
      </c>
      <c r="B85" s="313">
        <v>2015</v>
      </c>
      <c r="C85" s="116">
        <v>6</v>
      </c>
      <c r="D85" s="116">
        <v>6</v>
      </c>
      <c r="E85" s="116">
        <v>4</v>
      </c>
      <c r="F85" s="116"/>
      <c r="G85" s="116">
        <f>SUM(C85:F85)</f>
        <v>16</v>
      </c>
    </row>
    <row r="86" spans="1:7" ht="13.5">
      <c r="A86" s="327"/>
      <c r="B86" s="117">
        <v>2014</v>
      </c>
      <c r="C86" s="54">
        <v>5</v>
      </c>
      <c r="D86" s="54">
        <v>6</v>
      </c>
      <c r="E86" s="54">
        <v>11</v>
      </c>
      <c r="F86" s="54"/>
      <c r="G86" s="54">
        <f>SUM(C86:F86)</f>
        <v>22</v>
      </c>
    </row>
    <row r="87" spans="1:7" ht="13.5">
      <c r="A87" s="327"/>
      <c r="B87" s="118" t="s">
        <v>263</v>
      </c>
      <c r="C87" s="119">
        <f>SUM(C85-C86)</f>
        <v>1</v>
      </c>
      <c r="D87" s="119">
        <f>SUM(D85-D86)</f>
        <v>0</v>
      </c>
      <c r="E87" s="119">
        <f>SUM(E85-E86)</f>
        <v>-7</v>
      </c>
      <c r="F87" s="119"/>
      <c r="G87" s="119">
        <f>SUM(G85-G86)</f>
        <v>-6</v>
      </c>
    </row>
    <row r="88" spans="1:7" ht="14.25" thickBot="1">
      <c r="A88" s="328"/>
      <c r="B88" s="120" t="s">
        <v>5</v>
      </c>
      <c r="C88" s="121">
        <f>C87/C86</f>
        <v>0.2</v>
      </c>
      <c r="D88" s="121">
        <f>D87/D86</f>
        <v>0</v>
      </c>
      <c r="E88" s="121">
        <f>E87/E86</f>
        <v>-0.6363636363636364</v>
      </c>
      <c r="F88" s="121"/>
      <c r="G88" s="121">
        <f>G87/G86</f>
        <v>-0.2727272727272727</v>
      </c>
    </row>
    <row r="89" spans="1:7" ht="14.25" customHeight="1">
      <c r="A89" s="326" t="s">
        <v>265</v>
      </c>
      <c r="B89" s="115">
        <v>2015</v>
      </c>
      <c r="C89" s="116">
        <v>3</v>
      </c>
      <c r="D89" s="116">
        <v>2</v>
      </c>
      <c r="E89" s="116">
        <v>1</v>
      </c>
      <c r="F89" s="116"/>
      <c r="G89" s="116">
        <f>SUM(C89:F89)</f>
        <v>6</v>
      </c>
    </row>
    <row r="90" spans="1:7" ht="13.5">
      <c r="A90" s="327"/>
      <c r="B90" s="117">
        <v>2014</v>
      </c>
      <c r="C90" s="54">
        <v>0</v>
      </c>
      <c r="D90" s="54">
        <v>4</v>
      </c>
      <c r="E90" s="54">
        <v>1</v>
      </c>
      <c r="F90" s="54"/>
      <c r="G90" s="54">
        <f>SUM(C90:F90)</f>
        <v>5</v>
      </c>
    </row>
    <row r="91" spans="1:7" ht="13.5">
      <c r="A91" s="327"/>
      <c r="B91" s="122" t="s">
        <v>263</v>
      </c>
      <c r="C91" s="119">
        <f>SUM(C89-C90)</f>
        <v>3</v>
      </c>
      <c r="D91" s="119">
        <f>SUM(D89-D90)</f>
        <v>-2</v>
      </c>
      <c r="E91" s="119">
        <f>SUM(E89-E90)</f>
        <v>0</v>
      </c>
      <c r="F91" s="119"/>
      <c r="G91" s="119">
        <f>SUM(G89-G90)</f>
        <v>1</v>
      </c>
    </row>
    <row r="92" spans="1:7" ht="14.25" thickBot="1">
      <c r="A92" s="328"/>
      <c r="B92" s="120" t="s">
        <v>5</v>
      </c>
      <c r="C92" s="121">
        <v>0</v>
      </c>
      <c r="D92" s="121">
        <f>D91/D90</f>
        <v>-0.5</v>
      </c>
      <c r="E92" s="121">
        <f>E91/E90</f>
        <v>0</v>
      </c>
      <c r="F92" s="121"/>
      <c r="G92" s="121">
        <f>G91/G90</f>
        <v>0.2</v>
      </c>
    </row>
    <row r="93" spans="1:7" ht="14.25" customHeight="1">
      <c r="A93" s="334" t="s">
        <v>352</v>
      </c>
      <c r="B93" s="313">
        <v>2015</v>
      </c>
      <c r="C93" s="55">
        <v>0</v>
      </c>
      <c r="D93" s="55">
        <v>0</v>
      </c>
      <c r="E93" s="55">
        <v>0</v>
      </c>
      <c r="F93" s="55"/>
      <c r="G93" s="55">
        <f>SUM(C93:F93)</f>
        <v>0</v>
      </c>
    </row>
    <row r="94" spans="1:7" ht="13.5">
      <c r="A94" s="335"/>
      <c r="B94" s="117">
        <v>2014</v>
      </c>
      <c r="C94" s="54">
        <v>0</v>
      </c>
      <c r="D94" s="54">
        <v>0</v>
      </c>
      <c r="E94" s="54">
        <v>0</v>
      </c>
      <c r="F94" s="54"/>
      <c r="G94" s="54">
        <f>SUM(C94:F94)</f>
        <v>0</v>
      </c>
    </row>
    <row r="95" spans="1:7" ht="13.5">
      <c r="A95" s="335"/>
      <c r="B95" s="122" t="s">
        <v>263</v>
      </c>
      <c r="C95" s="119">
        <f>SUM(C93-C94)</f>
        <v>0</v>
      </c>
      <c r="D95" s="119">
        <f>SUM(D93-D94)</f>
        <v>0</v>
      </c>
      <c r="E95" s="119">
        <f>SUM(E93-E94)</f>
        <v>0</v>
      </c>
      <c r="F95" s="119"/>
      <c r="G95" s="119">
        <f>SUM(G93-G94)</f>
        <v>0</v>
      </c>
    </row>
    <row r="96" spans="1:7" ht="14.25" thickBot="1">
      <c r="A96" s="336"/>
      <c r="B96" s="120" t="s">
        <v>5</v>
      </c>
      <c r="C96" s="121">
        <v>0</v>
      </c>
      <c r="D96" s="121">
        <v>0</v>
      </c>
      <c r="E96" s="121">
        <v>0</v>
      </c>
      <c r="F96" s="121"/>
      <c r="G96" s="121">
        <v>0</v>
      </c>
    </row>
    <row r="97" spans="1:7" ht="14.25" customHeight="1">
      <c r="A97" s="326" t="s">
        <v>266</v>
      </c>
      <c r="B97" s="115">
        <v>2015</v>
      </c>
      <c r="C97" s="55">
        <v>73</v>
      </c>
      <c r="D97" s="55">
        <v>35</v>
      </c>
      <c r="E97" s="55">
        <v>45</v>
      </c>
      <c r="F97" s="55"/>
      <c r="G97" s="55">
        <f>SUM(C97:F97)</f>
        <v>153</v>
      </c>
    </row>
    <row r="98" spans="1:7" ht="13.5">
      <c r="A98" s="327"/>
      <c r="B98" s="312">
        <v>2014</v>
      </c>
      <c r="C98" s="54">
        <v>61</v>
      </c>
      <c r="D98" s="54">
        <v>71</v>
      </c>
      <c r="E98" s="54">
        <v>70</v>
      </c>
      <c r="F98" s="54"/>
      <c r="G98" s="54">
        <f>SUM(C98:F98)</f>
        <v>202</v>
      </c>
    </row>
    <row r="99" spans="1:7" ht="13.5">
      <c r="A99" s="327"/>
      <c r="B99" s="122" t="s">
        <v>263</v>
      </c>
      <c r="C99" s="119">
        <f>SUM(C97-C98)</f>
        <v>12</v>
      </c>
      <c r="D99" s="119">
        <f>SUM(D97-D98)</f>
        <v>-36</v>
      </c>
      <c r="E99" s="119">
        <f>SUM(E97-E98)</f>
        <v>-25</v>
      </c>
      <c r="F99" s="119"/>
      <c r="G99" s="119">
        <f>SUM(G97-G98)</f>
        <v>-49</v>
      </c>
    </row>
    <row r="100" spans="1:7" ht="14.25" thickBot="1">
      <c r="A100" s="328"/>
      <c r="B100" s="120" t="s">
        <v>5</v>
      </c>
      <c r="C100" s="121">
        <f>C99/C98</f>
        <v>0.19672131147540983</v>
      </c>
      <c r="D100" s="121">
        <f>D99/D98</f>
        <v>-0.5070422535211268</v>
      </c>
      <c r="E100" s="121">
        <f>E99/E98</f>
        <v>-0.35714285714285715</v>
      </c>
      <c r="F100" s="121"/>
      <c r="G100" s="121">
        <f>G99/G98</f>
        <v>-0.24257425742574257</v>
      </c>
    </row>
    <row r="101" spans="1:7" ht="14.25" customHeight="1">
      <c r="A101" s="326" t="s">
        <v>267</v>
      </c>
      <c r="B101" s="115">
        <v>2015</v>
      </c>
      <c r="C101" s="55">
        <v>29</v>
      </c>
      <c r="D101" s="55">
        <v>33</v>
      </c>
      <c r="E101" s="55">
        <v>28</v>
      </c>
      <c r="F101" s="55"/>
      <c r="G101" s="55">
        <f>SUM(C101:F101)</f>
        <v>90</v>
      </c>
    </row>
    <row r="102" spans="1:7" ht="13.5">
      <c r="A102" s="327"/>
      <c r="B102" s="117">
        <v>2014</v>
      </c>
      <c r="C102" s="54">
        <v>52</v>
      </c>
      <c r="D102" s="54">
        <v>66</v>
      </c>
      <c r="E102" s="54">
        <v>49</v>
      </c>
      <c r="F102" s="54"/>
      <c r="G102" s="54">
        <f>SUM(C102:F102)</f>
        <v>167</v>
      </c>
    </row>
    <row r="103" spans="1:7" ht="13.5">
      <c r="A103" s="327"/>
      <c r="B103" s="122" t="s">
        <v>263</v>
      </c>
      <c r="C103" s="119">
        <f>SUM(C101-C102)</f>
        <v>-23</v>
      </c>
      <c r="D103" s="119">
        <f>SUM(D101-D102)</f>
        <v>-33</v>
      </c>
      <c r="E103" s="119">
        <f>SUM(E101-E102)</f>
        <v>-21</v>
      </c>
      <c r="F103" s="119"/>
      <c r="G103" s="119">
        <f>SUM(G101-G102)</f>
        <v>-77</v>
      </c>
    </row>
    <row r="104" spans="1:7" ht="14.25" thickBot="1">
      <c r="A104" s="328"/>
      <c r="B104" s="120" t="s">
        <v>5</v>
      </c>
      <c r="C104" s="121">
        <f>C103/C102</f>
        <v>-0.4423076923076923</v>
      </c>
      <c r="D104" s="121">
        <f>D103/D102</f>
        <v>-0.5</v>
      </c>
      <c r="E104" s="121">
        <f>E103/E102</f>
        <v>-0.42857142857142855</v>
      </c>
      <c r="F104" s="121"/>
      <c r="G104" s="121">
        <f>G103/G102</f>
        <v>-0.46107784431137727</v>
      </c>
    </row>
    <row r="105" spans="1:7" ht="13.5">
      <c r="A105" s="326" t="s">
        <v>268</v>
      </c>
      <c r="B105" s="115">
        <v>2015</v>
      </c>
      <c r="C105" s="55">
        <v>235</v>
      </c>
      <c r="D105" s="55">
        <v>315</v>
      </c>
      <c r="E105" s="55">
        <v>242</v>
      </c>
      <c r="F105" s="55"/>
      <c r="G105" s="55">
        <f>SUM(C105:F105)</f>
        <v>792</v>
      </c>
    </row>
    <row r="106" spans="1:7" ht="15.75" customHeight="1">
      <c r="A106" s="327"/>
      <c r="B106" s="117">
        <v>2014</v>
      </c>
      <c r="C106" s="54">
        <v>382</v>
      </c>
      <c r="D106" s="54">
        <v>390</v>
      </c>
      <c r="E106" s="54">
        <v>312</v>
      </c>
      <c r="F106" s="54"/>
      <c r="G106" s="54">
        <f>SUM(C106:F106)</f>
        <v>1084</v>
      </c>
    </row>
    <row r="107" spans="1:7" ht="13.5">
      <c r="A107" s="327"/>
      <c r="B107" s="122" t="s">
        <v>263</v>
      </c>
      <c r="C107" s="119">
        <f>SUM(C105-C106)</f>
        <v>-147</v>
      </c>
      <c r="D107" s="119">
        <f>SUM(D105-D106)</f>
        <v>-75</v>
      </c>
      <c r="E107" s="119">
        <f>SUM(E105-E106)</f>
        <v>-70</v>
      </c>
      <c r="F107" s="119"/>
      <c r="G107" s="119">
        <f>SUM(G105-G106)</f>
        <v>-292</v>
      </c>
    </row>
    <row r="108" spans="1:7" ht="14.25" customHeight="1" thickBot="1">
      <c r="A108" s="328"/>
      <c r="B108" s="120" t="s">
        <v>5</v>
      </c>
      <c r="C108" s="121">
        <f>C107/C106</f>
        <v>-0.38481675392670156</v>
      </c>
      <c r="D108" s="121">
        <f>D107/D106</f>
        <v>-0.19230769230769232</v>
      </c>
      <c r="E108" s="121">
        <f>E107/E106</f>
        <v>-0.22435897435897437</v>
      </c>
      <c r="F108" s="121"/>
      <c r="G108" s="121">
        <f>G107/G106</f>
        <v>-0.2693726937269373</v>
      </c>
    </row>
    <row r="109" spans="1:7" ht="13.5">
      <c r="A109" s="326" t="s">
        <v>269</v>
      </c>
      <c r="B109" s="115">
        <v>2015</v>
      </c>
      <c r="C109" s="55">
        <v>506</v>
      </c>
      <c r="D109" s="55">
        <v>553</v>
      </c>
      <c r="E109" s="55">
        <v>516</v>
      </c>
      <c r="F109" s="55"/>
      <c r="G109" s="55">
        <f>SUM(C109:F109)</f>
        <v>1575</v>
      </c>
    </row>
    <row r="110" spans="1:7" ht="13.5">
      <c r="A110" s="327"/>
      <c r="B110" s="117">
        <v>2014</v>
      </c>
      <c r="C110" s="54">
        <v>594</v>
      </c>
      <c r="D110" s="54">
        <v>735</v>
      </c>
      <c r="E110" s="54">
        <v>719</v>
      </c>
      <c r="F110" s="54"/>
      <c r="G110" s="54">
        <f>SUM(C110:F110)</f>
        <v>2048</v>
      </c>
    </row>
    <row r="111" spans="1:7" ht="13.5">
      <c r="A111" s="327"/>
      <c r="B111" s="122" t="s">
        <v>263</v>
      </c>
      <c r="C111" s="119">
        <f>SUM(C109-C110)</f>
        <v>-88</v>
      </c>
      <c r="D111" s="119">
        <f>SUM(D109-D110)</f>
        <v>-182</v>
      </c>
      <c r="E111" s="119">
        <f>SUM(E109-E110)</f>
        <v>-203</v>
      </c>
      <c r="F111" s="119"/>
      <c r="G111" s="119">
        <f>SUM(G109-G110)</f>
        <v>-473</v>
      </c>
    </row>
    <row r="112" spans="1:7" ht="14.25" customHeight="1" thickBot="1">
      <c r="A112" s="328"/>
      <c r="B112" s="120" t="s">
        <v>5</v>
      </c>
      <c r="C112" s="121">
        <f>C111/C110</f>
        <v>-0.14814814814814814</v>
      </c>
      <c r="D112" s="121">
        <f>D111/D110</f>
        <v>-0.24761904761904763</v>
      </c>
      <c r="E112" s="121">
        <f>E111/E110</f>
        <v>-0.282336578581363</v>
      </c>
      <c r="F112" s="121"/>
      <c r="G112" s="121">
        <f>G111/G110</f>
        <v>-0.23095703125</v>
      </c>
    </row>
    <row r="113" spans="1:7" ht="13.5">
      <c r="A113" s="326" t="s">
        <v>270</v>
      </c>
      <c r="B113" s="115">
        <v>2015</v>
      </c>
      <c r="C113" s="55">
        <v>62</v>
      </c>
      <c r="D113" s="55">
        <v>101</v>
      </c>
      <c r="E113" s="55">
        <v>87</v>
      </c>
      <c r="F113" s="55"/>
      <c r="G113" s="55">
        <f>SUM(C113:F113)</f>
        <v>250</v>
      </c>
    </row>
    <row r="114" spans="1:7" ht="13.5">
      <c r="A114" s="327"/>
      <c r="B114" s="312">
        <v>2014</v>
      </c>
      <c r="C114" s="54">
        <v>72</v>
      </c>
      <c r="D114" s="54">
        <v>82</v>
      </c>
      <c r="E114" s="54">
        <v>97</v>
      </c>
      <c r="F114" s="54"/>
      <c r="G114" s="54">
        <f>SUM(C114:F114)</f>
        <v>251</v>
      </c>
    </row>
    <row r="115" spans="1:7" ht="13.5">
      <c r="A115" s="327"/>
      <c r="B115" s="122" t="s">
        <v>263</v>
      </c>
      <c r="C115" s="119">
        <f>SUM(C113-C114)</f>
        <v>-10</v>
      </c>
      <c r="D115" s="119">
        <f>SUM(D113-D114)</f>
        <v>19</v>
      </c>
      <c r="E115" s="119">
        <f>SUM(E113-E114)</f>
        <v>-10</v>
      </c>
      <c r="F115" s="119"/>
      <c r="G115" s="119">
        <f>SUM(G113-G114)</f>
        <v>-1</v>
      </c>
    </row>
    <row r="116" spans="1:7" ht="14.25" customHeight="1" thickBot="1">
      <c r="A116" s="328"/>
      <c r="B116" s="120" t="s">
        <v>5</v>
      </c>
      <c r="C116" s="121">
        <f>C115/C114</f>
        <v>-0.1388888888888889</v>
      </c>
      <c r="D116" s="121">
        <f>D115/D114</f>
        <v>0.23170731707317074</v>
      </c>
      <c r="E116" s="121">
        <f>E115/E114</f>
        <v>-0.10309278350515463</v>
      </c>
      <c r="F116" s="121"/>
      <c r="G116" s="121">
        <f>G115/G114</f>
        <v>-0.00398406374501992</v>
      </c>
    </row>
    <row r="117" ht="13.5" thickBot="1">
      <c r="G117" s="101"/>
    </row>
    <row r="118" spans="1:7" ht="15.75" thickBot="1">
      <c r="A118" s="111"/>
      <c r="C118" s="331" t="s">
        <v>255</v>
      </c>
      <c r="D118" s="332"/>
      <c r="E118" s="332"/>
      <c r="F118" s="333"/>
      <c r="G118" s="326" t="s">
        <v>40</v>
      </c>
    </row>
    <row r="119" spans="1:7" ht="15.75" thickBot="1">
      <c r="A119" s="111" t="s">
        <v>58</v>
      </c>
      <c r="B119" s="113" t="s">
        <v>257</v>
      </c>
      <c r="C119" s="114" t="s">
        <v>258</v>
      </c>
      <c r="D119" s="114" t="s">
        <v>259</v>
      </c>
      <c r="E119" s="114" t="s">
        <v>260</v>
      </c>
      <c r="F119" s="114" t="s">
        <v>261</v>
      </c>
      <c r="G119" s="328"/>
    </row>
    <row r="120" spans="1:7" ht="14.25" customHeight="1">
      <c r="A120" s="326" t="s">
        <v>262</v>
      </c>
      <c r="B120" s="115">
        <v>2015</v>
      </c>
      <c r="C120" s="55">
        <f>SUM(C124+C132+C128+C136+C140+C144+C148+C152)</f>
        <v>1080</v>
      </c>
      <c r="D120" s="105">
        <f>SUM(D124+D128+D132+D136+D140+D144+D148+D152)</f>
        <v>894</v>
      </c>
      <c r="E120" s="55">
        <f>SUM(E124+E128+E136+E140+E144+E148+E152)</f>
        <v>784</v>
      </c>
      <c r="F120" s="55"/>
      <c r="G120" s="116">
        <f>SUM(C120:F120)</f>
        <v>2758</v>
      </c>
    </row>
    <row r="121" spans="1:7" ht="13.5">
      <c r="A121" s="327"/>
      <c r="B121" s="312">
        <v>2014</v>
      </c>
      <c r="C121" s="105">
        <f>SUM(C125+C129+C133+C137+C141+C145+C149+C153)</f>
        <v>1014</v>
      </c>
      <c r="D121" s="105">
        <f>SUM(D125+D129+D133+D137+D141+D145+D149+D153)</f>
        <v>1028</v>
      </c>
      <c r="E121" s="105">
        <f>SUM(E125+E129+E133+E137+E141+E145+E149+E153)</f>
        <v>990</v>
      </c>
      <c r="F121" s="105"/>
      <c r="G121" s="54">
        <f>SUM(C121:F121)</f>
        <v>3032</v>
      </c>
    </row>
    <row r="122" spans="1:7" ht="13.5">
      <c r="A122" s="327"/>
      <c r="B122" s="122" t="s">
        <v>263</v>
      </c>
      <c r="C122" s="119">
        <f>SUM(C120-C121)</f>
        <v>66</v>
      </c>
      <c r="D122" s="119">
        <f>SUM(D120-D121)</f>
        <v>-134</v>
      </c>
      <c r="E122" s="119">
        <f>SUM(E120-E121)</f>
        <v>-206</v>
      </c>
      <c r="F122" s="119"/>
      <c r="G122" s="119">
        <f>SUM(G120-G121)</f>
        <v>-274</v>
      </c>
    </row>
    <row r="123" spans="1:7" ht="14.25" thickBot="1">
      <c r="A123" s="328"/>
      <c r="B123" s="120" t="s">
        <v>5</v>
      </c>
      <c r="C123" s="121">
        <f>C122/C121</f>
        <v>0.0650887573964497</v>
      </c>
      <c r="D123" s="121">
        <f>D122/D121</f>
        <v>-0.1303501945525292</v>
      </c>
      <c r="E123" s="121">
        <f>E122/E121</f>
        <v>-0.2080808080808081</v>
      </c>
      <c r="F123" s="121"/>
      <c r="G123" s="121">
        <f>G122/G121</f>
        <v>-0.09036939313984169</v>
      </c>
    </row>
    <row r="124" spans="1:7" ht="14.25" customHeight="1">
      <c r="A124" s="326" t="s">
        <v>264</v>
      </c>
      <c r="B124" s="115">
        <v>2015</v>
      </c>
      <c r="C124" s="116">
        <v>13</v>
      </c>
      <c r="D124" s="116">
        <v>14</v>
      </c>
      <c r="E124" s="116">
        <v>18</v>
      </c>
      <c r="F124" s="116"/>
      <c r="G124" s="116">
        <f>SUM(C124:F124)</f>
        <v>45</v>
      </c>
    </row>
    <row r="125" spans="1:7" ht="13.5">
      <c r="A125" s="327"/>
      <c r="B125" s="117">
        <v>2014</v>
      </c>
      <c r="C125" s="54">
        <v>28</v>
      </c>
      <c r="D125" s="54">
        <v>20</v>
      </c>
      <c r="E125" s="54">
        <v>14</v>
      </c>
      <c r="F125" s="54"/>
      <c r="G125" s="54">
        <f>SUM(C125:F125)</f>
        <v>62</v>
      </c>
    </row>
    <row r="126" spans="1:7" ht="13.5">
      <c r="A126" s="327"/>
      <c r="B126" s="122" t="s">
        <v>263</v>
      </c>
      <c r="C126" s="119">
        <f>SUM(C124-C125)</f>
        <v>-15</v>
      </c>
      <c r="D126" s="119">
        <f>SUM(D124-D125)</f>
        <v>-6</v>
      </c>
      <c r="E126" s="119">
        <f>SUM(E124-E125)</f>
        <v>4</v>
      </c>
      <c r="F126" s="119"/>
      <c r="G126" s="119">
        <f>SUM(G124-G125)</f>
        <v>-17</v>
      </c>
    </row>
    <row r="127" spans="1:7" ht="14.25" thickBot="1">
      <c r="A127" s="328"/>
      <c r="B127" s="120" t="s">
        <v>5</v>
      </c>
      <c r="C127" s="121">
        <f>C126/C125</f>
        <v>-0.5357142857142857</v>
      </c>
      <c r="D127" s="121">
        <f>D126/D125</f>
        <v>-0.3</v>
      </c>
      <c r="E127" s="121">
        <f>E126/E125</f>
        <v>0.2857142857142857</v>
      </c>
      <c r="F127" s="121"/>
      <c r="G127" s="121">
        <f>G126/G125</f>
        <v>-0.27419354838709675</v>
      </c>
    </row>
    <row r="128" spans="1:7" ht="14.25" customHeight="1">
      <c r="A128" s="326" t="s">
        <v>265</v>
      </c>
      <c r="B128" s="115">
        <v>2015</v>
      </c>
      <c r="C128" s="55">
        <v>2</v>
      </c>
      <c r="D128" s="55">
        <v>1</v>
      </c>
      <c r="E128" s="55">
        <v>8</v>
      </c>
      <c r="F128" s="55"/>
      <c r="G128" s="55">
        <f>SUM(C128:F128)</f>
        <v>11</v>
      </c>
    </row>
    <row r="129" spans="1:7" ht="13.5">
      <c r="A129" s="327"/>
      <c r="B129" s="312">
        <v>2014</v>
      </c>
      <c r="C129" s="54">
        <v>5</v>
      </c>
      <c r="D129" s="54">
        <v>2</v>
      </c>
      <c r="E129" s="54">
        <v>4</v>
      </c>
      <c r="F129" s="54"/>
      <c r="G129" s="54">
        <f>SUM(C129:F129)</f>
        <v>11</v>
      </c>
    </row>
    <row r="130" spans="1:7" ht="13.5">
      <c r="A130" s="327"/>
      <c r="B130" s="122" t="s">
        <v>263</v>
      </c>
      <c r="C130" s="119">
        <f>SUM(C128-C129)</f>
        <v>-3</v>
      </c>
      <c r="D130" s="119">
        <f>SUM(D128-D129)</f>
        <v>-1</v>
      </c>
      <c r="E130" s="119">
        <f>SUM(E128-E129)</f>
        <v>4</v>
      </c>
      <c r="F130" s="119"/>
      <c r="G130" s="119">
        <f>SUM(G128-G129)</f>
        <v>0</v>
      </c>
    </row>
    <row r="131" spans="1:7" ht="14.25" thickBot="1">
      <c r="A131" s="328"/>
      <c r="B131" s="120" t="s">
        <v>5</v>
      </c>
      <c r="C131" s="121">
        <f>C130/C129</f>
        <v>-0.6</v>
      </c>
      <c r="D131" s="121">
        <f>D130/D129</f>
        <v>-0.5</v>
      </c>
      <c r="E131" s="121">
        <f>E130/E129</f>
        <v>1</v>
      </c>
      <c r="F131" s="121"/>
      <c r="G131" s="121">
        <f>G130/G129</f>
        <v>0</v>
      </c>
    </row>
    <row r="132" spans="1:7" ht="14.25" customHeight="1">
      <c r="A132" s="334" t="s">
        <v>352</v>
      </c>
      <c r="B132" s="115">
        <v>2015</v>
      </c>
      <c r="C132" s="55">
        <v>0</v>
      </c>
      <c r="D132" s="55">
        <v>0</v>
      </c>
      <c r="E132" s="55">
        <v>0</v>
      </c>
      <c r="F132" s="55"/>
      <c r="G132" s="55">
        <f>SUM(C132:F132)</f>
        <v>0</v>
      </c>
    </row>
    <row r="133" spans="1:7" ht="13.5">
      <c r="A133" s="335"/>
      <c r="B133" s="117">
        <v>2014</v>
      </c>
      <c r="C133" s="54">
        <v>0</v>
      </c>
      <c r="D133" s="54">
        <v>0</v>
      </c>
      <c r="E133" s="54">
        <v>0</v>
      </c>
      <c r="F133" s="54"/>
      <c r="G133" s="54">
        <f>SUM(C133:F133)</f>
        <v>0</v>
      </c>
    </row>
    <row r="134" spans="1:7" ht="13.5">
      <c r="A134" s="335"/>
      <c r="B134" s="122" t="s">
        <v>263</v>
      </c>
      <c r="C134" s="119">
        <v>0</v>
      </c>
      <c r="D134" s="119">
        <f>SUM(D132-D133)</f>
        <v>0</v>
      </c>
      <c r="E134" s="119">
        <f>SUM(E132-E133)</f>
        <v>0</v>
      </c>
      <c r="F134" s="119"/>
      <c r="G134" s="119">
        <f>SUM(G132-G133)</f>
        <v>0</v>
      </c>
    </row>
    <row r="135" spans="1:7" ht="14.25" thickBot="1">
      <c r="A135" s="336"/>
      <c r="B135" s="120" t="s">
        <v>5</v>
      </c>
      <c r="C135" s="121">
        <v>0</v>
      </c>
      <c r="D135" s="121">
        <v>0</v>
      </c>
      <c r="E135" s="121">
        <v>0</v>
      </c>
      <c r="F135" s="121"/>
      <c r="G135" s="121">
        <v>0</v>
      </c>
    </row>
    <row r="136" spans="1:7" ht="14.25" customHeight="1">
      <c r="A136" s="326" t="s">
        <v>266</v>
      </c>
      <c r="B136" s="115">
        <v>2015</v>
      </c>
      <c r="C136" s="55">
        <v>52</v>
      </c>
      <c r="D136" s="55">
        <v>56</v>
      </c>
      <c r="E136" s="55">
        <v>62</v>
      </c>
      <c r="F136" s="55"/>
      <c r="G136" s="55">
        <f>SUM(C136:F136)</f>
        <v>170</v>
      </c>
    </row>
    <row r="137" spans="1:7" ht="13.5">
      <c r="A137" s="327"/>
      <c r="B137" s="117">
        <v>2014</v>
      </c>
      <c r="C137" s="54">
        <v>97</v>
      </c>
      <c r="D137" s="54">
        <v>131</v>
      </c>
      <c r="E137" s="54">
        <v>78</v>
      </c>
      <c r="F137" s="54"/>
      <c r="G137" s="54">
        <f>SUM(C137:F137)</f>
        <v>306</v>
      </c>
    </row>
    <row r="138" spans="1:7" ht="13.5">
      <c r="A138" s="327"/>
      <c r="B138" s="122" t="s">
        <v>263</v>
      </c>
      <c r="C138" s="119">
        <f>SUM(C136-C137)</f>
        <v>-45</v>
      </c>
      <c r="D138" s="119">
        <f>SUM(D136-D137)</f>
        <v>-75</v>
      </c>
      <c r="E138" s="119">
        <f>SUM(E136-E137)</f>
        <v>-16</v>
      </c>
      <c r="F138" s="119"/>
      <c r="G138" s="119">
        <f>SUM(G136-G137)</f>
        <v>-136</v>
      </c>
    </row>
    <row r="139" spans="1:7" ht="14.25" thickBot="1">
      <c r="A139" s="328"/>
      <c r="B139" s="120" t="s">
        <v>5</v>
      </c>
      <c r="C139" s="121">
        <f>C138/C137</f>
        <v>-0.4639175257731959</v>
      </c>
      <c r="D139" s="121">
        <f>D138/D137</f>
        <v>-0.5725190839694656</v>
      </c>
      <c r="E139" s="121">
        <f>E138/E137</f>
        <v>-0.20512820512820512</v>
      </c>
      <c r="F139" s="121"/>
      <c r="G139" s="121">
        <f>G138/G137</f>
        <v>-0.4444444444444444</v>
      </c>
    </row>
    <row r="140" spans="1:7" ht="13.5">
      <c r="A140" s="326" t="s">
        <v>267</v>
      </c>
      <c r="B140" s="115">
        <v>2015</v>
      </c>
      <c r="C140" s="55">
        <v>121</v>
      </c>
      <c r="D140" s="55">
        <v>103</v>
      </c>
      <c r="E140" s="55">
        <v>94</v>
      </c>
      <c r="F140" s="55"/>
      <c r="G140" s="55">
        <f>SUM(C140:F140)</f>
        <v>318</v>
      </c>
    </row>
    <row r="141" spans="1:7" ht="15.75" customHeight="1">
      <c r="A141" s="327"/>
      <c r="B141" s="117">
        <v>2014</v>
      </c>
      <c r="C141" s="54">
        <v>50</v>
      </c>
      <c r="D141" s="54">
        <v>89</v>
      </c>
      <c r="E141" s="54">
        <v>93</v>
      </c>
      <c r="F141" s="54"/>
      <c r="G141" s="54">
        <f>SUM(C141:F141)</f>
        <v>232</v>
      </c>
    </row>
    <row r="142" spans="1:7" ht="13.5">
      <c r="A142" s="327"/>
      <c r="B142" s="122" t="s">
        <v>263</v>
      </c>
      <c r="C142" s="119">
        <f>SUM(C140-C141)</f>
        <v>71</v>
      </c>
      <c r="D142" s="119">
        <f>SUM(D140-D141)</f>
        <v>14</v>
      </c>
      <c r="E142" s="119">
        <f>SUM(E140-E141)</f>
        <v>1</v>
      </c>
      <c r="F142" s="119"/>
      <c r="G142" s="119">
        <f>SUM(G140-G141)</f>
        <v>86</v>
      </c>
    </row>
    <row r="143" spans="1:7" ht="14.25" customHeight="1" thickBot="1">
      <c r="A143" s="328"/>
      <c r="B143" s="120" t="s">
        <v>5</v>
      </c>
      <c r="C143" s="121">
        <f>C142/C141</f>
        <v>1.42</v>
      </c>
      <c r="D143" s="121">
        <f>D142/D141</f>
        <v>0.15730337078651685</v>
      </c>
      <c r="E143" s="121">
        <f>E142/E141</f>
        <v>0.010752688172043012</v>
      </c>
      <c r="F143" s="121"/>
      <c r="G143" s="121">
        <f>G142/G141</f>
        <v>0.3706896551724138</v>
      </c>
    </row>
    <row r="144" spans="1:7" ht="13.5">
      <c r="A144" s="326" t="s">
        <v>268</v>
      </c>
      <c r="B144" s="115">
        <v>2015</v>
      </c>
      <c r="C144" s="55">
        <v>197</v>
      </c>
      <c r="D144" s="55">
        <v>169</v>
      </c>
      <c r="E144" s="55">
        <v>143</v>
      </c>
      <c r="F144" s="55"/>
      <c r="G144" s="55">
        <f>SUM(C144:F144)</f>
        <v>509</v>
      </c>
    </row>
    <row r="145" spans="1:7" ht="13.5">
      <c r="A145" s="327"/>
      <c r="B145" s="117">
        <v>2014</v>
      </c>
      <c r="C145" s="54">
        <v>209</v>
      </c>
      <c r="D145" s="54">
        <v>206</v>
      </c>
      <c r="E145" s="54">
        <v>203</v>
      </c>
      <c r="F145" s="54"/>
      <c r="G145" s="54">
        <f>SUM(C145:F145)</f>
        <v>618</v>
      </c>
    </row>
    <row r="146" spans="1:7" ht="13.5">
      <c r="A146" s="327"/>
      <c r="B146" s="122" t="s">
        <v>263</v>
      </c>
      <c r="C146" s="119">
        <f>SUM(C144-C145)</f>
        <v>-12</v>
      </c>
      <c r="D146" s="119">
        <f>SUM(D144-D145)</f>
        <v>-37</v>
      </c>
      <c r="E146" s="119">
        <f>SUM(E144-E145)</f>
        <v>-60</v>
      </c>
      <c r="F146" s="119"/>
      <c r="G146" s="119">
        <f>SUM(G144-G145)</f>
        <v>-109</v>
      </c>
    </row>
    <row r="147" spans="1:7" ht="14.25" customHeight="1" thickBot="1">
      <c r="A147" s="328"/>
      <c r="B147" s="120" t="s">
        <v>5</v>
      </c>
      <c r="C147" s="121">
        <f>C146/C145</f>
        <v>-0.05741626794258373</v>
      </c>
      <c r="D147" s="121">
        <f>D146/D145</f>
        <v>-0.1796116504854369</v>
      </c>
      <c r="E147" s="121">
        <f>E146/E145</f>
        <v>-0.2955665024630542</v>
      </c>
      <c r="F147" s="121"/>
      <c r="G147" s="121">
        <f>G146/G145</f>
        <v>-0.17637540453074432</v>
      </c>
    </row>
    <row r="148" spans="1:7" ht="13.5">
      <c r="A148" s="326" t="s">
        <v>269</v>
      </c>
      <c r="B148" s="115">
        <v>2015</v>
      </c>
      <c r="C148" s="55">
        <v>661</v>
      </c>
      <c r="D148" s="55">
        <v>520</v>
      </c>
      <c r="E148" s="55">
        <v>434</v>
      </c>
      <c r="F148" s="55"/>
      <c r="G148" s="55">
        <f>SUM(C148:F148)</f>
        <v>1615</v>
      </c>
    </row>
    <row r="149" spans="1:7" ht="13.5">
      <c r="A149" s="327"/>
      <c r="B149" s="312">
        <v>2014</v>
      </c>
      <c r="C149" s="54">
        <v>588</v>
      </c>
      <c r="D149" s="54">
        <v>557</v>
      </c>
      <c r="E149" s="54">
        <v>569</v>
      </c>
      <c r="F149" s="54"/>
      <c r="G149" s="54">
        <f>SUM(C149:F149)</f>
        <v>1714</v>
      </c>
    </row>
    <row r="150" spans="1:7" ht="13.5">
      <c r="A150" s="327"/>
      <c r="B150" s="122" t="s">
        <v>263</v>
      </c>
      <c r="C150" s="119">
        <f>SUM(C148-C149)</f>
        <v>73</v>
      </c>
      <c r="D150" s="119">
        <f>SUM(D148-D149)</f>
        <v>-37</v>
      </c>
      <c r="E150" s="119">
        <f>SUM(E148-E149)</f>
        <v>-135</v>
      </c>
      <c r="F150" s="119"/>
      <c r="G150" s="119">
        <f>SUM(G148-G149)</f>
        <v>-99</v>
      </c>
    </row>
    <row r="151" spans="1:7" ht="14.25" customHeight="1" thickBot="1">
      <c r="A151" s="328"/>
      <c r="B151" s="120" t="s">
        <v>5</v>
      </c>
      <c r="C151" s="121">
        <f>C150/C149</f>
        <v>0.12414965986394558</v>
      </c>
      <c r="D151" s="121">
        <f>D150/D149</f>
        <v>-0.06642728904847396</v>
      </c>
      <c r="E151" s="121">
        <f>E150/E149</f>
        <v>-0.23725834797891038</v>
      </c>
      <c r="F151" s="121"/>
      <c r="G151" s="121">
        <f>G150/G149</f>
        <v>-0.057759626604434074</v>
      </c>
    </row>
    <row r="152" spans="1:7" ht="13.5">
      <c r="A152" s="326" t="s">
        <v>270</v>
      </c>
      <c r="B152" s="115">
        <v>2015</v>
      </c>
      <c r="C152" s="55">
        <v>34</v>
      </c>
      <c r="D152" s="55">
        <v>31</v>
      </c>
      <c r="E152" s="55">
        <v>25</v>
      </c>
      <c r="F152" s="55"/>
      <c r="G152" s="55">
        <f>SUM(C152:F152)</f>
        <v>90</v>
      </c>
    </row>
    <row r="153" spans="1:7" ht="13.5">
      <c r="A153" s="327"/>
      <c r="B153" s="312">
        <v>2014</v>
      </c>
      <c r="C153" s="54">
        <v>37</v>
      </c>
      <c r="D153" s="54">
        <v>23</v>
      </c>
      <c r="E153" s="54">
        <v>29</v>
      </c>
      <c r="F153" s="54"/>
      <c r="G153" s="54">
        <f>SUM(C153:F153)</f>
        <v>89</v>
      </c>
    </row>
    <row r="154" spans="1:7" ht="13.5">
      <c r="A154" s="327"/>
      <c r="B154" s="122" t="s">
        <v>263</v>
      </c>
      <c r="C154" s="119">
        <f>SUM(C152-C153)</f>
        <v>-3</v>
      </c>
      <c r="D154" s="119">
        <f>SUM(D152-D153)</f>
        <v>8</v>
      </c>
      <c r="E154" s="119">
        <f>SUM(E152-E153)</f>
        <v>-4</v>
      </c>
      <c r="F154" s="119"/>
      <c r="G154" s="119">
        <f>SUM(G152-G153)</f>
        <v>1</v>
      </c>
    </row>
    <row r="155" spans="1:7" ht="14.25" customHeight="1" thickBot="1">
      <c r="A155" s="328"/>
      <c r="B155" s="120" t="s">
        <v>5</v>
      </c>
      <c r="C155" s="121">
        <f>C154/C153</f>
        <v>-0.08108108108108109</v>
      </c>
      <c r="D155" s="121">
        <f>D154/D153</f>
        <v>0.34782608695652173</v>
      </c>
      <c r="E155" s="121">
        <f>E154/E153</f>
        <v>-0.13793103448275862</v>
      </c>
      <c r="F155" s="121"/>
      <c r="G155" s="121">
        <f>G154/G153</f>
        <v>0.011235955056179775</v>
      </c>
    </row>
    <row r="156" ht="13.5" thickBot="1">
      <c r="G156" s="101"/>
    </row>
    <row r="157" spans="1:7" ht="15.75" thickBot="1">
      <c r="A157" s="111"/>
      <c r="C157" s="331" t="s">
        <v>255</v>
      </c>
      <c r="D157" s="332"/>
      <c r="E157" s="332"/>
      <c r="F157" s="333"/>
      <c r="G157" s="326" t="s">
        <v>40</v>
      </c>
    </row>
    <row r="158" spans="1:7" ht="15.75" thickBot="1">
      <c r="A158" s="111" t="s">
        <v>63</v>
      </c>
      <c r="B158" s="113" t="s">
        <v>257</v>
      </c>
      <c r="C158" s="114" t="s">
        <v>258</v>
      </c>
      <c r="D158" s="114" t="s">
        <v>259</v>
      </c>
      <c r="E158" s="114" t="s">
        <v>260</v>
      </c>
      <c r="F158" s="114" t="s">
        <v>261</v>
      </c>
      <c r="G158" s="328"/>
    </row>
    <row r="159" spans="1:7" ht="14.25" customHeight="1">
      <c r="A159" s="326" t="s">
        <v>262</v>
      </c>
      <c r="B159" s="115">
        <v>2015</v>
      </c>
      <c r="C159" s="55">
        <f>SUM(C163+C171+C167+C175+C179+C183+C187+C191)</f>
        <v>493</v>
      </c>
      <c r="D159" s="55">
        <f>SUM(D163+D171+D167+D175+D179+D183+D187+D191)</f>
        <v>355</v>
      </c>
      <c r="E159" s="55">
        <f>SUM(E163+E171+E167+E175+E179+E183+E187+E191)</f>
        <v>379</v>
      </c>
      <c r="F159" s="55"/>
      <c r="G159" s="116">
        <f>SUM(C159:F159)</f>
        <v>1227</v>
      </c>
    </row>
    <row r="160" spans="1:7" ht="13.5">
      <c r="A160" s="327"/>
      <c r="B160" s="117">
        <v>2014</v>
      </c>
      <c r="C160" s="105">
        <f>SUM(C164+C168+C172+C176+C180+C184+C188+C192)</f>
        <v>523</v>
      </c>
      <c r="D160" s="105">
        <f>SUM(D164+D168+D172+D176+D180+D184+D188+D192)</f>
        <v>411</v>
      </c>
      <c r="E160" s="105">
        <f>SUM(E164+E168+E172+E176+E180+E184+E188+E192)</f>
        <v>437</v>
      </c>
      <c r="F160" s="105"/>
      <c r="G160" s="54">
        <f>SUM(C160:F160)</f>
        <v>1371</v>
      </c>
    </row>
    <row r="161" spans="1:7" ht="13.5">
      <c r="A161" s="327"/>
      <c r="B161" s="118" t="s">
        <v>263</v>
      </c>
      <c r="C161" s="119">
        <f>SUM(C159-C160)</f>
        <v>-30</v>
      </c>
      <c r="D161" s="119">
        <f>SUM(D159-D160)</f>
        <v>-56</v>
      </c>
      <c r="E161" s="119">
        <f>SUM(E159-E160)</f>
        <v>-58</v>
      </c>
      <c r="F161" s="119"/>
      <c r="G161" s="119">
        <f>SUM(G159-G160)</f>
        <v>-144</v>
      </c>
    </row>
    <row r="162" spans="1:7" ht="14.25" thickBot="1">
      <c r="A162" s="328"/>
      <c r="B162" s="120" t="s">
        <v>5</v>
      </c>
      <c r="C162" s="121">
        <f>C161/C160</f>
        <v>-0.05736137667304015</v>
      </c>
      <c r="D162" s="121">
        <f>D161/D160</f>
        <v>-0.1362530413625304</v>
      </c>
      <c r="E162" s="121">
        <f>E161/E160</f>
        <v>-0.13272311212814644</v>
      </c>
      <c r="F162" s="121"/>
      <c r="G162" s="121">
        <f>G161/G160</f>
        <v>-0.1050328227571116</v>
      </c>
    </row>
    <row r="163" spans="1:7" ht="14.25" customHeight="1">
      <c r="A163" s="326" t="s">
        <v>264</v>
      </c>
      <c r="B163" s="115">
        <v>2015</v>
      </c>
      <c r="C163" s="116">
        <v>6</v>
      </c>
      <c r="D163" s="116">
        <v>4</v>
      </c>
      <c r="E163" s="116">
        <v>8</v>
      </c>
      <c r="F163" s="116"/>
      <c r="G163" s="116">
        <f>SUM(C163:F163)</f>
        <v>18</v>
      </c>
    </row>
    <row r="164" spans="1:7" ht="13.5">
      <c r="A164" s="327"/>
      <c r="B164" s="312">
        <v>2014</v>
      </c>
      <c r="C164" s="54">
        <v>10</v>
      </c>
      <c r="D164" s="54">
        <v>10</v>
      </c>
      <c r="E164" s="54">
        <v>6</v>
      </c>
      <c r="F164" s="54"/>
      <c r="G164" s="54">
        <f>SUM(C164:F164)</f>
        <v>26</v>
      </c>
    </row>
    <row r="165" spans="1:7" ht="13.5">
      <c r="A165" s="327"/>
      <c r="B165" s="118" t="s">
        <v>263</v>
      </c>
      <c r="C165" s="119">
        <f>SUM(C163-C164)</f>
        <v>-4</v>
      </c>
      <c r="D165" s="119">
        <f>SUM(D163-D164)</f>
        <v>-6</v>
      </c>
      <c r="E165" s="119">
        <f>SUM(E163-E164)</f>
        <v>2</v>
      </c>
      <c r="F165" s="119"/>
      <c r="G165" s="119">
        <f>SUM(G163-G164)</f>
        <v>-8</v>
      </c>
    </row>
    <row r="166" spans="1:7" ht="14.25" thickBot="1">
      <c r="A166" s="328"/>
      <c r="B166" s="120" t="s">
        <v>5</v>
      </c>
      <c r="C166" s="121">
        <f>C165/C164</f>
        <v>-0.4</v>
      </c>
      <c r="D166" s="121">
        <f>D165/D164</f>
        <v>-0.6</v>
      </c>
      <c r="E166" s="121">
        <f>E165/E164</f>
        <v>0.3333333333333333</v>
      </c>
      <c r="F166" s="121"/>
      <c r="G166" s="121">
        <f>G165/G164</f>
        <v>-0.3076923076923077</v>
      </c>
    </row>
    <row r="167" spans="1:7" ht="14.25" customHeight="1">
      <c r="A167" s="326" t="s">
        <v>265</v>
      </c>
      <c r="B167" s="115">
        <v>2015</v>
      </c>
      <c r="C167" s="55">
        <v>2</v>
      </c>
      <c r="D167" s="55">
        <v>4</v>
      </c>
      <c r="E167" s="55">
        <v>0</v>
      </c>
      <c r="F167" s="55"/>
      <c r="G167" s="55">
        <f>SUM(C167:F167)</f>
        <v>6</v>
      </c>
    </row>
    <row r="168" spans="1:7" ht="13.5">
      <c r="A168" s="327"/>
      <c r="B168" s="117">
        <v>2014</v>
      </c>
      <c r="C168" s="54">
        <v>0</v>
      </c>
      <c r="D168" s="54">
        <v>0</v>
      </c>
      <c r="E168" s="54">
        <v>0</v>
      </c>
      <c r="F168" s="54"/>
      <c r="G168" s="54">
        <f>SUM(C168:F168)</f>
        <v>0</v>
      </c>
    </row>
    <row r="169" spans="1:7" ht="13.5">
      <c r="A169" s="327"/>
      <c r="B169" s="122" t="s">
        <v>263</v>
      </c>
      <c r="C169" s="119">
        <f>SUM(C167-C168)</f>
        <v>2</v>
      </c>
      <c r="D169" s="119">
        <f>SUM(D167-D168)</f>
        <v>4</v>
      </c>
      <c r="E169" s="119">
        <f>SUM(E167-E168)</f>
        <v>0</v>
      </c>
      <c r="F169" s="119"/>
      <c r="G169" s="119">
        <f>SUM(G167-G168)</f>
        <v>6</v>
      </c>
    </row>
    <row r="170" spans="1:7" ht="14.25" thickBot="1">
      <c r="A170" s="328"/>
      <c r="B170" s="120" t="s">
        <v>5</v>
      </c>
      <c r="C170" s="121">
        <v>0</v>
      </c>
      <c r="D170" s="121">
        <v>0</v>
      </c>
      <c r="E170" s="121">
        <v>0</v>
      </c>
      <c r="F170" s="121"/>
      <c r="G170" s="121">
        <v>0</v>
      </c>
    </row>
    <row r="171" spans="1:7" ht="14.25" customHeight="1">
      <c r="A171" s="334" t="s">
        <v>352</v>
      </c>
      <c r="B171" s="115">
        <v>2015</v>
      </c>
      <c r="C171" s="55">
        <v>0</v>
      </c>
      <c r="D171" s="55">
        <v>0</v>
      </c>
      <c r="E171" s="55">
        <v>0</v>
      </c>
      <c r="F171" s="55"/>
      <c r="G171" s="55">
        <f>SUM(C171:F171)</f>
        <v>0</v>
      </c>
    </row>
    <row r="172" spans="1:7" ht="13.5">
      <c r="A172" s="335"/>
      <c r="B172" s="312">
        <v>2014</v>
      </c>
      <c r="C172" s="54">
        <v>0</v>
      </c>
      <c r="D172" s="54">
        <v>0</v>
      </c>
      <c r="E172" s="54">
        <v>0</v>
      </c>
      <c r="F172" s="54"/>
      <c r="G172" s="54">
        <f>SUM(C172:F172)</f>
        <v>0</v>
      </c>
    </row>
    <row r="173" spans="1:7" ht="13.5">
      <c r="A173" s="335"/>
      <c r="B173" s="122" t="s">
        <v>263</v>
      </c>
      <c r="C173" s="119">
        <f>SUM(C171-C172)</f>
        <v>0</v>
      </c>
      <c r="D173" s="119">
        <f>SUM(D171-D172)</f>
        <v>0</v>
      </c>
      <c r="E173" s="119">
        <f>SUM(E171-E172)</f>
        <v>0</v>
      </c>
      <c r="F173" s="119"/>
      <c r="G173" s="119">
        <f>SUM(G171-G172)</f>
        <v>0</v>
      </c>
    </row>
    <row r="174" spans="1:7" ht="14.25" thickBot="1">
      <c r="A174" s="336"/>
      <c r="B174" s="120" t="s">
        <v>5</v>
      </c>
      <c r="C174" s="121">
        <v>0</v>
      </c>
      <c r="D174" s="121">
        <v>0</v>
      </c>
      <c r="E174" s="121">
        <v>0</v>
      </c>
      <c r="F174" s="121"/>
      <c r="G174" s="121">
        <v>0</v>
      </c>
    </row>
    <row r="175" spans="1:7" ht="13.5">
      <c r="A175" s="326" t="s">
        <v>266</v>
      </c>
      <c r="B175" s="115">
        <v>2015</v>
      </c>
      <c r="C175" s="55">
        <v>47</v>
      </c>
      <c r="D175" s="55">
        <v>37</v>
      </c>
      <c r="E175" s="55">
        <v>40</v>
      </c>
      <c r="F175" s="55"/>
      <c r="G175" s="55">
        <f>SUM(C175:F175)</f>
        <v>124</v>
      </c>
    </row>
    <row r="176" spans="1:7" ht="15.75" customHeight="1">
      <c r="A176" s="327"/>
      <c r="B176" s="117">
        <v>2014</v>
      </c>
      <c r="C176" s="54">
        <v>53</v>
      </c>
      <c r="D176" s="54">
        <v>29</v>
      </c>
      <c r="E176" s="54">
        <v>42</v>
      </c>
      <c r="F176" s="54"/>
      <c r="G176" s="54">
        <f>SUM(C176:F176)</f>
        <v>124</v>
      </c>
    </row>
    <row r="177" spans="1:7" ht="13.5">
      <c r="A177" s="327"/>
      <c r="B177" s="122" t="s">
        <v>263</v>
      </c>
      <c r="C177" s="119">
        <f>SUM(C175-C176)</f>
        <v>-6</v>
      </c>
      <c r="D177" s="119">
        <f>SUM(D175-D176)</f>
        <v>8</v>
      </c>
      <c r="E177" s="119">
        <f>SUM(E175-E176)</f>
        <v>-2</v>
      </c>
      <c r="F177" s="119"/>
      <c r="G177" s="119">
        <f>SUM(G175-G176)</f>
        <v>0</v>
      </c>
    </row>
    <row r="178" spans="1:7" ht="14.25" customHeight="1" thickBot="1">
      <c r="A178" s="328"/>
      <c r="B178" s="120" t="s">
        <v>5</v>
      </c>
      <c r="C178" s="121">
        <f>C177/C176</f>
        <v>-0.11320754716981132</v>
      </c>
      <c r="D178" s="121">
        <f>D177/D176</f>
        <v>0.27586206896551724</v>
      </c>
      <c r="E178" s="121">
        <f>E177/E176</f>
        <v>-0.047619047619047616</v>
      </c>
      <c r="F178" s="121"/>
      <c r="G178" s="121">
        <f>G177/G176</f>
        <v>0</v>
      </c>
    </row>
    <row r="179" spans="1:7" ht="13.5">
      <c r="A179" s="326" t="s">
        <v>267</v>
      </c>
      <c r="B179" s="115">
        <v>2015</v>
      </c>
      <c r="C179" s="55">
        <v>30</v>
      </c>
      <c r="D179" s="55">
        <v>19</v>
      </c>
      <c r="E179" s="55">
        <v>25</v>
      </c>
      <c r="F179" s="55"/>
      <c r="G179" s="55">
        <f>SUM(C179:F179)</f>
        <v>74</v>
      </c>
    </row>
    <row r="180" spans="1:7" ht="13.5">
      <c r="A180" s="327"/>
      <c r="B180" s="117">
        <v>2014</v>
      </c>
      <c r="C180" s="54">
        <v>32</v>
      </c>
      <c r="D180" s="54">
        <v>35</v>
      </c>
      <c r="E180" s="54">
        <v>31</v>
      </c>
      <c r="F180" s="54"/>
      <c r="G180" s="54">
        <f>SUM(C180:F180)</f>
        <v>98</v>
      </c>
    </row>
    <row r="181" spans="1:7" ht="13.5">
      <c r="A181" s="327"/>
      <c r="B181" s="122" t="s">
        <v>263</v>
      </c>
      <c r="C181" s="119">
        <f>SUM(C179-C180)</f>
        <v>-2</v>
      </c>
      <c r="D181" s="119">
        <f>SUM(D179-D180)</f>
        <v>-16</v>
      </c>
      <c r="E181" s="119">
        <f>SUM(E179-E180)</f>
        <v>-6</v>
      </c>
      <c r="F181" s="119"/>
      <c r="G181" s="119">
        <f>SUM(G179-G180)</f>
        <v>-24</v>
      </c>
    </row>
    <row r="182" spans="1:7" ht="14.25" customHeight="1" thickBot="1">
      <c r="A182" s="328"/>
      <c r="B182" s="120" t="s">
        <v>5</v>
      </c>
      <c r="C182" s="121">
        <f>C181/C180</f>
        <v>-0.0625</v>
      </c>
      <c r="D182" s="121">
        <f>D181/D180</f>
        <v>-0.45714285714285713</v>
      </c>
      <c r="E182" s="121">
        <f>E181/E180</f>
        <v>-0.1935483870967742</v>
      </c>
      <c r="F182" s="121"/>
      <c r="G182" s="121">
        <f>G181/G180</f>
        <v>-0.24489795918367346</v>
      </c>
    </row>
    <row r="183" spans="1:7" ht="13.5">
      <c r="A183" s="337" t="s">
        <v>268</v>
      </c>
      <c r="B183" s="115">
        <v>2015</v>
      </c>
      <c r="C183" s="55">
        <v>166</v>
      </c>
      <c r="D183" s="55">
        <v>101</v>
      </c>
      <c r="E183" s="55">
        <v>104</v>
      </c>
      <c r="F183" s="55"/>
      <c r="G183" s="55">
        <f>SUM(C183:F183)</f>
        <v>371</v>
      </c>
    </row>
    <row r="184" spans="1:7" ht="13.5">
      <c r="A184" s="327"/>
      <c r="B184" s="312">
        <v>2014</v>
      </c>
      <c r="C184" s="54">
        <v>196</v>
      </c>
      <c r="D184" s="54">
        <v>125</v>
      </c>
      <c r="E184" s="54">
        <v>153</v>
      </c>
      <c r="F184" s="54"/>
      <c r="G184" s="54">
        <f>SUM(C184:F184)</f>
        <v>474</v>
      </c>
    </row>
    <row r="185" spans="1:7" ht="13.5">
      <c r="A185" s="327"/>
      <c r="B185" s="122" t="s">
        <v>263</v>
      </c>
      <c r="C185" s="119">
        <f>SUM(C183-C184)</f>
        <v>-30</v>
      </c>
      <c r="D185" s="119">
        <f>SUM(D183-D184)</f>
        <v>-24</v>
      </c>
      <c r="E185" s="119">
        <f>SUM(E183-E184)</f>
        <v>-49</v>
      </c>
      <c r="F185" s="119"/>
      <c r="G185" s="119">
        <f>SUM(G183-G184)</f>
        <v>-103</v>
      </c>
    </row>
    <row r="186" spans="1:7" ht="14.25" customHeight="1" thickBot="1">
      <c r="A186" s="328"/>
      <c r="B186" s="120" t="s">
        <v>5</v>
      </c>
      <c r="C186" s="121">
        <f>C185/C184</f>
        <v>-0.15306122448979592</v>
      </c>
      <c r="D186" s="121">
        <f>D185/D184</f>
        <v>-0.192</v>
      </c>
      <c r="E186" s="121">
        <f>E185/E184</f>
        <v>-0.3202614379084967</v>
      </c>
      <c r="F186" s="121"/>
      <c r="G186" s="121">
        <f>G185/G184</f>
        <v>-0.21729957805907174</v>
      </c>
    </row>
    <row r="187" spans="1:7" ht="13.5">
      <c r="A187" s="326" t="s">
        <v>269</v>
      </c>
      <c r="B187" s="115">
        <v>2015</v>
      </c>
      <c r="C187" s="55">
        <v>222</v>
      </c>
      <c r="D187" s="55">
        <v>170</v>
      </c>
      <c r="E187" s="55">
        <v>187</v>
      </c>
      <c r="F187" s="55"/>
      <c r="G187" s="55">
        <f>SUM(C187:F187)</f>
        <v>579</v>
      </c>
    </row>
    <row r="188" spans="1:7" ht="13.5">
      <c r="A188" s="327"/>
      <c r="B188" s="117">
        <v>2014</v>
      </c>
      <c r="C188" s="54">
        <v>206</v>
      </c>
      <c r="D188" s="54">
        <v>196</v>
      </c>
      <c r="E188" s="54">
        <v>181</v>
      </c>
      <c r="F188" s="54"/>
      <c r="G188" s="54">
        <f>SUM(C188:F188)</f>
        <v>583</v>
      </c>
    </row>
    <row r="189" spans="1:7" ht="13.5">
      <c r="A189" s="327"/>
      <c r="B189" s="122" t="s">
        <v>263</v>
      </c>
      <c r="C189" s="119">
        <f>SUM(C187-C188)</f>
        <v>16</v>
      </c>
      <c r="D189" s="119">
        <f>SUM(D187-D188)</f>
        <v>-26</v>
      </c>
      <c r="E189" s="119">
        <f>SUM(E187-E188)</f>
        <v>6</v>
      </c>
      <c r="F189" s="119"/>
      <c r="G189" s="119">
        <f>SUM(G187-G188)</f>
        <v>-4</v>
      </c>
    </row>
    <row r="190" spans="1:7" ht="14.25" customHeight="1" thickBot="1">
      <c r="A190" s="328"/>
      <c r="B190" s="120" t="s">
        <v>5</v>
      </c>
      <c r="C190" s="121">
        <f>C189/C188</f>
        <v>0.07766990291262135</v>
      </c>
      <c r="D190" s="121">
        <f>D189/D188</f>
        <v>-0.1326530612244898</v>
      </c>
      <c r="E190" s="121">
        <f>E189/E188</f>
        <v>0.03314917127071823</v>
      </c>
      <c r="F190" s="121"/>
      <c r="G190" s="121">
        <f>G189/G188</f>
        <v>-0.00686106346483705</v>
      </c>
    </row>
    <row r="191" spans="1:7" ht="13.5">
      <c r="A191" s="326" t="s">
        <v>270</v>
      </c>
      <c r="B191" s="115">
        <v>2015</v>
      </c>
      <c r="C191" s="55">
        <v>20</v>
      </c>
      <c r="D191" s="55">
        <v>20</v>
      </c>
      <c r="E191" s="55">
        <v>15</v>
      </c>
      <c r="F191" s="55"/>
      <c r="G191" s="55">
        <f>SUM(C191:F191)</f>
        <v>55</v>
      </c>
    </row>
    <row r="192" spans="1:7" ht="13.5">
      <c r="A192" s="327"/>
      <c r="B192" s="117">
        <v>2014</v>
      </c>
      <c r="C192" s="54">
        <v>26</v>
      </c>
      <c r="D192" s="54">
        <v>16</v>
      </c>
      <c r="E192" s="54">
        <v>24</v>
      </c>
      <c r="F192" s="54"/>
      <c r="G192" s="54">
        <f>SUM(C192:F192)</f>
        <v>66</v>
      </c>
    </row>
    <row r="193" spans="1:7" ht="13.5">
      <c r="A193" s="327"/>
      <c r="B193" s="122" t="s">
        <v>263</v>
      </c>
      <c r="C193" s="119">
        <f>SUM(C191-C192)</f>
        <v>-6</v>
      </c>
      <c r="D193" s="119">
        <f>SUM(D191-D192)</f>
        <v>4</v>
      </c>
      <c r="E193" s="119">
        <f>SUM(E191-E192)</f>
        <v>-9</v>
      </c>
      <c r="F193" s="119"/>
      <c r="G193" s="119">
        <f>SUM(G191-G192)</f>
        <v>-11</v>
      </c>
    </row>
    <row r="194" spans="1:7" ht="14.25" customHeight="1" thickBot="1">
      <c r="A194" s="328"/>
      <c r="B194" s="120" t="s">
        <v>5</v>
      </c>
      <c r="C194" s="121">
        <f>C193/C192</f>
        <v>-0.23076923076923078</v>
      </c>
      <c r="D194" s="121">
        <f>D193/D192</f>
        <v>0.25</v>
      </c>
      <c r="E194" s="121">
        <f>E193/E192</f>
        <v>-0.375</v>
      </c>
      <c r="F194" s="121"/>
      <c r="G194" s="121">
        <f>G193/G192</f>
        <v>-0.16666666666666666</v>
      </c>
    </row>
    <row r="195" ht="13.5" thickBot="1">
      <c r="G195" s="101"/>
    </row>
    <row r="196" spans="1:7" ht="15.75" thickBot="1">
      <c r="A196" s="111"/>
      <c r="C196" s="331" t="s">
        <v>255</v>
      </c>
      <c r="D196" s="332"/>
      <c r="E196" s="332"/>
      <c r="F196" s="333"/>
      <c r="G196" s="326" t="s">
        <v>40</v>
      </c>
    </row>
    <row r="197" spans="1:7" ht="15.75" thickBot="1">
      <c r="A197" s="111" t="s">
        <v>153</v>
      </c>
      <c r="B197" s="113" t="s">
        <v>257</v>
      </c>
      <c r="C197" s="114" t="s">
        <v>258</v>
      </c>
      <c r="D197" s="114" t="s">
        <v>259</v>
      </c>
      <c r="E197" s="114" t="s">
        <v>260</v>
      </c>
      <c r="F197" s="114" t="s">
        <v>261</v>
      </c>
      <c r="G197" s="328"/>
    </row>
    <row r="198" spans="1:7" ht="14.25" customHeight="1">
      <c r="A198" s="326" t="s">
        <v>262</v>
      </c>
      <c r="B198" s="115">
        <v>2015</v>
      </c>
      <c r="C198" s="55">
        <f>SUM(C202+C210+C206+C214+C218+C222+C226+C230)</f>
        <v>611</v>
      </c>
      <c r="D198" s="55">
        <f>SUM(D202+D210+D206+D214+D218+D222+D226+D230)</f>
        <v>613</v>
      </c>
      <c r="E198" s="55">
        <f>SUM(E202+E210+E206+E214+E218+E222+E226+E230)</f>
        <v>545</v>
      </c>
      <c r="F198" s="55"/>
      <c r="G198" s="116">
        <f>SUM(C198:F198)</f>
        <v>1769</v>
      </c>
    </row>
    <row r="199" spans="1:7" ht="13.5">
      <c r="A199" s="327"/>
      <c r="B199" s="312">
        <v>2014</v>
      </c>
      <c r="C199" s="105">
        <f>SUM(C203+C207+C211+C215+C219+C223+C227+C231)</f>
        <v>861</v>
      </c>
      <c r="D199" s="105">
        <f>SUM(D203+D207+D211+D215+D219+D223+D227+D231)</f>
        <v>747</v>
      </c>
      <c r="E199" s="105">
        <f>SUM(E203+E207+E211+E215+E219+E223+E227+E231)</f>
        <v>722</v>
      </c>
      <c r="F199" s="105"/>
      <c r="G199" s="54">
        <f>SUM(C199:F199)</f>
        <v>2330</v>
      </c>
    </row>
    <row r="200" spans="1:7" ht="13.5">
      <c r="A200" s="327"/>
      <c r="B200" s="122" t="s">
        <v>263</v>
      </c>
      <c r="C200" s="119">
        <f>SUM(C198-C199)</f>
        <v>-250</v>
      </c>
      <c r="D200" s="119">
        <f>SUM(D198-D199)</f>
        <v>-134</v>
      </c>
      <c r="E200" s="119">
        <f>SUM(E198-E199)</f>
        <v>-177</v>
      </c>
      <c r="F200" s="119"/>
      <c r="G200" s="119">
        <f>SUM(G198-G199)</f>
        <v>-561</v>
      </c>
    </row>
    <row r="201" spans="1:7" ht="14.25" thickBot="1">
      <c r="A201" s="328"/>
      <c r="B201" s="120" t="s">
        <v>5</v>
      </c>
      <c r="C201" s="121">
        <f>C200/C199</f>
        <v>-0.29036004645760743</v>
      </c>
      <c r="D201" s="121">
        <f>D200/D199</f>
        <v>-0.17938420348058903</v>
      </c>
      <c r="E201" s="121">
        <f>E200/E199</f>
        <v>-0.2451523545706371</v>
      </c>
      <c r="F201" s="121"/>
      <c r="G201" s="121">
        <f>G200/G199</f>
        <v>-0.2407725321888412</v>
      </c>
    </row>
    <row r="202" spans="1:7" ht="14.25" customHeight="1">
      <c r="A202" s="326" t="s">
        <v>264</v>
      </c>
      <c r="B202" s="115">
        <v>2015</v>
      </c>
      <c r="C202" s="116">
        <v>5</v>
      </c>
      <c r="D202" s="116">
        <v>2</v>
      </c>
      <c r="E202" s="116">
        <v>6</v>
      </c>
      <c r="F202" s="116"/>
      <c r="G202" s="116">
        <f>SUM(C202:F202)</f>
        <v>13</v>
      </c>
    </row>
    <row r="203" spans="1:7" ht="13.5">
      <c r="A203" s="327"/>
      <c r="B203" s="117">
        <v>2014</v>
      </c>
      <c r="C203" s="54">
        <v>4</v>
      </c>
      <c r="D203" s="54">
        <v>1</v>
      </c>
      <c r="E203" s="54">
        <v>6</v>
      </c>
      <c r="F203" s="54"/>
      <c r="G203" s="54">
        <f>SUM(C203:F203)</f>
        <v>11</v>
      </c>
    </row>
    <row r="204" spans="1:7" ht="13.5">
      <c r="A204" s="327"/>
      <c r="B204" s="122" t="s">
        <v>263</v>
      </c>
      <c r="C204" s="119">
        <f>SUM(C202-C203)</f>
        <v>1</v>
      </c>
      <c r="D204" s="119">
        <f>SUM(D202-D203)</f>
        <v>1</v>
      </c>
      <c r="E204" s="119">
        <f>SUM(E202-E203)</f>
        <v>0</v>
      </c>
      <c r="F204" s="119"/>
      <c r="G204" s="119">
        <f>SUM(G202-G203)</f>
        <v>2</v>
      </c>
    </row>
    <row r="205" spans="1:7" ht="14.25" thickBot="1">
      <c r="A205" s="328"/>
      <c r="B205" s="120" t="s">
        <v>5</v>
      </c>
      <c r="C205" s="121">
        <f>C204/C203</f>
        <v>0.25</v>
      </c>
      <c r="D205" s="121">
        <f>D204/D203</f>
        <v>1</v>
      </c>
      <c r="E205" s="121">
        <f>E204/E203</f>
        <v>0</v>
      </c>
      <c r="F205" s="121"/>
      <c r="G205" s="121">
        <f>G204/G203</f>
        <v>0.18181818181818182</v>
      </c>
    </row>
    <row r="206" spans="1:7" ht="14.25" customHeight="1">
      <c r="A206" s="326" t="s">
        <v>265</v>
      </c>
      <c r="B206" s="115">
        <v>2015</v>
      </c>
      <c r="C206" s="55">
        <v>2</v>
      </c>
      <c r="D206" s="55">
        <v>3</v>
      </c>
      <c r="E206" s="55">
        <v>6</v>
      </c>
      <c r="F206" s="55"/>
      <c r="G206" s="55">
        <f>SUM(C206:F206)</f>
        <v>11</v>
      </c>
    </row>
    <row r="207" spans="1:7" ht="13.5">
      <c r="A207" s="327"/>
      <c r="B207" s="117">
        <v>2014</v>
      </c>
      <c r="C207" s="54">
        <v>0</v>
      </c>
      <c r="D207" s="54">
        <v>0</v>
      </c>
      <c r="E207" s="54">
        <v>1</v>
      </c>
      <c r="F207" s="54"/>
      <c r="G207" s="54">
        <f>SUM(C207:F207)</f>
        <v>1</v>
      </c>
    </row>
    <row r="208" spans="1:7" ht="13.5">
      <c r="A208" s="327"/>
      <c r="B208" s="122" t="s">
        <v>263</v>
      </c>
      <c r="C208" s="119">
        <f>SUM(C206-C207)</f>
        <v>2</v>
      </c>
      <c r="D208" s="119">
        <f>SUM(D206-D207)</f>
        <v>3</v>
      </c>
      <c r="E208" s="119">
        <f>SUM(E206-E207)</f>
        <v>5</v>
      </c>
      <c r="F208" s="119"/>
      <c r="G208" s="119">
        <f>SUM(G206-G207)</f>
        <v>10</v>
      </c>
    </row>
    <row r="209" spans="1:7" ht="14.25" thickBot="1">
      <c r="A209" s="328"/>
      <c r="B209" s="120" t="s">
        <v>5</v>
      </c>
      <c r="C209" s="121">
        <v>0</v>
      </c>
      <c r="D209" s="121">
        <v>0</v>
      </c>
      <c r="E209" s="121">
        <f>E208/E207</f>
        <v>5</v>
      </c>
      <c r="F209" s="121"/>
      <c r="G209" s="121">
        <f>G208/G207</f>
        <v>10</v>
      </c>
    </row>
    <row r="210" spans="1:7" ht="13.5">
      <c r="A210" s="334" t="s">
        <v>352</v>
      </c>
      <c r="B210" s="115">
        <v>2015</v>
      </c>
      <c r="C210" s="55">
        <v>0</v>
      </c>
      <c r="D210" s="55">
        <v>0</v>
      </c>
      <c r="E210" s="55">
        <v>0</v>
      </c>
      <c r="F210" s="55"/>
      <c r="G210" s="55">
        <f>SUM(C210:F210)</f>
        <v>0</v>
      </c>
    </row>
    <row r="211" spans="1:7" ht="30.75" customHeight="1">
      <c r="A211" s="335"/>
      <c r="B211" s="117">
        <v>2014</v>
      </c>
      <c r="C211" s="54">
        <v>0</v>
      </c>
      <c r="D211" s="54">
        <v>0</v>
      </c>
      <c r="E211" s="54">
        <v>0</v>
      </c>
      <c r="F211" s="54"/>
      <c r="G211" s="54">
        <f>SUM(C211:F211)</f>
        <v>0</v>
      </c>
    </row>
    <row r="212" spans="1:7" ht="13.5">
      <c r="A212" s="335"/>
      <c r="B212" s="122" t="s">
        <v>263</v>
      </c>
      <c r="C212" s="119">
        <f>SUM(C210-C211)</f>
        <v>0</v>
      </c>
      <c r="D212" s="119">
        <f>SUM(D210-D211)</f>
        <v>0</v>
      </c>
      <c r="E212" s="119">
        <f>SUM(E210-E211)</f>
        <v>0</v>
      </c>
      <c r="F212" s="119"/>
      <c r="G212" s="119">
        <f>SUM(G210-G211)</f>
        <v>0</v>
      </c>
    </row>
    <row r="213" spans="1:7" ht="14.25" customHeight="1" thickBot="1">
      <c r="A213" s="336"/>
      <c r="B213" s="120" t="s">
        <v>5</v>
      </c>
      <c r="C213" s="121">
        <v>0</v>
      </c>
      <c r="D213" s="121">
        <v>0</v>
      </c>
      <c r="E213" s="121">
        <v>0</v>
      </c>
      <c r="F213" s="121"/>
      <c r="G213" s="121">
        <v>0</v>
      </c>
    </row>
    <row r="214" spans="1:7" ht="13.5">
      <c r="A214" s="326" t="s">
        <v>266</v>
      </c>
      <c r="B214" s="115">
        <v>2015</v>
      </c>
      <c r="C214" s="55">
        <v>37</v>
      </c>
      <c r="D214" s="55">
        <v>26</v>
      </c>
      <c r="E214" s="55">
        <v>20</v>
      </c>
      <c r="F214" s="55"/>
      <c r="G214" s="55">
        <f>SUM(C214:F214)</f>
        <v>83</v>
      </c>
    </row>
    <row r="215" spans="1:7" ht="13.5">
      <c r="A215" s="327"/>
      <c r="B215" s="117">
        <v>2014</v>
      </c>
      <c r="C215" s="54">
        <v>31</v>
      </c>
      <c r="D215" s="54">
        <v>37</v>
      </c>
      <c r="E215" s="54">
        <v>33</v>
      </c>
      <c r="F215" s="54"/>
      <c r="G215" s="54">
        <f>SUM(C215:F215)</f>
        <v>101</v>
      </c>
    </row>
    <row r="216" spans="1:7" ht="13.5">
      <c r="A216" s="327"/>
      <c r="B216" s="122" t="s">
        <v>263</v>
      </c>
      <c r="C216" s="119">
        <f>SUM(C214-C215)</f>
        <v>6</v>
      </c>
      <c r="D216" s="119">
        <f>SUM(D214-D215)</f>
        <v>-11</v>
      </c>
      <c r="E216" s="119">
        <f>SUM(E214-E215)</f>
        <v>-13</v>
      </c>
      <c r="F216" s="119"/>
      <c r="G216" s="119">
        <f>SUM(G214-G215)</f>
        <v>-18</v>
      </c>
    </row>
    <row r="217" spans="1:7" ht="14.25" customHeight="1" thickBot="1">
      <c r="A217" s="328"/>
      <c r="B217" s="120" t="s">
        <v>5</v>
      </c>
      <c r="C217" s="121">
        <f>C216/C215</f>
        <v>0.1935483870967742</v>
      </c>
      <c r="D217" s="121">
        <f>D216/D215</f>
        <v>-0.2972972972972973</v>
      </c>
      <c r="E217" s="121">
        <f>E216/E215</f>
        <v>-0.3939393939393939</v>
      </c>
      <c r="F217" s="121"/>
      <c r="G217" s="121">
        <f>G216/G215</f>
        <v>-0.1782178217821782</v>
      </c>
    </row>
    <row r="218" spans="1:7" ht="13.5">
      <c r="A218" s="326" t="s">
        <v>267</v>
      </c>
      <c r="B218" s="115">
        <v>2015</v>
      </c>
      <c r="C218" s="55">
        <v>66</v>
      </c>
      <c r="D218" s="55">
        <v>57</v>
      </c>
      <c r="E218" s="55">
        <v>55</v>
      </c>
      <c r="F218" s="55"/>
      <c r="G218" s="55">
        <f>SUM(C218:F218)</f>
        <v>178</v>
      </c>
    </row>
    <row r="219" spans="1:7" ht="13.5">
      <c r="A219" s="327"/>
      <c r="B219" s="117">
        <v>2014</v>
      </c>
      <c r="C219" s="54">
        <v>30</v>
      </c>
      <c r="D219" s="54">
        <v>33</v>
      </c>
      <c r="E219" s="54">
        <v>29</v>
      </c>
      <c r="F219" s="54"/>
      <c r="G219" s="54">
        <f>SUM(C219:F219)</f>
        <v>92</v>
      </c>
    </row>
    <row r="220" spans="1:7" ht="13.5">
      <c r="A220" s="327"/>
      <c r="B220" s="122" t="s">
        <v>263</v>
      </c>
      <c r="C220" s="119">
        <f>SUM(C218-C219)</f>
        <v>36</v>
      </c>
      <c r="D220" s="119">
        <f>SUM(D218-D219)</f>
        <v>24</v>
      </c>
      <c r="E220" s="119">
        <f>SUM(E218-E219)</f>
        <v>26</v>
      </c>
      <c r="F220" s="119"/>
      <c r="G220" s="119">
        <f>SUM(G218-G219)</f>
        <v>86</v>
      </c>
    </row>
    <row r="221" spans="1:7" ht="14.25" customHeight="1" thickBot="1">
      <c r="A221" s="328"/>
      <c r="B221" s="120" t="s">
        <v>5</v>
      </c>
      <c r="C221" s="121">
        <f>C220/C219</f>
        <v>1.2</v>
      </c>
      <c r="D221" s="121">
        <f>D220/D219</f>
        <v>0.7272727272727273</v>
      </c>
      <c r="E221" s="121">
        <f>E220/E219</f>
        <v>0.896551724137931</v>
      </c>
      <c r="F221" s="121"/>
      <c r="G221" s="121">
        <f>G220/G219</f>
        <v>0.9347826086956522</v>
      </c>
    </row>
    <row r="222" spans="1:7" ht="13.5">
      <c r="A222" s="326" t="s">
        <v>268</v>
      </c>
      <c r="B222" s="313">
        <v>2015</v>
      </c>
      <c r="C222" s="55">
        <v>174</v>
      </c>
      <c r="D222" s="55">
        <v>166</v>
      </c>
      <c r="E222" s="55">
        <v>186</v>
      </c>
      <c r="F222" s="55"/>
      <c r="G222" s="55">
        <f>SUM(C222:F222)</f>
        <v>526</v>
      </c>
    </row>
    <row r="223" spans="1:7" ht="13.5">
      <c r="A223" s="327"/>
      <c r="B223" s="117">
        <v>2014</v>
      </c>
      <c r="C223" s="54">
        <v>319</v>
      </c>
      <c r="D223" s="54">
        <v>234</v>
      </c>
      <c r="E223" s="54">
        <v>211</v>
      </c>
      <c r="F223" s="54"/>
      <c r="G223" s="54">
        <f>SUM(C223:F223)</f>
        <v>764</v>
      </c>
    </row>
    <row r="224" spans="1:7" ht="13.5">
      <c r="A224" s="327"/>
      <c r="B224" s="122" t="s">
        <v>263</v>
      </c>
      <c r="C224" s="119">
        <f>SUM(C222-C223)</f>
        <v>-145</v>
      </c>
      <c r="D224" s="119">
        <f>SUM(D222-D223)</f>
        <v>-68</v>
      </c>
      <c r="E224" s="119">
        <f>SUM(E222-E223)</f>
        <v>-25</v>
      </c>
      <c r="F224" s="119"/>
      <c r="G224" s="119">
        <f>SUM(G222-G223)</f>
        <v>-238</v>
      </c>
    </row>
    <row r="225" spans="1:7" ht="14.25" customHeight="1" thickBot="1">
      <c r="A225" s="328"/>
      <c r="B225" s="120" t="s">
        <v>5</v>
      </c>
      <c r="C225" s="121">
        <f>C224/C223</f>
        <v>-0.45454545454545453</v>
      </c>
      <c r="D225" s="121">
        <f>D224/D223</f>
        <v>-0.2905982905982906</v>
      </c>
      <c r="E225" s="121">
        <f>E224/E223</f>
        <v>-0.11848341232227488</v>
      </c>
      <c r="F225" s="121"/>
      <c r="G225" s="121">
        <f>G224/G223</f>
        <v>-0.31151832460732987</v>
      </c>
    </row>
    <row r="226" spans="1:7" ht="13.5">
      <c r="A226" s="326" t="s">
        <v>269</v>
      </c>
      <c r="B226" s="115">
        <v>2015</v>
      </c>
      <c r="C226" s="55">
        <v>299</v>
      </c>
      <c r="D226" s="55">
        <v>324</v>
      </c>
      <c r="E226" s="55">
        <v>254</v>
      </c>
      <c r="F226" s="55"/>
      <c r="G226" s="55">
        <f>SUM(C226:F226)</f>
        <v>877</v>
      </c>
    </row>
    <row r="227" spans="1:7" ht="13.5">
      <c r="A227" s="327"/>
      <c r="B227" s="117">
        <v>2014</v>
      </c>
      <c r="C227" s="54">
        <v>449</v>
      </c>
      <c r="D227" s="54">
        <v>413</v>
      </c>
      <c r="E227" s="54">
        <v>414</v>
      </c>
      <c r="F227" s="54"/>
      <c r="G227" s="54">
        <f>SUM(C227:F227)</f>
        <v>1276</v>
      </c>
    </row>
    <row r="228" spans="1:7" ht="13.5">
      <c r="A228" s="327"/>
      <c r="B228" s="122" t="s">
        <v>263</v>
      </c>
      <c r="C228" s="119">
        <f>SUM(C226-C227)</f>
        <v>-150</v>
      </c>
      <c r="D228" s="119">
        <f>SUM(D226-D227)</f>
        <v>-89</v>
      </c>
      <c r="E228" s="119">
        <f>SUM(E226-E227)</f>
        <v>-160</v>
      </c>
      <c r="F228" s="119"/>
      <c r="G228" s="119">
        <f>SUM(G226-G227)</f>
        <v>-399</v>
      </c>
    </row>
    <row r="229" spans="1:7" ht="14.25" customHeight="1" thickBot="1">
      <c r="A229" s="328"/>
      <c r="B229" s="120" t="s">
        <v>5</v>
      </c>
      <c r="C229" s="121">
        <f>C228/C227</f>
        <v>-0.33407572383073497</v>
      </c>
      <c r="D229" s="121">
        <f>D228/D227</f>
        <v>-0.21549636803874092</v>
      </c>
      <c r="E229" s="121">
        <f>E228/E227</f>
        <v>-0.3864734299516908</v>
      </c>
      <c r="F229" s="121"/>
      <c r="G229" s="121">
        <f>G228/G227</f>
        <v>-0.3126959247648903</v>
      </c>
    </row>
    <row r="230" spans="1:7" ht="13.5">
      <c r="A230" s="326" t="s">
        <v>270</v>
      </c>
      <c r="B230" s="115">
        <v>2015</v>
      </c>
      <c r="C230" s="55">
        <v>28</v>
      </c>
      <c r="D230" s="55">
        <v>35</v>
      </c>
      <c r="E230" s="55">
        <v>18</v>
      </c>
      <c r="F230" s="55"/>
      <c r="G230" s="55">
        <f>SUM(C230:F230)</f>
        <v>81</v>
      </c>
    </row>
    <row r="231" spans="1:7" ht="13.5">
      <c r="A231" s="327"/>
      <c r="B231" s="117">
        <v>2014</v>
      </c>
      <c r="C231" s="54">
        <v>28</v>
      </c>
      <c r="D231" s="54">
        <v>29</v>
      </c>
      <c r="E231" s="54">
        <v>28</v>
      </c>
      <c r="F231" s="54"/>
      <c r="G231" s="54">
        <f>SUM(C231:F231)</f>
        <v>85</v>
      </c>
    </row>
    <row r="232" spans="1:7" ht="13.5">
      <c r="A232" s="327"/>
      <c r="B232" s="122" t="s">
        <v>263</v>
      </c>
      <c r="C232" s="119">
        <f>SUM(C230-C231)</f>
        <v>0</v>
      </c>
      <c r="D232" s="119">
        <f>SUM(D230-D231)</f>
        <v>6</v>
      </c>
      <c r="E232" s="119">
        <f>SUM(E230-E231)</f>
        <v>-10</v>
      </c>
      <c r="F232" s="119"/>
      <c r="G232" s="119">
        <f>SUM(G230-G231)</f>
        <v>-4</v>
      </c>
    </row>
    <row r="233" spans="1:7" ht="14.25" customHeight="1" thickBot="1">
      <c r="A233" s="328"/>
      <c r="B233" s="120" t="s">
        <v>5</v>
      </c>
      <c r="C233" s="121">
        <f>C232/C231</f>
        <v>0</v>
      </c>
      <c r="D233" s="121">
        <f>D232/D231</f>
        <v>0.20689655172413793</v>
      </c>
      <c r="E233" s="121">
        <f>E232/E231</f>
        <v>-0.35714285714285715</v>
      </c>
      <c r="F233" s="121"/>
      <c r="G233" s="121">
        <f>G232/G231</f>
        <v>-0.047058823529411764</v>
      </c>
    </row>
    <row r="234" ht="13.5" thickBot="1">
      <c r="G234" s="101"/>
    </row>
    <row r="235" spans="1:7" ht="15.75" thickBot="1">
      <c r="A235" s="111"/>
      <c r="C235" s="331" t="s">
        <v>255</v>
      </c>
      <c r="D235" s="332"/>
      <c r="E235" s="332"/>
      <c r="F235" s="333"/>
      <c r="G235" s="112" t="s">
        <v>40</v>
      </c>
    </row>
    <row r="236" spans="1:7" ht="15.75" thickBot="1">
      <c r="A236" s="111" t="s">
        <v>79</v>
      </c>
      <c r="B236" s="113" t="s">
        <v>257</v>
      </c>
      <c r="C236" s="114" t="s">
        <v>258</v>
      </c>
      <c r="D236" s="114" t="s">
        <v>259</v>
      </c>
      <c r="E236" s="114" t="s">
        <v>260</v>
      </c>
      <c r="F236" s="114" t="s">
        <v>261</v>
      </c>
      <c r="G236" s="123"/>
    </row>
    <row r="237" spans="1:7" ht="14.25" customHeight="1">
      <c r="A237" s="326" t="s">
        <v>262</v>
      </c>
      <c r="B237" s="115">
        <v>2015</v>
      </c>
      <c r="C237" s="105">
        <f>SUM(C241+C245+C249+C253+C257+C261+C265+C269)</f>
        <v>1024</v>
      </c>
      <c r="D237" s="55">
        <f>SUM(D241+D245+D249+D253+D257+D261+D265+D269)</f>
        <v>978</v>
      </c>
      <c r="E237" s="105">
        <f>SUM(E241+E245+E249+E253+E257+E261+E265+E269)</f>
        <v>921</v>
      </c>
      <c r="F237" s="55"/>
      <c r="G237" s="116">
        <f>SUM(C237:F237)</f>
        <v>2923</v>
      </c>
    </row>
    <row r="238" spans="1:7" ht="13.5">
      <c r="A238" s="327"/>
      <c r="B238" s="117">
        <v>2014</v>
      </c>
      <c r="C238" s="105">
        <f>SUM(C242+C246+C254+C258+C262+C266+C270)</f>
        <v>1178</v>
      </c>
      <c r="D238" s="105">
        <f>SUM(D242+D246+D254+D258+D262+D266+D270)</f>
        <v>1034</v>
      </c>
      <c r="E238" s="105">
        <f>SUM(E242+E246+E254+E258+E262+E266+E270)</f>
        <v>1104</v>
      </c>
      <c r="F238" s="105"/>
      <c r="G238" s="54">
        <f>SUM(C238:F238)</f>
        <v>3316</v>
      </c>
    </row>
    <row r="239" spans="1:7" ht="13.5">
      <c r="A239" s="327"/>
      <c r="B239" s="118" t="s">
        <v>263</v>
      </c>
      <c r="C239" s="119">
        <f>SUM(C237-C238)</f>
        <v>-154</v>
      </c>
      <c r="D239" s="119">
        <f>SUM(D237-D238)</f>
        <v>-56</v>
      </c>
      <c r="E239" s="119">
        <f>SUM(E237-E238)</f>
        <v>-183</v>
      </c>
      <c r="F239" s="119"/>
      <c r="G239" s="119">
        <f>SUM(G237-G238)</f>
        <v>-393</v>
      </c>
    </row>
    <row r="240" spans="1:7" ht="14.25" thickBot="1">
      <c r="A240" s="328"/>
      <c r="B240" s="120" t="s">
        <v>5</v>
      </c>
      <c r="C240" s="121">
        <f>C239/C238</f>
        <v>-0.1307300509337861</v>
      </c>
      <c r="D240" s="121">
        <f>D239/D238</f>
        <v>-0.05415860735009671</v>
      </c>
      <c r="E240" s="121">
        <f>E239/E238</f>
        <v>-0.16576086956521738</v>
      </c>
      <c r="F240" s="121"/>
      <c r="G240" s="121">
        <f>G239/G238</f>
        <v>-0.11851628468033776</v>
      </c>
    </row>
    <row r="241" spans="1:7" ht="14.25" customHeight="1">
      <c r="A241" s="326" t="s">
        <v>264</v>
      </c>
      <c r="B241" s="115">
        <v>2015</v>
      </c>
      <c r="C241" s="116">
        <v>13</v>
      </c>
      <c r="D241" s="116">
        <v>26</v>
      </c>
      <c r="E241" s="116">
        <v>19</v>
      </c>
      <c r="F241" s="116"/>
      <c r="G241" s="116">
        <f>SUM(C241:F241)</f>
        <v>58</v>
      </c>
    </row>
    <row r="242" spans="1:7" ht="13.5">
      <c r="A242" s="327"/>
      <c r="B242" s="117">
        <v>2014</v>
      </c>
      <c r="C242" s="54">
        <v>23</v>
      </c>
      <c r="D242" s="54">
        <v>27</v>
      </c>
      <c r="E242" s="54">
        <v>15</v>
      </c>
      <c r="F242" s="54"/>
      <c r="G242" s="54">
        <f>SUM(C242:F242)</f>
        <v>65</v>
      </c>
    </row>
    <row r="243" spans="1:7" ht="13.5">
      <c r="A243" s="327"/>
      <c r="B243" s="122" t="s">
        <v>263</v>
      </c>
      <c r="C243" s="119">
        <f>SUM(C241-C242)</f>
        <v>-10</v>
      </c>
      <c r="D243" s="119">
        <f>SUM(D241-D242)</f>
        <v>-1</v>
      </c>
      <c r="E243" s="119">
        <f>SUM(E241-E242)</f>
        <v>4</v>
      </c>
      <c r="F243" s="119"/>
      <c r="G243" s="119">
        <f>SUM(G241-G242)</f>
        <v>-7</v>
      </c>
    </row>
    <row r="244" spans="1:7" ht="14.25" thickBot="1">
      <c r="A244" s="328"/>
      <c r="B244" s="120" t="s">
        <v>5</v>
      </c>
      <c r="C244" s="121">
        <f>C243/C242</f>
        <v>-0.43478260869565216</v>
      </c>
      <c r="D244" s="121">
        <f>D243/D242</f>
        <v>-0.037037037037037035</v>
      </c>
      <c r="E244" s="121">
        <f>E243/E242</f>
        <v>0.26666666666666666</v>
      </c>
      <c r="F244" s="121"/>
      <c r="G244" s="121">
        <f>G243/G242</f>
        <v>-0.1076923076923077</v>
      </c>
    </row>
    <row r="245" spans="1:7" ht="13.5">
      <c r="A245" s="326" t="s">
        <v>265</v>
      </c>
      <c r="B245" s="115">
        <v>2015</v>
      </c>
      <c r="C245" s="55">
        <v>3</v>
      </c>
      <c r="D245" s="55">
        <v>0</v>
      </c>
      <c r="E245" s="55">
        <v>2</v>
      </c>
      <c r="F245" s="55"/>
      <c r="G245" s="55">
        <f>SUM(C245:F245)</f>
        <v>5</v>
      </c>
    </row>
    <row r="246" spans="1:7" ht="15.75" customHeight="1">
      <c r="A246" s="327"/>
      <c r="B246" s="117">
        <v>2014</v>
      </c>
      <c r="C246" s="54">
        <v>0</v>
      </c>
      <c r="D246" s="54">
        <v>0</v>
      </c>
      <c r="E246" s="54">
        <v>1</v>
      </c>
      <c r="F246" s="54"/>
      <c r="G246" s="54">
        <f>SUM(C246:F246)</f>
        <v>1</v>
      </c>
    </row>
    <row r="247" spans="1:7" ht="13.5">
      <c r="A247" s="327"/>
      <c r="B247" s="122" t="s">
        <v>263</v>
      </c>
      <c r="C247" s="119">
        <f>SUM(C245-C246)</f>
        <v>3</v>
      </c>
      <c r="D247" s="119">
        <f>SUM(D245-D246)</f>
        <v>0</v>
      </c>
      <c r="E247" s="119">
        <f>SUM(E245-E246)</f>
        <v>1</v>
      </c>
      <c r="F247" s="119"/>
      <c r="G247" s="119">
        <f>SUM(G245-G246)</f>
        <v>4</v>
      </c>
    </row>
    <row r="248" spans="1:7" ht="14.25" customHeight="1" thickBot="1">
      <c r="A248" s="328"/>
      <c r="B248" s="120" t="s">
        <v>5</v>
      </c>
      <c r="C248" s="121">
        <v>0</v>
      </c>
      <c r="D248" s="121">
        <v>0</v>
      </c>
      <c r="E248" s="121">
        <f>E247/E246</f>
        <v>1</v>
      </c>
      <c r="F248" s="121"/>
      <c r="G248" s="121">
        <f>G247/G246</f>
        <v>4</v>
      </c>
    </row>
    <row r="249" spans="1:7" ht="13.5">
      <c r="A249" s="334" t="s">
        <v>352</v>
      </c>
      <c r="B249" s="115">
        <v>2015</v>
      </c>
      <c r="C249" s="55">
        <v>0</v>
      </c>
      <c r="D249" s="55">
        <v>0</v>
      </c>
      <c r="E249" s="55">
        <v>1</v>
      </c>
      <c r="F249" s="55"/>
      <c r="G249" s="55">
        <f>SUM(C249:F249)</f>
        <v>1</v>
      </c>
    </row>
    <row r="250" spans="1:7" ht="13.5">
      <c r="A250" s="335"/>
      <c r="B250" s="312">
        <v>2014</v>
      </c>
      <c r="C250" s="54">
        <v>0</v>
      </c>
      <c r="D250" s="54">
        <v>0</v>
      </c>
      <c r="E250" s="54">
        <v>0</v>
      </c>
      <c r="F250" s="54"/>
      <c r="G250" s="54">
        <f>SUM(C250:F250)</f>
        <v>0</v>
      </c>
    </row>
    <row r="251" spans="1:7" ht="13.5">
      <c r="A251" s="335"/>
      <c r="B251" s="122" t="s">
        <v>263</v>
      </c>
      <c r="C251" s="119">
        <f>SUM(C249-C250)</f>
        <v>0</v>
      </c>
      <c r="D251" s="119">
        <f>SUM(D249-D250)</f>
        <v>0</v>
      </c>
      <c r="E251" s="119">
        <f>SUM(E249-E250)</f>
        <v>1</v>
      </c>
      <c r="F251" s="119"/>
      <c r="G251" s="119">
        <f>SUM(G249-G250)</f>
        <v>1</v>
      </c>
    </row>
    <row r="252" spans="1:7" ht="14.25" customHeight="1" thickBot="1">
      <c r="A252" s="336"/>
      <c r="B252" s="120" t="s">
        <v>5</v>
      </c>
      <c r="C252" s="121">
        <v>0</v>
      </c>
      <c r="D252" s="121">
        <v>0</v>
      </c>
      <c r="E252" s="121">
        <v>0</v>
      </c>
      <c r="F252" s="121"/>
      <c r="G252" s="121">
        <v>0</v>
      </c>
    </row>
    <row r="253" spans="1:7" ht="13.5">
      <c r="A253" s="326" t="s">
        <v>266</v>
      </c>
      <c r="B253" s="115">
        <v>2015</v>
      </c>
      <c r="C253" s="55">
        <v>109</v>
      </c>
      <c r="D253" s="55">
        <v>105</v>
      </c>
      <c r="E253" s="55">
        <v>102</v>
      </c>
      <c r="F253" s="55"/>
      <c r="G253" s="55">
        <f>SUM(C253:F253)</f>
        <v>316</v>
      </c>
    </row>
    <row r="254" spans="1:7" ht="13.5">
      <c r="A254" s="327"/>
      <c r="B254" s="117">
        <v>2014</v>
      </c>
      <c r="C254" s="54">
        <v>127</v>
      </c>
      <c r="D254" s="54">
        <v>125</v>
      </c>
      <c r="E254" s="54">
        <v>112</v>
      </c>
      <c r="F254" s="54"/>
      <c r="G254" s="54">
        <f>SUM(C254:F254)</f>
        <v>364</v>
      </c>
    </row>
    <row r="255" spans="1:7" ht="13.5">
      <c r="A255" s="327"/>
      <c r="B255" s="122" t="s">
        <v>263</v>
      </c>
      <c r="C255" s="119">
        <f>SUM(C253-C254)</f>
        <v>-18</v>
      </c>
      <c r="D255" s="119">
        <f>SUM(D253-D254)</f>
        <v>-20</v>
      </c>
      <c r="E255" s="119">
        <f>SUM(E253-E254)</f>
        <v>-10</v>
      </c>
      <c r="F255" s="119"/>
      <c r="G255" s="119">
        <f>SUM(G253-G254)</f>
        <v>-48</v>
      </c>
    </row>
    <row r="256" spans="1:7" ht="14.25" customHeight="1" thickBot="1">
      <c r="A256" s="328"/>
      <c r="B256" s="120" t="s">
        <v>5</v>
      </c>
      <c r="C256" s="121">
        <f>C255/C254</f>
        <v>-0.14173228346456693</v>
      </c>
      <c r="D256" s="121">
        <f>D255/D254</f>
        <v>-0.16</v>
      </c>
      <c r="E256" s="121">
        <f>E255/E254</f>
        <v>-0.08928571428571429</v>
      </c>
      <c r="F256" s="121"/>
      <c r="G256" s="121">
        <f>G255/G254</f>
        <v>-0.13186813186813187</v>
      </c>
    </row>
    <row r="257" spans="1:7" ht="13.5">
      <c r="A257" s="326" t="s">
        <v>267</v>
      </c>
      <c r="B257" s="115">
        <v>2015</v>
      </c>
      <c r="C257" s="55">
        <v>71</v>
      </c>
      <c r="D257" s="55">
        <v>68</v>
      </c>
      <c r="E257" s="55">
        <v>54</v>
      </c>
      <c r="F257" s="55"/>
      <c r="G257" s="55">
        <f>SUM(C257:F257)</f>
        <v>193</v>
      </c>
    </row>
    <row r="258" spans="1:7" ht="13.5">
      <c r="A258" s="327"/>
      <c r="B258" s="117">
        <v>2014</v>
      </c>
      <c r="C258" s="54">
        <v>44</v>
      </c>
      <c r="D258" s="54">
        <v>29</v>
      </c>
      <c r="E258" s="54">
        <v>54</v>
      </c>
      <c r="F258" s="54"/>
      <c r="G258" s="54">
        <f>SUM(C258:F258)</f>
        <v>127</v>
      </c>
    </row>
    <row r="259" spans="1:7" ht="13.5">
      <c r="A259" s="327"/>
      <c r="B259" s="122" t="s">
        <v>263</v>
      </c>
      <c r="C259" s="119">
        <f>SUM(C257-C258)</f>
        <v>27</v>
      </c>
      <c r="D259" s="119">
        <f>SUM(D257-D258)</f>
        <v>39</v>
      </c>
      <c r="E259" s="119">
        <f>SUM(E257-E258)</f>
        <v>0</v>
      </c>
      <c r="F259" s="119"/>
      <c r="G259" s="119">
        <f>SUM(G257-G258)</f>
        <v>66</v>
      </c>
    </row>
    <row r="260" spans="1:7" ht="14.25" customHeight="1" thickBot="1">
      <c r="A260" s="328"/>
      <c r="B260" s="120" t="s">
        <v>5</v>
      </c>
      <c r="C260" s="121">
        <f>C259/C258</f>
        <v>0.6136363636363636</v>
      </c>
      <c r="D260" s="121">
        <f>D259/D258</f>
        <v>1.3448275862068966</v>
      </c>
      <c r="E260" s="121">
        <f>E259/E258</f>
        <v>0</v>
      </c>
      <c r="F260" s="121"/>
      <c r="G260" s="121">
        <f>G259/G258</f>
        <v>0.5196850393700787</v>
      </c>
    </row>
    <row r="261" spans="1:7" ht="13.5">
      <c r="A261" s="326" t="s">
        <v>268</v>
      </c>
      <c r="B261" s="115">
        <v>2015</v>
      </c>
      <c r="C261" s="55">
        <v>197</v>
      </c>
      <c r="D261" s="55">
        <v>212</v>
      </c>
      <c r="E261" s="55">
        <v>190</v>
      </c>
      <c r="F261" s="55"/>
      <c r="G261" s="55">
        <f>SUM(C261:F261)</f>
        <v>599</v>
      </c>
    </row>
    <row r="262" spans="1:7" ht="13.5">
      <c r="A262" s="327"/>
      <c r="B262" s="117">
        <v>2014</v>
      </c>
      <c r="C262" s="54">
        <v>272</v>
      </c>
      <c r="D262" s="54">
        <v>269</v>
      </c>
      <c r="E262" s="54">
        <v>250</v>
      </c>
      <c r="F262" s="54"/>
      <c r="G262" s="54">
        <f>SUM(C262:F262)</f>
        <v>791</v>
      </c>
    </row>
    <row r="263" spans="1:7" ht="13.5">
      <c r="A263" s="327"/>
      <c r="B263" s="122" t="s">
        <v>263</v>
      </c>
      <c r="C263" s="119">
        <f>SUM(C261-C262)</f>
        <v>-75</v>
      </c>
      <c r="D263" s="119">
        <f>SUM(D261-D262)</f>
        <v>-57</v>
      </c>
      <c r="E263" s="119">
        <f>SUM(E261-E262)</f>
        <v>-60</v>
      </c>
      <c r="F263" s="119"/>
      <c r="G263" s="119">
        <f>SUM(G261-G262)</f>
        <v>-192</v>
      </c>
    </row>
    <row r="264" spans="1:7" ht="14.25" customHeight="1" thickBot="1">
      <c r="A264" s="328"/>
      <c r="B264" s="120" t="s">
        <v>5</v>
      </c>
      <c r="C264" s="121">
        <f>C263/C262</f>
        <v>-0.2757352941176471</v>
      </c>
      <c r="D264" s="121">
        <f>D263/D262</f>
        <v>-0.21189591078066913</v>
      </c>
      <c r="E264" s="121">
        <f>E263/E262</f>
        <v>-0.24</v>
      </c>
      <c r="F264" s="121"/>
      <c r="G264" s="121">
        <f>G263/G262</f>
        <v>-0.2427307206068268</v>
      </c>
    </row>
    <row r="265" spans="1:7" ht="13.5">
      <c r="A265" s="326" t="s">
        <v>269</v>
      </c>
      <c r="B265" s="115">
        <v>2015</v>
      </c>
      <c r="C265" s="55">
        <v>556</v>
      </c>
      <c r="D265" s="55">
        <v>481</v>
      </c>
      <c r="E265" s="55">
        <v>473</v>
      </c>
      <c r="F265" s="55"/>
      <c r="G265" s="55">
        <f>SUM(C265:F265)</f>
        <v>1510</v>
      </c>
    </row>
    <row r="266" spans="1:7" ht="13.5">
      <c r="A266" s="327"/>
      <c r="B266" s="117">
        <v>2014</v>
      </c>
      <c r="C266" s="54">
        <v>595</v>
      </c>
      <c r="D266" s="54">
        <v>486</v>
      </c>
      <c r="E266" s="54">
        <v>571</v>
      </c>
      <c r="F266" s="54"/>
      <c r="G266" s="54">
        <f>SUM(C266:F266)</f>
        <v>1652</v>
      </c>
    </row>
    <row r="267" spans="1:7" ht="13.5">
      <c r="A267" s="327"/>
      <c r="B267" s="122" t="s">
        <v>263</v>
      </c>
      <c r="C267" s="119">
        <f>SUM(C265-C266)</f>
        <v>-39</v>
      </c>
      <c r="D267" s="119">
        <f>SUM(D265-D266)</f>
        <v>-5</v>
      </c>
      <c r="E267" s="119">
        <f>SUM(E265-E266)</f>
        <v>-98</v>
      </c>
      <c r="F267" s="119"/>
      <c r="G267" s="119">
        <f>SUM(G265-G266)</f>
        <v>-142</v>
      </c>
    </row>
    <row r="268" spans="1:7" ht="14.25" customHeight="1" thickBot="1">
      <c r="A268" s="328"/>
      <c r="B268" s="120" t="s">
        <v>5</v>
      </c>
      <c r="C268" s="121">
        <f>C267/C266</f>
        <v>-0.06554621848739496</v>
      </c>
      <c r="D268" s="121">
        <f>D267/D266</f>
        <v>-0.0102880658436214</v>
      </c>
      <c r="E268" s="121">
        <f>E267/E266</f>
        <v>-0.17162872154115585</v>
      </c>
      <c r="F268" s="121"/>
      <c r="G268" s="121">
        <f>G267/G266</f>
        <v>-0.08595641646489104</v>
      </c>
    </row>
    <row r="269" spans="1:7" ht="13.5">
      <c r="A269" s="326" t="s">
        <v>270</v>
      </c>
      <c r="B269" s="115">
        <v>2015</v>
      </c>
      <c r="C269" s="55">
        <v>75</v>
      </c>
      <c r="D269" s="55">
        <v>86</v>
      </c>
      <c r="E269" s="55">
        <v>80</v>
      </c>
      <c r="F269" s="55"/>
      <c r="G269" s="55">
        <f>SUM(C269:F269)</f>
        <v>241</v>
      </c>
    </row>
    <row r="270" spans="1:7" ht="13.5">
      <c r="A270" s="327"/>
      <c r="B270" s="117">
        <v>2014</v>
      </c>
      <c r="C270" s="54">
        <v>117</v>
      </c>
      <c r="D270" s="54">
        <v>98</v>
      </c>
      <c r="E270" s="54">
        <v>101</v>
      </c>
      <c r="F270" s="54"/>
      <c r="G270" s="54">
        <f>SUM(C270:F270)</f>
        <v>316</v>
      </c>
    </row>
    <row r="271" spans="1:7" ht="13.5">
      <c r="A271" s="327"/>
      <c r="B271" s="122" t="s">
        <v>263</v>
      </c>
      <c r="C271" s="119">
        <f>SUM(C269-C270)</f>
        <v>-42</v>
      </c>
      <c r="D271" s="119">
        <f>SUM(D269-D270)</f>
        <v>-12</v>
      </c>
      <c r="E271" s="119">
        <f>SUM(E269-E270)</f>
        <v>-21</v>
      </c>
      <c r="F271" s="119"/>
      <c r="G271" s="119">
        <f>SUM(G269-G270)</f>
        <v>-75</v>
      </c>
    </row>
    <row r="272" spans="1:7" ht="14.25" customHeight="1" thickBot="1">
      <c r="A272" s="328"/>
      <c r="B272" s="120" t="s">
        <v>5</v>
      </c>
      <c r="C272" s="121">
        <f>C271/C270</f>
        <v>-0.358974358974359</v>
      </c>
      <c r="D272" s="121">
        <f>D271/D270</f>
        <v>-0.12244897959183673</v>
      </c>
      <c r="E272" s="121">
        <f>E271/E270</f>
        <v>-0.2079207920792079</v>
      </c>
      <c r="F272" s="121"/>
      <c r="G272" s="121">
        <f>G271/G270</f>
        <v>-0.23734177215189872</v>
      </c>
    </row>
    <row r="273" ht="13.5" thickBot="1">
      <c r="G273" s="101"/>
    </row>
    <row r="274" spans="1:7" ht="15.75" thickBot="1">
      <c r="A274" s="111"/>
      <c r="C274" s="331" t="s">
        <v>255</v>
      </c>
      <c r="D274" s="332"/>
      <c r="E274" s="332"/>
      <c r="F274" s="333"/>
      <c r="G274" s="326" t="s">
        <v>40</v>
      </c>
    </row>
    <row r="275" spans="1:7" ht="15.75" thickBot="1">
      <c r="A275" s="111" t="s">
        <v>151</v>
      </c>
      <c r="B275" s="113" t="s">
        <v>257</v>
      </c>
      <c r="C275" s="114" t="s">
        <v>258</v>
      </c>
      <c r="D275" s="114" t="s">
        <v>259</v>
      </c>
      <c r="E275" s="114" t="s">
        <v>260</v>
      </c>
      <c r="F275" s="114" t="s">
        <v>261</v>
      </c>
      <c r="G275" s="328"/>
    </row>
    <row r="276" spans="1:7" ht="14.25" customHeight="1">
      <c r="A276" s="326" t="s">
        <v>262</v>
      </c>
      <c r="B276" s="115">
        <v>2015</v>
      </c>
      <c r="C276" s="55">
        <f aca="true" t="shared" si="10" ref="C276:E277">SUM(C280+C284+C292+C296+C300+C304+C308)</f>
        <v>2800</v>
      </c>
      <c r="D276" s="55">
        <f t="shared" si="10"/>
        <v>2553</v>
      </c>
      <c r="E276" s="55">
        <f t="shared" si="10"/>
        <v>2612</v>
      </c>
      <c r="F276" s="55"/>
      <c r="G276" s="116">
        <f>SUM(C276:F276)</f>
        <v>7965</v>
      </c>
    </row>
    <row r="277" spans="1:7" ht="13.5">
      <c r="A277" s="327"/>
      <c r="B277" s="312">
        <v>2014</v>
      </c>
      <c r="C277" s="105">
        <f t="shared" si="10"/>
        <v>3045</v>
      </c>
      <c r="D277" s="105">
        <f t="shared" si="10"/>
        <v>3197</v>
      </c>
      <c r="E277" s="105">
        <f t="shared" si="10"/>
        <v>3137</v>
      </c>
      <c r="F277" s="105"/>
      <c r="G277" s="54">
        <f>SUM(C277:F277)</f>
        <v>9379</v>
      </c>
    </row>
    <row r="278" spans="1:7" ht="13.5">
      <c r="A278" s="327"/>
      <c r="B278" s="122" t="s">
        <v>263</v>
      </c>
      <c r="C278" s="119">
        <f>SUM(C276-C277)</f>
        <v>-245</v>
      </c>
      <c r="D278" s="119">
        <f>SUM(D276-D277)</f>
        <v>-644</v>
      </c>
      <c r="E278" s="119">
        <f>SUM(E276-E277)</f>
        <v>-525</v>
      </c>
      <c r="F278" s="119"/>
      <c r="G278" s="119">
        <f>SUM(G276-G277)</f>
        <v>-1414</v>
      </c>
    </row>
    <row r="279" spans="1:7" ht="14.25" thickBot="1">
      <c r="A279" s="328"/>
      <c r="B279" s="120" t="s">
        <v>5</v>
      </c>
      <c r="C279" s="121">
        <f>C278/C277</f>
        <v>-0.08045977011494253</v>
      </c>
      <c r="D279" s="121">
        <f>D278/D277</f>
        <v>-0.2014388489208633</v>
      </c>
      <c r="E279" s="121">
        <f>E278/E277</f>
        <v>-0.1673573477845075</v>
      </c>
      <c r="F279" s="121"/>
      <c r="G279" s="121">
        <f>G278/G277</f>
        <v>-0.15076234140100223</v>
      </c>
    </row>
    <row r="280" spans="1:7" ht="13.5">
      <c r="A280" s="326" t="s">
        <v>264</v>
      </c>
      <c r="B280" s="115">
        <v>2015</v>
      </c>
      <c r="C280" s="116">
        <v>35</v>
      </c>
      <c r="D280" s="116">
        <v>27</v>
      </c>
      <c r="E280" s="116">
        <v>29</v>
      </c>
      <c r="F280" s="116"/>
      <c r="G280" s="116">
        <f>SUM(C280:F280)</f>
        <v>91</v>
      </c>
    </row>
    <row r="281" spans="1:7" ht="15.75" customHeight="1">
      <c r="A281" s="327"/>
      <c r="B281" s="117">
        <v>2014</v>
      </c>
      <c r="C281" s="54">
        <v>25</v>
      </c>
      <c r="D281" s="54">
        <v>30</v>
      </c>
      <c r="E281" s="54">
        <v>25</v>
      </c>
      <c r="F281" s="54"/>
      <c r="G281" s="54">
        <f>SUM(C281:F281)</f>
        <v>80</v>
      </c>
    </row>
    <row r="282" spans="1:7" ht="13.5">
      <c r="A282" s="327"/>
      <c r="B282" s="122" t="s">
        <v>263</v>
      </c>
      <c r="C282" s="119">
        <f>SUM(C280-C281)</f>
        <v>10</v>
      </c>
      <c r="D282" s="119">
        <f>SUM(D280-D281)</f>
        <v>-3</v>
      </c>
      <c r="E282" s="119">
        <f>SUM(E280-E281)</f>
        <v>4</v>
      </c>
      <c r="F282" s="119"/>
      <c r="G282" s="119">
        <f>SUM(G280-G281)</f>
        <v>11</v>
      </c>
    </row>
    <row r="283" spans="1:7" ht="14.25" customHeight="1" thickBot="1">
      <c r="A283" s="328"/>
      <c r="B283" s="120" t="s">
        <v>5</v>
      </c>
      <c r="C283" s="121">
        <f>C282/C281</f>
        <v>0.4</v>
      </c>
      <c r="D283" s="121">
        <f>D282/D281</f>
        <v>-0.1</v>
      </c>
      <c r="E283" s="121">
        <f>E282/E281</f>
        <v>0.16</v>
      </c>
      <c r="F283" s="121"/>
      <c r="G283" s="121">
        <f>G282/G281</f>
        <v>0.1375</v>
      </c>
    </row>
    <row r="284" spans="1:7" ht="13.5">
      <c r="A284" s="326" t="s">
        <v>265</v>
      </c>
      <c r="B284" s="115">
        <v>2015</v>
      </c>
      <c r="C284" s="55">
        <v>13</v>
      </c>
      <c r="D284" s="55">
        <v>4</v>
      </c>
      <c r="E284" s="55">
        <v>8</v>
      </c>
      <c r="F284" s="55"/>
      <c r="G284" s="55">
        <f>SUM(C284:F284)</f>
        <v>25</v>
      </c>
    </row>
    <row r="285" spans="1:7" ht="13.5">
      <c r="A285" s="327"/>
      <c r="B285" s="117">
        <v>2014</v>
      </c>
      <c r="C285" s="54">
        <v>1</v>
      </c>
      <c r="D285" s="54">
        <v>1</v>
      </c>
      <c r="E285" s="54">
        <v>2</v>
      </c>
      <c r="F285" s="54"/>
      <c r="G285" s="54">
        <f>SUM(C285:F285)</f>
        <v>4</v>
      </c>
    </row>
    <row r="286" spans="1:7" ht="13.5">
      <c r="A286" s="327"/>
      <c r="B286" s="122" t="s">
        <v>263</v>
      </c>
      <c r="C286" s="119">
        <f>SUM(C284-C285)</f>
        <v>12</v>
      </c>
      <c r="D286" s="119">
        <f>SUM(D284-D285)</f>
        <v>3</v>
      </c>
      <c r="E286" s="119">
        <f>SUM(E284-E285)</f>
        <v>6</v>
      </c>
      <c r="F286" s="119"/>
      <c r="G286" s="119">
        <f>SUM(G284-G285)</f>
        <v>21</v>
      </c>
    </row>
    <row r="287" spans="1:7" ht="14.25" customHeight="1" thickBot="1">
      <c r="A287" s="328"/>
      <c r="B287" s="120" t="s">
        <v>5</v>
      </c>
      <c r="C287" s="121">
        <f>C286/C285</f>
        <v>12</v>
      </c>
      <c r="D287" s="121">
        <f>D286/D285</f>
        <v>3</v>
      </c>
      <c r="E287" s="121">
        <f>E286/E285</f>
        <v>3</v>
      </c>
      <c r="F287" s="121"/>
      <c r="G287" s="121">
        <f>G286/G285</f>
        <v>5.25</v>
      </c>
    </row>
    <row r="288" spans="1:7" ht="13.5">
      <c r="A288" s="334" t="s">
        <v>352</v>
      </c>
      <c r="B288" s="115">
        <v>2015</v>
      </c>
      <c r="C288" s="55">
        <v>0</v>
      </c>
      <c r="D288" s="55">
        <v>0</v>
      </c>
      <c r="E288" s="55">
        <v>0</v>
      </c>
      <c r="F288" s="55"/>
      <c r="G288" s="55">
        <f>SUM(C288:F288)</f>
        <v>0</v>
      </c>
    </row>
    <row r="289" spans="1:7" ht="13.5">
      <c r="A289" s="335"/>
      <c r="B289" s="117">
        <v>2014</v>
      </c>
      <c r="C289" s="54">
        <v>0</v>
      </c>
      <c r="D289" s="54">
        <v>0</v>
      </c>
      <c r="E289" s="54">
        <v>0</v>
      </c>
      <c r="F289" s="54"/>
      <c r="G289" s="54">
        <f>SUM(C289:F289)</f>
        <v>0</v>
      </c>
    </row>
    <row r="290" spans="1:7" ht="13.5">
      <c r="A290" s="335"/>
      <c r="B290" s="122" t="s">
        <v>263</v>
      </c>
      <c r="C290" s="119">
        <f>SUM(C288-C289)</f>
        <v>0</v>
      </c>
      <c r="D290" s="119">
        <f>SUM(D288-D289)</f>
        <v>0</v>
      </c>
      <c r="E290" s="119">
        <f>SUM(E288-E289)</f>
        <v>0</v>
      </c>
      <c r="F290" s="119"/>
      <c r="G290" s="119">
        <f>SUM(G288-G289)</f>
        <v>0</v>
      </c>
    </row>
    <row r="291" spans="1:7" ht="14.25" customHeight="1" thickBot="1">
      <c r="A291" s="336"/>
      <c r="B291" s="120" t="s">
        <v>5</v>
      </c>
      <c r="C291" s="121">
        <v>0</v>
      </c>
      <c r="D291" s="121">
        <v>0</v>
      </c>
      <c r="E291" s="121">
        <v>0</v>
      </c>
      <c r="F291" s="121"/>
      <c r="G291" s="121">
        <v>0</v>
      </c>
    </row>
    <row r="292" spans="1:7" ht="13.5">
      <c r="A292" s="326" t="s">
        <v>266</v>
      </c>
      <c r="B292" s="115">
        <v>2015</v>
      </c>
      <c r="C292" s="55">
        <v>244</v>
      </c>
      <c r="D292" s="55">
        <v>248</v>
      </c>
      <c r="E292" s="55">
        <v>248</v>
      </c>
      <c r="F292" s="55"/>
      <c r="G292" s="55">
        <f>SUM(C292:F292)</f>
        <v>740</v>
      </c>
    </row>
    <row r="293" spans="1:7" ht="13.5">
      <c r="A293" s="327"/>
      <c r="B293" s="117">
        <v>2014</v>
      </c>
      <c r="C293" s="54">
        <v>300</v>
      </c>
      <c r="D293" s="54">
        <v>324</v>
      </c>
      <c r="E293" s="54">
        <v>320</v>
      </c>
      <c r="F293" s="54"/>
      <c r="G293" s="54">
        <f>SUM(C293:F293)</f>
        <v>944</v>
      </c>
    </row>
    <row r="294" spans="1:7" ht="13.5">
      <c r="A294" s="327"/>
      <c r="B294" s="122" t="s">
        <v>263</v>
      </c>
      <c r="C294" s="119">
        <f>SUM(C292-C293)</f>
        <v>-56</v>
      </c>
      <c r="D294" s="119">
        <f>SUM(D292-D293)</f>
        <v>-76</v>
      </c>
      <c r="E294" s="119">
        <f>SUM(E292-E293)</f>
        <v>-72</v>
      </c>
      <c r="F294" s="119"/>
      <c r="G294" s="119">
        <f>SUM(G292-G293)</f>
        <v>-204</v>
      </c>
    </row>
    <row r="295" spans="1:7" ht="14.25" customHeight="1" thickBot="1">
      <c r="A295" s="328"/>
      <c r="B295" s="120" t="s">
        <v>5</v>
      </c>
      <c r="C295" s="121">
        <f>C294/C293</f>
        <v>-0.18666666666666668</v>
      </c>
      <c r="D295" s="121">
        <f>D294/D293</f>
        <v>-0.2345679012345679</v>
      </c>
      <c r="E295" s="121">
        <f>E294/E293</f>
        <v>-0.225</v>
      </c>
      <c r="F295" s="121"/>
      <c r="G295" s="121">
        <f>G294/G293</f>
        <v>-0.21610169491525424</v>
      </c>
    </row>
    <row r="296" spans="1:7" ht="13.5">
      <c r="A296" s="326" t="s">
        <v>267</v>
      </c>
      <c r="B296" s="115">
        <v>2015</v>
      </c>
      <c r="C296" s="55">
        <v>66</v>
      </c>
      <c r="D296" s="55">
        <v>89</v>
      </c>
      <c r="E296" s="55">
        <v>57</v>
      </c>
      <c r="F296" s="55"/>
      <c r="G296" s="55">
        <f>SUM(C296:F296)</f>
        <v>212</v>
      </c>
    </row>
    <row r="297" spans="1:7" ht="13.5">
      <c r="A297" s="327"/>
      <c r="B297" s="117">
        <v>2014</v>
      </c>
      <c r="C297" s="54">
        <v>72</v>
      </c>
      <c r="D297" s="54">
        <v>92</v>
      </c>
      <c r="E297" s="54">
        <v>63</v>
      </c>
      <c r="F297" s="54"/>
      <c r="G297" s="54">
        <f>SUM(C297:F297)</f>
        <v>227</v>
      </c>
    </row>
    <row r="298" spans="1:7" ht="13.5">
      <c r="A298" s="327"/>
      <c r="B298" s="122" t="s">
        <v>263</v>
      </c>
      <c r="C298" s="119">
        <f>SUM(C296-C297)</f>
        <v>-6</v>
      </c>
      <c r="D298" s="119">
        <f>SUM(D296-D297)</f>
        <v>-3</v>
      </c>
      <c r="E298" s="119">
        <f>SUM(E296-E297)</f>
        <v>-6</v>
      </c>
      <c r="F298" s="119"/>
      <c r="G298" s="119">
        <f>SUM(G296-G297)</f>
        <v>-15</v>
      </c>
    </row>
    <row r="299" spans="1:7" ht="14.25" customHeight="1" thickBot="1">
      <c r="A299" s="328"/>
      <c r="B299" s="120" t="s">
        <v>5</v>
      </c>
      <c r="C299" s="121">
        <f>C298/C297</f>
        <v>-0.08333333333333333</v>
      </c>
      <c r="D299" s="121">
        <f>D298/D297</f>
        <v>-0.03260869565217391</v>
      </c>
      <c r="E299" s="121">
        <f>E298/E297</f>
        <v>-0.09523809523809523</v>
      </c>
      <c r="F299" s="121"/>
      <c r="G299" s="121">
        <f>G298/G297</f>
        <v>-0.06607929515418502</v>
      </c>
    </row>
    <row r="300" spans="1:7" ht="13.5">
      <c r="A300" s="326" t="s">
        <v>268</v>
      </c>
      <c r="B300" s="115">
        <v>2015</v>
      </c>
      <c r="C300" s="55">
        <v>460</v>
      </c>
      <c r="D300" s="55">
        <v>408</v>
      </c>
      <c r="E300" s="55">
        <v>433</v>
      </c>
      <c r="F300" s="55"/>
      <c r="G300" s="55">
        <f>SUM(C300:F300)</f>
        <v>1301</v>
      </c>
    </row>
    <row r="301" spans="1:7" ht="13.5">
      <c r="A301" s="327"/>
      <c r="B301" s="117">
        <v>2014</v>
      </c>
      <c r="C301" s="54">
        <v>581</v>
      </c>
      <c r="D301" s="54">
        <v>618</v>
      </c>
      <c r="E301" s="54">
        <v>693</v>
      </c>
      <c r="F301" s="54"/>
      <c r="G301" s="54">
        <f>SUM(C301:F301)</f>
        <v>1892</v>
      </c>
    </row>
    <row r="302" spans="1:7" ht="13.5">
      <c r="A302" s="327"/>
      <c r="B302" s="122" t="s">
        <v>263</v>
      </c>
      <c r="C302" s="119">
        <f>SUM(C300-C301)</f>
        <v>-121</v>
      </c>
      <c r="D302" s="119">
        <f>SUM(D300-D301)</f>
        <v>-210</v>
      </c>
      <c r="E302" s="119">
        <f>SUM(E300-E301)</f>
        <v>-260</v>
      </c>
      <c r="F302" s="119"/>
      <c r="G302" s="119">
        <f>SUM(G300-G301)</f>
        <v>-591</v>
      </c>
    </row>
    <row r="303" spans="1:7" ht="14.25" customHeight="1" thickBot="1">
      <c r="A303" s="328"/>
      <c r="B303" s="120" t="s">
        <v>5</v>
      </c>
      <c r="C303" s="121">
        <f>C302/C301</f>
        <v>-0.2082616179001721</v>
      </c>
      <c r="D303" s="121">
        <f>D302/D301</f>
        <v>-0.33980582524271846</v>
      </c>
      <c r="E303" s="121">
        <f>E302/E301</f>
        <v>-0.37518037518037517</v>
      </c>
      <c r="F303" s="121"/>
      <c r="G303" s="121">
        <f>G302/G301</f>
        <v>-0.3123678646934461</v>
      </c>
    </row>
    <row r="304" spans="1:7" ht="13.5">
      <c r="A304" s="326" t="s">
        <v>269</v>
      </c>
      <c r="B304" s="115">
        <v>2015</v>
      </c>
      <c r="C304" s="55">
        <v>1586</v>
      </c>
      <c r="D304" s="55">
        <v>1408</v>
      </c>
      <c r="E304" s="55">
        <v>1440</v>
      </c>
      <c r="F304" s="55"/>
      <c r="G304" s="55">
        <f>SUM(C304:F304)</f>
        <v>4434</v>
      </c>
    </row>
    <row r="305" spans="1:7" ht="13.5">
      <c r="A305" s="327"/>
      <c r="B305" s="117">
        <v>2014</v>
      </c>
      <c r="C305" s="54">
        <v>1630</v>
      </c>
      <c r="D305" s="54">
        <v>1720</v>
      </c>
      <c r="E305" s="54">
        <v>1650</v>
      </c>
      <c r="F305" s="54"/>
      <c r="G305" s="54">
        <f>SUM(C305:F305)</f>
        <v>5000</v>
      </c>
    </row>
    <row r="306" spans="1:7" ht="13.5">
      <c r="A306" s="327"/>
      <c r="B306" s="122" t="s">
        <v>263</v>
      </c>
      <c r="C306" s="119">
        <f>SUM(C304-C305)</f>
        <v>-44</v>
      </c>
      <c r="D306" s="119">
        <f>SUM(D304-D305)</f>
        <v>-312</v>
      </c>
      <c r="E306" s="119">
        <f>SUM(E304-E305)</f>
        <v>-210</v>
      </c>
      <c r="F306" s="119"/>
      <c r="G306" s="119">
        <f>SUM(G304-G305)</f>
        <v>-566</v>
      </c>
    </row>
    <row r="307" spans="1:7" ht="14.25" customHeight="1" thickBot="1">
      <c r="A307" s="328"/>
      <c r="B307" s="120" t="s">
        <v>5</v>
      </c>
      <c r="C307" s="121">
        <f>C306/C305</f>
        <v>-0.026993865030674847</v>
      </c>
      <c r="D307" s="121">
        <f>D306/D305</f>
        <v>-0.1813953488372093</v>
      </c>
      <c r="E307" s="121">
        <f>E306/E305</f>
        <v>-0.12727272727272726</v>
      </c>
      <c r="F307" s="121"/>
      <c r="G307" s="121">
        <f>G306/G305</f>
        <v>-0.1132</v>
      </c>
    </row>
    <row r="308" spans="1:7" ht="13.5">
      <c r="A308" s="326" t="s">
        <v>270</v>
      </c>
      <c r="B308" s="115">
        <v>2015</v>
      </c>
      <c r="C308" s="55">
        <v>396</v>
      </c>
      <c r="D308" s="55">
        <v>369</v>
      </c>
      <c r="E308" s="55">
        <v>397</v>
      </c>
      <c r="F308" s="55"/>
      <c r="G308" s="55">
        <f>SUM(C308:F308)</f>
        <v>1162</v>
      </c>
    </row>
    <row r="309" spans="1:7" ht="13.5">
      <c r="A309" s="327"/>
      <c r="B309" s="117">
        <v>2014</v>
      </c>
      <c r="C309" s="54">
        <v>436</v>
      </c>
      <c r="D309" s="54">
        <v>412</v>
      </c>
      <c r="E309" s="54">
        <v>384</v>
      </c>
      <c r="F309" s="54"/>
      <c r="G309" s="54">
        <f>SUM(C309:F309)</f>
        <v>1232</v>
      </c>
    </row>
    <row r="310" spans="1:7" ht="13.5">
      <c r="A310" s="327"/>
      <c r="B310" s="122" t="s">
        <v>263</v>
      </c>
      <c r="C310" s="119">
        <f>SUM(C308-C309)</f>
        <v>-40</v>
      </c>
      <c r="D310" s="119">
        <f>SUM(D308-D309)</f>
        <v>-43</v>
      </c>
      <c r="E310" s="119">
        <f>SUM(E308-E309)</f>
        <v>13</v>
      </c>
      <c r="F310" s="119"/>
      <c r="G310" s="119">
        <f>SUM(G308-G309)</f>
        <v>-70</v>
      </c>
    </row>
    <row r="311" spans="1:7" ht="14.25" customHeight="1" thickBot="1">
      <c r="A311" s="328"/>
      <c r="B311" s="120" t="s">
        <v>5</v>
      </c>
      <c r="C311" s="121">
        <f>C310/C309</f>
        <v>-0.09174311926605505</v>
      </c>
      <c r="D311" s="121">
        <f>D310/D309</f>
        <v>-0.10436893203883495</v>
      </c>
      <c r="E311" s="121">
        <f>E310/E309</f>
        <v>0.033854166666666664</v>
      </c>
      <c r="F311" s="121"/>
      <c r="G311" s="121">
        <f>G310/G309</f>
        <v>-0.056818181818181816</v>
      </c>
    </row>
    <row r="312" ht="13.5" thickBot="1">
      <c r="G312" s="101"/>
    </row>
    <row r="313" spans="1:7" ht="15.75" thickBot="1">
      <c r="A313" s="111"/>
      <c r="C313" s="331" t="s">
        <v>255</v>
      </c>
      <c r="D313" s="332"/>
      <c r="E313" s="332"/>
      <c r="F313" s="333"/>
      <c r="G313" s="326" t="s">
        <v>40</v>
      </c>
    </row>
    <row r="314" spans="1:7" ht="15.75" thickBot="1">
      <c r="A314" s="111" t="s">
        <v>152</v>
      </c>
      <c r="B314" s="113" t="s">
        <v>257</v>
      </c>
      <c r="C314" s="114" t="s">
        <v>258</v>
      </c>
      <c r="D314" s="114" t="s">
        <v>259</v>
      </c>
      <c r="E314" s="114" t="s">
        <v>260</v>
      </c>
      <c r="F314" s="114" t="s">
        <v>261</v>
      </c>
      <c r="G314" s="328"/>
    </row>
    <row r="315" spans="1:7" ht="13.5">
      <c r="A315" s="326" t="s">
        <v>262</v>
      </c>
      <c r="B315" s="115">
        <v>2015</v>
      </c>
      <c r="C315" s="55">
        <f aca="true" t="shared" si="11" ref="C315:E316">SUM(C319+C323+C331+C335+C339+C343+C347)</f>
        <v>1211</v>
      </c>
      <c r="D315" s="55">
        <f t="shared" si="11"/>
        <v>1051</v>
      </c>
      <c r="E315" s="55">
        <f t="shared" si="11"/>
        <v>1058</v>
      </c>
      <c r="F315" s="55"/>
      <c r="G315" s="116">
        <f>SUM(C315:F315)</f>
        <v>3320</v>
      </c>
    </row>
    <row r="316" spans="1:7" ht="15.75" customHeight="1">
      <c r="A316" s="327"/>
      <c r="B316" s="117">
        <v>2014</v>
      </c>
      <c r="C316" s="105">
        <f t="shared" si="11"/>
        <v>1120</v>
      </c>
      <c r="D316" s="105">
        <f t="shared" si="11"/>
        <v>1100</v>
      </c>
      <c r="E316" s="105">
        <f t="shared" si="11"/>
        <v>1222</v>
      </c>
      <c r="F316" s="105"/>
      <c r="G316" s="54">
        <f>SUM(C316:F316)</f>
        <v>3442</v>
      </c>
    </row>
    <row r="317" spans="1:7" ht="13.5">
      <c r="A317" s="327"/>
      <c r="B317" s="118" t="s">
        <v>263</v>
      </c>
      <c r="C317" s="119">
        <f>SUM(C315-C316)</f>
        <v>91</v>
      </c>
      <c r="D317" s="119">
        <f>SUM(D315-D316)</f>
        <v>-49</v>
      </c>
      <c r="E317" s="119">
        <f>SUM(E315-E316)</f>
        <v>-164</v>
      </c>
      <c r="F317" s="119"/>
      <c r="G317" s="119">
        <f>SUM(G315-G316)</f>
        <v>-122</v>
      </c>
    </row>
    <row r="318" spans="1:7" ht="14.25" customHeight="1" thickBot="1">
      <c r="A318" s="328"/>
      <c r="B318" s="120" t="s">
        <v>5</v>
      </c>
      <c r="C318" s="121">
        <f>C317/C316</f>
        <v>0.08125</v>
      </c>
      <c r="D318" s="121">
        <f>D317/D316</f>
        <v>-0.04454545454545455</v>
      </c>
      <c r="E318" s="121">
        <f>E317/E316</f>
        <v>-0.1342062193126023</v>
      </c>
      <c r="F318" s="121"/>
      <c r="G318" s="121">
        <f>G317/G316</f>
        <v>-0.03544450900639163</v>
      </c>
    </row>
    <row r="319" spans="1:7" ht="13.5">
      <c r="A319" s="326" t="s">
        <v>264</v>
      </c>
      <c r="B319" s="115">
        <v>2015</v>
      </c>
      <c r="C319" s="116">
        <v>16</v>
      </c>
      <c r="D319" s="116">
        <v>19</v>
      </c>
      <c r="E319" s="116">
        <v>17</v>
      </c>
      <c r="F319" s="116"/>
      <c r="G319" s="116">
        <f>SUM(C319:F319)</f>
        <v>52</v>
      </c>
    </row>
    <row r="320" spans="1:7" ht="13.5">
      <c r="A320" s="327"/>
      <c r="B320" s="117">
        <v>2014</v>
      </c>
      <c r="C320" s="54">
        <v>20</v>
      </c>
      <c r="D320" s="54">
        <v>32</v>
      </c>
      <c r="E320" s="54">
        <v>26</v>
      </c>
      <c r="F320" s="54"/>
      <c r="G320" s="54">
        <f>SUM(C320:F320)</f>
        <v>78</v>
      </c>
    </row>
    <row r="321" spans="1:7" ht="13.5">
      <c r="A321" s="327"/>
      <c r="B321" s="122" t="s">
        <v>263</v>
      </c>
      <c r="C321" s="119">
        <f>SUM(C319-C320)</f>
        <v>-4</v>
      </c>
      <c r="D321" s="119">
        <f>SUM(D319-D320)</f>
        <v>-13</v>
      </c>
      <c r="E321" s="119">
        <f>SUM(E319-E320)</f>
        <v>-9</v>
      </c>
      <c r="F321" s="119"/>
      <c r="G321" s="119">
        <f>SUM(G319-G320)</f>
        <v>-26</v>
      </c>
    </row>
    <row r="322" spans="1:7" ht="14.25" customHeight="1" thickBot="1">
      <c r="A322" s="328"/>
      <c r="B322" s="120" t="s">
        <v>5</v>
      </c>
      <c r="C322" s="121">
        <f>C321/C320</f>
        <v>-0.2</v>
      </c>
      <c r="D322" s="121">
        <f>D321/D320</f>
        <v>-0.40625</v>
      </c>
      <c r="E322" s="121">
        <f>E321/E320</f>
        <v>-0.34615384615384615</v>
      </c>
      <c r="F322" s="121"/>
      <c r="G322" s="121">
        <f>G321/G320</f>
        <v>-0.3333333333333333</v>
      </c>
    </row>
    <row r="323" spans="1:7" ht="13.5">
      <c r="A323" s="326" t="s">
        <v>265</v>
      </c>
      <c r="B323" s="115">
        <v>2015</v>
      </c>
      <c r="C323" s="55">
        <v>4</v>
      </c>
      <c r="D323" s="55">
        <v>2</v>
      </c>
      <c r="E323" s="55">
        <v>2</v>
      </c>
      <c r="F323" s="55"/>
      <c r="G323" s="55">
        <f>SUM(C323:F323)</f>
        <v>8</v>
      </c>
    </row>
    <row r="324" spans="1:7" ht="13.5">
      <c r="A324" s="327"/>
      <c r="B324" s="117">
        <v>2014</v>
      </c>
      <c r="C324" s="54">
        <v>1</v>
      </c>
      <c r="D324" s="54">
        <v>0</v>
      </c>
      <c r="E324" s="54">
        <v>1</v>
      </c>
      <c r="F324" s="54"/>
      <c r="G324" s="54">
        <f>SUM(C324:F324)</f>
        <v>2</v>
      </c>
    </row>
    <row r="325" spans="1:7" ht="13.5">
      <c r="A325" s="327"/>
      <c r="B325" s="122" t="s">
        <v>263</v>
      </c>
      <c r="C325" s="119">
        <f>SUM(C323-C324)</f>
        <v>3</v>
      </c>
      <c r="D325" s="119">
        <f>SUM(D323-D324)</f>
        <v>2</v>
      </c>
      <c r="E325" s="119">
        <f>SUM(E323-E324)</f>
        <v>1</v>
      </c>
      <c r="F325" s="119"/>
      <c r="G325" s="119">
        <f>SUM(G323-G324)</f>
        <v>6</v>
      </c>
    </row>
    <row r="326" spans="1:7" ht="14.25" customHeight="1" thickBot="1">
      <c r="A326" s="328"/>
      <c r="B326" s="120" t="s">
        <v>5</v>
      </c>
      <c r="C326" s="121">
        <f>C325/C324</f>
        <v>3</v>
      </c>
      <c r="D326" s="121">
        <v>0</v>
      </c>
      <c r="E326" s="121">
        <f>E325/E324</f>
        <v>1</v>
      </c>
      <c r="F326" s="121"/>
      <c r="G326" s="121">
        <f>G325/G324</f>
        <v>3</v>
      </c>
    </row>
    <row r="327" spans="1:7" ht="13.5">
      <c r="A327" s="334" t="s">
        <v>352</v>
      </c>
      <c r="B327" s="115">
        <v>2015</v>
      </c>
      <c r="C327" s="55">
        <v>0</v>
      </c>
      <c r="D327" s="55">
        <v>0</v>
      </c>
      <c r="E327" s="55">
        <v>0</v>
      </c>
      <c r="F327" s="55"/>
      <c r="G327" s="55">
        <f>SUM(C327:F327)</f>
        <v>0</v>
      </c>
    </row>
    <row r="328" spans="1:7" ht="13.5">
      <c r="A328" s="335"/>
      <c r="B328" s="117">
        <v>2014</v>
      </c>
      <c r="C328" s="54">
        <v>0</v>
      </c>
      <c r="D328" s="54">
        <v>0</v>
      </c>
      <c r="E328" s="54">
        <v>0</v>
      </c>
      <c r="F328" s="54"/>
      <c r="G328" s="54">
        <f>SUM(C328:F328)</f>
        <v>0</v>
      </c>
    </row>
    <row r="329" spans="1:7" ht="13.5">
      <c r="A329" s="335"/>
      <c r="B329" s="122" t="s">
        <v>263</v>
      </c>
      <c r="C329" s="119">
        <f>SUM(C327-C328)</f>
        <v>0</v>
      </c>
      <c r="D329" s="119">
        <f>SUM(D327-D328)</f>
        <v>0</v>
      </c>
      <c r="E329" s="119">
        <f>SUM(E327-E328)</f>
        <v>0</v>
      </c>
      <c r="F329" s="119"/>
      <c r="G329" s="119">
        <f>SUM(G327-G328)</f>
        <v>0</v>
      </c>
    </row>
    <row r="330" spans="1:7" ht="14.25" customHeight="1" thickBot="1">
      <c r="A330" s="336"/>
      <c r="B330" s="120" t="s">
        <v>5</v>
      </c>
      <c r="C330" s="121">
        <v>0</v>
      </c>
      <c r="D330" s="121">
        <v>0</v>
      </c>
      <c r="E330" s="121">
        <v>0</v>
      </c>
      <c r="F330" s="121"/>
      <c r="G330" s="121">
        <v>0</v>
      </c>
    </row>
    <row r="331" spans="1:7" ht="13.5">
      <c r="A331" s="326" t="s">
        <v>266</v>
      </c>
      <c r="B331" s="115">
        <v>2015</v>
      </c>
      <c r="C331" s="55">
        <v>145</v>
      </c>
      <c r="D331" s="55">
        <v>112</v>
      </c>
      <c r="E331" s="55">
        <v>106</v>
      </c>
      <c r="F331" s="55"/>
      <c r="G331" s="55">
        <f>SUM(C331:F331)</f>
        <v>363</v>
      </c>
    </row>
    <row r="332" spans="1:7" ht="13.5">
      <c r="A332" s="327"/>
      <c r="B332" s="117">
        <v>2014</v>
      </c>
      <c r="C332" s="54">
        <v>124</v>
      </c>
      <c r="D332" s="54">
        <v>109</v>
      </c>
      <c r="E332" s="54">
        <v>198</v>
      </c>
      <c r="F332" s="54"/>
      <c r="G332" s="54">
        <f>SUM(C332:F332)</f>
        <v>431</v>
      </c>
    </row>
    <row r="333" spans="1:7" ht="13.5">
      <c r="A333" s="327"/>
      <c r="B333" s="122" t="s">
        <v>263</v>
      </c>
      <c r="C333" s="119">
        <f>SUM(C331-C332)</f>
        <v>21</v>
      </c>
      <c r="D333" s="119">
        <f>SUM(D331-D332)</f>
        <v>3</v>
      </c>
      <c r="E333" s="119">
        <f>SUM(E331-E332)</f>
        <v>-92</v>
      </c>
      <c r="F333" s="119"/>
      <c r="G333" s="119">
        <f>SUM(G331-G332)</f>
        <v>-68</v>
      </c>
    </row>
    <row r="334" spans="1:7" ht="14.25" customHeight="1" thickBot="1">
      <c r="A334" s="328"/>
      <c r="B334" s="120" t="s">
        <v>5</v>
      </c>
      <c r="C334" s="121">
        <f>C333/C332</f>
        <v>0.1693548387096774</v>
      </c>
      <c r="D334" s="121">
        <f>D333/D332</f>
        <v>0.027522935779816515</v>
      </c>
      <c r="E334" s="121">
        <f>E333/E332</f>
        <v>-0.46464646464646464</v>
      </c>
      <c r="F334" s="121"/>
      <c r="G334" s="121">
        <f>G333/G332</f>
        <v>-0.15777262180974477</v>
      </c>
    </row>
    <row r="335" spans="1:7" ht="13.5">
      <c r="A335" s="326" t="s">
        <v>267</v>
      </c>
      <c r="B335" s="115">
        <v>2015</v>
      </c>
      <c r="C335" s="55">
        <v>85</v>
      </c>
      <c r="D335" s="55">
        <v>69</v>
      </c>
      <c r="E335" s="55">
        <v>77</v>
      </c>
      <c r="F335" s="55"/>
      <c r="G335" s="55">
        <f>SUM(C335:F335)</f>
        <v>231</v>
      </c>
    </row>
    <row r="336" spans="1:7" ht="13.5">
      <c r="A336" s="327"/>
      <c r="B336" s="312">
        <v>2014</v>
      </c>
      <c r="C336" s="54">
        <v>37</v>
      </c>
      <c r="D336" s="54">
        <v>53</v>
      </c>
      <c r="E336" s="54">
        <v>29</v>
      </c>
      <c r="F336" s="54"/>
      <c r="G336" s="54">
        <f>SUM(C336:F336)</f>
        <v>119</v>
      </c>
    </row>
    <row r="337" spans="1:7" ht="13.5">
      <c r="A337" s="327"/>
      <c r="B337" s="122" t="s">
        <v>263</v>
      </c>
      <c r="C337" s="119">
        <f>SUM(C335-C336)</f>
        <v>48</v>
      </c>
      <c r="D337" s="119">
        <f>SUM(D335-D336)</f>
        <v>16</v>
      </c>
      <c r="E337" s="119">
        <f>SUM(E335-E336)</f>
        <v>48</v>
      </c>
      <c r="F337" s="119"/>
      <c r="G337" s="119">
        <f>SUM(G335-G336)</f>
        <v>112</v>
      </c>
    </row>
    <row r="338" spans="1:7" ht="14.25" customHeight="1" thickBot="1">
      <c r="A338" s="328"/>
      <c r="B338" s="120" t="s">
        <v>5</v>
      </c>
      <c r="C338" s="121">
        <f>C337/C336</f>
        <v>1.2972972972972974</v>
      </c>
      <c r="D338" s="121">
        <f>D337/D336</f>
        <v>0.3018867924528302</v>
      </c>
      <c r="E338" s="121">
        <f>E337/E336</f>
        <v>1.6551724137931034</v>
      </c>
      <c r="F338" s="121"/>
      <c r="G338" s="121">
        <f>G337/G336</f>
        <v>0.9411764705882353</v>
      </c>
    </row>
    <row r="339" spans="1:7" ht="13.5">
      <c r="A339" s="326" t="s">
        <v>268</v>
      </c>
      <c r="B339" s="115">
        <v>2015</v>
      </c>
      <c r="C339" s="55">
        <v>243</v>
      </c>
      <c r="D339" s="55">
        <v>218</v>
      </c>
      <c r="E339" s="55">
        <v>187</v>
      </c>
      <c r="F339" s="55"/>
      <c r="G339" s="55">
        <f>SUM(C339:F339)</f>
        <v>648</v>
      </c>
    </row>
    <row r="340" spans="1:7" ht="13.5">
      <c r="A340" s="327"/>
      <c r="B340" s="117">
        <v>2014</v>
      </c>
      <c r="C340" s="54">
        <v>157</v>
      </c>
      <c r="D340" s="54">
        <v>193</v>
      </c>
      <c r="E340" s="54">
        <v>175</v>
      </c>
      <c r="F340" s="54"/>
      <c r="G340" s="54">
        <f>SUM(C340:F340)</f>
        <v>525</v>
      </c>
    </row>
    <row r="341" spans="1:7" ht="13.5">
      <c r="A341" s="327"/>
      <c r="B341" s="122" t="s">
        <v>263</v>
      </c>
      <c r="C341" s="119">
        <f>SUM(C339-C340)</f>
        <v>86</v>
      </c>
      <c r="D341" s="119">
        <f>SUM(D339-D340)</f>
        <v>25</v>
      </c>
      <c r="E341" s="119">
        <f>SUM(E339-E340)</f>
        <v>12</v>
      </c>
      <c r="F341" s="119"/>
      <c r="G341" s="119">
        <f>SUM(G339-G340)</f>
        <v>123</v>
      </c>
    </row>
    <row r="342" spans="1:7" ht="14.25" customHeight="1" thickBot="1">
      <c r="A342" s="328"/>
      <c r="B342" s="120" t="s">
        <v>5</v>
      </c>
      <c r="C342" s="121">
        <f>C341/C340</f>
        <v>0.5477707006369427</v>
      </c>
      <c r="D342" s="121">
        <f>D341/D340</f>
        <v>0.12953367875647667</v>
      </c>
      <c r="E342" s="121">
        <f>E341/E340</f>
        <v>0.06857142857142857</v>
      </c>
      <c r="F342" s="121"/>
      <c r="G342" s="121">
        <f>G341/G340</f>
        <v>0.2342857142857143</v>
      </c>
    </row>
    <row r="343" spans="1:7" ht="13.5">
      <c r="A343" s="326" t="s">
        <v>269</v>
      </c>
      <c r="B343" s="115">
        <v>2015</v>
      </c>
      <c r="C343" s="55">
        <v>655</v>
      </c>
      <c r="D343" s="55">
        <v>565</v>
      </c>
      <c r="E343" s="55">
        <v>592</v>
      </c>
      <c r="F343" s="55"/>
      <c r="G343" s="55">
        <f>SUM(C343:F343)</f>
        <v>1812</v>
      </c>
    </row>
    <row r="344" spans="1:7" ht="13.5">
      <c r="A344" s="327"/>
      <c r="B344" s="312">
        <v>2014</v>
      </c>
      <c r="C344" s="54">
        <v>698</v>
      </c>
      <c r="D344" s="54">
        <v>645</v>
      </c>
      <c r="E344" s="54">
        <v>725</v>
      </c>
      <c r="F344" s="54"/>
      <c r="G344" s="54">
        <f>SUM(C344:F344)</f>
        <v>2068</v>
      </c>
    </row>
    <row r="345" spans="1:7" ht="13.5">
      <c r="A345" s="327"/>
      <c r="B345" s="122" t="s">
        <v>263</v>
      </c>
      <c r="C345" s="119">
        <f>SUM(C343-C344)</f>
        <v>-43</v>
      </c>
      <c r="D345" s="119">
        <f>SUM(D343-D344)</f>
        <v>-80</v>
      </c>
      <c r="E345" s="119">
        <f>SUM(E343-E344)</f>
        <v>-133</v>
      </c>
      <c r="F345" s="119"/>
      <c r="G345" s="119">
        <f>SUM(G343-G344)</f>
        <v>-256</v>
      </c>
    </row>
    <row r="346" spans="1:7" ht="14.25" customHeight="1" thickBot="1">
      <c r="A346" s="328"/>
      <c r="B346" s="120" t="s">
        <v>5</v>
      </c>
      <c r="C346" s="121">
        <f>C345/C344</f>
        <v>-0.06160458452722063</v>
      </c>
      <c r="D346" s="121">
        <f>D345/D344</f>
        <v>-0.12403100775193798</v>
      </c>
      <c r="E346" s="121">
        <f>E345/E344</f>
        <v>-0.18344827586206897</v>
      </c>
      <c r="F346" s="121"/>
      <c r="G346" s="121">
        <f>G345/G344</f>
        <v>-0.12379110251450677</v>
      </c>
    </row>
    <row r="347" spans="1:7" ht="13.5">
      <c r="A347" s="326" t="s">
        <v>270</v>
      </c>
      <c r="B347" s="115">
        <v>2015</v>
      </c>
      <c r="C347" s="55">
        <v>63</v>
      </c>
      <c r="D347" s="55">
        <v>66</v>
      </c>
      <c r="E347" s="55">
        <v>77</v>
      </c>
      <c r="F347" s="55"/>
      <c r="G347" s="55">
        <f>SUM(C347:F347)</f>
        <v>206</v>
      </c>
    </row>
    <row r="348" spans="1:7" ht="13.5">
      <c r="A348" s="327"/>
      <c r="B348" s="312">
        <v>2014</v>
      </c>
      <c r="C348" s="54">
        <v>83</v>
      </c>
      <c r="D348" s="54">
        <v>68</v>
      </c>
      <c r="E348" s="54">
        <v>68</v>
      </c>
      <c r="F348" s="54"/>
      <c r="G348" s="54">
        <f>SUM(C348:F348)</f>
        <v>219</v>
      </c>
    </row>
    <row r="349" spans="1:7" ht="13.5">
      <c r="A349" s="327"/>
      <c r="B349" s="122" t="s">
        <v>263</v>
      </c>
      <c r="C349" s="119">
        <f>SUM(C347-C348)</f>
        <v>-20</v>
      </c>
      <c r="D349" s="119">
        <f>SUM(D347-D348)</f>
        <v>-2</v>
      </c>
      <c r="E349" s="119">
        <f>SUM(E347-E348)</f>
        <v>9</v>
      </c>
      <c r="F349" s="119"/>
      <c r="G349" s="119">
        <f>SUM(G347-G348)</f>
        <v>-13</v>
      </c>
    </row>
    <row r="350" spans="1:7" ht="14.25" thickBot="1">
      <c r="A350" s="328"/>
      <c r="B350" s="120" t="s">
        <v>5</v>
      </c>
      <c r="C350" s="121">
        <f>C349/C348</f>
        <v>-0.24096385542168675</v>
      </c>
      <c r="D350" s="121">
        <f>D349/D348</f>
        <v>-0.029411764705882353</v>
      </c>
      <c r="E350" s="121">
        <f>E349/E348</f>
        <v>0.1323529411764706</v>
      </c>
      <c r="F350" s="121"/>
      <c r="G350" s="121">
        <f>G349/G348</f>
        <v>-0.0593607305936073</v>
      </c>
    </row>
    <row r="351" ht="15.75" customHeight="1" thickBot="1">
      <c r="G351" s="101"/>
    </row>
    <row r="352" spans="1:7" ht="15.75" thickBot="1">
      <c r="A352" s="111"/>
      <c r="C352" s="331" t="s">
        <v>255</v>
      </c>
      <c r="D352" s="332"/>
      <c r="E352" s="332"/>
      <c r="F352" s="333"/>
      <c r="G352" s="326" t="s">
        <v>40</v>
      </c>
    </row>
    <row r="353" spans="1:7" ht="14.25" customHeight="1" thickBot="1">
      <c r="A353" s="111" t="s">
        <v>111</v>
      </c>
      <c r="B353" s="113" t="s">
        <v>257</v>
      </c>
      <c r="C353" s="114" t="s">
        <v>258</v>
      </c>
      <c r="D353" s="114" t="s">
        <v>259</v>
      </c>
      <c r="E353" s="114" t="s">
        <v>260</v>
      </c>
      <c r="F353" s="114" t="s">
        <v>261</v>
      </c>
      <c r="G353" s="328"/>
    </row>
    <row r="354" spans="1:7" ht="13.5">
      <c r="A354" s="326" t="s">
        <v>262</v>
      </c>
      <c r="B354" s="115">
        <v>2015</v>
      </c>
      <c r="C354" s="55">
        <f aca="true" t="shared" si="12" ref="C354:E355">SUM(C358+C362+C370+C374+C378+C382+C386)</f>
        <v>434</v>
      </c>
      <c r="D354" s="55">
        <f t="shared" si="12"/>
        <v>414</v>
      </c>
      <c r="E354" s="55">
        <f t="shared" si="12"/>
        <v>438</v>
      </c>
      <c r="F354" s="55"/>
      <c r="G354" s="116">
        <f>SUM(C354:F354)</f>
        <v>1286</v>
      </c>
    </row>
    <row r="355" spans="1:7" ht="13.5">
      <c r="A355" s="327"/>
      <c r="B355" s="312">
        <v>2014</v>
      </c>
      <c r="C355" s="105">
        <f t="shared" si="12"/>
        <v>606</v>
      </c>
      <c r="D355" s="105">
        <f t="shared" si="12"/>
        <v>663</v>
      </c>
      <c r="E355" s="105">
        <f t="shared" si="12"/>
        <v>612</v>
      </c>
      <c r="F355" s="105"/>
      <c r="G355" s="54">
        <f>SUM(C355:F355)</f>
        <v>1881</v>
      </c>
    </row>
    <row r="356" spans="1:7" ht="13.5">
      <c r="A356" s="327"/>
      <c r="B356" s="122" t="s">
        <v>263</v>
      </c>
      <c r="C356" s="119">
        <f>SUM(C354-C355)</f>
        <v>-172</v>
      </c>
      <c r="D356" s="119">
        <f>SUM(D354-D355)</f>
        <v>-249</v>
      </c>
      <c r="E356" s="119">
        <f>SUM(E354-E355)</f>
        <v>-174</v>
      </c>
      <c r="F356" s="119"/>
      <c r="G356" s="119">
        <f>SUM(G354-G355)</f>
        <v>-595</v>
      </c>
    </row>
    <row r="357" spans="1:7" ht="14.25" customHeight="1" thickBot="1">
      <c r="A357" s="328"/>
      <c r="B357" s="120" t="s">
        <v>5</v>
      </c>
      <c r="C357" s="121">
        <f>C356/C355</f>
        <v>-0.2838283828382838</v>
      </c>
      <c r="D357" s="121">
        <f>D356/D355</f>
        <v>-0.3755656108597285</v>
      </c>
      <c r="E357" s="121">
        <f>E356/E355</f>
        <v>-0.28431372549019607</v>
      </c>
      <c r="F357" s="121"/>
      <c r="G357" s="121">
        <f>G356/G355</f>
        <v>-0.31632110579479</v>
      </c>
    </row>
    <row r="358" spans="1:7" ht="13.5">
      <c r="A358" s="326" t="s">
        <v>264</v>
      </c>
      <c r="B358" s="115">
        <v>2015</v>
      </c>
      <c r="C358" s="116">
        <v>7</v>
      </c>
      <c r="D358" s="116">
        <v>7</v>
      </c>
      <c r="E358" s="116">
        <v>5</v>
      </c>
      <c r="F358" s="116"/>
      <c r="G358" s="116">
        <f>SUM(C358:F358)</f>
        <v>19</v>
      </c>
    </row>
    <row r="359" spans="1:7" ht="13.5">
      <c r="A359" s="327"/>
      <c r="B359" s="117">
        <v>2014</v>
      </c>
      <c r="C359" s="54">
        <v>8</v>
      </c>
      <c r="D359" s="54">
        <v>14</v>
      </c>
      <c r="E359" s="54">
        <v>12</v>
      </c>
      <c r="F359" s="54"/>
      <c r="G359" s="54">
        <f>SUM(C359:F359)</f>
        <v>34</v>
      </c>
    </row>
    <row r="360" spans="1:7" ht="13.5">
      <c r="A360" s="327"/>
      <c r="B360" s="122" t="s">
        <v>263</v>
      </c>
      <c r="C360" s="119">
        <f>SUM(C358-C359)</f>
        <v>-1</v>
      </c>
      <c r="D360" s="119">
        <f>SUM(D358-D359)</f>
        <v>-7</v>
      </c>
      <c r="E360" s="119">
        <f>SUM(E358-E359)</f>
        <v>-7</v>
      </c>
      <c r="F360" s="119"/>
      <c r="G360" s="119">
        <f>SUM(G358-G359)</f>
        <v>-15</v>
      </c>
    </row>
    <row r="361" spans="1:7" ht="14.25" customHeight="1" thickBot="1">
      <c r="A361" s="328"/>
      <c r="B361" s="120" t="s">
        <v>5</v>
      </c>
      <c r="C361" s="121">
        <f>C360/C359</f>
        <v>-0.125</v>
      </c>
      <c r="D361" s="121">
        <f>D360/D359</f>
        <v>-0.5</v>
      </c>
      <c r="E361" s="121">
        <f>E360/E359</f>
        <v>-0.5833333333333334</v>
      </c>
      <c r="F361" s="121"/>
      <c r="G361" s="121">
        <f>G360/G359</f>
        <v>-0.4411764705882353</v>
      </c>
    </row>
    <row r="362" spans="1:7" ht="13.5">
      <c r="A362" s="326" t="s">
        <v>265</v>
      </c>
      <c r="B362" s="115">
        <v>2015</v>
      </c>
      <c r="C362" s="55">
        <v>1</v>
      </c>
      <c r="D362" s="55">
        <v>1</v>
      </c>
      <c r="E362" s="55">
        <v>1</v>
      </c>
      <c r="F362" s="55"/>
      <c r="G362" s="55">
        <f>SUM(C362:F362)</f>
        <v>3</v>
      </c>
    </row>
    <row r="363" spans="1:7" ht="13.5">
      <c r="A363" s="327"/>
      <c r="B363" s="312">
        <v>2014</v>
      </c>
      <c r="C363" s="54">
        <v>0</v>
      </c>
      <c r="D363" s="54">
        <v>2</v>
      </c>
      <c r="E363" s="54">
        <v>0</v>
      </c>
      <c r="F363" s="54"/>
      <c r="G363" s="54">
        <f>SUM(C363:F363)</f>
        <v>2</v>
      </c>
    </row>
    <row r="364" spans="1:7" ht="13.5">
      <c r="A364" s="327"/>
      <c r="B364" s="122" t="s">
        <v>263</v>
      </c>
      <c r="C364" s="119">
        <f>SUM(C362-C363)</f>
        <v>1</v>
      </c>
      <c r="D364" s="119">
        <f>SUM(D362-D363)</f>
        <v>-1</v>
      </c>
      <c r="E364" s="119">
        <f>SUM(E362-E363)</f>
        <v>1</v>
      </c>
      <c r="F364" s="119"/>
      <c r="G364" s="119">
        <f>SUM(G362-G363)</f>
        <v>1</v>
      </c>
    </row>
    <row r="365" spans="1:7" ht="14.25" customHeight="1" thickBot="1">
      <c r="A365" s="328"/>
      <c r="B365" s="120" t="s">
        <v>5</v>
      </c>
      <c r="C365" s="121">
        <v>0</v>
      </c>
      <c r="D365" s="121">
        <f>D364/D363</f>
        <v>-0.5</v>
      </c>
      <c r="E365" s="121">
        <v>0</v>
      </c>
      <c r="F365" s="121"/>
      <c r="G365" s="121">
        <f>G364/G363</f>
        <v>0.5</v>
      </c>
    </row>
    <row r="366" spans="1:7" ht="13.5">
      <c r="A366" s="334" t="s">
        <v>352</v>
      </c>
      <c r="B366" s="115">
        <v>2015</v>
      </c>
      <c r="C366" s="55">
        <v>0</v>
      </c>
      <c r="D366" s="55">
        <v>0</v>
      </c>
      <c r="E366" s="55">
        <v>0</v>
      </c>
      <c r="F366" s="55"/>
      <c r="G366" s="55">
        <f>SUM(C366:F366)</f>
        <v>0</v>
      </c>
    </row>
    <row r="367" spans="1:7" ht="13.5">
      <c r="A367" s="335"/>
      <c r="B367" s="312">
        <v>2014</v>
      </c>
      <c r="C367" s="54">
        <v>0</v>
      </c>
      <c r="D367" s="54">
        <v>0</v>
      </c>
      <c r="E367" s="54">
        <v>0</v>
      </c>
      <c r="F367" s="54"/>
      <c r="G367" s="54">
        <f>SUM(C367:F367)</f>
        <v>0</v>
      </c>
    </row>
    <row r="368" spans="1:7" ht="13.5">
      <c r="A368" s="335"/>
      <c r="B368" s="122" t="s">
        <v>263</v>
      </c>
      <c r="C368" s="119">
        <f>SUM(C366-C367)</f>
        <v>0</v>
      </c>
      <c r="D368" s="119">
        <f>SUM(D366-D367)</f>
        <v>0</v>
      </c>
      <c r="E368" s="119">
        <f>SUM(E366-E367)</f>
        <v>0</v>
      </c>
      <c r="F368" s="119"/>
      <c r="G368" s="119">
        <f>SUM(G366-G367)</f>
        <v>0</v>
      </c>
    </row>
    <row r="369" spans="1:7" ht="14.25" customHeight="1" thickBot="1">
      <c r="A369" s="336"/>
      <c r="B369" s="120" t="s">
        <v>5</v>
      </c>
      <c r="C369" s="121">
        <v>0</v>
      </c>
      <c r="D369" s="121">
        <v>0</v>
      </c>
      <c r="E369" s="121">
        <v>0</v>
      </c>
      <c r="F369" s="121"/>
      <c r="G369" s="121">
        <v>0</v>
      </c>
    </row>
    <row r="370" spans="1:7" ht="13.5">
      <c r="A370" s="326" t="s">
        <v>266</v>
      </c>
      <c r="B370" s="115">
        <v>2015</v>
      </c>
      <c r="C370" s="55">
        <v>21</v>
      </c>
      <c r="D370" s="55">
        <v>26</v>
      </c>
      <c r="E370" s="55">
        <v>39</v>
      </c>
      <c r="F370" s="55"/>
      <c r="G370" s="55">
        <f>SUM(C370:F370)</f>
        <v>86</v>
      </c>
    </row>
    <row r="371" spans="1:7" ht="13.5">
      <c r="A371" s="327"/>
      <c r="B371" s="117">
        <v>2014</v>
      </c>
      <c r="C371" s="54">
        <v>38</v>
      </c>
      <c r="D371" s="54">
        <v>60</v>
      </c>
      <c r="E371" s="54">
        <v>34</v>
      </c>
      <c r="F371" s="54"/>
      <c r="G371" s="54">
        <f>SUM(C371:F371)</f>
        <v>132</v>
      </c>
    </row>
    <row r="372" spans="1:7" ht="13.5">
      <c r="A372" s="327"/>
      <c r="B372" s="122" t="s">
        <v>263</v>
      </c>
      <c r="C372" s="119">
        <f>SUM(C370-C371)</f>
        <v>-17</v>
      </c>
      <c r="D372" s="119">
        <f>SUM(D370-D371)</f>
        <v>-34</v>
      </c>
      <c r="E372" s="119">
        <f>SUM(E370-E371)</f>
        <v>5</v>
      </c>
      <c r="F372" s="119"/>
      <c r="G372" s="119">
        <f>SUM(G370-G371)</f>
        <v>-46</v>
      </c>
    </row>
    <row r="373" spans="1:7" ht="14.25" customHeight="1" thickBot="1">
      <c r="A373" s="328"/>
      <c r="B373" s="120" t="s">
        <v>5</v>
      </c>
      <c r="C373" s="121">
        <f>C372/C371</f>
        <v>-0.4473684210526316</v>
      </c>
      <c r="D373" s="121">
        <f>D372/D371</f>
        <v>-0.5666666666666667</v>
      </c>
      <c r="E373" s="121">
        <f>E372/E371</f>
        <v>0.14705882352941177</v>
      </c>
      <c r="F373" s="121"/>
      <c r="G373" s="121">
        <f>G372/G371</f>
        <v>-0.3484848484848485</v>
      </c>
    </row>
    <row r="374" spans="1:7" ht="13.5">
      <c r="A374" s="326" t="s">
        <v>267</v>
      </c>
      <c r="B374" s="115">
        <v>2015</v>
      </c>
      <c r="C374" s="55">
        <v>56</v>
      </c>
      <c r="D374" s="55">
        <v>50</v>
      </c>
      <c r="E374" s="55">
        <v>70</v>
      </c>
      <c r="F374" s="55"/>
      <c r="G374" s="55">
        <f>SUM(C374:F374)</f>
        <v>176</v>
      </c>
    </row>
    <row r="375" spans="1:7" ht="13.5">
      <c r="A375" s="327"/>
      <c r="B375" s="312">
        <v>2014</v>
      </c>
      <c r="C375" s="54">
        <v>40</v>
      </c>
      <c r="D375" s="54">
        <v>70</v>
      </c>
      <c r="E375" s="54">
        <v>53</v>
      </c>
      <c r="F375" s="54"/>
      <c r="G375" s="54">
        <f>SUM(C375:F375)</f>
        <v>163</v>
      </c>
    </row>
    <row r="376" spans="1:7" ht="13.5">
      <c r="A376" s="327"/>
      <c r="B376" s="122" t="s">
        <v>263</v>
      </c>
      <c r="C376" s="119">
        <f>SUM(C374-C375)</f>
        <v>16</v>
      </c>
      <c r="D376" s="119">
        <f>SUM(D374-D375)</f>
        <v>-20</v>
      </c>
      <c r="E376" s="119">
        <f>SUM(E374-E375)</f>
        <v>17</v>
      </c>
      <c r="F376" s="119"/>
      <c r="G376" s="119">
        <f>SUM(G374-G375)</f>
        <v>13</v>
      </c>
    </row>
    <row r="377" spans="1:7" ht="14.25" customHeight="1" thickBot="1">
      <c r="A377" s="328"/>
      <c r="B377" s="120" t="s">
        <v>5</v>
      </c>
      <c r="C377" s="121">
        <f>C376/C375</f>
        <v>0.4</v>
      </c>
      <c r="D377" s="121">
        <f>D376/D375</f>
        <v>-0.2857142857142857</v>
      </c>
      <c r="E377" s="121">
        <f>E376/E375</f>
        <v>0.32075471698113206</v>
      </c>
      <c r="F377" s="121"/>
      <c r="G377" s="121">
        <f>G376/G375</f>
        <v>0.07975460122699386</v>
      </c>
    </row>
    <row r="378" spans="1:7" ht="13.5">
      <c r="A378" s="326" t="s">
        <v>268</v>
      </c>
      <c r="B378" s="115">
        <v>2015</v>
      </c>
      <c r="C378" s="55">
        <v>70</v>
      </c>
      <c r="D378" s="55">
        <v>70</v>
      </c>
      <c r="E378" s="55">
        <v>82</v>
      </c>
      <c r="F378" s="55"/>
      <c r="G378" s="55">
        <f>SUM(C378:F378)</f>
        <v>222</v>
      </c>
    </row>
    <row r="379" spans="1:7" ht="13.5">
      <c r="A379" s="327"/>
      <c r="B379" s="117">
        <v>2014</v>
      </c>
      <c r="C379" s="54">
        <v>174</v>
      </c>
      <c r="D379" s="54">
        <v>179</v>
      </c>
      <c r="E379" s="54">
        <v>155</v>
      </c>
      <c r="F379" s="54"/>
      <c r="G379" s="54">
        <f>SUM(C379:F379)</f>
        <v>508</v>
      </c>
    </row>
    <row r="380" spans="1:7" ht="13.5">
      <c r="A380" s="327"/>
      <c r="B380" s="122" t="s">
        <v>263</v>
      </c>
      <c r="C380" s="119">
        <f>SUM(C378-C379)</f>
        <v>-104</v>
      </c>
      <c r="D380" s="119">
        <f>SUM(D378-D379)</f>
        <v>-109</v>
      </c>
      <c r="E380" s="119">
        <f>SUM(E378-E379)</f>
        <v>-73</v>
      </c>
      <c r="F380" s="119"/>
      <c r="G380" s="119">
        <f>SUM(G378-G379)</f>
        <v>-286</v>
      </c>
    </row>
    <row r="381" spans="1:7" ht="14.25" customHeight="1" thickBot="1">
      <c r="A381" s="328"/>
      <c r="B381" s="120" t="s">
        <v>5</v>
      </c>
      <c r="C381" s="121">
        <f>C380/C379</f>
        <v>-0.5977011494252874</v>
      </c>
      <c r="D381" s="121">
        <f>D380/D379</f>
        <v>-0.6089385474860335</v>
      </c>
      <c r="E381" s="121">
        <f>E380/E379</f>
        <v>-0.47096774193548385</v>
      </c>
      <c r="F381" s="121"/>
      <c r="G381" s="121">
        <f>G380/G379</f>
        <v>-0.562992125984252</v>
      </c>
    </row>
    <row r="382" spans="1:7" ht="13.5">
      <c r="A382" s="326" t="s">
        <v>269</v>
      </c>
      <c r="B382" s="313">
        <v>2015</v>
      </c>
      <c r="C382" s="55">
        <v>241</v>
      </c>
      <c r="D382" s="55">
        <v>240</v>
      </c>
      <c r="E382" s="55">
        <v>221</v>
      </c>
      <c r="F382" s="55"/>
      <c r="G382" s="55">
        <f>SUM(C382:F382)</f>
        <v>702</v>
      </c>
    </row>
    <row r="383" spans="1:7" ht="13.5">
      <c r="A383" s="327"/>
      <c r="B383" s="117">
        <v>2014</v>
      </c>
      <c r="C383" s="54">
        <v>314</v>
      </c>
      <c r="D383" s="54">
        <v>318</v>
      </c>
      <c r="E383" s="54">
        <v>335</v>
      </c>
      <c r="F383" s="54"/>
      <c r="G383" s="54">
        <f>SUM(C383:F383)</f>
        <v>967</v>
      </c>
    </row>
    <row r="384" spans="1:7" ht="13.5">
      <c r="A384" s="327"/>
      <c r="B384" s="122" t="s">
        <v>263</v>
      </c>
      <c r="C384" s="119">
        <f>SUM(C382-C383)</f>
        <v>-73</v>
      </c>
      <c r="D384" s="119">
        <f>SUM(D382-D383)</f>
        <v>-78</v>
      </c>
      <c r="E384" s="119">
        <f>SUM(E382-E383)</f>
        <v>-114</v>
      </c>
      <c r="F384" s="119"/>
      <c r="G384" s="119">
        <f>SUM(G382-G383)</f>
        <v>-265</v>
      </c>
    </row>
    <row r="385" spans="1:7" ht="14.25" thickBot="1">
      <c r="A385" s="328"/>
      <c r="B385" s="120" t="s">
        <v>5</v>
      </c>
      <c r="C385" s="121">
        <f>C384/C383</f>
        <v>-0.23248407643312102</v>
      </c>
      <c r="D385" s="121">
        <f>D384/D383</f>
        <v>-0.24528301886792453</v>
      </c>
      <c r="E385" s="121">
        <f>E384/E383</f>
        <v>-0.3402985074626866</v>
      </c>
      <c r="F385" s="121"/>
      <c r="G385" s="121">
        <f>G384/G383</f>
        <v>-0.27404343329886244</v>
      </c>
    </row>
    <row r="386" spans="1:7" ht="15.75" customHeight="1">
      <c r="A386" s="326" t="s">
        <v>270</v>
      </c>
      <c r="B386" s="115">
        <v>2015</v>
      </c>
      <c r="C386" s="55">
        <v>38</v>
      </c>
      <c r="D386" s="55">
        <v>20</v>
      </c>
      <c r="E386" s="55">
        <v>20</v>
      </c>
      <c r="F386" s="55"/>
      <c r="G386" s="55">
        <f>SUM(C386:F386)</f>
        <v>78</v>
      </c>
    </row>
    <row r="387" spans="1:7" ht="13.5">
      <c r="A387" s="327"/>
      <c r="B387" s="117">
        <v>2014</v>
      </c>
      <c r="C387" s="54">
        <v>32</v>
      </c>
      <c r="D387" s="54">
        <v>20</v>
      </c>
      <c r="E387" s="54">
        <v>23</v>
      </c>
      <c r="F387" s="54"/>
      <c r="G387" s="54">
        <f>SUM(C387:F387)</f>
        <v>75</v>
      </c>
    </row>
    <row r="388" spans="1:7" ht="14.25" customHeight="1">
      <c r="A388" s="327"/>
      <c r="B388" s="122" t="s">
        <v>263</v>
      </c>
      <c r="C388" s="119">
        <f>SUM(C386-C387)</f>
        <v>6</v>
      </c>
      <c r="D388" s="119">
        <f>SUM(D386-D387)</f>
        <v>0</v>
      </c>
      <c r="E388" s="119">
        <f>SUM(E386-E387)</f>
        <v>-3</v>
      </c>
      <c r="F388" s="119"/>
      <c r="G388" s="119">
        <f>SUM(G386-G387)</f>
        <v>3</v>
      </c>
    </row>
    <row r="389" spans="1:7" ht="14.25" thickBot="1">
      <c r="A389" s="328"/>
      <c r="B389" s="120" t="s">
        <v>5</v>
      </c>
      <c r="C389" s="121">
        <f>C388/C387</f>
        <v>0.1875</v>
      </c>
      <c r="D389" s="121">
        <f>D388/D387</f>
        <v>0</v>
      </c>
      <c r="E389" s="121">
        <f>E388/E387</f>
        <v>-0.13043478260869565</v>
      </c>
      <c r="F389" s="121"/>
      <c r="G389" s="121">
        <f>G388/G387</f>
        <v>0.04</v>
      </c>
    </row>
    <row r="390" ht="13.5" thickBot="1">
      <c r="G390" s="101"/>
    </row>
    <row r="391" spans="1:7" ht="15.75" thickBot="1">
      <c r="A391" s="111"/>
      <c r="C391" s="331" t="s">
        <v>255</v>
      </c>
      <c r="D391" s="332"/>
      <c r="E391" s="332"/>
      <c r="F391" s="333"/>
      <c r="G391" s="326" t="s">
        <v>40</v>
      </c>
    </row>
    <row r="392" spans="1:7" ht="14.25" customHeight="1" thickBot="1">
      <c r="A392" s="111" t="s">
        <v>115</v>
      </c>
      <c r="B392" s="113" t="s">
        <v>257</v>
      </c>
      <c r="C392" s="114" t="s">
        <v>258</v>
      </c>
      <c r="D392" s="114" t="s">
        <v>259</v>
      </c>
      <c r="E392" s="114" t="s">
        <v>260</v>
      </c>
      <c r="F392" s="114" t="s">
        <v>261</v>
      </c>
      <c r="G392" s="328"/>
    </row>
    <row r="393" spans="1:7" ht="13.5">
      <c r="A393" s="326" t="s">
        <v>262</v>
      </c>
      <c r="B393" s="115">
        <v>2015</v>
      </c>
      <c r="C393" s="55">
        <f aca="true" t="shared" si="13" ref="C393:E394">SUM(C397+C401+C409+C413+C417+C421+C425)</f>
        <v>516</v>
      </c>
      <c r="D393" s="55">
        <f t="shared" si="13"/>
        <v>433</v>
      </c>
      <c r="E393" s="55">
        <f t="shared" si="13"/>
        <v>478</v>
      </c>
      <c r="F393" s="55"/>
      <c r="G393" s="116">
        <f>SUM(C393:F393)</f>
        <v>1427</v>
      </c>
    </row>
    <row r="394" spans="1:7" ht="13.5">
      <c r="A394" s="327"/>
      <c r="B394" s="117">
        <v>2014</v>
      </c>
      <c r="C394" s="105">
        <f t="shared" si="13"/>
        <v>666</v>
      </c>
      <c r="D394" s="105">
        <f t="shared" si="13"/>
        <v>617</v>
      </c>
      <c r="E394" s="105">
        <f t="shared" si="13"/>
        <v>670</v>
      </c>
      <c r="F394" s="105"/>
      <c r="G394" s="54">
        <f>SUM(C394:F394)</f>
        <v>1953</v>
      </c>
    </row>
    <row r="395" spans="1:7" ht="13.5">
      <c r="A395" s="327"/>
      <c r="B395" s="122" t="s">
        <v>263</v>
      </c>
      <c r="C395" s="119">
        <f>SUM(C393-C394)</f>
        <v>-150</v>
      </c>
      <c r="D395" s="119">
        <f>SUM(D393-D394)</f>
        <v>-184</v>
      </c>
      <c r="E395" s="119">
        <f>SUM(E393-E394)</f>
        <v>-192</v>
      </c>
      <c r="F395" s="119"/>
      <c r="G395" s="119">
        <f>SUM(G393-G394)</f>
        <v>-526</v>
      </c>
    </row>
    <row r="396" spans="1:7" ht="14.25" customHeight="1" thickBot="1">
      <c r="A396" s="328"/>
      <c r="B396" s="120" t="s">
        <v>5</v>
      </c>
      <c r="C396" s="121">
        <f>C395/C394</f>
        <v>-0.22522522522522523</v>
      </c>
      <c r="D396" s="121">
        <f>D395/D394</f>
        <v>-0.29821717990275526</v>
      </c>
      <c r="E396" s="121">
        <f>E395/E394</f>
        <v>-0.2865671641791045</v>
      </c>
      <c r="F396" s="121"/>
      <c r="G396" s="121">
        <f>G395/G394</f>
        <v>-0.26932923707117257</v>
      </c>
    </row>
    <row r="397" spans="1:7" ht="13.5">
      <c r="A397" s="326" t="s">
        <v>264</v>
      </c>
      <c r="B397" s="115">
        <v>2015</v>
      </c>
      <c r="C397" s="116">
        <v>3</v>
      </c>
      <c r="D397" s="116">
        <v>2</v>
      </c>
      <c r="E397" s="116">
        <v>2</v>
      </c>
      <c r="F397" s="116"/>
      <c r="G397" s="116">
        <f>SUM(C397:F397)</f>
        <v>7</v>
      </c>
    </row>
    <row r="398" spans="1:7" ht="13.5">
      <c r="A398" s="327"/>
      <c r="B398" s="117">
        <v>2014</v>
      </c>
      <c r="C398" s="54">
        <v>3</v>
      </c>
      <c r="D398" s="54">
        <v>4</v>
      </c>
      <c r="E398" s="54">
        <v>4</v>
      </c>
      <c r="F398" s="54"/>
      <c r="G398" s="54">
        <f>SUM(C398:F398)</f>
        <v>11</v>
      </c>
    </row>
    <row r="399" spans="1:7" ht="13.5">
      <c r="A399" s="327"/>
      <c r="B399" s="122" t="s">
        <v>263</v>
      </c>
      <c r="C399" s="119">
        <f>SUM(C397-C398)</f>
        <v>0</v>
      </c>
      <c r="D399" s="119">
        <f>SUM(D397-D398)</f>
        <v>-2</v>
      </c>
      <c r="E399" s="119">
        <f>SUM(E397-E398)</f>
        <v>-2</v>
      </c>
      <c r="F399" s="119"/>
      <c r="G399" s="119">
        <f>SUM(G397-G398)</f>
        <v>-4</v>
      </c>
    </row>
    <row r="400" spans="1:7" ht="14.25" customHeight="1" thickBot="1">
      <c r="A400" s="328"/>
      <c r="B400" s="120" t="s">
        <v>5</v>
      </c>
      <c r="C400" s="121">
        <f>C399/C398</f>
        <v>0</v>
      </c>
      <c r="D400" s="121">
        <f>D399/D398</f>
        <v>-0.5</v>
      </c>
      <c r="E400" s="121">
        <f>E399/E398</f>
        <v>-0.5</v>
      </c>
      <c r="F400" s="121"/>
      <c r="G400" s="121">
        <f>G399/G398</f>
        <v>-0.36363636363636365</v>
      </c>
    </row>
    <row r="401" spans="1:7" ht="13.5">
      <c r="A401" s="326" t="s">
        <v>265</v>
      </c>
      <c r="B401" s="115">
        <v>2015</v>
      </c>
      <c r="C401" s="55">
        <v>0</v>
      </c>
      <c r="D401" s="55">
        <v>2</v>
      </c>
      <c r="E401" s="55">
        <v>5</v>
      </c>
      <c r="F401" s="55"/>
      <c r="G401" s="55">
        <f>SUM(C401:F401)</f>
        <v>7</v>
      </c>
    </row>
    <row r="402" spans="1:7" ht="13.5">
      <c r="A402" s="327"/>
      <c r="B402" s="117">
        <v>2014</v>
      </c>
      <c r="C402" s="54">
        <v>1</v>
      </c>
      <c r="D402" s="54">
        <v>6</v>
      </c>
      <c r="E402" s="54">
        <v>0</v>
      </c>
      <c r="F402" s="54"/>
      <c r="G402" s="54">
        <f>SUM(C402:F402)</f>
        <v>7</v>
      </c>
    </row>
    <row r="403" spans="1:7" ht="13.5">
      <c r="A403" s="327"/>
      <c r="B403" s="122" t="s">
        <v>263</v>
      </c>
      <c r="C403" s="119">
        <f>SUM(C401-C402)</f>
        <v>-1</v>
      </c>
      <c r="D403" s="119">
        <f>SUM(D401-D402)</f>
        <v>-4</v>
      </c>
      <c r="E403" s="119">
        <f>SUM(E401-E402)</f>
        <v>5</v>
      </c>
      <c r="F403" s="119"/>
      <c r="G403" s="119">
        <f>SUM(G401-G402)</f>
        <v>0</v>
      </c>
    </row>
    <row r="404" spans="1:7" ht="14.25" customHeight="1" thickBot="1">
      <c r="A404" s="328"/>
      <c r="B404" s="120" t="s">
        <v>5</v>
      </c>
      <c r="C404" s="121">
        <f>C403/C402</f>
        <v>-1</v>
      </c>
      <c r="D404" s="121">
        <f>D403/D402</f>
        <v>-0.6666666666666666</v>
      </c>
      <c r="E404" s="121">
        <v>0</v>
      </c>
      <c r="F404" s="121"/>
      <c r="G404" s="121">
        <f>G403/G402</f>
        <v>0</v>
      </c>
    </row>
    <row r="405" spans="1:7" ht="13.5">
      <c r="A405" s="334" t="s">
        <v>352</v>
      </c>
      <c r="B405" s="115">
        <v>2015</v>
      </c>
      <c r="C405" s="55">
        <v>0</v>
      </c>
      <c r="D405" s="55">
        <v>0</v>
      </c>
      <c r="E405" s="55">
        <v>0</v>
      </c>
      <c r="F405" s="55"/>
      <c r="G405" s="55">
        <f>SUM(C405:F405)</f>
        <v>0</v>
      </c>
    </row>
    <row r="406" spans="1:7" ht="13.5">
      <c r="A406" s="335"/>
      <c r="B406" s="117">
        <v>2014</v>
      </c>
      <c r="C406" s="54">
        <v>0</v>
      </c>
      <c r="D406" s="54">
        <v>0</v>
      </c>
      <c r="E406" s="54">
        <v>0</v>
      </c>
      <c r="F406" s="54"/>
      <c r="G406" s="54">
        <f>SUM(C406:F406)</f>
        <v>0</v>
      </c>
    </row>
    <row r="407" spans="1:7" ht="13.5">
      <c r="A407" s="335"/>
      <c r="B407" s="122" t="s">
        <v>263</v>
      </c>
      <c r="C407" s="119">
        <f>SUM(C405-C406)</f>
        <v>0</v>
      </c>
      <c r="D407" s="119">
        <f>SUM(D405-D406)</f>
        <v>0</v>
      </c>
      <c r="E407" s="119">
        <f>SUM(E405-E406)</f>
        <v>0</v>
      </c>
      <c r="F407" s="119"/>
      <c r="G407" s="119">
        <f>SUM(G405-G406)</f>
        <v>0</v>
      </c>
    </row>
    <row r="408" spans="1:7" ht="14.25" customHeight="1" thickBot="1">
      <c r="A408" s="336"/>
      <c r="B408" s="120" t="s">
        <v>5</v>
      </c>
      <c r="C408" s="121">
        <v>0</v>
      </c>
      <c r="D408" s="121">
        <v>0</v>
      </c>
      <c r="E408" s="121">
        <v>0</v>
      </c>
      <c r="F408" s="121"/>
      <c r="G408" s="121">
        <v>0</v>
      </c>
    </row>
    <row r="409" spans="1:7" ht="13.5">
      <c r="A409" s="326" t="s">
        <v>266</v>
      </c>
      <c r="B409" s="115">
        <v>2015</v>
      </c>
      <c r="C409" s="55">
        <v>23</v>
      </c>
      <c r="D409" s="55">
        <v>34</v>
      </c>
      <c r="E409" s="55">
        <v>27</v>
      </c>
      <c r="F409" s="55"/>
      <c r="G409" s="55">
        <f>SUM(C409:F409)</f>
        <v>84</v>
      </c>
    </row>
    <row r="410" spans="1:7" ht="13.5">
      <c r="A410" s="327"/>
      <c r="B410" s="117">
        <v>2014</v>
      </c>
      <c r="C410" s="54">
        <v>29</v>
      </c>
      <c r="D410" s="54">
        <v>11</v>
      </c>
      <c r="E410" s="54">
        <v>16</v>
      </c>
      <c r="F410" s="54"/>
      <c r="G410" s="54">
        <f>SUM(C410:F410)</f>
        <v>56</v>
      </c>
    </row>
    <row r="411" spans="1:7" ht="13.5">
      <c r="A411" s="327"/>
      <c r="B411" s="122" t="s">
        <v>263</v>
      </c>
      <c r="C411" s="119">
        <f>SUM(C409-C410)</f>
        <v>-6</v>
      </c>
      <c r="D411" s="119">
        <f>SUM(D409-D410)</f>
        <v>23</v>
      </c>
      <c r="E411" s="119">
        <f>SUM(E409-E410)</f>
        <v>11</v>
      </c>
      <c r="F411" s="119"/>
      <c r="G411" s="119">
        <f>SUM(G409-G410)</f>
        <v>28</v>
      </c>
    </row>
    <row r="412" spans="1:7" ht="14.25" customHeight="1" thickBot="1">
      <c r="A412" s="328"/>
      <c r="B412" s="120" t="s">
        <v>5</v>
      </c>
      <c r="C412" s="121">
        <f>C411/C410</f>
        <v>-0.20689655172413793</v>
      </c>
      <c r="D412" s="121">
        <f>D411/D410</f>
        <v>2.090909090909091</v>
      </c>
      <c r="E412" s="121">
        <f>E411/E410</f>
        <v>0.6875</v>
      </c>
      <c r="F412" s="121"/>
      <c r="G412" s="121">
        <f>G411/G410</f>
        <v>0.5</v>
      </c>
    </row>
    <row r="413" spans="1:7" ht="13.5">
      <c r="A413" s="326" t="s">
        <v>267</v>
      </c>
      <c r="B413" s="115">
        <v>2015</v>
      </c>
      <c r="C413" s="55">
        <v>21</v>
      </c>
      <c r="D413" s="55">
        <v>32</v>
      </c>
      <c r="E413" s="55">
        <v>30</v>
      </c>
      <c r="F413" s="55"/>
      <c r="G413" s="55">
        <f>SUM(C413:F413)</f>
        <v>83</v>
      </c>
    </row>
    <row r="414" spans="1:7" ht="13.5">
      <c r="A414" s="327"/>
      <c r="B414" s="117">
        <v>2014</v>
      </c>
      <c r="C414" s="54">
        <v>22</v>
      </c>
      <c r="D414" s="54">
        <v>19</v>
      </c>
      <c r="E414" s="54">
        <v>24</v>
      </c>
      <c r="F414" s="54"/>
      <c r="G414" s="54">
        <f>SUM(C414:F414)</f>
        <v>65</v>
      </c>
    </row>
    <row r="415" spans="1:7" ht="13.5">
      <c r="A415" s="327"/>
      <c r="B415" s="122" t="s">
        <v>263</v>
      </c>
      <c r="C415" s="119">
        <f>SUM(C413-C414)</f>
        <v>-1</v>
      </c>
      <c r="D415" s="119">
        <f>SUM(D413-D414)</f>
        <v>13</v>
      </c>
      <c r="E415" s="119">
        <f>SUM(E413-E414)</f>
        <v>6</v>
      </c>
      <c r="F415" s="119"/>
      <c r="G415" s="119">
        <f>SUM(G413-G414)</f>
        <v>18</v>
      </c>
    </row>
    <row r="416" spans="1:7" ht="14.25" customHeight="1" thickBot="1">
      <c r="A416" s="328"/>
      <c r="B416" s="120" t="s">
        <v>5</v>
      </c>
      <c r="C416" s="121">
        <f>C415/C414</f>
        <v>-0.045454545454545456</v>
      </c>
      <c r="D416" s="121">
        <f>D415/D414</f>
        <v>0.6842105263157895</v>
      </c>
      <c r="E416" s="121">
        <f>E415/E414</f>
        <v>0.25</v>
      </c>
      <c r="F416" s="121"/>
      <c r="G416" s="121">
        <f>G415/G414</f>
        <v>0.27692307692307694</v>
      </c>
    </row>
    <row r="417" spans="1:7" ht="13.5">
      <c r="A417" s="326" t="s">
        <v>268</v>
      </c>
      <c r="B417" s="115">
        <v>2015</v>
      </c>
      <c r="C417" s="55">
        <v>189</v>
      </c>
      <c r="D417" s="55">
        <v>142</v>
      </c>
      <c r="E417" s="55">
        <v>151</v>
      </c>
      <c r="F417" s="55"/>
      <c r="G417" s="55">
        <f>SUM(C417:F417)</f>
        <v>482</v>
      </c>
    </row>
    <row r="418" spans="1:7" ht="13.5">
      <c r="A418" s="327"/>
      <c r="B418" s="117">
        <v>2014</v>
      </c>
      <c r="C418" s="54">
        <v>247</v>
      </c>
      <c r="D418" s="54">
        <v>202</v>
      </c>
      <c r="E418" s="54">
        <v>247</v>
      </c>
      <c r="F418" s="54"/>
      <c r="G418" s="54">
        <f>SUM(C418:F418)</f>
        <v>696</v>
      </c>
    </row>
    <row r="419" spans="1:7" ht="13.5">
      <c r="A419" s="327"/>
      <c r="B419" s="122" t="s">
        <v>263</v>
      </c>
      <c r="C419" s="119">
        <f>SUM(C417-C418)</f>
        <v>-58</v>
      </c>
      <c r="D419" s="119">
        <f>SUM(D417-D418)</f>
        <v>-60</v>
      </c>
      <c r="E419" s="119">
        <f>SUM(E417-E418)</f>
        <v>-96</v>
      </c>
      <c r="F419" s="119"/>
      <c r="G419" s="119">
        <f>SUM(G417-G418)</f>
        <v>-214</v>
      </c>
    </row>
    <row r="420" spans="1:7" ht="14.25" thickBot="1">
      <c r="A420" s="328"/>
      <c r="B420" s="120" t="s">
        <v>5</v>
      </c>
      <c r="C420" s="121">
        <f>C419/C418</f>
        <v>-0.23481781376518218</v>
      </c>
      <c r="D420" s="121">
        <f>D419/D418</f>
        <v>-0.297029702970297</v>
      </c>
      <c r="E420" s="121">
        <f>E419/E418</f>
        <v>-0.38866396761133604</v>
      </c>
      <c r="F420" s="121"/>
      <c r="G420" s="121">
        <f>G419/G418</f>
        <v>-0.3074712643678161</v>
      </c>
    </row>
    <row r="421" spans="1:7" ht="15.75" customHeight="1">
      <c r="A421" s="326" t="s">
        <v>269</v>
      </c>
      <c r="B421" s="115">
        <v>2015</v>
      </c>
      <c r="C421" s="55">
        <v>269</v>
      </c>
      <c r="D421" s="55">
        <v>213</v>
      </c>
      <c r="E421" s="55">
        <v>247</v>
      </c>
      <c r="F421" s="55"/>
      <c r="G421" s="55">
        <f>SUM(C421:F421)</f>
        <v>729</v>
      </c>
    </row>
    <row r="422" spans="1:7" ht="13.5">
      <c r="A422" s="327"/>
      <c r="B422" s="117">
        <v>2014</v>
      </c>
      <c r="C422" s="54">
        <v>345</v>
      </c>
      <c r="D422" s="54">
        <v>356</v>
      </c>
      <c r="E422" s="54">
        <v>358</v>
      </c>
      <c r="F422" s="54"/>
      <c r="G422" s="54">
        <f>SUM(C422:F422)</f>
        <v>1059</v>
      </c>
    </row>
    <row r="423" spans="1:7" ht="14.25" customHeight="1">
      <c r="A423" s="327"/>
      <c r="B423" s="122" t="s">
        <v>263</v>
      </c>
      <c r="C423" s="119">
        <f>SUM(C421-C422)</f>
        <v>-76</v>
      </c>
      <c r="D423" s="119">
        <f>SUM(D421-D422)</f>
        <v>-143</v>
      </c>
      <c r="E423" s="119">
        <f>SUM(E421-E422)</f>
        <v>-111</v>
      </c>
      <c r="F423" s="119"/>
      <c r="G423" s="119">
        <f>SUM(G421-G422)</f>
        <v>-330</v>
      </c>
    </row>
    <row r="424" spans="1:7" ht="14.25" thickBot="1">
      <c r="A424" s="328"/>
      <c r="B424" s="120" t="s">
        <v>5</v>
      </c>
      <c r="C424" s="121">
        <f>C423/C422</f>
        <v>-0.22028985507246376</v>
      </c>
      <c r="D424" s="121">
        <f>D423/D422</f>
        <v>-0.40168539325842695</v>
      </c>
      <c r="E424" s="121">
        <f>E423/E422</f>
        <v>-0.3100558659217877</v>
      </c>
      <c r="F424" s="121"/>
      <c r="G424" s="121">
        <f>G423/G422</f>
        <v>-0.311614730878187</v>
      </c>
    </row>
    <row r="425" spans="1:7" ht="13.5">
      <c r="A425" s="326" t="s">
        <v>270</v>
      </c>
      <c r="B425" s="115">
        <v>2015</v>
      </c>
      <c r="C425" s="55">
        <v>11</v>
      </c>
      <c r="D425" s="55">
        <v>8</v>
      </c>
      <c r="E425" s="55">
        <v>16</v>
      </c>
      <c r="F425" s="55"/>
      <c r="G425" s="55">
        <f>SUM(C425:F425)</f>
        <v>35</v>
      </c>
    </row>
    <row r="426" spans="1:7" ht="13.5">
      <c r="A426" s="327"/>
      <c r="B426" s="117">
        <v>2014</v>
      </c>
      <c r="C426" s="54">
        <v>19</v>
      </c>
      <c r="D426" s="54">
        <v>19</v>
      </c>
      <c r="E426" s="54">
        <v>21</v>
      </c>
      <c r="F426" s="54"/>
      <c r="G426" s="54">
        <f>SUM(C426:F426)</f>
        <v>59</v>
      </c>
    </row>
    <row r="427" spans="1:7" ht="14.25" customHeight="1">
      <c r="A427" s="327"/>
      <c r="B427" s="122" t="s">
        <v>263</v>
      </c>
      <c r="C427" s="119">
        <f>SUM(C425-C426)</f>
        <v>-8</v>
      </c>
      <c r="D427" s="119">
        <f>SUM(D425-D426)</f>
        <v>-11</v>
      </c>
      <c r="E427" s="119">
        <f>SUM(E425-E426)</f>
        <v>-5</v>
      </c>
      <c r="F427" s="119"/>
      <c r="G427" s="119">
        <f>SUM(G425-G426)</f>
        <v>-24</v>
      </c>
    </row>
    <row r="428" spans="1:7" ht="14.25" thickBot="1">
      <c r="A428" s="328"/>
      <c r="B428" s="120" t="s">
        <v>5</v>
      </c>
      <c r="C428" s="121">
        <f>C427/C426</f>
        <v>-0.42105263157894735</v>
      </c>
      <c r="D428" s="121">
        <f>D427/D426</f>
        <v>-0.5789473684210527</v>
      </c>
      <c r="E428" s="121">
        <f>E427/E426</f>
        <v>-0.23809523809523808</v>
      </c>
      <c r="F428" s="121"/>
      <c r="G428" s="121">
        <f>G427/G426</f>
        <v>-0.4067796610169492</v>
      </c>
    </row>
    <row r="429" ht="13.5" thickBot="1">
      <c r="G429" s="101"/>
    </row>
    <row r="430" spans="1:7" ht="15.75" thickBot="1">
      <c r="A430" s="111"/>
      <c r="C430" s="331" t="s">
        <v>255</v>
      </c>
      <c r="D430" s="332"/>
      <c r="E430" s="332"/>
      <c r="F430" s="333"/>
      <c r="G430" s="326" t="s">
        <v>40</v>
      </c>
    </row>
    <row r="431" spans="1:7" ht="14.25" customHeight="1" thickBot="1">
      <c r="A431" s="111" t="s">
        <v>125</v>
      </c>
      <c r="B431" s="113" t="s">
        <v>257</v>
      </c>
      <c r="C431" s="114" t="s">
        <v>258</v>
      </c>
      <c r="D431" s="114" t="s">
        <v>259</v>
      </c>
      <c r="E431" s="114" t="s">
        <v>260</v>
      </c>
      <c r="F431" s="114" t="s">
        <v>261</v>
      </c>
      <c r="G431" s="328"/>
    </row>
    <row r="432" spans="1:7" ht="13.5">
      <c r="A432" s="326" t="s">
        <v>262</v>
      </c>
      <c r="B432" s="115">
        <v>2015</v>
      </c>
      <c r="C432" s="55">
        <f aca="true" t="shared" si="14" ref="C432:E433">SUM(C436+C440+C448+C452+C456+C460+C464)</f>
        <v>187</v>
      </c>
      <c r="D432" s="55">
        <f t="shared" si="14"/>
        <v>179</v>
      </c>
      <c r="E432" s="55">
        <f t="shared" si="14"/>
        <v>143</v>
      </c>
      <c r="F432" s="55"/>
      <c r="G432" s="116">
        <f>SUM(C432:F432)</f>
        <v>509</v>
      </c>
    </row>
    <row r="433" spans="1:7" ht="13.5">
      <c r="A433" s="327"/>
      <c r="B433" s="117">
        <v>2014</v>
      </c>
      <c r="C433" s="105">
        <f t="shared" si="14"/>
        <v>224</v>
      </c>
      <c r="D433" s="105">
        <f t="shared" si="14"/>
        <v>195</v>
      </c>
      <c r="E433" s="105">
        <f t="shared" si="14"/>
        <v>222</v>
      </c>
      <c r="F433" s="105"/>
      <c r="G433" s="54">
        <f>SUM(C433:F433)</f>
        <v>641</v>
      </c>
    </row>
    <row r="434" spans="1:7" ht="13.5">
      <c r="A434" s="327"/>
      <c r="B434" s="118" t="s">
        <v>263</v>
      </c>
      <c r="C434" s="119">
        <f>SUM(C432-C433)</f>
        <v>-37</v>
      </c>
      <c r="D434" s="119">
        <f>SUM(D432-D433)</f>
        <v>-16</v>
      </c>
      <c r="E434" s="119">
        <f>SUM(E432-E433)</f>
        <v>-79</v>
      </c>
      <c r="F434" s="119"/>
      <c r="G434" s="119">
        <f>SUM(G432-G433)</f>
        <v>-132</v>
      </c>
    </row>
    <row r="435" spans="1:7" ht="14.25" customHeight="1" thickBot="1">
      <c r="A435" s="328"/>
      <c r="B435" s="120" t="s">
        <v>5</v>
      </c>
      <c r="C435" s="121">
        <f>C434/C433</f>
        <v>-0.16517857142857142</v>
      </c>
      <c r="D435" s="121">
        <f>D434/D433</f>
        <v>-0.08205128205128205</v>
      </c>
      <c r="E435" s="121">
        <f>E434/E433</f>
        <v>-0.35585585585585583</v>
      </c>
      <c r="F435" s="121"/>
      <c r="G435" s="121">
        <f>G434/G433</f>
        <v>-0.2059282371294852</v>
      </c>
    </row>
    <row r="436" spans="1:7" ht="13.5">
      <c r="A436" s="326" t="s">
        <v>264</v>
      </c>
      <c r="B436" s="115">
        <v>2015</v>
      </c>
      <c r="C436" s="116">
        <v>0</v>
      </c>
      <c r="D436" s="116">
        <v>0</v>
      </c>
      <c r="E436" s="116">
        <v>1</v>
      </c>
      <c r="F436" s="116"/>
      <c r="G436" s="116">
        <f>SUM(C436:F436)</f>
        <v>1</v>
      </c>
    </row>
    <row r="437" spans="1:7" ht="13.5">
      <c r="A437" s="327"/>
      <c r="B437" s="117">
        <v>2014</v>
      </c>
      <c r="C437" s="54">
        <v>0</v>
      </c>
      <c r="D437" s="54">
        <v>0</v>
      </c>
      <c r="E437" s="54">
        <v>2</v>
      </c>
      <c r="F437" s="54"/>
      <c r="G437" s="54">
        <f>SUM(C437:F437)</f>
        <v>2</v>
      </c>
    </row>
    <row r="438" spans="1:7" ht="13.5">
      <c r="A438" s="327"/>
      <c r="B438" s="122" t="s">
        <v>263</v>
      </c>
      <c r="C438" s="119">
        <f>SUM(C436-C437)</f>
        <v>0</v>
      </c>
      <c r="D438" s="119">
        <f>SUM(D436-D437)</f>
        <v>0</v>
      </c>
      <c r="E438" s="119">
        <f>SUM(E436-E437)</f>
        <v>-1</v>
      </c>
      <c r="F438" s="119"/>
      <c r="G438" s="119">
        <f>SUM(G436-G437)</f>
        <v>-1</v>
      </c>
    </row>
    <row r="439" spans="1:7" ht="14.25" customHeight="1" thickBot="1">
      <c r="A439" s="328"/>
      <c r="B439" s="120" t="s">
        <v>5</v>
      </c>
      <c r="C439" s="121">
        <v>0</v>
      </c>
      <c r="D439" s="121">
        <v>0</v>
      </c>
      <c r="E439" s="121">
        <f>E438/E437</f>
        <v>-0.5</v>
      </c>
      <c r="F439" s="121"/>
      <c r="G439" s="121">
        <f>G438/G437</f>
        <v>-0.5</v>
      </c>
    </row>
    <row r="440" spans="1:7" ht="13.5">
      <c r="A440" s="326" t="s">
        <v>265</v>
      </c>
      <c r="B440" s="115">
        <v>2015</v>
      </c>
      <c r="C440" s="55">
        <v>1</v>
      </c>
      <c r="D440" s="55">
        <v>3</v>
      </c>
      <c r="E440" s="55">
        <v>2</v>
      </c>
      <c r="F440" s="55"/>
      <c r="G440" s="55">
        <f>SUM(C440:F440)</f>
        <v>6</v>
      </c>
    </row>
    <row r="441" spans="1:7" ht="13.5">
      <c r="A441" s="327"/>
      <c r="B441" s="117">
        <v>2014</v>
      </c>
      <c r="C441" s="54">
        <v>0</v>
      </c>
      <c r="D441" s="54">
        <v>0</v>
      </c>
      <c r="E441" s="54">
        <v>0</v>
      </c>
      <c r="F441" s="54"/>
      <c r="G441" s="54">
        <f>SUM(C441:F441)</f>
        <v>0</v>
      </c>
    </row>
    <row r="442" spans="1:7" ht="13.5">
      <c r="A442" s="327"/>
      <c r="B442" s="122" t="s">
        <v>263</v>
      </c>
      <c r="C442" s="119">
        <f>SUM(C440-C441)</f>
        <v>1</v>
      </c>
      <c r="D442" s="119">
        <f>SUM(D440-D441)</f>
        <v>3</v>
      </c>
      <c r="E442" s="119">
        <f>SUM(E440-E441)</f>
        <v>2</v>
      </c>
      <c r="F442" s="119"/>
      <c r="G442" s="119">
        <f>SUM(G440-G441)</f>
        <v>6</v>
      </c>
    </row>
    <row r="443" spans="1:7" ht="14.25" customHeight="1" thickBot="1">
      <c r="A443" s="328"/>
      <c r="B443" s="120" t="s">
        <v>5</v>
      </c>
      <c r="C443" s="121">
        <v>0</v>
      </c>
      <c r="D443" s="121">
        <v>0</v>
      </c>
      <c r="E443" s="121">
        <v>0</v>
      </c>
      <c r="F443" s="121"/>
      <c r="G443" s="121">
        <v>0</v>
      </c>
    </row>
    <row r="444" spans="1:7" ht="13.5">
      <c r="A444" s="334" t="s">
        <v>352</v>
      </c>
      <c r="B444" s="115">
        <v>2015</v>
      </c>
      <c r="C444" s="55">
        <v>0</v>
      </c>
      <c r="D444" s="55">
        <v>0</v>
      </c>
      <c r="E444" s="55">
        <v>0</v>
      </c>
      <c r="F444" s="55"/>
      <c r="G444" s="55">
        <f>SUM(C444:F444)</f>
        <v>0</v>
      </c>
    </row>
    <row r="445" spans="1:7" ht="13.5">
      <c r="A445" s="335"/>
      <c r="B445" s="117">
        <v>2014</v>
      </c>
      <c r="C445" s="54">
        <v>0</v>
      </c>
      <c r="D445" s="54">
        <v>0</v>
      </c>
      <c r="E445" s="54">
        <v>0</v>
      </c>
      <c r="F445" s="54"/>
      <c r="G445" s="54">
        <f>SUM(C445:F445)</f>
        <v>0</v>
      </c>
    </row>
    <row r="446" spans="1:7" ht="13.5">
      <c r="A446" s="335"/>
      <c r="B446" s="122" t="s">
        <v>263</v>
      </c>
      <c r="C446" s="119">
        <f>SUM(C444-C445)</f>
        <v>0</v>
      </c>
      <c r="D446" s="119">
        <f>SUM(D444-D445)</f>
        <v>0</v>
      </c>
      <c r="E446" s="119">
        <f>SUM(E444-E445)</f>
        <v>0</v>
      </c>
      <c r="F446" s="119"/>
      <c r="G446" s="119">
        <f>SUM(G444-G445)</f>
        <v>0</v>
      </c>
    </row>
    <row r="447" spans="1:7" ht="14.25" customHeight="1" thickBot="1">
      <c r="A447" s="336"/>
      <c r="B447" s="120" t="s">
        <v>5</v>
      </c>
      <c r="C447" s="121">
        <v>0</v>
      </c>
      <c r="D447" s="121">
        <v>0</v>
      </c>
      <c r="E447" s="121">
        <v>0</v>
      </c>
      <c r="F447" s="121"/>
      <c r="G447" s="121">
        <v>0</v>
      </c>
    </row>
    <row r="448" spans="1:7" ht="13.5">
      <c r="A448" s="326" t="s">
        <v>266</v>
      </c>
      <c r="B448" s="115">
        <v>2015</v>
      </c>
      <c r="C448" s="55">
        <v>5</v>
      </c>
      <c r="D448" s="55">
        <v>7</v>
      </c>
      <c r="E448" s="55">
        <v>1</v>
      </c>
      <c r="F448" s="55"/>
      <c r="G448" s="55">
        <f>SUM(C448:F448)</f>
        <v>13</v>
      </c>
    </row>
    <row r="449" spans="1:7" ht="13.5">
      <c r="A449" s="327"/>
      <c r="B449" s="117">
        <v>2014</v>
      </c>
      <c r="C449" s="54">
        <v>3</v>
      </c>
      <c r="D449" s="54">
        <v>8</v>
      </c>
      <c r="E449" s="54">
        <v>7</v>
      </c>
      <c r="F449" s="54"/>
      <c r="G449" s="54">
        <f>SUM(C449:F449)</f>
        <v>18</v>
      </c>
    </row>
    <row r="450" spans="1:7" ht="13.5">
      <c r="A450" s="327"/>
      <c r="B450" s="122" t="s">
        <v>263</v>
      </c>
      <c r="C450" s="119">
        <f>SUM(C448-C449)</f>
        <v>2</v>
      </c>
      <c r="D450" s="119">
        <f>SUM(D448-D449)</f>
        <v>-1</v>
      </c>
      <c r="E450" s="119">
        <f>SUM(E448-E449)</f>
        <v>-6</v>
      </c>
      <c r="F450" s="119"/>
      <c r="G450" s="119">
        <f>SUM(G448-G449)</f>
        <v>-5</v>
      </c>
    </row>
    <row r="451" spans="1:7" ht="14.25" customHeight="1" thickBot="1">
      <c r="A451" s="328"/>
      <c r="B451" s="120" t="s">
        <v>5</v>
      </c>
      <c r="C451" s="121">
        <f>C450/C449</f>
        <v>0.6666666666666666</v>
      </c>
      <c r="D451" s="121">
        <f>D450/D449</f>
        <v>-0.125</v>
      </c>
      <c r="E451" s="121">
        <f>E450/E449</f>
        <v>-0.8571428571428571</v>
      </c>
      <c r="F451" s="121"/>
      <c r="G451" s="121">
        <f>G450/G449</f>
        <v>-0.2777777777777778</v>
      </c>
    </row>
    <row r="452" spans="1:7" ht="13.5">
      <c r="A452" s="326" t="s">
        <v>267</v>
      </c>
      <c r="B452" s="115">
        <v>2015</v>
      </c>
      <c r="C452" s="55">
        <v>23</v>
      </c>
      <c r="D452" s="55">
        <v>18</v>
      </c>
      <c r="E452" s="55">
        <v>17</v>
      </c>
      <c r="F452" s="55"/>
      <c r="G452" s="55">
        <f>SUM(C452:F452)</f>
        <v>58</v>
      </c>
    </row>
    <row r="453" spans="1:7" ht="13.5">
      <c r="A453" s="327"/>
      <c r="B453" s="117">
        <v>2014</v>
      </c>
      <c r="C453" s="54">
        <v>13</v>
      </c>
      <c r="D453" s="54">
        <v>8</v>
      </c>
      <c r="E453" s="54">
        <v>20</v>
      </c>
      <c r="F453" s="54"/>
      <c r="G453" s="54">
        <f>SUM(C453:F453)</f>
        <v>41</v>
      </c>
    </row>
    <row r="454" spans="1:7" ht="13.5">
      <c r="A454" s="327"/>
      <c r="B454" s="122" t="s">
        <v>263</v>
      </c>
      <c r="C454" s="119">
        <f>SUM(C452-C453)</f>
        <v>10</v>
      </c>
      <c r="D454" s="119">
        <f>SUM(D452-D453)</f>
        <v>10</v>
      </c>
      <c r="E454" s="119">
        <f>SUM(E452-E453)</f>
        <v>-3</v>
      </c>
      <c r="F454" s="119"/>
      <c r="G454" s="119">
        <f>SUM(G452-G453)</f>
        <v>17</v>
      </c>
    </row>
    <row r="455" spans="1:7" ht="14.25" thickBot="1">
      <c r="A455" s="328"/>
      <c r="B455" s="120" t="s">
        <v>5</v>
      </c>
      <c r="C455" s="121">
        <f>C454/C453</f>
        <v>0.7692307692307693</v>
      </c>
      <c r="D455" s="121">
        <f>D454/D453</f>
        <v>1.25</v>
      </c>
      <c r="E455" s="121">
        <f>E454/E453</f>
        <v>-0.15</v>
      </c>
      <c r="F455" s="121"/>
      <c r="G455" s="121">
        <f>G454/G453</f>
        <v>0.4146341463414634</v>
      </c>
    </row>
    <row r="456" spans="1:7" ht="15.75" customHeight="1">
      <c r="A456" s="326" t="s">
        <v>268</v>
      </c>
      <c r="B456" s="115">
        <v>2015</v>
      </c>
      <c r="C456" s="55">
        <v>71</v>
      </c>
      <c r="D456" s="55">
        <v>65</v>
      </c>
      <c r="E456" s="55">
        <v>55</v>
      </c>
      <c r="F456" s="55"/>
      <c r="G456" s="55">
        <f>SUM(C456:F456)</f>
        <v>191</v>
      </c>
    </row>
    <row r="457" spans="1:7" ht="13.5">
      <c r="A457" s="327"/>
      <c r="B457" s="117">
        <v>2014</v>
      </c>
      <c r="C457" s="54">
        <v>62</v>
      </c>
      <c r="D457" s="54">
        <v>77</v>
      </c>
      <c r="E457" s="54">
        <v>62</v>
      </c>
      <c r="F457" s="54"/>
      <c r="G457" s="54">
        <f>SUM(C457:F457)</f>
        <v>201</v>
      </c>
    </row>
    <row r="458" spans="1:7" ht="14.25" customHeight="1">
      <c r="A458" s="327"/>
      <c r="B458" s="122" t="s">
        <v>263</v>
      </c>
      <c r="C458" s="119">
        <f>SUM(C456-C457)</f>
        <v>9</v>
      </c>
      <c r="D458" s="119">
        <f>SUM(D456-D457)</f>
        <v>-12</v>
      </c>
      <c r="E458" s="119">
        <f>SUM(E456-E457)</f>
        <v>-7</v>
      </c>
      <c r="F458" s="119"/>
      <c r="G458" s="119">
        <f>SUM(G456-G457)</f>
        <v>-10</v>
      </c>
    </row>
    <row r="459" spans="1:7" ht="14.25" thickBot="1">
      <c r="A459" s="328"/>
      <c r="B459" s="120" t="s">
        <v>5</v>
      </c>
      <c r="C459" s="121">
        <f>C458/C457</f>
        <v>0.14516129032258066</v>
      </c>
      <c r="D459" s="121">
        <f>D458/D457</f>
        <v>-0.15584415584415584</v>
      </c>
      <c r="E459" s="121">
        <f>E458/E457</f>
        <v>-0.11290322580645161</v>
      </c>
      <c r="F459" s="121"/>
      <c r="G459" s="121">
        <f>G458/G457</f>
        <v>-0.04975124378109453</v>
      </c>
    </row>
    <row r="460" spans="1:7" ht="13.5">
      <c r="A460" s="326" t="s">
        <v>269</v>
      </c>
      <c r="B460" s="115">
        <v>2015</v>
      </c>
      <c r="C460" s="55">
        <v>86</v>
      </c>
      <c r="D460" s="55">
        <v>83</v>
      </c>
      <c r="E460" s="55">
        <v>62</v>
      </c>
      <c r="F460" s="55"/>
      <c r="G460" s="55">
        <f>SUM(C460:F460)</f>
        <v>231</v>
      </c>
    </row>
    <row r="461" spans="1:7" ht="13.5">
      <c r="A461" s="327"/>
      <c r="B461" s="117">
        <v>2014</v>
      </c>
      <c r="C461" s="54">
        <v>140</v>
      </c>
      <c r="D461" s="54">
        <v>97</v>
      </c>
      <c r="E461" s="54">
        <v>129</v>
      </c>
      <c r="F461" s="54"/>
      <c r="G461" s="54">
        <f>SUM(C461:F461)</f>
        <v>366</v>
      </c>
    </row>
    <row r="462" spans="1:7" ht="14.25" customHeight="1">
      <c r="A462" s="327"/>
      <c r="B462" s="122" t="s">
        <v>263</v>
      </c>
      <c r="C462" s="119">
        <f>SUM(C460-C461)</f>
        <v>-54</v>
      </c>
      <c r="D462" s="119">
        <f>SUM(D460-D461)</f>
        <v>-14</v>
      </c>
      <c r="E462" s="119">
        <f>SUM(E460-E461)</f>
        <v>-67</v>
      </c>
      <c r="F462" s="119"/>
      <c r="G462" s="119">
        <f>SUM(G460-G461)</f>
        <v>-135</v>
      </c>
    </row>
    <row r="463" spans="1:7" ht="14.25" thickBot="1">
      <c r="A463" s="328"/>
      <c r="B463" s="120" t="s">
        <v>5</v>
      </c>
      <c r="C463" s="121">
        <f>C462/C461</f>
        <v>-0.38571428571428573</v>
      </c>
      <c r="D463" s="121">
        <f>D462/D461</f>
        <v>-0.14432989690721648</v>
      </c>
      <c r="E463" s="121">
        <f>E462/E461</f>
        <v>-0.5193798449612403</v>
      </c>
      <c r="F463" s="121"/>
      <c r="G463" s="121">
        <f>G462/G461</f>
        <v>-0.36885245901639346</v>
      </c>
    </row>
    <row r="464" spans="1:7" ht="13.5">
      <c r="A464" s="326" t="s">
        <v>270</v>
      </c>
      <c r="B464" s="115">
        <v>2015</v>
      </c>
      <c r="C464" s="55">
        <v>1</v>
      </c>
      <c r="D464" s="55">
        <v>3</v>
      </c>
      <c r="E464" s="55">
        <v>5</v>
      </c>
      <c r="F464" s="55"/>
      <c r="G464" s="55">
        <f>SUM(C464:F464)</f>
        <v>9</v>
      </c>
    </row>
    <row r="465" spans="1:7" ht="13.5">
      <c r="A465" s="327"/>
      <c r="B465" s="117">
        <v>2014</v>
      </c>
      <c r="C465" s="54">
        <v>6</v>
      </c>
      <c r="D465" s="54">
        <v>5</v>
      </c>
      <c r="E465" s="54">
        <v>2</v>
      </c>
      <c r="F465" s="54"/>
      <c r="G465" s="54">
        <f>SUM(C465:F465)</f>
        <v>13</v>
      </c>
    </row>
    <row r="466" spans="1:7" ht="14.25" customHeight="1">
      <c r="A466" s="327"/>
      <c r="B466" s="122" t="s">
        <v>263</v>
      </c>
      <c r="C466" s="119">
        <f>SUM(C464-C465)</f>
        <v>-5</v>
      </c>
      <c r="D466" s="119">
        <f>SUM(D464-D465)</f>
        <v>-2</v>
      </c>
      <c r="E466" s="119">
        <f>SUM(E464-E465)</f>
        <v>3</v>
      </c>
      <c r="F466" s="119"/>
      <c r="G466" s="119">
        <f>SUM(G464-G465)</f>
        <v>-4</v>
      </c>
    </row>
    <row r="467" spans="1:7" ht="14.25" thickBot="1">
      <c r="A467" s="328"/>
      <c r="B467" s="120" t="s">
        <v>5</v>
      </c>
      <c r="C467" s="121">
        <f>C466/C465</f>
        <v>-0.8333333333333334</v>
      </c>
      <c r="D467" s="121">
        <f>D466/D465</f>
        <v>-0.4</v>
      </c>
      <c r="E467" s="121">
        <f>E466/E465</f>
        <v>1.5</v>
      </c>
      <c r="F467" s="121"/>
      <c r="G467" s="121">
        <f>G466/G465</f>
        <v>-0.3076923076923077</v>
      </c>
    </row>
    <row r="468" ht="13.5" thickBot="1">
      <c r="G468" s="101"/>
    </row>
    <row r="469" spans="1:7" ht="15.75" thickBot="1">
      <c r="A469" s="111"/>
      <c r="C469" s="331" t="s">
        <v>255</v>
      </c>
      <c r="D469" s="332"/>
      <c r="E469" s="332"/>
      <c r="F469" s="333"/>
      <c r="G469" s="326" t="s">
        <v>40</v>
      </c>
    </row>
    <row r="470" spans="1:7" ht="14.25" customHeight="1" thickBot="1">
      <c r="A470" s="111" t="s">
        <v>130</v>
      </c>
      <c r="B470" s="113" t="s">
        <v>257</v>
      </c>
      <c r="C470" s="114" t="s">
        <v>258</v>
      </c>
      <c r="D470" s="114" t="s">
        <v>259</v>
      </c>
      <c r="E470" s="114" t="s">
        <v>260</v>
      </c>
      <c r="F470" s="114" t="s">
        <v>261</v>
      </c>
      <c r="G470" s="328"/>
    </row>
    <row r="471" spans="1:7" ht="13.5">
      <c r="A471" s="326" t="s">
        <v>262</v>
      </c>
      <c r="B471" s="115">
        <v>2015</v>
      </c>
      <c r="C471" s="55">
        <f aca="true" t="shared" si="15" ref="C471:E472">SUM(C475+C479+C487+C491+C495+C499+C503)</f>
        <v>389</v>
      </c>
      <c r="D471" s="55">
        <f t="shared" si="15"/>
        <v>323</v>
      </c>
      <c r="E471" s="55">
        <f t="shared" si="15"/>
        <v>355</v>
      </c>
      <c r="F471" s="55"/>
      <c r="G471" s="116">
        <f>SUM(C471:F471)</f>
        <v>1067</v>
      </c>
    </row>
    <row r="472" spans="1:7" ht="13.5">
      <c r="A472" s="327"/>
      <c r="B472" s="117">
        <v>2014</v>
      </c>
      <c r="C472" s="105">
        <f t="shared" si="15"/>
        <v>420</v>
      </c>
      <c r="D472" s="105">
        <f t="shared" si="15"/>
        <v>455</v>
      </c>
      <c r="E472" s="105">
        <f t="shared" si="15"/>
        <v>433</v>
      </c>
      <c r="F472" s="105"/>
      <c r="G472" s="54">
        <f>SUM(C472:F472)</f>
        <v>1308</v>
      </c>
    </row>
    <row r="473" spans="1:7" ht="13.5">
      <c r="A473" s="327"/>
      <c r="B473" s="118" t="s">
        <v>263</v>
      </c>
      <c r="C473" s="119">
        <f>SUM(C471-C472)</f>
        <v>-31</v>
      </c>
      <c r="D473" s="119">
        <f>SUM(D471-D472)</f>
        <v>-132</v>
      </c>
      <c r="E473" s="119">
        <f>SUM(E471-E472)</f>
        <v>-78</v>
      </c>
      <c r="F473" s="119"/>
      <c r="G473" s="119">
        <f>SUM(G471-G472)</f>
        <v>-241</v>
      </c>
    </row>
    <row r="474" spans="1:7" ht="14.25" customHeight="1" thickBot="1">
      <c r="A474" s="328"/>
      <c r="B474" s="120" t="s">
        <v>5</v>
      </c>
      <c r="C474" s="121">
        <f>C473/C472</f>
        <v>-0.07380952380952381</v>
      </c>
      <c r="D474" s="121">
        <f>D473/D472</f>
        <v>-0.29010989010989013</v>
      </c>
      <c r="E474" s="121">
        <f>E473/E472</f>
        <v>-0.18013856812933027</v>
      </c>
      <c r="F474" s="121"/>
      <c r="G474" s="121">
        <f>G473/G472</f>
        <v>-0.18425076452599387</v>
      </c>
    </row>
    <row r="475" spans="1:7" ht="13.5">
      <c r="A475" s="326" t="s">
        <v>264</v>
      </c>
      <c r="B475" s="115">
        <v>2015</v>
      </c>
      <c r="C475" s="116">
        <v>7</v>
      </c>
      <c r="D475" s="116">
        <v>8</v>
      </c>
      <c r="E475" s="116">
        <v>5</v>
      </c>
      <c r="F475" s="116"/>
      <c r="G475" s="116">
        <f>SUM(C475:F475)</f>
        <v>20</v>
      </c>
    </row>
    <row r="476" spans="1:7" ht="13.5">
      <c r="A476" s="327"/>
      <c r="B476" s="117">
        <v>2014</v>
      </c>
      <c r="C476" s="54">
        <v>6</v>
      </c>
      <c r="D476" s="54">
        <v>6</v>
      </c>
      <c r="E476" s="54">
        <v>10</v>
      </c>
      <c r="F476" s="54"/>
      <c r="G476" s="54">
        <f>SUM(C476:F476)</f>
        <v>22</v>
      </c>
    </row>
    <row r="477" spans="1:7" ht="13.5">
      <c r="A477" s="327"/>
      <c r="B477" s="122" t="s">
        <v>263</v>
      </c>
      <c r="C477" s="119">
        <f>SUM(C475-C476)</f>
        <v>1</v>
      </c>
      <c r="D477" s="119">
        <f>SUM(D475-D476)</f>
        <v>2</v>
      </c>
      <c r="E477" s="119">
        <f>SUM(E475-E476)</f>
        <v>-5</v>
      </c>
      <c r="F477" s="119"/>
      <c r="G477" s="119">
        <f>SUM(G475-G476)</f>
        <v>-2</v>
      </c>
    </row>
    <row r="478" spans="1:7" ht="14.25" customHeight="1" thickBot="1">
      <c r="A478" s="328"/>
      <c r="B478" s="120" t="s">
        <v>5</v>
      </c>
      <c r="C478" s="121">
        <f>C477/C476</f>
        <v>0.16666666666666666</v>
      </c>
      <c r="D478" s="121">
        <f>D477/D476</f>
        <v>0.3333333333333333</v>
      </c>
      <c r="E478" s="121">
        <f>E477/E476</f>
        <v>-0.5</v>
      </c>
      <c r="F478" s="121"/>
      <c r="G478" s="121">
        <f>G477/G476</f>
        <v>-0.09090909090909091</v>
      </c>
    </row>
    <row r="479" spans="1:7" ht="13.5">
      <c r="A479" s="326" t="s">
        <v>265</v>
      </c>
      <c r="B479" s="115">
        <v>2015</v>
      </c>
      <c r="C479" s="55">
        <v>1</v>
      </c>
      <c r="D479" s="55">
        <v>2</v>
      </c>
      <c r="E479" s="55">
        <v>3</v>
      </c>
      <c r="F479" s="55"/>
      <c r="G479" s="55">
        <f>SUM(C479:F479)</f>
        <v>6</v>
      </c>
    </row>
    <row r="480" spans="1:7" ht="13.5">
      <c r="A480" s="327"/>
      <c r="B480" s="117">
        <v>2014</v>
      </c>
      <c r="C480" s="54">
        <v>0</v>
      </c>
      <c r="D480" s="54">
        <v>0</v>
      </c>
      <c r="E480" s="54">
        <v>1</v>
      </c>
      <c r="F480" s="54"/>
      <c r="G480" s="54">
        <f>SUM(C480:F480)</f>
        <v>1</v>
      </c>
    </row>
    <row r="481" spans="1:7" ht="13.5">
      <c r="A481" s="327"/>
      <c r="B481" s="122" t="s">
        <v>263</v>
      </c>
      <c r="C481" s="119">
        <f>SUM(C479-C480)</f>
        <v>1</v>
      </c>
      <c r="D481" s="119">
        <f>SUM(D479-D480)</f>
        <v>2</v>
      </c>
      <c r="E481" s="119">
        <f>SUM(E479-E480)</f>
        <v>2</v>
      </c>
      <c r="F481" s="119"/>
      <c r="G481" s="119">
        <f>SUM(G479-G480)</f>
        <v>5</v>
      </c>
    </row>
    <row r="482" spans="1:7" ht="14.25" customHeight="1" thickBot="1">
      <c r="A482" s="328"/>
      <c r="B482" s="120" t="s">
        <v>5</v>
      </c>
      <c r="C482" s="121">
        <v>0</v>
      </c>
      <c r="D482" s="121">
        <v>0</v>
      </c>
      <c r="E482" s="121">
        <f>E481/E480</f>
        <v>2</v>
      </c>
      <c r="F482" s="121"/>
      <c r="G482" s="121">
        <f>G481/G480</f>
        <v>5</v>
      </c>
    </row>
    <row r="483" spans="1:7" ht="13.5">
      <c r="A483" s="334" t="s">
        <v>352</v>
      </c>
      <c r="B483" s="115">
        <v>2015</v>
      </c>
      <c r="C483" s="55">
        <v>0</v>
      </c>
      <c r="D483" s="55">
        <v>0</v>
      </c>
      <c r="E483" s="55">
        <v>0</v>
      </c>
      <c r="F483" s="55"/>
      <c r="G483" s="55">
        <f>SUM(C483:F483)</f>
        <v>0</v>
      </c>
    </row>
    <row r="484" spans="1:7" ht="13.5">
      <c r="A484" s="335"/>
      <c r="B484" s="117">
        <v>2014</v>
      </c>
      <c r="C484" s="54">
        <v>0</v>
      </c>
      <c r="D484" s="54">
        <v>0</v>
      </c>
      <c r="E484" s="54">
        <v>0</v>
      </c>
      <c r="F484" s="54"/>
      <c r="G484" s="54">
        <f>SUM(C484:F484)</f>
        <v>0</v>
      </c>
    </row>
    <row r="485" spans="1:7" ht="13.5">
      <c r="A485" s="335"/>
      <c r="B485" s="122" t="s">
        <v>263</v>
      </c>
      <c r="C485" s="119">
        <f>SUM(C483-C484)</f>
        <v>0</v>
      </c>
      <c r="D485" s="119">
        <f>SUM(D483-D484)</f>
        <v>0</v>
      </c>
      <c r="E485" s="119">
        <f>SUM(E483-E484)</f>
        <v>0</v>
      </c>
      <c r="F485" s="119"/>
      <c r="G485" s="119">
        <f>SUM(G483-G484)</f>
        <v>0</v>
      </c>
    </row>
    <row r="486" spans="1:7" ht="14.25" customHeight="1" thickBot="1">
      <c r="A486" s="336"/>
      <c r="B486" s="120" t="s">
        <v>5</v>
      </c>
      <c r="C486" s="121">
        <v>0</v>
      </c>
      <c r="D486" s="121">
        <v>0</v>
      </c>
      <c r="E486" s="121">
        <v>0</v>
      </c>
      <c r="F486" s="121"/>
      <c r="G486" s="121">
        <v>0</v>
      </c>
    </row>
    <row r="487" spans="1:7" ht="13.5">
      <c r="A487" s="326" t="s">
        <v>266</v>
      </c>
      <c r="B487" s="115">
        <v>2015</v>
      </c>
      <c r="C487" s="55">
        <v>28</v>
      </c>
      <c r="D487" s="55">
        <v>21</v>
      </c>
      <c r="E487" s="55">
        <v>15</v>
      </c>
      <c r="F487" s="55"/>
      <c r="G487" s="55">
        <f>SUM(C487:F487)</f>
        <v>64</v>
      </c>
    </row>
    <row r="488" spans="1:7" ht="13.5">
      <c r="A488" s="329"/>
      <c r="B488" s="117">
        <v>2014</v>
      </c>
      <c r="C488" s="54">
        <v>27</v>
      </c>
      <c r="D488" s="54">
        <v>40</v>
      </c>
      <c r="E488" s="54">
        <v>40</v>
      </c>
      <c r="F488" s="54"/>
      <c r="G488" s="54">
        <f>SUM(C488:F488)</f>
        <v>107</v>
      </c>
    </row>
    <row r="489" spans="1:7" ht="13.5">
      <c r="A489" s="329"/>
      <c r="B489" s="122" t="s">
        <v>263</v>
      </c>
      <c r="C489" s="119">
        <f>SUM(C487-C488)</f>
        <v>1</v>
      </c>
      <c r="D489" s="119">
        <f>SUM(D487-D488)</f>
        <v>-19</v>
      </c>
      <c r="E489" s="119">
        <f>SUM(E487-E488)</f>
        <v>-25</v>
      </c>
      <c r="F489" s="119"/>
      <c r="G489" s="119">
        <f>SUM(G487-G488)</f>
        <v>-43</v>
      </c>
    </row>
    <row r="490" spans="1:7" ht="14.25" thickBot="1">
      <c r="A490" s="330"/>
      <c r="B490" s="120" t="s">
        <v>5</v>
      </c>
      <c r="C490" s="121">
        <f>C489/C488</f>
        <v>0.037037037037037035</v>
      </c>
      <c r="D490" s="121">
        <f>D489/D488</f>
        <v>-0.475</v>
      </c>
      <c r="E490" s="121">
        <f>E489/E488</f>
        <v>-0.625</v>
      </c>
      <c r="F490" s="121"/>
      <c r="G490" s="121">
        <f>G489/G488</f>
        <v>-0.40186915887850466</v>
      </c>
    </row>
    <row r="491" spans="1:7" ht="13.5">
      <c r="A491" s="326" t="s">
        <v>267</v>
      </c>
      <c r="B491" s="115">
        <v>2015</v>
      </c>
      <c r="C491" s="55">
        <v>54</v>
      </c>
      <c r="D491" s="55">
        <v>44</v>
      </c>
      <c r="E491" s="55">
        <v>39</v>
      </c>
      <c r="F491" s="55"/>
      <c r="G491" s="55">
        <f>SUM(C491:F491)</f>
        <v>137</v>
      </c>
    </row>
    <row r="492" spans="1:7" ht="13.5">
      <c r="A492" s="327"/>
      <c r="B492" s="117">
        <v>2014</v>
      </c>
      <c r="C492" s="54">
        <v>45</v>
      </c>
      <c r="D492" s="54">
        <v>45</v>
      </c>
      <c r="E492" s="54">
        <v>46</v>
      </c>
      <c r="F492" s="54"/>
      <c r="G492" s="54">
        <f>SUM(C492:F492)</f>
        <v>136</v>
      </c>
    </row>
    <row r="493" spans="1:7" ht="13.5">
      <c r="A493" s="327"/>
      <c r="B493" s="122" t="s">
        <v>263</v>
      </c>
      <c r="C493" s="119">
        <f>SUM(C491-C492)</f>
        <v>9</v>
      </c>
      <c r="D493" s="119">
        <f>SUM(D491-D492)</f>
        <v>-1</v>
      </c>
      <c r="E493" s="119">
        <f>SUM(E491-E492)</f>
        <v>-7</v>
      </c>
      <c r="F493" s="119"/>
      <c r="G493" s="119">
        <f>SUM(G491-G492)</f>
        <v>1</v>
      </c>
    </row>
    <row r="494" spans="1:7" ht="14.25" thickBot="1">
      <c r="A494" s="328"/>
      <c r="B494" s="120" t="s">
        <v>5</v>
      </c>
      <c r="C494" s="121">
        <f>C493/C492</f>
        <v>0.2</v>
      </c>
      <c r="D494" s="121">
        <f>D493/D492</f>
        <v>-0.022222222222222223</v>
      </c>
      <c r="E494" s="121">
        <f>E493/E492</f>
        <v>-0.15217391304347827</v>
      </c>
      <c r="F494" s="121"/>
      <c r="G494" s="121">
        <f>G493/G492</f>
        <v>0.007352941176470588</v>
      </c>
    </row>
    <row r="495" spans="1:7" ht="13.5">
      <c r="A495" s="326" t="s">
        <v>268</v>
      </c>
      <c r="B495" s="115">
        <v>2015</v>
      </c>
      <c r="C495" s="55">
        <v>110</v>
      </c>
      <c r="D495" s="55">
        <v>59</v>
      </c>
      <c r="E495" s="55">
        <v>79</v>
      </c>
      <c r="F495" s="55"/>
      <c r="G495" s="55">
        <f>SUM(C495:F495)</f>
        <v>248</v>
      </c>
    </row>
    <row r="496" spans="1:7" ht="13.5">
      <c r="A496" s="327"/>
      <c r="B496" s="117">
        <v>2014</v>
      </c>
      <c r="C496" s="54">
        <v>126</v>
      </c>
      <c r="D496" s="54">
        <v>140</v>
      </c>
      <c r="E496" s="54">
        <v>107</v>
      </c>
      <c r="F496" s="54"/>
      <c r="G496" s="54">
        <f>SUM(C496:F496)</f>
        <v>373</v>
      </c>
    </row>
    <row r="497" spans="1:7" ht="13.5">
      <c r="A497" s="327"/>
      <c r="B497" s="122" t="s">
        <v>263</v>
      </c>
      <c r="C497" s="119">
        <f>SUM(C495-C496)</f>
        <v>-16</v>
      </c>
      <c r="D497" s="119">
        <f>SUM(D495-D496)</f>
        <v>-81</v>
      </c>
      <c r="E497" s="119">
        <f>SUM(E495-E496)</f>
        <v>-28</v>
      </c>
      <c r="F497" s="119"/>
      <c r="G497" s="119">
        <f>SUM(G495-G496)</f>
        <v>-125</v>
      </c>
    </row>
    <row r="498" spans="1:7" ht="14.25" thickBot="1">
      <c r="A498" s="328"/>
      <c r="B498" s="120" t="s">
        <v>5</v>
      </c>
      <c r="C498" s="121">
        <f>C497/C496</f>
        <v>-0.12698412698412698</v>
      </c>
      <c r="D498" s="121">
        <f>D497/D496</f>
        <v>-0.5785714285714286</v>
      </c>
      <c r="E498" s="121">
        <f>E497/E496</f>
        <v>-0.2616822429906542</v>
      </c>
      <c r="F498" s="121"/>
      <c r="G498" s="121">
        <f>G497/G496</f>
        <v>-0.3351206434316354</v>
      </c>
    </row>
    <row r="499" spans="1:7" ht="13.5">
      <c r="A499" s="326" t="s">
        <v>269</v>
      </c>
      <c r="B499" s="115">
        <v>2015</v>
      </c>
      <c r="C499" s="55">
        <v>172</v>
      </c>
      <c r="D499" s="55">
        <v>172</v>
      </c>
      <c r="E499" s="55">
        <v>199</v>
      </c>
      <c r="F499" s="55"/>
      <c r="G499" s="55">
        <f>SUM(C499:F499)</f>
        <v>543</v>
      </c>
    </row>
    <row r="500" spans="1:7" ht="13.5">
      <c r="A500" s="327"/>
      <c r="B500" s="117">
        <v>2014</v>
      </c>
      <c r="C500" s="54">
        <v>202</v>
      </c>
      <c r="D500" s="54">
        <v>209</v>
      </c>
      <c r="E500" s="54">
        <v>218</v>
      </c>
      <c r="F500" s="54"/>
      <c r="G500" s="54">
        <f>SUM(C500:F500)</f>
        <v>629</v>
      </c>
    </row>
    <row r="501" spans="1:7" ht="13.5">
      <c r="A501" s="327"/>
      <c r="B501" s="122" t="s">
        <v>263</v>
      </c>
      <c r="C501" s="119">
        <f>SUM(C499-C500)</f>
        <v>-30</v>
      </c>
      <c r="D501" s="119">
        <f>SUM(D499-D500)</f>
        <v>-37</v>
      </c>
      <c r="E501" s="119">
        <f>SUM(E499-E500)</f>
        <v>-19</v>
      </c>
      <c r="F501" s="119"/>
      <c r="G501" s="119">
        <f>SUM(G499-G500)</f>
        <v>-86</v>
      </c>
    </row>
    <row r="502" spans="1:7" ht="14.25" thickBot="1">
      <c r="A502" s="328"/>
      <c r="B502" s="120" t="s">
        <v>5</v>
      </c>
      <c r="C502" s="121">
        <f>C501/C500</f>
        <v>-0.1485148514851485</v>
      </c>
      <c r="D502" s="121">
        <f>D501/D500</f>
        <v>-0.17703349282296652</v>
      </c>
      <c r="E502" s="121">
        <f>E501/E500</f>
        <v>-0.0871559633027523</v>
      </c>
      <c r="F502" s="121"/>
      <c r="G502" s="121">
        <f>G501/G500</f>
        <v>-0.13672496025437203</v>
      </c>
    </row>
    <row r="503" spans="1:7" ht="13.5">
      <c r="A503" s="326" t="s">
        <v>270</v>
      </c>
      <c r="B503" s="115">
        <v>2015</v>
      </c>
      <c r="C503" s="55">
        <v>17</v>
      </c>
      <c r="D503" s="55">
        <v>17</v>
      </c>
      <c r="E503" s="55">
        <v>15</v>
      </c>
      <c r="F503" s="55"/>
      <c r="G503" s="55">
        <f>SUM(C503:F503)</f>
        <v>49</v>
      </c>
    </row>
    <row r="504" spans="1:7" ht="13.5">
      <c r="A504" s="327"/>
      <c r="B504" s="117">
        <v>2014</v>
      </c>
      <c r="C504" s="54">
        <v>14</v>
      </c>
      <c r="D504" s="54">
        <v>15</v>
      </c>
      <c r="E504" s="54">
        <v>11</v>
      </c>
      <c r="F504" s="54"/>
      <c r="G504" s="54">
        <f>SUM(C504:F504)</f>
        <v>40</v>
      </c>
    </row>
    <row r="505" spans="1:7" ht="13.5">
      <c r="A505" s="327"/>
      <c r="B505" s="122" t="s">
        <v>263</v>
      </c>
      <c r="C505" s="119">
        <f>SUM(C503-C504)</f>
        <v>3</v>
      </c>
      <c r="D505" s="119">
        <f>SUM(D503-D504)</f>
        <v>2</v>
      </c>
      <c r="E505" s="119">
        <f>SUM(E503-E504)</f>
        <v>4</v>
      </c>
      <c r="F505" s="119"/>
      <c r="G505" s="119">
        <f>SUM(G503-G504)</f>
        <v>9</v>
      </c>
    </row>
    <row r="506" spans="1:7" ht="14.25" thickBot="1">
      <c r="A506" s="328"/>
      <c r="B506" s="120" t="s">
        <v>5</v>
      </c>
      <c r="C506" s="121">
        <f>C505/C504</f>
        <v>0.21428571428571427</v>
      </c>
      <c r="D506" s="121">
        <f>D505/D504</f>
        <v>0.13333333333333333</v>
      </c>
      <c r="E506" s="121">
        <f>E505/E504</f>
        <v>0.36363636363636365</v>
      </c>
      <c r="F506" s="121"/>
      <c r="G506" s="121">
        <f>G505/G504</f>
        <v>0.225</v>
      </c>
    </row>
    <row r="507" ht="13.5" thickBot="1">
      <c r="G507" s="101"/>
    </row>
    <row r="508" spans="1:7" ht="15.75" thickBot="1">
      <c r="A508" s="111"/>
      <c r="C508" s="331" t="s">
        <v>255</v>
      </c>
      <c r="D508" s="332"/>
      <c r="E508" s="332"/>
      <c r="F508" s="333"/>
      <c r="G508" s="326" t="s">
        <v>40</v>
      </c>
    </row>
    <row r="509" spans="1:7" ht="15.75" thickBot="1">
      <c r="A509" s="111" t="s">
        <v>135</v>
      </c>
      <c r="B509" s="113" t="s">
        <v>257</v>
      </c>
      <c r="C509" s="114" t="s">
        <v>258</v>
      </c>
      <c r="D509" s="114" t="s">
        <v>259</v>
      </c>
      <c r="E509" s="114" t="s">
        <v>260</v>
      </c>
      <c r="F509" s="114" t="s">
        <v>261</v>
      </c>
      <c r="G509" s="328"/>
    </row>
    <row r="510" spans="1:7" ht="13.5">
      <c r="A510" s="326" t="s">
        <v>262</v>
      </c>
      <c r="B510" s="115">
        <v>2015</v>
      </c>
      <c r="C510" s="55">
        <f aca="true" t="shared" si="16" ref="C510:E511">SUM(C514+C518+C526+C530+C534+C538+C542)</f>
        <v>346</v>
      </c>
      <c r="D510" s="55">
        <f t="shared" si="16"/>
        <v>260</v>
      </c>
      <c r="E510" s="55">
        <f t="shared" si="16"/>
        <v>295</v>
      </c>
      <c r="F510" s="55"/>
      <c r="G510" s="116">
        <f>SUM(C510:F510)</f>
        <v>901</v>
      </c>
    </row>
    <row r="511" spans="1:7" ht="13.5">
      <c r="A511" s="327"/>
      <c r="B511" s="117">
        <v>2014</v>
      </c>
      <c r="C511" s="105">
        <f t="shared" si="16"/>
        <v>356</v>
      </c>
      <c r="D511" s="105">
        <f t="shared" si="16"/>
        <v>383</v>
      </c>
      <c r="E511" s="105">
        <f t="shared" si="16"/>
        <v>413</v>
      </c>
      <c r="F511" s="105"/>
      <c r="G511" s="54">
        <f>SUM(C511:F511)</f>
        <v>1152</v>
      </c>
    </row>
    <row r="512" spans="1:7" ht="13.5">
      <c r="A512" s="327"/>
      <c r="B512" s="118" t="s">
        <v>263</v>
      </c>
      <c r="C512" s="119">
        <f>SUM(C510-C511)</f>
        <v>-10</v>
      </c>
      <c r="D512" s="119">
        <f>SUM(D510-D511)</f>
        <v>-123</v>
      </c>
      <c r="E512" s="119">
        <f>SUM(E510-E511)</f>
        <v>-118</v>
      </c>
      <c r="F512" s="119"/>
      <c r="G512" s="119">
        <f>SUM(G510-G511)</f>
        <v>-251</v>
      </c>
    </row>
    <row r="513" spans="1:7" ht="14.25" thickBot="1">
      <c r="A513" s="328"/>
      <c r="B513" s="120" t="s">
        <v>5</v>
      </c>
      <c r="C513" s="121">
        <f>C512/C511</f>
        <v>-0.028089887640449437</v>
      </c>
      <c r="D513" s="121">
        <f>D512/D511</f>
        <v>-0.32114882506527415</v>
      </c>
      <c r="E513" s="121">
        <f>E512/E511</f>
        <v>-0.2857142857142857</v>
      </c>
      <c r="F513" s="121"/>
      <c r="G513" s="121">
        <f>G512/G511</f>
        <v>-0.21788194444444445</v>
      </c>
    </row>
    <row r="514" spans="1:7" ht="13.5">
      <c r="A514" s="326" t="s">
        <v>264</v>
      </c>
      <c r="B514" s="115">
        <v>2015</v>
      </c>
      <c r="C514" s="116">
        <v>0</v>
      </c>
      <c r="D514" s="116">
        <v>7</v>
      </c>
      <c r="E514" s="116">
        <v>6</v>
      </c>
      <c r="F514" s="116"/>
      <c r="G514" s="116">
        <f>SUM(C514:F514)</f>
        <v>13</v>
      </c>
    </row>
    <row r="515" spans="1:7" ht="13.5">
      <c r="A515" s="327"/>
      <c r="B515" s="117">
        <v>2014</v>
      </c>
      <c r="C515" s="54">
        <v>5</v>
      </c>
      <c r="D515" s="54">
        <v>3</v>
      </c>
      <c r="E515" s="54">
        <v>4</v>
      </c>
      <c r="F515" s="54"/>
      <c r="G515" s="54">
        <f>SUM(C515:F515)</f>
        <v>12</v>
      </c>
    </row>
    <row r="516" spans="1:7" ht="13.5">
      <c r="A516" s="327"/>
      <c r="B516" s="122" t="s">
        <v>263</v>
      </c>
      <c r="C516" s="119">
        <f>SUM(C514-C515)</f>
        <v>-5</v>
      </c>
      <c r="D516" s="119">
        <f>SUM(D514-D515)</f>
        <v>4</v>
      </c>
      <c r="E516" s="119">
        <f>SUM(E514-E515)</f>
        <v>2</v>
      </c>
      <c r="F516" s="119"/>
      <c r="G516" s="119">
        <f>SUM(G514-G515)</f>
        <v>1</v>
      </c>
    </row>
    <row r="517" spans="1:7" ht="14.25" thickBot="1">
      <c r="A517" s="328"/>
      <c r="B517" s="120" t="s">
        <v>5</v>
      </c>
      <c r="C517" s="121">
        <f>C516/C515</f>
        <v>-1</v>
      </c>
      <c r="D517" s="121">
        <f>D516/D515</f>
        <v>1.3333333333333333</v>
      </c>
      <c r="E517" s="121">
        <f>E516/E515</f>
        <v>0.5</v>
      </c>
      <c r="F517" s="121"/>
      <c r="G517" s="121">
        <f>G516/G515</f>
        <v>0.08333333333333333</v>
      </c>
    </row>
    <row r="518" spans="1:7" ht="13.5">
      <c r="A518" s="326" t="s">
        <v>265</v>
      </c>
      <c r="B518" s="115">
        <v>2015</v>
      </c>
      <c r="C518" s="55">
        <v>0</v>
      </c>
      <c r="D518" s="55">
        <v>0</v>
      </c>
      <c r="E518" s="55">
        <v>1</v>
      </c>
      <c r="F518" s="55"/>
      <c r="G518" s="55">
        <f>SUM(C518:F518)</f>
        <v>1</v>
      </c>
    </row>
    <row r="519" spans="1:7" ht="13.5">
      <c r="A519" s="327"/>
      <c r="B519" s="117">
        <v>2014</v>
      </c>
      <c r="C519" s="54">
        <v>0</v>
      </c>
      <c r="D519" s="54">
        <v>0</v>
      </c>
      <c r="E519" s="54">
        <v>0</v>
      </c>
      <c r="F519" s="54"/>
      <c r="G519" s="54">
        <f>SUM(C519:F519)</f>
        <v>0</v>
      </c>
    </row>
    <row r="520" spans="1:7" ht="13.5">
      <c r="A520" s="327"/>
      <c r="B520" s="122" t="s">
        <v>263</v>
      </c>
      <c r="C520" s="119">
        <f>SUM(C518-C519)</f>
        <v>0</v>
      </c>
      <c r="D520" s="119">
        <f>SUM(D518-D519)</f>
        <v>0</v>
      </c>
      <c r="E520" s="119">
        <f>SUM(E518-E519)</f>
        <v>1</v>
      </c>
      <c r="F520" s="119"/>
      <c r="G520" s="119">
        <f>SUM(G518-G519)</f>
        <v>1</v>
      </c>
    </row>
    <row r="521" spans="1:7" ht="14.25" thickBot="1">
      <c r="A521" s="328"/>
      <c r="B521" s="120" t="s">
        <v>5</v>
      </c>
      <c r="C521" s="121">
        <v>0</v>
      </c>
      <c r="D521" s="121">
        <v>0</v>
      </c>
      <c r="E521" s="121">
        <v>0</v>
      </c>
      <c r="F521" s="121"/>
      <c r="G521" s="121">
        <v>0</v>
      </c>
    </row>
    <row r="522" spans="1:7" ht="13.5">
      <c r="A522" s="326" t="s">
        <v>352</v>
      </c>
      <c r="B522" s="115">
        <v>2015</v>
      </c>
      <c r="C522" s="55">
        <v>0</v>
      </c>
      <c r="D522" s="55">
        <v>0</v>
      </c>
      <c r="E522" s="55">
        <v>0</v>
      </c>
      <c r="F522" s="55"/>
      <c r="G522" s="55">
        <f>SUM(C522:F522)</f>
        <v>0</v>
      </c>
    </row>
    <row r="523" spans="1:7" ht="13.5">
      <c r="A523" s="329"/>
      <c r="B523" s="117">
        <v>2014</v>
      </c>
      <c r="C523" s="54">
        <v>0</v>
      </c>
      <c r="D523" s="54">
        <v>0</v>
      </c>
      <c r="E523" s="54">
        <v>0</v>
      </c>
      <c r="F523" s="54"/>
      <c r="G523" s="54">
        <f>SUM(C523:F523)</f>
        <v>0</v>
      </c>
    </row>
    <row r="524" spans="1:7" ht="13.5">
      <c r="A524" s="329"/>
      <c r="B524" s="122" t="s">
        <v>263</v>
      </c>
      <c r="C524" s="119">
        <f>SUM(C522-C523)</f>
        <v>0</v>
      </c>
      <c r="D524" s="119">
        <f>SUM(D522-D523)</f>
        <v>0</v>
      </c>
      <c r="E524" s="119">
        <f>SUM(E522-E523)</f>
        <v>0</v>
      </c>
      <c r="F524" s="119"/>
      <c r="G524" s="119">
        <f>SUM(G522-G523)</f>
        <v>0</v>
      </c>
    </row>
    <row r="525" spans="1:7" ht="14.25" thickBot="1">
      <c r="A525" s="330"/>
      <c r="B525" s="120" t="s">
        <v>5</v>
      </c>
      <c r="C525" s="121">
        <v>0</v>
      </c>
      <c r="D525" s="121">
        <v>0</v>
      </c>
      <c r="E525" s="121">
        <v>0</v>
      </c>
      <c r="F525" s="121"/>
      <c r="G525" s="121">
        <v>0</v>
      </c>
    </row>
    <row r="526" spans="1:7" ht="13.5">
      <c r="A526" s="326" t="s">
        <v>266</v>
      </c>
      <c r="B526" s="115">
        <v>2015</v>
      </c>
      <c r="C526" s="55">
        <v>14</v>
      </c>
      <c r="D526" s="55">
        <v>8</v>
      </c>
      <c r="E526" s="55">
        <v>21</v>
      </c>
      <c r="F526" s="55"/>
      <c r="G526" s="55">
        <f>SUM(C526:F526)</f>
        <v>43</v>
      </c>
    </row>
    <row r="527" spans="1:7" ht="13.5">
      <c r="A527" s="327"/>
      <c r="B527" s="117">
        <v>2014</v>
      </c>
      <c r="C527" s="54">
        <v>22</v>
      </c>
      <c r="D527" s="54">
        <v>24</v>
      </c>
      <c r="E527" s="54">
        <v>24</v>
      </c>
      <c r="F527" s="54"/>
      <c r="G527" s="54">
        <f>SUM(C527:F527)</f>
        <v>70</v>
      </c>
    </row>
    <row r="528" spans="1:7" ht="13.5">
      <c r="A528" s="327"/>
      <c r="B528" s="122" t="s">
        <v>263</v>
      </c>
      <c r="C528" s="119">
        <f>SUM(C526-C527)</f>
        <v>-8</v>
      </c>
      <c r="D528" s="119">
        <f>SUM(D526-D527)</f>
        <v>-16</v>
      </c>
      <c r="E528" s="119">
        <f>SUM(E526-E527)</f>
        <v>-3</v>
      </c>
      <c r="F528" s="119"/>
      <c r="G528" s="119">
        <f>SUM(G526-G527)</f>
        <v>-27</v>
      </c>
    </row>
    <row r="529" spans="1:7" ht="14.25" thickBot="1">
      <c r="A529" s="328"/>
      <c r="B529" s="120" t="s">
        <v>5</v>
      </c>
      <c r="C529" s="121">
        <f>C528/C527</f>
        <v>-0.36363636363636365</v>
      </c>
      <c r="D529" s="121">
        <f>D528/D527</f>
        <v>-0.6666666666666666</v>
      </c>
      <c r="E529" s="121">
        <f>E528/E527</f>
        <v>-0.125</v>
      </c>
      <c r="F529" s="121"/>
      <c r="G529" s="121">
        <f>G528/G527</f>
        <v>-0.38571428571428573</v>
      </c>
    </row>
    <row r="530" spans="1:7" ht="13.5">
      <c r="A530" s="326" t="s">
        <v>267</v>
      </c>
      <c r="B530" s="115">
        <v>2015</v>
      </c>
      <c r="C530" s="55">
        <v>27</v>
      </c>
      <c r="D530" s="55">
        <v>22</v>
      </c>
      <c r="E530" s="55">
        <v>23</v>
      </c>
      <c r="F530" s="55"/>
      <c r="G530" s="55">
        <f>SUM(C530:F530)</f>
        <v>72</v>
      </c>
    </row>
    <row r="531" spans="1:7" ht="13.5">
      <c r="A531" s="327"/>
      <c r="B531" s="117">
        <v>2014</v>
      </c>
      <c r="C531" s="54">
        <v>31</v>
      </c>
      <c r="D531" s="54">
        <v>27</v>
      </c>
      <c r="E531" s="54">
        <v>21</v>
      </c>
      <c r="F531" s="54"/>
      <c r="G531" s="54">
        <f>SUM(C531:F531)</f>
        <v>79</v>
      </c>
    </row>
    <row r="532" spans="1:7" ht="13.5">
      <c r="A532" s="327"/>
      <c r="B532" s="122" t="s">
        <v>263</v>
      </c>
      <c r="C532" s="119">
        <f>SUM(C530-C531)</f>
        <v>-4</v>
      </c>
      <c r="D532" s="119">
        <f>SUM(D530-D531)</f>
        <v>-5</v>
      </c>
      <c r="E532" s="119">
        <f>SUM(E530-E531)</f>
        <v>2</v>
      </c>
      <c r="F532" s="119"/>
      <c r="G532" s="119">
        <f>SUM(G530-G531)</f>
        <v>-7</v>
      </c>
    </row>
    <row r="533" spans="1:7" ht="14.25" thickBot="1">
      <c r="A533" s="328"/>
      <c r="B533" s="120" t="s">
        <v>5</v>
      </c>
      <c r="C533" s="121">
        <f>C532/C531</f>
        <v>-0.12903225806451613</v>
      </c>
      <c r="D533" s="121">
        <f>D532/D531</f>
        <v>-0.18518518518518517</v>
      </c>
      <c r="E533" s="121">
        <f>E532/E531</f>
        <v>0.09523809523809523</v>
      </c>
      <c r="F533" s="121"/>
      <c r="G533" s="121">
        <f>G532/G531</f>
        <v>-0.08860759493670886</v>
      </c>
    </row>
    <row r="534" spans="1:7" ht="13.5">
      <c r="A534" s="326" t="s">
        <v>268</v>
      </c>
      <c r="B534" s="115">
        <v>2015</v>
      </c>
      <c r="C534" s="55">
        <v>98</v>
      </c>
      <c r="D534" s="55">
        <v>82</v>
      </c>
      <c r="E534" s="55">
        <v>81</v>
      </c>
      <c r="F534" s="55"/>
      <c r="G534" s="55">
        <f>SUM(C534:F534)</f>
        <v>261</v>
      </c>
    </row>
    <row r="535" spans="1:7" ht="13.5">
      <c r="A535" s="327"/>
      <c r="B535" s="117">
        <v>2014</v>
      </c>
      <c r="C535" s="54">
        <v>100</v>
      </c>
      <c r="D535" s="54">
        <v>133</v>
      </c>
      <c r="E535" s="54">
        <v>132</v>
      </c>
      <c r="F535" s="54"/>
      <c r="G535" s="54">
        <f>SUM(C535:F535)</f>
        <v>365</v>
      </c>
    </row>
    <row r="536" spans="1:7" ht="13.5">
      <c r="A536" s="327"/>
      <c r="B536" s="122" t="s">
        <v>263</v>
      </c>
      <c r="C536" s="119">
        <f>SUM(C534-C535)</f>
        <v>-2</v>
      </c>
      <c r="D536" s="119">
        <f>SUM(D534-D535)</f>
        <v>-51</v>
      </c>
      <c r="E536" s="119">
        <f>SUM(E534-E535)</f>
        <v>-51</v>
      </c>
      <c r="F536" s="119"/>
      <c r="G536" s="119">
        <f>SUM(G534-G535)</f>
        <v>-104</v>
      </c>
    </row>
    <row r="537" spans="1:7" ht="14.25" thickBot="1">
      <c r="A537" s="328"/>
      <c r="B537" s="120" t="s">
        <v>5</v>
      </c>
      <c r="C537" s="121">
        <f>C536/C535</f>
        <v>-0.02</v>
      </c>
      <c r="D537" s="121">
        <f>D536/D535</f>
        <v>-0.38345864661654133</v>
      </c>
      <c r="E537" s="121">
        <f>E536/E535</f>
        <v>-0.38636363636363635</v>
      </c>
      <c r="F537" s="121"/>
      <c r="G537" s="121">
        <f>G536/G535</f>
        <v>-0.28493150684931506</v>
      </c>
    </row>
    <row r="538" spans="1:7" ht="13.5">
      <c r="A538" s="326" t="s">
        <v>269</v>
      </c>
      <c r="B538" s="115">
        <v>2015</v>
      </c>
      <c r="C538" s="55">
        <v>181</v>
      </c>
      <c r="D538" s="55">
        <v>113</v>
      </c>
      <c r="E538" s="55">
        <v>134</v>
      </c>
      <c r="F538" s="55"/>
      <c r="G538" s="55">
        <f>SUM(C538:F538)</f>
        <v>428</v>
      </c>
    </row>
    <row r="539" spans="1:7" ht="13.5">
      <c r="A539" s="327"/>
      <c r="B539" s="117">
        <v>2014</v>
      </c>
      <c r="C539" s="54">
        <v>171</v>
      </c>
      <c r="D539" s="54">
        <v>163</v>
      </c>
      <c r="E539" s="54">
        <v>200</v>
      </c>
      <c r="F539" s="54"/>
      <c r="G539" s="54">
        <f>SUM(C539:F539)</f>
        <v>534</v>
      </c>
    </row>
    <row r="540" spans="1:7" ht="13.5">
      <c r="A540" s="327"/>
      <c r="B540" s="122" t="s">
        <v>263</v>
      </c>
      <c r="C540" s="119">
        <f>SUM(C538-C539)</f>
        <v>10</v>
      </c>
      <c r="D540" s="119">
        <f>SUM(D538-D539)</f>
        <v>-50</v>
      </c>
      <c r="E540" s="119">
        <f>SUM(E538-E539)</f>
        <v>-66</v>
      </c>
      <c r="F540" s="119"/>
      <c r="G540" s="119">
        <f>SUM(G538-G539)</f>
        <v>-106</v>
      </c>
    </row>
    <row r="541" spans="1:7" ht="14.25" thickBot="1">
      <c r="A541" s="328"/>
      <c r="B541" s="120" t="s">
        <v>5</v>
      </c>
      <c r="C541" s="121">
        <f>C540/C539</f>
        <v>0.05847953216374269</v>
      </c>
      <c r="D541" s="121">
        <f>D540/D539</f>
        <v>-0.3067484662576687</v>
      </c>
      <c r="E541" s="121">
        <f>E540/E539</f>
        <v>-0.33</v>
      </c>
      <c r="F541" s="121"/>
      <c r="G541" s="121">
        <f>G540/G539</f>
        <v>-0.19850187265917604</v>
      </c>
    </row>
    <row r="542" spans="1:7" ht="13.5">
      <c r="A542" s="326" t="s">
        <v>270</v>
      </c>
      <c r="B542" s="115">
        <v>2015</v>
      </c>
      <c r="C542" s="55">
        <v>26</v>
      </c>
      <c r="D542" s="55">
        <v>28</v>
      </c>
      <c r="E542" s="55">
        <v>29</v>
      </c>
      <c r="F542" s="55"/>
      <c r="G542" s="55">
        <f>SUM(C542:F542)</f>
        <v>83</v>
      </c>
    </row>
    <row r="543" spans="1:7" ht="13.5">
      <c r="A543" s="327"/>
      <c r="B543" s="117">
        <v>2014</v>
      </c>
      <c r="C543" s="54">
        <v>27</v>
      </c>
      <c r="D543" s="54">
        <v>33</v>
      </c>
      <c r="E543" s="54">
        <v>32</v>
      </c>
      <c r="F543" s="54"/>
      <c r="G543" s="54">
        <f>SUM(C543:F543)</f>
        <v>92</v>
      </c>
    </row>
    <row r="544" spans="1:7" ht="13.5">
      <c r="A544" s="327"/>
      <c r="B544" s="122" t="s">
        <v>263</v>
      </c>
      <c r="C544" s="119">
        <f>SUM(C542-C543)</f>
        <v>-1</v>
      </c>
      <c r="D544" s="119">
        <f>SUM(D542-D543)</f>
        <v>-5</v>
      </c>
      <c r="E544" s="119">
        <f>SUM(E542-E543)</f>
        <v>-3</v>
      </c>
      <c r="F544" s="119"/>
      <c r="G544" s="119">
        <f>SUM(G542-G543)</f>
        <v>-9</v>
      </c>
    </row>
    <row r="545" spans="1:7" ht="14.25" thickBot="1">
      <c r="A545" s="328"/>
      <c r="B545" s="120" t="s">
        <v>5</v>
      </c>
      <c r="C545" s="121">
        <f>C544/C543</f>
        <v>-0.037037037037037035</v>
      </c>
      <c r="D545" s="121">
        <f>D544/D543</f>
        <v>-0.15151515151515152</v>
      </c>
      <c r="E545" s="121">
        <f>E544/E543</f>
        <v>-0.09375</v>
      </c>
      <c r="F545" s="121"/>
      <c r="G545" s="121">
        <f>G544/G543</f>
        <v>-0.09782608695652174</v>
      </c>
    </row>
  </sheetData>
  <sheetProtection/>
  <mergeCells count="152">
    <mergeCell ref="C1:F1"/>
    <mergeCell ref="G1:G2"/>
    <mergeCell ref="A3:A6"/>
    <mergeCell ref="A7:A10"/>
    <mergeCell ref="A11:A14"/>
    <mergeCell ref="A15:A18"/>
    <mergeCell ref="A19:A22"/>
    <mergeCell ref="A23:A26"/>
    <mergeCell ref="A27:A30"/>
    <mergeCell ref="A31:A34"/>
    <mergeCell ref="A35:A38"/>
    <mergeCell ref="C40:F40"/>
    <mergeCell ref="A42:A45"/>
    <mergeCell ref="A46:A49"/>
    <mergeCell ref="A50:A53"/>
    <mergeCell ref="A54:A57"/>
    <mergeCell ref="A58:A61"/>
    <mergeCell ref="A62:A65"/>
    <mergeCell ref="A66:A69"/>
    <mergeCell ref="A81:A84"/>
    <mergeCell ref="A70:A73"/>
    <mergeCell ref="A74:A77"/>
    <mergeCell ref="C79:F79"/>
    <mergeCell ref="G79:G80"/>
    <mergeCell ref="A105:A108"/>
    <mergeCell ref="A109:A112"/>
    <mergeCell ref="A113:A116"/>
    <mergeCell ref="C118:F118"/>
    <mergeCell ref="A85:A88"/>
    <mergeCell ref="A89:A92"/>
    <mergeCell ref="A93:A96"/>
    <mergeCell ref="A97:A100"/>
    <mergeCell ref="A101:A104"/>
    <mergeCell ref="A159:A162"/>
    <mergeCell ref="A163:A166"/>
    <mergeCell ref="A167:A170"/>
    <mergeCell ref="A128:A131"/>
    <mergeCell ref="A132:A135"/>
    <mergeCell ref="A136:A139"/>
    <mergeCell ref="A187:A190"/>
    <mergeCell ref="A191:A194"/>
    <mergeCell ref="C196:F196"/>
    <mergeCell ref="A171:A174"/>
    <mergeCell ref="A175:A178"/>
    <mergeCell ref="A179:A182"/>
    <mergeCell ref="A183:A186"/>
    <mergeCell ref="A265:A268"/>
    <mergeCell ref="A269:A272"/>
    <mergeCell ref="A237:A240"/>
    <mergeCell ref="A241:A244"/>
    <mergeCell ref="A230:A233"/>
    <mergeCell ref="A198:A201"/>
    <mergeCell ref="A202:A205"/>
    <mergeCell ref="A206:A209"/>
    <mergeCell ref="A331:A334"/>
    <mergeCell ref="A335:A338"/>
    <mergeCell ref="A296:A299"/>
    <mergeCell ref="A300:A303"/>
    <mergeCell ref="A304:A307"/>
    <mergeCell ref="A308:A311"/>
    <mergeCell ref="A405:A408"/>
    <mergeCell ref="A409:A412"/>
    <mergeCell ref="A374:A377"/>
    <mergeCell ref="A378:A381"/>
    <mergeCell ref="A382:A385"/>
    <mergeCell ref="A339:A342"/>
    <mergeCell ref="A343:A346"/>
    <mergeCell ref="A347:A350"/>
    <mergeCell ref="A386:A389"/>
    <mergeCell ref="C391:F391"/>
    <mergeCell ref="G391:G392"/>
    <mergeCell ref="A393:A396"/>
    <mergeCell ref="A397:A400"/>
    <mergeCell ref="A401:A404"/>
    <mergeCell ref="A487:A490"/>
    <mergeCell ref="A448:A451"/>
    <mergeCell ref="A452:A455"/>
    <mergeCell ref="A456:A459"/>
    <mergeCell ref="A460:A463"/>
    <mergeCell ref="A479:A482"/>
    <mergeCell ref="A483:A486"/>
    <mergeCell ref="G118:G119"/>
    <mergeCell ref="A140:A143"/>
    <mergeCell ref="A144:A147"/>
    <mergeCell ref="A148:A151"/>
    <mergeCell ref="A152:A155"/>
    <mergeCell ref="C157:F157"/>
    <mergeCell ref="G157:G158"/>
    <mergeCell ref="A120:A123"/>
    <mergeCell ref="A124:A127"/>
    <mergeCell ref="G196:G197"/>
    <mergeCell ref="A210:A213"/>
    <mergeCell ref="A214:A217"/>
    <mergeCell ref="A218:A221"/>
    <mergeCell ref="A222:A225"/>
    <mergeCell ref="A226:A229"/>
    <mergeCell ref="C235:F235"/>
    <mergeCell ref="A245:A248"/>
    <mergeCell ref="A249:A252"/>
    <mergeCell ref="A253:A256"/>
    <mergeCell ref="A257:A260"/>
    <mergeCell ref="A261:A264"/>
    <mergeCell ref="C274:F274"/>
    <mergeCell ref="G274:G275"/>
    <mergeCell ref="A280:A283"/>
    <mergeCell ref="A284:A287"/>
    <mergeCell ref="A288:A291"/>
    <mergeCell ref="A292:A295"/>
    <mergeCell ref="A276:A279"/>
    <mergeCell ref="C313:F313"/>
    <mergeCell ref="G313:G314"/>
    <mergeCell ref="A315:A318"/>
    <mergeCell ref="A319:A322"/>
    <mergeCell ref="A323:A326"/>
    <mergeCell ref="A327:A330"/>
    <mergeCell ref="G352:G353"/>
    <mergeCell ref="A354:A357"/>
    <mergeCell ref="A358:A361"/>
    <mergeCell ref="A362:A365"/>
    <mergeCell ref="A366:A369"/>
    <mergeCell ref="A370:A373"/>
    <mergeCell ref="C352:F352"/>
    <mergeCell ref="A413:A416"/>
    <mergeCell ref="A417:A420"/>
    <mergeCell ref="C430:F430"/>
    <mergeCell ref="G430:G431"/>
    <mergeCell ref="A432:A435"/>
    <mergeCell ref="A436:A439"/>
    <mergeCell ref="A421:A424"/>
    <mergeCell ref="A425:A428"/>
    <mergeCell ref="A440:A443"/>
    <mergeCell ref="A444:A447"/>
    <mergeCell ref="C469:F469"/>
    <mergeCell ref="G469:G470"/>
    <mergeCell ref="A471:A474"/>
    <mergeCell ref="A475:A478"/>
    <mergeCell ref="A464:A467"/>
    <mergeCell ref="A491:A494"/>
    <mergeCell ref="A495:A498"/>
    <mergeCell ref="A499:A502"/>
    <mergeCell ref="A503:A506"/>
    <mergeCell ref="C508:F508"/>
    <mergeCell ref="G508:G509"/>
    <mergeCell ref="A534:A537"/>
    <mergeCell ref="A538:A541"/>
    <mergeCell ref="A542:A545"/>
    <mergeCell ref="A510:A513"/>
    <mergeCell ref="A514:A517"/>
    <mergeCell ref="A518:A521"/>
    <mergeCell ref="A522:A525"/>
    <mergeCell ref="A526:A529"/>
    <mergeCell ref="A530:A533"/>
  </mergeCells>
  <printOptions/>
  <pageMargins left="2.45" right="0.7" top="1.35" bottom="0.75" header="0.5" footer="0.3"/>
  <pageSetup horizontalDpi="600" verticalDpi="600" orientation="landscape" scale="82" r:id="rId1"/>
  <headerFooter>
    <oddHeader>&amp;CPOLICIA DE PUERTO RICO
DELITOS TIPO I INFORMADOS EN 
PUERTO RICO
POR TRIMESTRES
AÑOS 2014 Y 2015
</oddHeader>
  </headerFooter>
  <rowBreaks count="13" manualBreakCount="13">
    <brk id="38" max="255" man="1"/>
    <brk id="77" max="255" man="1"/>
    <brk id="116" max="255" man="1"/>
    <brk id="155" max="255" man="1"/>
    <brk id="194" max="255" man="1"/>
    <brk id="233" max="255" man="1"/>
    <brk id="272" max="255" man="1"/>
    <brk id="311" max="255" man="1"/>
    <brk id="350" max="255" man="1"/>
    <brk id="389" max="255" man="1"/>
    <brk id="428" max="255" man="1"/>
    <brk id="467" max="255" man="1"/>
    <brk id="506" max="255" man="1"/>
  </rowBreaks>
</worksheet>
</file>

<file path=xl/worksheets/sheet8.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60"/>
      <c r="B1" s="61"/>
      <c r="C1" s="61"/>
      <c r="D1" s="61"/>
    </row>
    <row r="2" spans="1:4" ht="12.75">
      <c r="A2" s="62" t="s">
        <v>158</v>
      </c>
      <c r="B2" s="63" t="s">
        <v>159</v>
      </c>
      <c r="C2" s="64" t="s">
        <v>160</v>
      </c>
      <c r="D2" s="65" t="s">
        <v>351</v>
      </c>
    </row>
    <row r="3" spans="1:4" ht="12.75">
      <c r="A3" s="66" t="s">
        <v>161</v>
      </c>
      <c r="B3" s="342" t="s">
        <v>162</v>
      </c>
      <c r="C3" s="342"/>
      <c r="D3" s="343"/>
    </row>
    <row r="4" spans="1:4" ht="12.75">
      <c r="A4" s="66" t="s">
        <v>163</v>
      </c>
      <c r="B4" s="342" t="s">
        <v>164</v>
      </c>
      <c r="C4" s="342"/>
      <c r="D4" s="343"/>
    </row>
    <row r="5" spans="1:4" ht="12.75">
      <c r="A5" s="66" t="s">
        <v>165</v>
      </c>
      <c r="B5" s="67" t="s">
        <v>323</v>
      </c>
      <c r="C5" s="69" t="s">
        <v>166</v>
      </c>
      <c r="D5" s="69" t="s">
        <v>167</v>
      </c>
    </row>
    <row r="6" spans="1:4" ht="12.75">
      <c r="A6" s="66" t="s">
        <v>168</v>
      </c>
      <c r="B6" s="342" t="s">
        <v>169</v>
      </c>
      <c r="C6" s="342"/>
      <c r="D6" s="343"/>
    </row>
    <row r="7" spans="1:4" ht="12.75">
      <c r="A7" s="66"/>
      <c r="B7" s="61"/>
      <c r="C7" s="61"/>
      <c r="D7" s="70"/>
    </row>
    <row r="8" spans="1:4" ht="12.75">
      <c r="A8" s="66" t="s">
        <v>170</v>
      </c>
      <c r="B8" s="61" t="s">
        <v>336</v>
      </c>
      <c r="C8" s="61"/>
      <c r="D8" s="70"/>
    </row>
    <row r="9" spans="1:4" ht="12.75">
      <c r="A9" s="66" t="s">
        <v>171</v>
      </c>
      <c r="B9" s="71"/>
      <c r="C9" s="67"/>
      <c r="D9" s="68"/>
    </row>
    <row r="10" spans="1:4" ht="12.75">
      <c r="A10" s="66" t="s">
        <v>172</v>
      </c>
      <c r="B10" s="344"/>
      <c r="C10" s="338"/>
      <c r="D10" s="339"/>
    </row>
    <row r="11" spans="1:4" ht="12.75">
      <c r="A11" s="66"/>
      <c r="B11" s="61"/>
      <c r="C11" s="61"/>
      <c r="D11" s="70"/>
    </row>
    <row r="12" spans="1:5" ht="24">
      <c r="A12" s="66" t="s">
        <v>173</v>
      </c>
      <c r="B12" s="61" t="s">
        <v>174</v>
      </c>
      <c r="C12" s="72" t="s">
        <v>175</v>
      </c>
      <c r="D12" s="70" t="s">
        <v>176</v>
      </c>
      <c r="E12" s="73"/>
    </row>
    <row r="13" spans="1:4" ht="12.75">
      <c r="A13" s="66"/>
      <c r="B13" s="61" t="s">
        <v>177</v>
      </c>
      <c r="C13" s="61"/>
      <c r="D13" s="70"/>
    </row>
    <row r="14" spans="1:4" ht="12.75">
      <c r="A14" s="66"/>
      <c r="B14" s="74" t="s">
        <v>178</v>
      </c>
      <c r="C14" s="75"/>
      <c r="D14" s="70"/>
    </row>
    <row r="15" spans="1:4" ht="12.75">
      <c r="A15" s="66"/>
      <c r="B15" s="61" t="s">
        <v>179</v>
      </c>
      <c r="C15" s="76"/>
      <c r="D15" s="77"/>
    </row>
    <row r="16" spans="1:4" ht="12.75">
      <c r="A16" s="66"/>
      <c r="B16" s="74" t="s">
        <v>180</v>
      </c>
      <c r="C16" s="61"/>
      <c r="D16" s="70"/>
    </row>
    <row r="17" spans="1:4" ht="12.75">
      <c r="A17" s="66"/>
      <c r="B17" s="345" t="s">
        <v>181</v>
      </c>
      <c r="C17" s="346"/>
      <c r="D17" s="347"/>
    </row>
    <row r="18" spans="1:4" ht="12.75">
      <c r="A18" s="66"/>
      <c r="B18" s="345"/>
      <c r="C18" s="346"/>
      <c r="D18" s="347"/>
    </row>
    <row r="19" spans="1:4" ht="12.75">
      <c r="A19" s="66"/>
      <c r="B19" s="78"/>
      <c r="C19" s="78"/>
      <c r="D19" s="79"/>
    </row>
    <row r="20" spans="1:4" ht="12.75">
      <c r="A20" s="80"/>
      <c r="B20" s="61" t="s">
        <v>182</v>
      </c>
      <c r="C20" s="61"/>
      <c r="D20" s="70"/>
    </row>
    <row r="21" spans="1:4" ht="12.75">
      <c r="A21" s="80"/>
      <c r="B21" s="61" t="s">
        <v>183</v>
      </c>
      <c r="C21" s="61"/>
      <c r="D21" s="70"/>
    </row>
    <row r="22" spans="1:4" ht="12.75">
      <c r="A22" s="66"/>
      <c r="B22" s="61" t="s">
        <v>337</v>
      </c>
      <c r="C22" s="61"/>
      <c r="D22" s="70"/>
    </row>
    <row r="23" spans="1:4" ht="12.75">
      <c r="A23" s="66" t="s">
        <v>184</v>
      </c>
      <c r="B23" s="338" t="s">
        <v>185</v>
      </c>
      <c r="C23" s="338"/>
      <c r="D23" s="339"/>
    </row>
    <row r="24" spans="1:4" ht="12.75">
      <c r="A24" s="80"/>
      <c r="B24" s="338"/>
      <c r="C24" s="338"/>
      <c r="D24" s="339"/>
    </row>
    <row r="25" spans="1:4" ht="12.75">
      <c r="A25" s="66" t="s">
        <v>186</v>
      </c>
      <c r="B25" s="338" t="s">
        <v>187</v>
      </c>
      <c r="C25" s="338"/>
      <c r="D25" s="339"/>
    </row>
    <row r="26" spans="1:4" ht="12.75">
      <c r="A26" s="81"/>
      <c r="B26" s="340"/>
      <c r="C26" s="340"/>
      <c r="D26" s="341"/>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2:J46"/>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87" customWidth="1"/>
    <col min="2" max="8" width="9.140625" style="87" customWidth="1"/>
    <col min="9" max="9" width="27.00390625" style="87" customWidth="1"/>
    <col min="10" max="10" width="11.28125" style="87" customWidth="1"/>
    <col min="11" max="16384" width="9.140625" style="87" customWidth="1"/>
  </cols>
  <sheetData>
    <row r="1" ht="17.25" customHeight="1"/>
    <row r="2" spans="1:9" ht="17.25" customHeight="1">
      <c r="A2" s="348" t="s">
        <v>206</v>
      </c>
      <c r="B2" s="348"/>
      <c r="C2" s="348"/>
      <c r="D2" s="348"/>
      <c r="E2" s="86"/>
      <c r="F2" s="86"/>
      <c r="G2" s="86"/>
      <c r="H2" s="86"/>
      <c r="I2" s="86"/>
    </row>
    <row r="3" spans="1:9" ht="17.25" customHeight="1">
      <c r="A3" s="86"/>
      <c r="B3" s="348" t="s">
        <v>190</v>
      </c>
      <c r="C3" s="348"/>
      <c r="D3" s="348"/>
      <c r="E3" s="348"/>
      <c r="F3" s="348"/>
      <c r="G3" s="348"/>
      <c r="H3" s="348"/>
      <c r="I3" s="348"/>
    </row>
    <row r="4" spans="1:9" ht="17.25" customHeight="1">
      <c r="A4" s="86"/>
      <c r="B4" s="276"/>
      <c r="C4" s="276"/>
      <c r="D4" s="276"/>
      <c r="E4" s="276"/>
      <c r="F4" s="276"/>
      <c r="G4" s="276"/>
      <c r="H4" s="276"/>
      <c r="I4" s="276"/>
    </row>
    <row r="5" ht="17.25" customHeight="1"/>
    <row r="6" spans="1:3" ht="17.25" customHeight="1">
      <c r="A6" s="348" t="s">
        <v>205</v>
      </c>
      <c r="B6" s="348"/>
      <c r="C6" s="348"/>
    </row>
    <row r="7" spans="1:10" ht="17.25" customHeight="1">
      <c r="A7" s="276"/>
      <c r="B7" s="348" t="s">
        <v>338</v>
      </c>
      <c r="C7" s="348"/>
      <c r="D7" s="348"/>
      <c r="E7" s="348"/>
      <c r="F7" s="348"/>
      <c r="G7" s="348"/>
      <c r="H7" s="348"/>
      <c r="I7" s="348"/>
      <c r="J7" s="348"/>
    </row>
    <row r="8" spans="1:10" ht="17.25" customHeight="1">
      <c r="A8" s="276"/>
      <c r="B8" s="349" t="s">
        <v>192</v>
      </c>
      <c r="C8" s="349"/>
      <c r="D8" s="349"/>
      <c r="E8" s="349"/>
      <c r="F8" s="349"/>
      <c r="G8" s="349"/>
      <c r="H8" s="349"/>
      <c r="I8" s="349"/>
      <c r="J8" s="349"/>
    </row>
    <row r="9" spans="1:10" ht="17.25" customHeight="1">
      <c r="A9" s="276"/>
      <c r="B9" s="349" t="s">
        <v>193</v>
      </c>
      <c r="C9" s="349"/>
      <c r="D9" s="349"/>
      <c r="E9" s="349"/>
      <c r="F9" s="349"/>
      <c r="G9" s="349"/>
      <c r="H9" s="349"/>
      <c r="I9" s="349"/>
      <c r="J9" s="349"/>
    </row>
    <row r="10" spans="1:9" ht="17.25" customHeight="1">
      <c r="A10" s="86"/>
      <c r="B10" s="88"/>
      <c r="C10" s="88"/>
      <c r="D10" s="88"/>
      <c r="E10" s="88"/>
      <c r="F10" s="88"/>
      <c r="G10" s="88"/>
      <c r="H10" s="88"/>
      <c r="I10" s="88"/>
    </row>
    <row r="11" spans="1:9" ht="17.25" customHeight="1">
      <c r="A11" s="276" t="s">
        <v>339</v>
      </c>
      <c r="B11" s="276"/>
      <c r="C11" s="276"/>
      <c r="D11" s="88"/>
      <c r="E11" s="88"/>
      <c r="F11" s="88"/>
      <c r="G11" s="88"/>
      <c r="H11" s="88"/>
      <c r="I11" s="88"/>
    </row>
    <row r="12" spans="1:10" ht="17.25" customHeight="1">
      <c r="A12" s="278"/>
      <c r="B12" s="276" t="s">
        <v>340</v>
      </c>
      <c r="C12" s="278"/>
      <c r="D12" s="278"/>
      <c r="E12" s="278"/>
      <c r="F12" s="278"/>
      <c r="G12" s="278"/>
      <c r="H12" s="278"/>
      <c r="I12" s="278"/>
      <c r="J12" s="278"/>
    </row>
    <row r="13" spans="1:10" ht="17.25" customHeight="1">
      <c r="A13" s="276"/>
      <c r="B13" s="278" t="s">
        <v>341</v>
      </c>
      <c r="C13" s="278"/>
      <c r="D13" s="278"/>
      <c r="E13" s="278"/>
      <c r="F13" s="278"/>
      <c r="G13" s="278"/>
      <c r="H13" s="278"/>
      <c r="I13" s="278"/>
      <c r="J13" s="278"/>
    </row>
    <row r="14" spans="1:10" ht="17.25" customHeight="1">
      <c r="A14" s="276"/>
      <c r="B14" s="278" t="s">
        <v>342</v>
      </c>
      <c r="C14" s="278"/>
      <c r="D14" s="278"/>
      <c r="E14" s="278"/>
      <c r="F14" s="278"/>
      <c r="G14" s="278"/>
      <c r="H14" s="278"/>
      <c r="I14" s="278"/>
      <c r="J14" s="278"/>
    </row>
    <row r="15" spans="2:10" ht="17.25" customHeight="1">
      <c r="B15" s="279" t="s">
        <v>343</v>
      </c>
      <c r="C15" s="279"/>
      <c r="D15" s="279"/>
      <c r="E15" s="279"/>
      <c r="F15" s="279"/>
      <c r="G15" s="279"/>
      <c r="H15" s="279"/>
      <c r="I15" s="279"/>
      <c r="J15" s="279"/>
    </row>
    <row r="16" spans="1:9" ht="17.25" customHeight="1">
      <c r="A16" s="86"/>
      <c r="B16" s="88"/>
      <c r="C16" s="88"/>
      <c r="D16" s="88"/>
      <c r="E16" s="88"/>
      <c r="F16" s="88"/>
      <c r="G16" s="88"/>
      <c r="H16" s="88"/>
      <c r="I16" s="88"/>
    </row>
    <row r="17" spans="1:9" ht="17.25" customHeight="1">
      <c r="A17" s="348" t="s">
        <v>344</v>
      </c>
      <c r="B17" s="348"/>
      <c r="C17" s="88"/>
      <c r="D17" s="88"/>
      <c r="E17" s="88"/>
      <c r="F17" s="88"/>
      <c r="G17" s="88"/>
      <c r="H17" s="88"/>
      <c r="I17" s="88"/>
    </row>
    <row r="18" spans="1:10" ht="17.25" customHeight="1">
      <c r="A18" s="276"/>
      <c r="B18" s="348" t="s">
        <v>345</v>
      </c>
      <c r="C18" s="348"/>
      <c r="D18" s="348"/>
      <c r="E18" s="348"/>
      <c r="F18" s="348"/>
      <c r="G18" s="348"/>
      <c r="H18" s="348"/>
      <c r="I18" s="348"/>
      <c r="J18" s="348"/>
    </row>
    <row r="19" spans="1:10" ht="17.25" customHeight="1">
      <c r="A19" s="276"/>
      <c r="B19" s="349" t="s">
        <v>194</v>
      </c>
      <c r="C19" s="349"/>
      <c r="D19" s="349"/>
      <c r="E19" s="349"/>
      <c r="F19" s="349"/>
      <c r="G19" s="349"/>
      <c r="H19" s="349"/>
      <c r="I19" s="349"/>
      <c r="J19" s="349"/>
    </row>
    <row r="20" spans="1:10" ht="17.25" customHeight="1">
      <c r="A20" s="276"/>
      <c r="B20" s="349" t="s">
        <v>195</v>
      </c>
      <c r="C20" s="349"/>
      <c r="D20" s="349"/>
      <c r="E20" s="349"/>
      <c r="F20" s="349"/>
      <c r="G20" s="349"/>
      <c r="H20" s="349"/>
      <c r="I20" s="349"/>
      <c r="J20" s="349"/>
    </row>
    <row r="21" spans="1:9" ht="17.25" customHeight="1">
      <c r="A21" s="86"/>
      <c r="B21" s="88"/>
      <c r="C21" s="88"/>
      <c r="D21" s="88"/>
      <c r="E21" s="88"/>
      <c r="F21" s="88"/>
      <c r="G21" s="88"/>
      <c r="H21" s="88"/>
      <c r="I21" s="88"/>
    </row>
    <row r="22" spans="1:9" ht="17.25" customHeight="1">
      <c r="A22" s="86"/>
      <c r="B22" s="88"/>
      <c r="C22" s="88"/>
      <c r="D22" s="88"/>
      <c r="E22" s="88"/>
      <c r="F22" s="88"/>
      <c r="G22" s="88"/>
      <c r="H22" s="88"/>
      <c r="I22" s="88"/>
    </row>
    <row r="23" spans="1:9" ht="17.25" customHeight="1">
      <c r="A23" s="276" t="s">
        <v>346</v>
      </c>
      <c r="B23" s="276"/>
      <c r="C23" s="276"/>
      <c r="D23" s="88"/>
      <c r="E23" s="88"/>
      <c r="F23" s="88"/>
      <c r="G23" s="88"/>
      <c r="H23" s="88"/>
      <c r="I23" s="88"/>
    </row>
    <row r="24" spans="1:10" ht="17.25" customHeight="1">
      <c r="A24" s="276"/>
      <c r="B24" s="276" t="s">
        <v>347</v>
      </c>
      <c r="C24" s="276"/>
      <c r="D24" s="276"/>
      <c r="E24" s="276"/>
      <c r="F24" s="276"/>
      <c r="G24" s="276"/>
      <c r="H24" s="276"/>
      <c r="I24" s="276"/>
      <c r="J24" s="276"/>
    </row>
    <row r="25" spans="1:10" ht="17.25" customHeight="1">
      <c r="A25" s="276"/>
      <c r="B25" s="278" t="s">
        <v>196</v>
      </c>
      <c r="C25" s="278"/>
      <c r="D25" s="278"/>
      <c r="E25" s="278"/>
      <c r="F25" s="278"/>
      <c r="G25" s="278"/>
      <c r="H25" s="278"/>
      <c r="I25" s="278"/>
      <c r="J25" s="278"/>
    </row>
    <row r="26" spans="1:10" ht="17.25" customHeight="1">
      <c r="A26" s="276"/>
      <c r="B26" s="278" t="s">
        <v>197</v>
      </c>
      <c r="C26" s="278"/>
      <c r="D26" s="278"/>
      <c r="E26" s="278"/>
      <c r="F26" s="278"/>
      <c r="G26" s="278"/>
      <c r="H26" s="278"/>
      <c r="I26" s="278"/>
      <c r="J26" s="278"/>
    </row>
    <row r="27" spans="2:10" ht="17.25" customHeight="1">
      <c r="B27" s="279" t="s">
        <v>198</v>
      </c>
      <c r="C27" s="279"/>
      <c r="D27" s="279"/>
      <c r="E27" s="279"/>
      <c r="F27" s="279"/>
      <c r="G27" s="279"/>
      <c r="H27" s="279"/>
      <c r="I27" s="279"/>
      <c r="J27" s="279"/>
    </row>
    <row r="28" spans="1:9" ht="17.25" customHeight="1">
      <c r="A28" s="86"/>
      <c r="B28" s="88"/>
      <c r="C28" s="88"/>
      <c r="D28" s="88"/>
      <c r="E28" s="88"/>
      <c r="F28" s="88"/>
      <c r="G28" s="88"/>
      <c r="H28" s="88"/>
      <c r="I28" s="88"/>
    </row>
    <row r="29" spans="1:9" ht="17.25" customHeight="1">
      <c r="A29" s="86"/>
      <c r="B29" s="88"/>
      <c r="C29" s="88"/>
      <c r="D29" s="88"/>
      <c r="E29" s="88"/>
      <c r="F29" s="88"/>
      <c r="G29" s="88"/>
      <c r="H29" s="88"/>
      <c r="I29" s="88"/>
    </row>
    <row r="30" spans="1:9" ht="17.25" customHeight="1">
      <c r="A30" s="89" t="s">
        <v>348</v>
      </c>
      <c r="B30" s="89"/>
      <c r="C30" s="89"/>
      <c r="D30" s="89"/>
      <c r="E30" s="86"/>
      <c r="F30" s="86"/>
      <c r="G30" s="86"/>
      <c r="H30" s="86"/>
      <c r="I30" s="86"/>
    </row>
    <row r="31" spans="1:10" ht="17.25" customHeight="1">
      <c r="A31" s="86"/>
      <c r="B31" s="351" t="s">
        <v>199</v>
      </c>
      <c r="C31" s="351"/>
      <c r="D31" s="351"/>
      <c r="E31" s="351"/>
      <c r="F31" s="351"/>
      <c r="G31" s="351"/>
      <c r="H31" s="351"/>
      <c r="I31" s="351"/>
      <c r="J31" s="351"/>
    </row>
    <row r="32" spans="1:10" ht="17.25" customHeight="1">
      <c r="A32" s="86"/>
      <c r="B32" s="352" t="s">
        <v>200</v>
      </c>
      <c r="C32" s="352"/>
      <c r="D32" s="352"/>
      <c r="E32" s="352"/>
      <c r="F32" s="352"/>
      <c r="G32" s="352"/>
      <c r="H32" s="352"/>
      <c r="I32" s="352"/>
      <c r="J32" s="352"/>
    </row>
    <row r="33" spans="1:9" ht="17.25" customHeight="1">
      <c r="A33" s="86"/>
      <c r="B33" s="277"/>
      <c r="C33" s="277"/>
      <c r="D33" s="86"/>
      <c r="E33" s="86"/>
      <c r="F33" s="86"/>
      <c r="G33" s="86"/>
      <c r="H33" s="86"/>
      <c r="I33" s="86"/>
    </row>
    <row r="34" ht="17.25" customHeight="1"/>
    <row r="35" spans="1:9" ht="17.25" customHeight="1">
      <c r="A35" s="348" t="s">
        <v>349</v>
      </c>
      <c r="B35" s="348"/>
      <c r="C35" s="348"/>
      <c r="D35" s="86"/>
      <c r="E35" s="86"/>
      <c r="F35" s="86"/>
      <c r="G35" s="86"/>
      <c r="H35" s="86"/>
      <c r="I35" s="86"/>
    </row>
    <row r="36" spans="1:10" ht="17.25" customHeight="1">
      <c r="A36" s="86"/>
      <c r="B36" s="353" t="s">
        <v>201</v>
      </c>
      <c r="C36" s="353"/>
      <c r="D36" s="353"/>
      <c r="E36" s="353"/>
      <c r="F36" s="353"/>
      <c r="G36" s="353"/>
      <c r="H36" s="353"/>
      <c r="I36" s="353"/>
      <c r="J36" s="353"/>
    </row>
    <row r="37" spans="1:10" ht="17.25" customHeight="1">
      <c r="A37" s="86"/>
      <c r="B37" s="349" t="s">
        <v>188</v>
      </c>
      <c r="C37" s="349"/>
      <c r="D37" s="349"/>
      <c r="E37" s="349"/>
      <c r="F37" s="349"/>
      <c r="G37" s="349"/>
      <c r="H37" s="349"/>
      <c r="I37" s="349"/>
      <c r="J37" s="349"/>
    </row>
    <row r="38" spans="1:9" ht="17.25" customHeight="1">
      <c r="A38" s="86"/>
      <c r="B38" s="278"/>
      <c r="C38" s="278"/>
      <c r="D38" s="278"/>
      <c r="E38" s="278"/>
      <c r="F38" s="86"/>
      <c r="G38" s="86"/>
      <c r="H38" s="86"/>
      <c r="I38" s="86"/>
    </row>
    <row r="39" ht="17.25" customHeight="1"/>
    <row r="40" spans="1:9" ht="17.25" customHeight="1">
      <c r="A40" s="348" t="s">
        <v>350</v>
      </c>
      <c r="B40" s="348"/>
      <c r="C40" s="86"/>
      <c r="D40" s="86"/>
      <c r="E40" s="86"/>
      <c r="F40" s="86"/>
      <c r="G40" s="86"/>
      <c r="H40" s="86"/>
      <c r="I40" s="86"/>
    </row>
    <row r="41" spans="1:9" ht="17.25" customHeight="1">
      <c r="A41" s="86"/>
      <c r="B41" s="348" t="s">
        <v>191</v>
      </c>
      <c r="C41" s="348"/>
      <c r="D41" s="348"/>
      <c r="E41" s="348"/>
      <c r="F41" s="348"/>
      <c r="G41" s="348"/>
      <c r="H41" s="86"/>
      <c r="I41" s="86"/>
    </row>
    <row r="42" spans="1:9" ht="17.25" customHeight="1">
      <c r="A42" s="86"/>
      <c r="B42" s="276"/>
      <c r="C42" s="276"/>
      <c r="D42" s="276"/>
      <c r="E42" s="276"/>
      <c r="F42" s="86"/>
      <c r="G42" s="86"/>
      <c r="H42" s="86"/>
      <c r="I42" s="86"/>
    </row>
    <row r="43" spans="1:10" ht="17.25" customHeight="1">
      <c r="A43" s="86"/>
      <c r="B43" s="349" t="s">
        <v>202</v>
      </c>
      <c r="C43" s="349"/>
      <c r="D43" s="349"/>
      <c r="E43" s="349"/>
      <c r="F43" s="349"/>
      <c r="G43" s="349"/>
      <c r="H43" s="349"/>
      <c r="I43" s="349"/>
      <c r="J43" s="349"/>
    </row>
    <row r="44" spans="1:10" ht="17.25" customHeight="1">
      <c r="A44" s="86"/>
      <c r="B44" s="349" t="s">
        <v>203</v>
      </c>
      <c r="C44" s="349"/>
      <c r="D44" s="349"/>
      <c r="E44" s="349"/>
      <c r="F44" s="349"/>
      <c r="G44" s="349"/>
      <c r="H44" s="349"/>
      <c r="I44" s="349"/>
      <c r="J44" s="349"/>
    </row>
    <row r="45" spans="1:10" ht="17.25" customHeight="1">
      <c r="A45" s="86"/>
      <c r="B45" s="349" t="s">
        <v>189</v>
      </c>
      <c r="C45" s="349"/>
      <c r="D45" s="349"/>
      <c r="E45" s="349"/>
      <c r="F45" s="349"/>
      <c r="G45" s="349"/>
      <c r="H45" s="349"/>
      <c r="I45" s="349"/>
      <c r="J45" s="349"/>
    </row>
    <row r="46" spans="2:10" ht="17.25" customHeight="1">
      <c r="B46" s="350"/>
      <c r="C46" s="350"/>
      <c r="D46" s="350"/>
      <c r="E46" s="350"/>
      <c r="F46" s="350"/>
      <c r="G46" s="350"/>
      <c r="H46" s="350"/>
      <c r="I46" s="350"/>
      <c r="J46" s="350"/>
    </row>
    <row r="47" ht="17.25" customHeight="1"/>
    <row r="48" ht="17.25" customHeight="1"/>
    <row r="49" ht="17.25" customHeight="1"/>
    <row r="50" ht="17.25" customHeight="1"/>
  </sheetData>
  <sheetProtection/>
  <mergeCells count="21">
    <mergeCell ref="A17:B17"/>
    <mergeCell ref="B18:J18"/>
    <mergeCell ref="A35:C35"/>
    <mergeCell ref="B36:J36"/>
    <mergeCell ref="B37:J37"/>
    <mergeCell ref="B19:J19"/>
    <mergeCell ref="B41:G41"/>
    <mergeCell ref="B43:J43"/>
    <mergeCell ref="B44:J44"/>
    <mergeCell ref="B45:J45"/>
    <mergeCell ref="B46:J46"/>
    <mergeCell ref="B20:J20"/>
    <mergeCell ref="A40:B40"/>
    <mergeCell ref="B31:J31"/>
    <mergeCell ref="B32:J32"/>
    <mergeCell ref="A2:D2"/>
    <mergeCell ref="B3:I3"/>
    <mergeCell ref="A6:C6"/>
    <mergeCell ref="B7:J7"/>
    <mergeCell ref="B8:J8"/>
    <mergeCell ref="B9:J9"/>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 Pesante</cp:lastModifiedBy>
  <cp:lastPrinted>2015-10-13T17:21:38Z</cp:lastPrinted>
  <dcterms:created xsi:type="dcterms:W3CDTF">2003-09-16T19:36:09Z</dcterms:created>
  <dcterms:modified xsi:type="dcterms:W3CDTF">2015-10-13T18:33:14Z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