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rancisco.pesante\Documents\2017\01_programas\01_www.estadisticas.pr\turismo\monthly\"/>
    </mc:Choice>
  </mc:AlternateContent>
  <bookViews>
    <workbookView xWindow="0" yWindow="0" windowWidth="11532" windowHeight="7632"/>
  </bookViews>
  <sheets>
    <sheet name="Month Report" sheetId="31" r:id="rId1"/>
    <sheet name="CY Report" sheetId="37" r:id="rId2"/>
    <sheet name="FY Report" sheetId="39" r:id="rId3"/>
    <sheet name="Contact" sheetId="33" r:id="rId4"/>
    <sheet name="Glossary" sheetId="35" r:id="rId5"/>
  </sheets>
  <definedNames>
    <definedName name="_xlnm.Print_Area" localSheetId="3">Contact!$A$1:$S$25</definedName>
    <definedName name="_xlnm.Print_Area" localSheetId="1">'CY Report'!$A$1:$Y$38</definedName>
    <definedName name="_xlnm.Print_Area" localSheetId="2">'FY Report'!$A$1:$Y$38</definedName>
    <definedName name="_xlnm.Print_Area" localSheetId="4">Glossary!$B$1:$D$35</definedName>
    <definedName name="_xlnm.Print_Area" localSheetId="0">'Month Report'!$A$1:$Y$37</definedName>
  </definedNames>
  <calcPr calcId="171027"/>
</workbook>
</file>

<file path=xl/calcChain.xml><?xml version="1.0" encoding="utf-8"?>
<calcChain xmlns="http://schemas.openxmlformats.org/spreadsheetml/2006/main">
  <c r="T13" i="37" l="1"/>
  <c r="O35" i="39" l="1"/>
  <c r="F35" i="39"/>
  <c r="S31" i="39"/>
  <c r="P31" i="39"/>
  <c r="L31" i="39"/>
  <c r="M31" i="39" s="1"/>
  <c r="K31" i="39"/>
  <c r="J31" i="39"/>
  <c r="G31" i="39"/>
  <c r="C31" i="39"/>
  <c r="B31" i="39"/>
  <c r="U27" i="39"/>
  <c r="U35" i="39" s="1"/>
  <c r="T27" i="39"/>
  <c r="T35" i="39" s="1"/>
  <c r="R27" i="39"/>
  <c r="R35" i="39" s="1"/>
  <c r="Q27" i="39"/>
  <c r="Q35" i="39" s="1"/>
  <c r="O27" i="39"/>
  <c r="N27" i="39"/>
  <c r="I27" i="39"/>
  <c r="I35" i="39" s="1"/>
  <c r="H27" i="39"/>
  <c r="H35" i="39" s="1"/>
  <c r="F27" i="39"/>
  <c r="C27" i="39" s="1"/>
  <c r="E27" i="39"/>
  <c r="E35" i="39" s="1"/>
  <c r="S25" i="39"/>
  <c r="P25" i="39"/>
  <c r="L25" i="39"/>
  <c r="K25" i="39"/>
  <c r="J25" i="39"/>
  <c r="G25" i="39"/>
  <c r="C25" i="39"/>
  <c r="B25" i="39"/>
  <c r="D25" i="39" s="1"/>
  <c r="S23" i="39"/>
  <c r="P23" i="39"/>
  <c r="L23" i="39"/>
  <c r="M23" i="39" s="1"/>
  <c r="K23" i="39"/>
  <c r="J23" i="39"/>
  <c r="G23" i="39"/>
  <c r="C23" i="39"/>
  <c r="B23" i="39"/>
  <c r="S21" i="39"/>
  <c r="P21" i="39"/>
  <c r="L21" i="39"/>
  <c r="K21" i="39"/>
  <c r="J21" i="39"/>
  <c r="G21" i="39"/>
  <c r="C21" i="39"/>
  <c r="B21" i="39"/>
  <c r="U17" i="39"/>
  <c r="T17" i="39"/>
  <c r="R17" i="39"/>
  <c r="Q17" i="39"/>
  <c r="O17" i="39"/>
  <c r="N17" i="39"/>
  <c r="I17" i="39"/>
  <c r="H17" i="39"/>
  <c r="F17" i="39"/>
  <c r="E17" i="39"/>
  <c r="S15" i="39"/>
  <c r="P15" i="39"/>
  <c r="L15" i="39"/>
  <c r="K15" i="39"/>
  <c r="M15" i="39" s="1"/>
  <c r="J15" i="39"/>
  <c r="G15" i="39"/>
  <c r="C15" i="39"/>
  <c r="B15" i="39"/>
  <c r="D15" i="39" s="1"/>
  <c r="S13" i="39"/>
  <c r="P13" i="39"/>
  <c r="L13" i="39"/>
  <c r="K13" i="39"/>
  <c r="J13" i="39"/>
  <c r="G13" i="39"/>
  <c r="C13" i="39"/>
  <c r="B13" i="39"/>
  <c r="S11" i="39"/>
  <c r="P11" i="39"/>
  <c r="L11" i="39"/>
  <c r="K11" i="39"/>
  <c r="J11" i="39"/>
  <c r="G11" i="39"/>
  <c r="C11" i="39"/>
  <c r="B11" i="39"/>
  <c r="E35" i="37"/>
  <c r="S31" i="37"/>
  <c r="P31" i="37"/>
  <c r="L31" i="37"/>
  <c r="K31" i="37"/>
  <c r="M31" i="37" s="1"/>
  <c r="J31" i="37"/>
  <c r="G31" i="37"/>
  <c r="C31" i="37"/>
  <c r="B31" i="37"/>
  <c r="D31" i="37" s="1"/>
  <c r="U27" i="37"/>
  <c r="U35" i="37" s="1"/>
  <c r="T27" i="37"/>
  <c r="T35" i="37" s="1"/>
  <c r="R27" i="37"/>
  <c r="R35" i="37" s="1"/>
  <c r="Q27" i="37"/>
  <c r="Q35" i="37" s="1"/>
  <c r="O27" i="37"/>
  <c r="O35" i="37" s="1"/>
  <c r="N27" i="37"/>
  <c r="I27" i="37"/>
  <c r="I35" i="37" s="1"/>
  <c r="H27" i="37"/>
  <c r="H35" i="37" s="1"/>
  <c r="F27" i="37"/>
  <c r="E27" i="37"/>
  <c r="S25" i="37"/>
  <c r="P25" i="37"/>
  <c r="L25" i="37"/>
  <c r="K25" i="37"/>
  <c r="J25" i="37"/>
  <c r="G25" i="37"/>
  <c r="C25" i="37"/>
  <c r="B25" i="37"/>
  <c r="S23" i="37"/>
  <c r="P23" i="37"/>
  <c r="L23" i="37"/>
  <c r="K23" i="37"/>
  <c r="J23" i="37"/>
  <c r="G23" i="37"/>
  <c r="C23" i="37"/>
  <c r="B23" i="37"/>
  <c r="S21" i="37"/>
  <c r="P21" i="37"/>
  <c r="L21" i="37"/>
  <c r="K21" i="37"/>
  <c r="J21" i="37"/>
  <c r="G21" i="37"/>
  <c r="C21" i="37"/>
  <c r="B21" i="37"/>
  <c r="D21" i="37" s="1"/>
  <c r="U17" i="37"/>
  <c r="T17" i="37"/>
  <c r="R17" i="37"/>
  <c r="Q17" i="37"/>
  <c r="O17" i="37"/>
  <c r="N17" i="37"/>
  <c r="P17" i="37" s="1"/>
  <c r="I17" i="37"/>
  <c r="H17" i="37"/>
  <c r="J17" i="37" s="1"/>
  <c r="F17" i="37"/>
  <c r="E17" i="37"/>
  <c r="S15" i="37"/>
  <c r="P15" i="37"/>
  <c r="L15" i="37"/>
  <c r="K15" i="37"/>
  <c r="M15" i="37" s="1"/>
  <c r="J15" i="37"/>
  <c r="G15" i="37"/>
  <c r="C15" i="37"/>
  <c r="B15" i="37"/>
  <c r="S13" i="37"/>
  <c r="P13" i="37"/>
  <c r="L13" i="37"/>
  <c r="K13" i="37"/>
  <c r="J13" i="37"/>
  <c r="G13" i="37"/>
  <c r="D13" i="37"/>
  <c r="C13" i="37"/>
  <c r="B13" i="37"/>
  <c r="S11" i="37"/>
  <c r="P11" i="37"/>
  <c r="L11" i="37"/>
  <c r="K11" i="37"/>
  <c r="M11" i="37" s="1"/>
  <c r="J11" i="37"/>
  <c r="G11" i="37"/>
  <c r="C11" i="37"/>
  <c r="B11" i="37"/>
  <c r="D11" i="37" s="1"/>
  <c r="L35" i="39" l="1"/>
  <c r="R38" i="39"/>
  <c r="L27" i="39"/>
  <c r="L17" i="39"/>
  <c r="S17" i="39"/>
  <c r="M25" i="39"/>
  <c r="M21" i="39"/>
  <c r="M13" i="39"/>
  <c r="M11" i="39"/>
  <c r="P17" i="39"/>
  <c r="D31" i="39"/>
  <c r="F38" i="39"/>
  <c r="D23" i="39"/>
  <c r="D21" i="39"/>
  <c r="C35" i="39"/>
  <c r="D13" i="39"/>
  <c r="D11" i="39"/>
  <c r="C17" i="39"/>
  <c r="T38" i="39"/>
  <c r="K27" i="39"/>
  <c r="N35" i="39"/>
  <c r="P35" i="39" s="1"/>
  <c r="P27" i="39"/>
  <c r="K17" i="39"/>
  <c r="H38" i="39"/>
  <c r="B38" i="39" s="1"/>
  <c r="J17" i="39"/>
  <c r="E38" i="39"/>
  <c r="B17" i="39"/>
  <c r="G17" i="39"/>
  <c r="U38" i="37"/>
  <c r="M23" i="37"/>
  <c r="O38" i="37"/>
  <c r="L17" i="37"/>
  <c r="D25" i="37"/>
  <c r="D23" i="37"/>
  <c r="J35" i="37"/>
  <c r="I38" i="37"/>
  <c r="D15" i="37"/>
  <c r="T38" i="37"/>
  <c r="Q38" i="37"/>
  <c r="K27" i="37"/>
  <c r="M25" i="37"/>
  <c r="M21" i="37"/>
  <c r="M13" i="37"/>
  <c r="B27" i="37"/>
  <c r="J27" i="37"/>
  <c r="E38" i="37"/>
  <c r="G27" i="37"/>
  <c r="I38" i="39"/>
  <c r="J38" i="39" s="1"/>
  <c r="G35" i="39"/>
  <c r="B35" i="39"/>
  <c r="S35" i="39"/>
  <c r="C38" i="39"/>
  <c r="Q38" i="39"/>
  <c r="U38" i="39"/>
  <c r="J35" i="39"/>
  <c r="G38" i="39"/>
  <c r="O38" i="39"/>
  <c r="B27" i="39"/>
  <c r="D27" i="39" s="1"/>
  <c r="J27" i="39"/>
  <c r="G27" i="39"/>
  <c r="S27" i="39"/>
  <c r="R38" i="37"/>
  <c r="L35" i="37"/>
  <c r="S35" i="37"/>
  <c r="H38" i="37"/>
  <c r="C27" i="37"/>
  <c r="S27" i="37"/>
  <c r="B17" i="37"/>
  <c r="L27" i="37"/>
  <c r="P27" i="37"/>
  <c r="B35" i="37"/>
  <c r="F35" i="37"/>
  <c r="C35" i="37" s="1"/>
  <c r="N35" i="37"/>
  <c r="C17" i="37"/>
  <c r="G17" i="37"/>
  <c r="K17" i="37"/>
  <c r="S17" i="37"/>
  <c r="L38" i="39" l="1"/>
  <c r="S38" i="39"/>
  <c r="M27" i="39"/>
  <c r="M17" i="39"/>
  <c r="D35" i="39"/>
  <c r="D17" i="39"/>
  <c r="K35" i="39"/>
  <c r="M35" i="39" s="1"/>
  <c r="N38" i="39"/>
  <c r="P38" i="39" s="1"/>
  <c r="M17" i="37"/>
  <c r="J38" i="37"/>
  <c r="D35" i="37"/>
  <c r="S38" i="37"/>
  <c r="M27" i="37"/>
  <c r="D27" i="37"/>
  <c r="D38" i="39"/>
  <c r="L38" i="37"/>
  <c r="D17" i="37"/>
  <c r="F38" i="37"/>
  <c r="P35" i="37"/>
  <c r="K35" i="37"/>
  <c r="M35" i="37" s="1"/>
  <c r="N38" i="37"/>
  <c r="G35" i="37"/>
  <c r="B38" i="37"/>
  <c r="K38" i="39" l="1"/>
  <c r="M38" i="39" s="1"/>
  <c r="P38" i="37"/>
  <c r="K38" i="37"/>
  <c r="M38" i="37" s="1"/>
  <c r="C38" i="37"/>
  <c r="D38" i="37" s="1"/>
  <c r="G38" i="37"/>
  <c r="S30" i="31" l="1"/>
  <c r="P30" i="31"/>
  <c r="L30" i="31"/>
  <c r="K30" i="31"/>
  <c r="J30" i="31"/>
  <c r="G30" i="31"/>
  <c r="C30" i="31"/>
  <c r="B30" i="31"/>
  <c r="U26" i="31"/>
  <c r="U34" i="31" s="1"/>
  <c r="T26" i="31"/>
  <c r="T34" i="31" s="1"/>
  <c r="R26" i="31"/>
  <c r="R34" i="31" s="1"/>
  <c r="Q26" i="31"/>
  <c r="Q34" i="31" s="1"/>
  <c r="O26" i="31"/>
  <c r="O34" i="31" s="1"/>
  <c r="N26" i="31"/>
  <c r="I26" i="31"/>
  <c r="I34" i="31" s="1"/>
  <c r="H26" i="31"/>
  <c r="H34" i="31" s="1"/>
  <c r="F26" i="31"/>
  <c r="E26" i="31"/>
  <c r="E34" i="31" s="1"/>
  <c r="S24" i="31"/>
  <c r="P24" i="31"/>
  <c r="L24" i="31"/>
  <c r="K24" i="31"/>
  <c r="J24" i="31"/>
  <c r="G24" i="31"/>
  <c r="C24" i="31"/>
  <c r="B24" i="31"/>
  <c r="S22" i="31"/>
  <c r="P22" i="31"/>
  <c r="L22" i="31"/>
  <c r="K22" i="31"/>
  <c r="J22" i="31"/>
  <c r="G22" i="31"/>
  <c r="C22" i="31"/>
  <c r="B22" i="31"/>
  <c r="S20" i="31"/>
  <c r="P20" i="31"/>
  <c r="L20" i="31"/>
  <c r="K20" i="31"/>
  <c r="J20" i="31"/>
  <c r="G20" i="31"/>
  <c r="C20" i="31"/>
  <c r="B20" i="31"/>
  <c r="U16" i="31"/>
  <c r="T16" i="31"/>
  <c r="R16" i="31"/>
  <c r="Q16" i="31"/>
  <c r="O16" i="31"/>
  <c r="N16" i="31"/>
  <c r="I16" i="31"/>
  <c r="H16" i="31"/>
  <c r="F16" i="31"/>
  <c r="E16" i="31"/>
  <c r="S14" i="31"/>
  <c r="P14" i="31"/>
  <c r="L14" i="31"/>
  <c r="K14" i="31"/>
  <c r="J14" i="31"/>
  <c r="G14" i="31"/>
  <c r="C14" i="31"/>
  <c r="B14" i="31"/>
  <c r="S12" i="31"/>
  <c r="P12" i="31"/>
  <c r="L12" i="31"/>
  <c r="K12" i="31"/>
  <c r="J12" i="31"/>
  <c r="G12" i="31"/>
  <c r="C12" i="31"/>
  <c r="B12" i="31"/>
  <c r="S10" i="31"/>
  <c r="P10" i="31"/>
  <c r="L10" i="31"/>
  <c r="K10" i="31"/>
  <c r="J10" i="31"/>
  <c r="G10" i="31"/>
  <c r="C10" i="31"/>
  <c r="B10" i="31"/>
  <c r="D10" i="31" l="1"/>
  <c r="M12" i="31"/>
  <c r="M14" i="31"/>
  <c r="M20" i="31"/>
  <c r="D22" i="31"/>
  <c r="M22" i="31"/>
  <c r="M24" i="31"/>
  <c r="L16" i="31"/>
  <c r="M10" i="31"/>
  <c r="C16" i="31"/>
  <c r="G16" i="31"/>
  <c r="T37" i="31"/>
  <c r="M30" i="31"/>
  <c r="Q37" i="31"/>
  <c r="K26" i="31"/>
  <c r="R37" i="31"/>
  <c r="S16" i="31"/>
  <c r="K16" i="31"/>
  <c r="H37" i="31"/>
  <c r="D24" i="31"/>
  <c r="C26" i="31"/>
  <c r="D12" i="31"/>
  <c r="D30" i="31"/>
  <c r="D20" i="31"/>
  <c r="D14" i="31"/>
  <c r="J34" i="31"/>
  <c r="B34" i="31"/>
  <c r="L34" i="31"/>
  <c r="E37" i="31"/>
  <c r="I37" i="31"/>
  <c r="U37" i="31"/>
  <c r="S34" i="31"/>
  <c r="P16" i="31"/>
  <c r="B16" i="31"/>
  <c r="J16" i="31"/>
  <c r="L26" i="31"/>
  <c r="P26" i="31"/>
  <c r="F34" i="31"/>
  <c r="C34" i="31" s="1"/>
  <c r="N34" i="31"/>
  <c r="O37" i="31"/>
  <c r="L37" i="31" s="1"/>
  <c r="B26" i="31"/>
  <c r="J26" i="31"/>
  <c r="G26" i="31"/>
  <c r="S26" i="31"/>
  <c r="D26" i="31" l="1"/>
  <c r="D16" i="31"/>
  <c r="M16" i="31"/>
  <c r="S37" i="31"/>
  <c r="M26" i="31"/>
  <c r="J37" i="31"/>
  <c r="G34" i="31"/>
  <c r="D34" i="31"/>
  <c r="P34" i="31"/>
  <c r="K34" i="31"/>
  <c r="M34" i="31" s="1"/>
  <c r="B37" i="31"/>
  <c r="N37" i="31"/>
  <c r="F37" i="31"/>
  <c r="C37" i="31" s="1"/>
  <c r="D37" i="31" l="1"/>
  <c r="P37" i="31"/>
  <c r="K37" i="31"/>
  <c r="M37" i="31" s="1"/>
  <c r="G37" i="31"/>
</calcChain>
</file>

<file path=xl/sharedStrings.xml><?xml version="1.0" encoding="utf-8"?>
<sst xmlns="http://schemas.openxmlformats.org/spreadsheetml/2006/main" count="172" uniqueCount="69">
  <si>
    <t>%</t>
  </si>
  <si>
    <t>81 to 200</t>
  </si>
  <si>
    <t>80 or less</t>
  </si>
  <si>
    <t>over 200</t>
  </si>
  <si>
    <t xml:space="preserve">Total </t>
  </si>
  <si>
    <t>Registrations</t>
  </si>
  <si>
    <t>change</t>
  </si>
  <si>
    <t>Non</t>
  </si>
  <si>
    <t>Residents</t>
  </si>
  <si>
    <t>Occupancy</t>
  </si>
  <si>
    <t>Rooms Night</t>
  </si>
  <si>
    <t>Rented</t>
  </si>
  <si>
    <t>Available</t>
  </si>
  <si>
    <t>Average</t>
  </si>
  <si>
    <t>Length of Stay</t>
  </si>
  <si>
    <t>Guests</t>
  </si>
  <si>
    <t>Change</t>
  </si>
  <si>
    <t>ADR</t>
  </si>
  <si>
    <t>(average daily rate)</t>
  </si>
  <si>
    <t>Metropolitan Area Lodgings by Rooms Classification</t>
  </si>
  <si>
    <t>Total</t>
  </si>
  <si>
    <t>Non Metropolitan Area Lodgings by Rooms Classification</t>
  </si>
  <si>
    <t>Paradores</t>
  </si>
  <si>
    <t>Total Non Metropolitan Area (Lodgings and Paradores)</t>
  </si>
  <si>
    <t>ALL LODGINGS</t>
  </si>
  <si>
    <t>Nombre:</t>
  </si>
  <si>
    <t>Dirección postal:</t>
  </si>
  <si>
    <t>Dirección física:</t>
  </si>
  <si>
    <t>Teléfono (o tel. directo):</t>
  </si>
  <si>
    <t>Correo electrónico:</t>
  </si>
  <si>
    <t>El informe está disponible en papel y en el siguiente formato electrónico:  Excel, PDF-scan y Papel.</t>
  </si>
  <si>
    <t>Este inforrme es de distribucición gratuita.</t>
  </si>
  <si>
    <t>Las estadísticas presentadas en este informe provienen de la información provista por los hoteles endosados por la Compañía de Turismo.  En específico, se obtiene la información de los sistemas de registro de huespedes en los hoteles.</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</si>
  <si>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</si>
  <si>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Fecha de publicación:</t>
  </si>
  <si>
    <r>
      <rPr>
        <b/>
        <sz val="10"/>
        <rFont val="Calibri"/>
        <family val="2"/>
      </rPr>
      <t xml:space="preserve">(2) </t>
    </r>
    <r>
      <rPr>
        <sz val="10"/>
        <rFont val="Calibri"/>
        <family val="2"/>
      </rPr>
      <t xml:space="preserve">envíe su solicitud por correo electrónico: lucia.molina@tourism.pr.gov, </t>
    </r>
    <r>
      <rPr>
        <b/>
        <sz val="10"/>
        <rFont val="Calibri"/>
        <family val="2"/>
      </rPr>
      <t>(3)</t>
    </r>
    <r>
      <rPr>
        <sz val="10"/>
        <rFont val="Calibri"/>
        <family val="2"/>
      </rPr>
      <t xml:space="preserve"> llame al (787) 721-2400 x-2147, </t>
    </r>
    <r>
      <rPr>
        <b/>
        <sz val="10"/>
        <rFont val="Calibri"/>
        <family val="2"/>
      </rPr>
      <t>(4)</t>
    </r>
    <r>
      <rPr>
        <sz val="10"/>
        <rFont val="Calibri"/>
        <family val="2"/>
      </rPr>
      <t xml:space="preserve"> envíe su solicitud por fax al (787) 721-6561,</t>
    </r>
    <r>
      <rPr>
        <b/>
        <sz val="10"/>
        <rFont val="Calibri"/>
        <family val="2"/>
      </rPr>
      <t xml:space="preserve"> (5)</t>
    </r>
    <r>
      <rPr>
        <sz val="10"/>
        <rFont val="Calibri"/>
        <family val="2"/>
      </rPr>
      <t xml:space="preserve"> envíe su solicitud por correo a P.O. Box 9023960 San Juan, PR 00919, o </t>
    </r>
    <r>
      <rPr>
        <b/>
        <sz val="10"/>
        <rFont val="Calibri"/>
        <family val="2"/>
      </rPr>
      <t xml:space="preserve">(6) </t>
    </r>
    <r>
      <rPr>
        <sz val="10"/>
        <rFont val="Calibri"/>
        <family val="2"/>
      </rPr>
      <t xml:space="preserve">visite la oficina de Estudios del Mercado, Compañía de Turismo de Puerto Rico (CTPR), Edif.La Princesa #2 Paseo La Princesa San Juan PR 00901,  Lunes a Viernes de 8:00 am a 12:00 am y 1:00 pm a 4:30 pm. </t>
    </r>
  </si>
  <si>
    <t>15 de mayo de 2017</t>
  </si>
  <si>
    <t>Fechas estimada de publicación próximo informe:</t>
  </si>
  <si>
    <r>
      <t xml:space="preserve">(1) visite </t>
    </r>
    <r>
      <rPr>
        <b/>
        <u/>
        <sz val="10"/>
        <rFont val="Calibri"/>
        <family val="2"/>
      </rPr>
      <t>http://www.estadisticas.gobierno.pr/iepr/Inventario/tabid/186/ctl/view_detail/mid/775/report_id/305d4ed8-9913-4b0a-8ff8-a09e36ea92a3/Default.aspx</t>
    </r>
  </si>
  <si>
    <t>Para obtener una copia de este informe:</t>
  </si>
  <si>
    <t>Fuentes de información:</t>
  </si>
  <si>
    <t>Marco legal o administrativo:</t>
  </si>
  <si>
    <t xml:space="preserve"> Lucía A. Molina</t>
  </si>
  <si>
    <t xml:space="preserve"> P.O. Box 9023960 San Juan, PR 00919</t>
  </si>
  <si>
    <t xml:space="preserve"> Edif.La Princesa #2 Paseo La Princesa San Juan PR 00901</t>
  </si>
  <si>
    <t xml:space="preserve"> lucia.molina@tourism.pr.gov</t>
  </si>
  <si>
    <t xml:space="preserve"> Puesto:</t>
  </si>
  <si>
    <t xml:space="preserve"> Supervisora Interina / Oficina de Estadísticas</t>
  </si>
  <si>
    <t xml:space="preserve"> Fax:</t>
  </si>
  <si>
    <t xml:space="preserve"> (787) 721-6561</t>
  </si>
  <si>
    <t xml:space="preserve"> (1) Mensual / 31 de mayo de 2017</t>
  </si>
  <si>
    <t>Persona responsable:</t>
  </si>
  <si>
    <t xml:space="preserve"> (787) 721-2400 x- 2065</t>
  </si>
  <si>
    <r>
      <rPr>
        <b/>
        <sz val="12"/>
        <rFont val="Arial"/>
        <family val="2"/>
      </rPr>
      <t>3.</t>
    </r>
    <r>
      <rPr>
        <b/>
        <sz val="7"/>
        <rFont val="Times New Roman"/>
        <family val="1"/>
      </rPr>
      <t> </t>
    </r>
    <r>
      <rPr>
        <sz val="7"/>
        <rFont val="Times New Roman"/>
        <family val="1"/>
      </rPr>
      <t>  </t>
    </r>
    <r>
      <rPr>
        <b/>
        <sz val="12"/>
        <rFont val="Arial"/>
        <family val="2"/>
      </rPr>
      <t>Total Rooms Available</t>
    </r>
    <r>
      <rPr>
        <sz val="12"/>
        <rFont val="Arial"/>
        <family val="2"/>
      </rPr>
      <t xml:space="preserve"> (room-nights available) - stands for the number of nights each room is available for occupancy during a specified period of time, usually a month.</t>
    </r>
  </si>
  <si>
    <r>
      <rPr>
        <b/>
        <sz val="12"/>
        <rFont val="Arial"/>
        <family val="2"/>
      </rPr>
      <t>4.</t>
    </r>
    <r>
      <rPr>
        <b/>
        <sz val="7"/>
        <rFont val="Times New Roman"/>
        <family val="1"/>
      </rPr>
      <t> </t>
    </r>
    <r>
      <rPr>
        <sz val="7"/>
        <rFont val="Times New Roman"/>
        <family val="1"/>
      </rPr>
      <t>  </t>
    </r>
    <r>
      <rPr>
        <b/>
        <sz val="12"/>
        <rFont val="Arial"/>
        <family val="2"/>
      </rPr>
      <t>Total Rooms Rented</t>
    </r>
    <r>
      <rPr>
        <sz val="12"/>
        <rFont val="Arial"/>
        <family val="2"/>
      </rPr>
      <t xml:space="preserve"> (room-nights occupied) – refers to the number of nights each room is occupied, including the complimentary rooms, during a specified period of time, usually a month.</t>
    </r>
  </si>
  <si>
    <r>
      <rPr>
        <b/>
        <sz val="12"/>
        <rFont val="Arial"/>
        <family val="2"/>
      </rPr>
      <t>5.</t>
    </r>
    <r>
      <rPr>
        <b/>
        <sz val="7"/>
        <rFont val="Times New Roman"/>
        <family val="1"/>
      </rPr>
      <t> </t>
    </r>
    <r>
      <rPr>
        <sz val="7"/>
        <rFont val="Times New Roman"/>
        <family val="1"/>
      </rPr>
      <t> </t>
    </r>
    <r>
      <rPr>
        <b/>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</si>
  <si>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rPr>
        <b/>
        <sz val="12"/>
        <rFont val="Arial"/>
        <family val="2"/>
      </rPr>
      <t>6.</t>
    </r>
    <r>
      <rPr>
        <b/>
        <sz val="7"/>
        <rFont val="Times New Roman"/>
        <family val="1"/>
      </rPr>
      <t>  </t>
    </r>
    <r>
      <rPr>
        <sz val="7"/>
        <rFont val="Times New Roman"/>
        <family val="1"/>
      </rPr>
      <t xml:space="preserve">  </t>
    </r>
    <r>
      <rPr>
        <b/>
        <sz val="12"/>
        <rFont val="Arial"/>
        <family val="2"/>
      </rPr>
      <t xml:space="preserve">Occupancy % </t>
    </r>
    <r>
      <rPr>
        <sz val="12"/>
        <rFont val="Arial"/>
        <family val="2"/>
      </rPr>
      <t xml:space="preserve">(Occupancy Rate) – the percentage of available rooms occupied for a given period.  It is computed by dividing the number of rooms occupied for a period by the number of rooms available for the same period.  </t>
    </r>
  </si>
  <si>
    <r>
      <rPr>
        <b/>
        <sz val="12"/>
        <rFont val="Arial"/>
        <family val="2"/>
      </rPr>
      <t>a.</t>
    </r>
    <r>
      <rPr>
        <sz val="7"/>
        <rFont val="Times New Roman"/>
        <family val="1"/>
      </rPr>
      <t xml:space="preserve">      </t>
    </r>
    <r>
      <rPr>
        <b/>
        <sz val="12"/>
        <rFont val="Arial"/>
        <family val="2"/>
      </rPr>
      <t>Non residents registrations</t>
    </r>
    <r>
      <rPr>
        <sz val="12"/>
        <rFont val="Arial"/>
        <family val="2"/>
      </rPr>
      <t xml:space="preserve"> - refers to those guests registered in lodgings endorsed by the Puerto Rico Tourism Company, who have their residence in a country other than the one he is visiting.</t>
    </r>
  </si>
  <si>
    <r>
      <rPr>
        <b/>
        <sz val="12"/>
        <rFont val="Arial"/>
        <family val="2"/>
      </rPr>
      <t>b.</t>
    </r>
    <r>
      <rPr>
        <sz val="7"/>
        <rFont val="Times New Roman"/>
        <family val="1"/>
      </rPr>
      <t xml:space="preserve">   </t>
    </r>
    <r>
      <rPr>
        <b/>
        <sz val="12"/>
        <rFont val="Arial"/>
        <family val="2"/>
      </rPr>
      <t>Residents registrations</t>
    </r>
    <r>
      <rPr>
        <sz val="12"/>
        <rFont val="Arial"/>
        <family val="2"/>
      </rPr>
      <t xml:space="preserve"> - refers to guests, residents of Puerto Rico, registered in lodgings endorsed by the Puerto Rico Tourism Company.</t>
    </r>
  </si>
  <si>
    <r>
      <t>7.  Average Daily Rate (ADR)</t>
    </r>
    <r>
      <rPr>
        <sz val="12"/>
        <color rgb="FF000000"/>
        <rFont val="Arial"/>
        <family val="2"/>
      </rPr>
      <t xml:space="preserve"> – an average of the monetary value for a room night stay in a lodging during a specified period of time.  </t>
    </r>
  </si>
  <si>
    <r>
      <rPr>
        <b/>
        <sz val="12"/>
        <rFont val="Arial"/>
        <family val="2"/>
      </rPr>
      <t>1.</t>
    </r>
    <r>
      <rPr>
        <sz val="7"/>
        <rFont val="Times New Roman"/>
        <family val="1"/>
      </rPr>
      <t>   </t>
    </r>
    <r>
      <rPr>
        <b/>
        <sz val="12"/>
        <rFont val="Arial"/>
        <family val="2"/>
      </rPr>
      <t>Total Registrations or Arrivals</t>
    </r>
    <r>
      <rPr>
        <sz val="12"/>
        <rFont val="Arial"/>
        <family val="2"/>
      </rPr>
      <t xml:space="preserve"> - refers to those visitors that stay or are registered at least one night in a lodging endorsed by the Puerto Rico Tourism Company. This figure must include both residents and non-resident registrations and it is completed in a monthly basis. (Children are accounted for statistical purposes). </t>
    </r>
  </si>
  <si>
    <r>
      <rPr>
        <b/>
        <sz val="12"/>
        <rFont val="Arial"/>
        <family val="2"/>
      </rPr>
      <t>2.</t>
    </r>
    <r>
      <rPr>
        <b/>
        <sz val="7"/>
        <rFont val="Times New Roman"/>
        <family val="1"/>
      </rPr>
      <t> </t>
    </r>
    <r>
      <rPr>
        <sz val="7"/>
        <rFont val="Times New Roman"/>
        <family val="1"/>
      </rPr>
      <t>  </t>
    </r>
    <r>
      <rPr>
        <b/>
        <sz val="12"/>
        <rFont val="Arial"/>
        <family val="2"/>
      </rPr>
      <t>Total Guests</t>
    </r>
    <r>
      <rPr>
        <sz val="12"/>
        <rFont val="Arial"/>
        <family val="2"/>
      </rPr>
      <t xml:space="preserve"> - record the total number of daily guests, staying on the accommodation on a particular day.  The monthly total is calculated on the basis of daily total guests.</t>
    </r>
  </si>
  <si>
    <t>Tourism Statistical Terms</t>
  </si>
  <si>
    <t>PRTC Registrations and Occupancy Monthly Statistics Report</t>
  </si>
  <si>
    <t>Cummulative Figures for Calendar Year 2016</t>
  </si>
  <si>
    <t>Cummulative Figures for Fiscal Year 2016 - 2017</t>
  </si>
  <si>
    <r>
      <rPr>
        <b/>
        <sz val="12"/>
        <color rgb="FF000000"/>
        <rFont val="Arial"/>
        <family val="2"/>
      </rPr>
      <t xml:space="preserve">For the month of: November 2016 </t>
    </r>
    <r>
      <rPr>
        <b/>
        <sz val="10"/>
        <color rgb="FF000000"/>
        <rFont val="Arial"/>
        <family val="2"/>
      </rPr>
      <t>vs</t>
    </r>
    <r>
      <rPr>
        <b/>
        <sz val="12"/>
        <color rgb="FF000000"/>
        <rFont val="Arial"/>
        <family val="2"/>
      </rPr>
      <t xml:space="preserve"> 2015</t>
    </r>
  </si>
  <si>
    <t>(January thru November)</t>
  </si>
  <si>
    <t>(July thru 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</si>
</sst>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dd\-mmm\-yy_)"/>
    <numFmt numFmtId="165" formatCode="0.0"/>
    <numFmt numFmtId="166" formatCode="0.0%"/>
    <numFmt numFmtId="167" formatCode="0.0%;\-0.0%"/>
    <numFmt numFmtId="168" formatCode="&quot;$&quot;#,##0.00"/>
    <numFmt numFmtId="169" formatCode="0.00%;\-0.00%"/>
  </numFmts>
  <fonts count="64">
    <font>
      <sz val="10"/>
      <name val="Arial"/>
    </font>
    <font>
      <sz val="20"/>
      <name val="Arial MT"/>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0000"/>
      <name val="Arial"/>
      <family val="2"/>
    </font>
    <font>
      <b/>
      <sz val="10"/>
      <color rgb="FF000000"/>
      <name val="Arial"/>
      <family val="2"/>
    </font>
    <font>
      <sz val="18"/>
      <color theme="3"/>
      <name val="Cambria"/>
      <family val="2"/>
      <scheme val="major"/>
    </font>
    <font>
      <sz val="11"/>
      <color rgb="FF9C5700"/>
      <name val="Calibri"/>
      <family val="2"/>
      <scheme val="minor"/>
    </font>
    <font>
      <sz val="11"/>
      <color indexed="8"/>
      <name val="Calibri"/>
      <family val="2"/>
    </font>
    <font>
      <b/>
      <sz val="11"/>
      <color indexed="8"/>
      <name val="Calibri"/>
      <family val="2"/>
    </font>
    <font>
      <b/>
      <sz val="11"/>
      <color indexed="10"/>
      <name val="Calibri"/>
      <family val="2"/>
    </font>
    <font>
      <u/>
      <sz val="10"/>
      <color indexed="12"/>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name val="Mangal"/>
      <family val="2"/>
    </font>
    <font>
      <b/>
      <sz val="11"/>
      <color indexed="63"/>
      <name val="Calibri"/>
      <family val="2"/>
    </font>
    <font>
      <b/>
      <sz val="18"/>
      <color indexed="62"/>
      <name val="Cambria"/>
      <family val="2"/>
    </font>
    <font>
      <sz val="8"/>
      <color rgb="FF000000"/>
      <name val="Arial"/>
      <family val="2"/>
    </font>
    <font>
      <b/>
      <sz val="8"/>
      <color rgb="FF000000"/>
      <name val="Arial"/>
      <family val="2"/>
    </font>
    <font>
      <b/>
      <sz val="9"/>
      <color rgb="FF000000"/>
      <name val="Arial"/>
      <family val="2"/>
    </font>
    <font>
      <b/>
      <sz val="7"/>
      <color rgb="FF000000"/>
      <name val="Arial"/>
      <family val="2"/>
    </font>
    <font>
      <b/>
      <sz val="11"/>
      <name val="Calibri"/>
      <family val="2"/>
    </font>
    <font>
      <sz val="10"/>
      <name val="Calibri"/>
      <family val="2"/>
      <scheme val="minor"/>
    </font>
    <font>
      <sz val="10"/>
      <color rgb="FF000000"/>
      <name val="Calibri"/>
      <family val="2"/>
      <scheme val="minor"/>
    </font>
    <font>
      <sz val="10"/>
      <name val="Calibri"/>
      <family val="2"/>
    </font>
    <font>
      <b/>
      <sz val="10"/>
      <name val="Calibri"/>
      <family val="2"/>
    </font>
    <font>
      <b/>
      <sz val="10"/>
      <name val="Calibri"/>
      <family val="2"/>
      <scheme val="minor"/>
    </font>
    <font>
      <b/>
      <u/>
      <sz val="10"/>
      <name val="Calibri"/>
      <family val="2"/>
    </font>
    <font>
      <b/>
      <sz val="10"/>
      <name val="Arial"/>
      <family val="2"/>
    </font>
    <font>
      <b/>
      <sz val="12"/>
      <name val="Arial"/>
      <family val="2"/>
    </font>
    <font>
      <sz val="12"/>
      <name val="Arial"/>
      <family val="2"/>
    </font>
    <font>
      <sz val="7"/>
      <name val="Times New Roman"/>
      <family val="1"/>
    </font>
    <font>
      <sz val="12"/>
      <color rgb="FF000000"/>
      <name val="Arial"/>
      <family val="2"/>
    </font>
    <font>
      <b/>
      <sz val="7"/>
      <name val="Times New Roman"/>
      <family val="1"/>
    </font>
    <font>
      <b/>
      <sz val="12"/>
      <color rgb="FF000000"/>
      <name val="Arial"/>
      <family val="2"/>
    </font>
    <font>
      <b/>
      <sz val="20"/>
      <color theme="0"/>
      <name val="Arial"/>
      <family val="2"/>
    </font>
    <font>
      <b/>
      <sz val="16"/>
      <color rgb="FF000000"/>
      <name val="Arial"/>
      <family val="2"/>
    </font>
    <font>
      <b/>
      <sz val="18"/>
      <color rgb="FF000000"/>
      <name val="Arial"/>
      <family val="2"/>
    </font>
    <font>
      <sz val="18"/>
      <color rgb="FF000000"/>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indexed="44"/>
        <bgColor indexed="31"/>
      </patternFill>
    </fill>
    <fill>
      <patternFill patternType="solid">
        <fgColor indexed="29"/>
        <bgColor indexed="45"/>
      </patternFill>
    </fill>
    <fill>
      <patternFill patternType="solid">
        <fgColor indexed="26"/>
        <bgColor indexed="43"/>
      </patternFill>
    </fill>
    <fill>
      <patternFill patternType="solid">
        <fgColor indexed="22"/>
        <bgColor indexed="31"/>
      </patternFill>
    </fill>
    <fill>
      <patternFill patternType="solid">
        <fgColor indexed="27"/>
        <bgColor indexed="44"/>
      </patternFill>
    </fill>
    <fill>
      <patternFill patternType="solid">
        <fgColor indexed="43"/>
        <bgColor indexed="26"/>
      </patternFill>
    </fill>
    <fill>
      <patternFill patternType="solid">
        <fgColor indexed="45"/>
        <bgColor indexed="46"/>
      </patternFill>
    </fill>
    <fill>
      <patternFill patternType="solid">
        <fgColor indexed="53"/>
        <bgColor indexed="52"/>
      </patternFill>
    </fill>
    <fill>
      <patternFill patternType="solid">
        <fgColor indexed="51"/>
        <bgColor indexed="19"/>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16"/>
      </patternFill>
    </fill>
    <fill>
      <patternFill patternType="solid">
        <fgColor indexed="46"/>
        <bgColor indexed="45"/>
      </patternFill>
    </fill>
    <fill>
      <patternFill patternType="solid">
        <fgColor indexed="9"/>
        <bgColor indexed="42"/>
      </patternFill>
    </fill>
    <fill>
      <patternFill patternType="solid">
        <fgColor indexed="55"/>
        <bgColor indexed="23"/>
      </patternFill>
    </fill>
    <fill>
      <patternFill patternType="solid">
        <fgColor rgb="FFDBE1D2"/>
        <bgColor rgb="FF000000"/>
      </patternFill>
    </fill>
    <fill>
      <patternFill patternType="solid">
        <fgColor rgb="FFCBD8E7"/>
        <bgColor rgb="FF000000"/>
      </patternFill>
    </fill>
    <fill>
      <patternFill patternType="solid">
        <fgColor rgb="FFE6EBF2"/>
        <bgColor rgb="FF000000"/>
      </patternFill>
    </fill>
    <fill>
      <patternFill patternType="solid">
        <fgColor rgb="FFF0D77D"/>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tint="-0.499984740745262"/>
        <bgColor indexed="64"/>
      </patternFill>
    </fill>
  </fills>
  <borders count="42">
    <border>
      <left/>
      <right/>
      <top/>
      <bottom/>
      <diagonal/>
    </border>
    <border>
      <left/>
      <right style="thick">
        <color auto="1"/>
      </right>
      <top/>
      <bottom/>
      <diagonal/>
    </border>
    <border>
      <left style="thick">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indexed="64"/>
      </bottom>
      <diagonal/>
    </border>
    <border>
      <left/>
      <right style="thick">
        <color auto="1"/>
      </right>
      <top/>
      <bottom style="thick">
        <color indexed="64"/>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0">
    <xf numFmtId="0" fontId="0" fillId="0" borderId="0"/>
    <xf numFmtId="164" fontId="1" fillId="0" borderId="0"/>
    <xf numFmtId="9" fontId="2"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5" fillId="3" borderId="0" applyNumberFormat="0" applyBorder="0" applyAlignment="0" applyProtection="0"/>
    <xf numFmtId="0" fontId="6" fillId="6" borderId="6" applyNumberFormat="0" applyAlignment="0" applyProtection="0"/>
    <xf numFmtId="0" fontId="7" fillId="7" borderId="9" applyNumberFormat="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5" borderId="6" applyNumberFormat="0" applyAlignment="0" applyProtection="0"/>
    <xf numFmtId="0" fontId="14" fillId="0" borderId="8" applyNumberFormat="0" applyFill="0" applyAlignment="0" applyProtection="0"/>
    <xf numFmtId="0" fontId="15" fillId="4" borderId="0" applyNumberFormat="0" applyBorder="0" applyAlignment="0" applyProtection="0"/>
    <xf numFmtId="0" fontId="2" fillId="0" borderId="0"/>
    <xf numFmtId="0" fontId="3" fillId="8" borderId="10" applyNumberFormat="0" applyFont="0" applyAlignment="0" applyProtection="0"/>
    <xf numFmtId="0" fontId="16" fillId="6" borderId="7" applyNumberForma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0" borderId="0" applyNumberFormat="0" applyFill="0" applyBorder="0" applyAlignment="0" applyProtection="0"/>
    <xf numFmtId="0" fontId="2" fillId="0" borderId="0">
      <alignment wrapText="1"/>
    </xf>
    <xf numFmtId="0" fontId="2" fillId="0" borderId="0">
      <alignment wrapText="1"/>
    </xf>
    <xf numFmtId="0" fontId="2" fillId="0" borderId="0">
      <alignment wrapText="1"/>
    </xf>
    <xf numFmtId="0" fontId="22" fillId="0" borderId="0" applyNumberFormat="0" applyFill="0" applyBorder="0" applyAlignment="0" applyProtection="0"/>
    <xf numFmtId="0" fontId="23" fillId="4"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0" fontId="2" fillId="0" borderId="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35"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38" borderId="0" applyNumberFormat="0" applyBorder="0" applyAlignment="0" applyProtection="0"/>
    <xf numFmtId="0" fontId="24" fillId="36"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0" borderId="0" applyNumberFormat="0" applyBorder="0" applyAlignment="0" applyProtection="0"/>
    <xf numFmtId="0" fontId="28" fillId="38" borderId="0" applyNumberFormat="0" applyBorder="0" applyAlignment="0" applyProtection="0"/>
    <xf numFmtId="0" fontId="28" fillId="35" borderId="0" applyNumberFormat="0" applyBorder="0" applyAlignment="0" applyProtection="0"/>
    <xf numFmtId="0" fontId="28" fillId="43"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9" fillId="47" borderId="0" applyNumberFormat="0" applyBorder="0" applyAlignment="0" applyProtection="0"/>
    <xf numFmtId="0" fontId="26" fillId="48" borderId="12" applyNumberFormat="0" applyAlignment="0" applyProtection="0"/>
    <xf numFmtId="0" fontId="30" fillId="49" borderId="13" applyNumberFormat="0" applyAlignment="0" applyProtection="0"/>
    <xf numFmtId="0" fontId="24" fillId="0" borderId="0"/>
    <xf numFmtId="0" fontId="24" fillId="0" borderId="0"/>
    <xf numFmtId="0" fontId="31" fillId="0" borderId="0" applyNumberFormat="0" applyFill="0" applyBorder="0" applyAlignment="0" applyProtection="0"/>
    <xf numFmtId="0" fontId="32" fillId="38" borderId="0" applyNumberFormat="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39" borderId="12" applyNumberFormat="0" applyAlignment="0" applyProtection="0"/>
    <xf numFmtId="0" fontId="37" fillId="0" borderId="17" applyNumberFormat="0" applyFill="0" applyAlignment="0" applyProtection="0"/>
    <xf numFmtId="0" fontId="38" fillId="39" borderId="0" applyNumberFormat="0" applyBorder="0" applyAlignment="0" applyProtection="0"/>
    <xf numFmtId="0" fontId="39" fillId="36" borderId="18" applyNumberFormat="0" applyAlignment="0" applyProtection="0"/>
    <xf numFmtId="0" fontId="40" fillId="48" borderId="19" applyNumberFormat="0" applyAlignment="0" applyProtection="0"/>
    <xf numFmtId="0" fontId="41" fillId="0" borderId="0" applyNumberFormat="0" applyFill="0" applyBorder="0" applyAlignment="0" applyProtection="0"/>
    <xf numFmtId="0" fontId="25" fillId="0" borderId="20" applyNumberFormat="0" applyFill="0" applyAlignment="0" applyProtection="0"/>
    <xf numFmtId="0" fontId="37" fillId="0" borderId="0" applyNumberForma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9" fontId="3" fillId="0" borderId="0" applyFont="0" applyFill="0" applyBorder="0" applyAlignment="0" applyProtection="0"/>
  </cellStyleXfs>
  <cellXfs count="237">
    <xf numFmtId="0" fontId="0" fillId="0" borderId="0" xfId="0"/>
    <xf numFmtId="1" fontId="20" fillId="0" borderId="0" xfId="1" applyNumberFormat="1" applyFont="1" applyFill="1" applyBorder="1"/>
    <xf numFmtId="1" fontId="42" fillId="0" borderId="0" xfId="1" applyNumberFormat="1" applyFont="1" applyFill="1" applyBorder="1"/>
    <xf numFmtId="1" fontId="42" fillId="0" borderId="0" xfId="1" applyNumberFormat="1" applyFont="1" applyFill="1" applyBorder="1" applyAlignment="1">
      <alignment horizontal="right"/>
    </xf>
    <xf numFmtId="1" fontId="20" fillId="0" borderId="0" xfId="1" applyNumberFormat="1" applyFont="1" applyFill="1" applyBorder="1" applyAlignment="1" applyProtection="1">
      <alignment horizontal="right"/>
    </xf>
    <xf numFmtId="1" fontId="20" fillId="0" borderId="0" xfId="1" applyNumberFormat="1" applyFont="1" applyFill="1" applyBorder="1" applyAlignment="1">
      <alignment horizontal="right"/>
    </xf>
    <xf numFmtId="1" fontId="42" fillId="0" borderId="0" xfId="1" applyNumberFormat="1" applyFont="1" applyFill="1" applyBorder="1" applyAlignment="1">
      <alignment horizontal="center"/>
    </xf>
    <xf numFmtId="1" fontId="21" fillId="0" borderId="0" xfId="1" applyNumberFormat="1" applyFont="1" applyFill="1" applyBorder="1" applyAlignment="1">
      <alignment horizontal="right"/>
    </xf>
    <xf numFmtId="1" fontId="43" fillId="0" borderId="0" xfId="1" applyNumberFormat="1" applyFont="1" applyFill="1" applyBorder="1" applyAlignment="1">
      <alignment horizontal="right"/>
    </xf>
    <xf numFmtId="164" fontId="43" fillId="0" borderId="21" xfId="1" applyFont="1" applyFill="1" applyBorder="1" applyAlignment="1">
      <alignment horizontal="right"/>
    </xf>
    <xf numFmtId="164" fontId="21" fillId="0" borderId="22" xfId="1" applyFont="1" applyFill="1" applyBorder="1" applyAlignment="1">
      <alignment horizontal="centerContinuous"/>
    </xf>
    <xf numFmtId="164" fontId="43" fillId="0" borderId="22" xfId="1" applyFont="1" applyFill="1" applyBorder="1" applyAlignment="1">
      <alignment horizontal="centerContinuous"/>
    </xf>
    <xf numFmtId="164" fontId="43" fillId="0" borderId="23" xfId="1" applyFont="1" applyFill="1" applyBorder="1"/>
    <xf numFmtId="37" fontId="21" fillId="0" borderId="22" xfId="1" applyNumberFormat="1" applyFont="1" applyFill="1" applyBorder="1" applyAlignment="1" applyProtection="1">
      <alignment horizontal="centerContinuous"/>
    </xf>
    <xf numFmtId="164" fontId="43" fillId="0" borderId="22" xfId="1" applyFont="1" applyFill="1" applyBorder="1"/>
    <xf numFmtId="164" fontId="21" fillId="0" borderId="22" xfId="1" applyFont="1" applyFill="1" applyBorder="1" applyAlignment="1">
      <alignment horizontal="right"/>
    </xf>
    <xf numFmtId="164" fontId="43" fillId="0" borderId="23" xfId="1" applyFont="1" applyFill="1" applyBorder="1" applyAlignment="1">
      <alignment horizontal="center"/>
    </xf>
    <xf numFmtId="164" fontId="44" fillId="0" borderId="22" xfId="1" applyFont="1" applyFill="1" applyBorder="1" applyAlignment="1">
      <alignment horizontal="centerContinuous"/>
    </xf>
    <xf numFmtId="164" fontId="43" fillId="0" borderId="23" xfId="1" applyFont="1" applyFill="1" applyBorder="1" applyAlignment="1">
      <alignment horizontal="centerContinuous"/>
    </xf>
    <xf numFmtId="0" fontId="21" fillId="0" borderId="0" xfId="1" applyNumberFormat="1" applyFont="1" applyFill="1" applyBorder="1"/>
    <xf numFmtId="164" fontId="21" fillId="0" borderId="0" xfId="1" applyFont="1" applyFill="1" applyBorder="1"/>
    <xf numFmtId="164" fontId="43" fillId="0" borderId="2" xfId="1" applyFont="1" applyFill="1" applyBorder="1" applyAlignment="1">
      <alignment horizontal="right"/>
    </xf>
    <xf numFmtId="164" fontId="21" fillId="0" borderId="0" xfId="1" applyFont="1" applyFill="1" applyBorder="1" applyAlignment="1">
      <alignment horizontal="centerContinuous"/>
    </xf>
    <xf numFmtId="164" fontId="43" fillId="0" borderId="0" xfId="1" applyFont="1" applyFill="1" applyBorder="1" applyAlignment="1">
      <alignment horizontal="centerContinuous"/>
    </xf>
    <xf numFmtId="167" fontId="43" fillId="0" borderId="1" xfId="1" applyNumberFormat="1" applyFont="1" applyFill="1" applyBorder="1" applyAlignment="1" applyProtection="1">
      <alignment horizontal="center"/>
    </xf>
    <xf numFmtId="37" fontId="21" fillId="0" borderId="0" xfId="1" applyNumberFormat="1" applyFont="1" applyFill="1" applyBorder="1" applyAlignment="1" applyProtection="1">
      <alignment horizontal="centerContinuous"/>
    </xf>
    <xf numFmtId="164" fontId="43" fillId="0" borderId="1" xfId="1" applyFont="1" applyFill="1" applyBorder="1"/>
    <xf numFmtId="164" fontId="43" fillId="0" borderId="1" xfId="1" applyFont="1" applyFill="1" applyBorder="1" applyAlignment="1">
      <alignment horizontal="centerContinuous"/>
    </xf>
    <xf numFmtId="164" fontId="44" fillId="0" borderId="0" xfId="1" applyFont="1" applyFill="1" applyBorder="1" applyAlignment="1">
      <alignment horizontal="centerContinuous"/>
    </xf>
    <xf numFmtId="164" fontId="45" fillId="0" borderId="0" xfId="1" applyFont="1" applyFill="1" applyBorder="1" applyAlignment="1">
      <alignment horizontal="centerContinuous"/>
    </xf>
    <xf numFmtId="17" fontId="43" fillId="0" borderId="2" xfId="1" applyNumberFormat="1" applyFont="1" applyFill="1" applyBorder="1" applyAlignment="1" applyProtection="1">
      <alignment horizontal="right"/>
    </xf>
    <xf numFmtId="17" fontId="21" fillId="0" borderId="0" xfId="1" applyNumberFormat="1" applyFont="1" applyFill="1" applyBorder="1"/>
    <xf numFmtId="17" fontId="21" fillId="0" borderId="0" xfId="1" applyNumberFormat="1" applyFont="1" applyFill="1" applyBorder="1" applyAlignment="1" applyProtection="1">
      <alignment horizontal="center"/>
    </xf>
    <xf numFmtId="17" fontId="43" fillId="0" borderId="0" xfId="1" applyNumberFormat="1" applyFont="1" applyFill="1" applyBorder="1" applyAlignment="1" applyProtection="1">
      <alignment horizontal="center"/>
    </xf>
    <xf numFmtId="167" fontId="43" fillId="0" borderId="0" xfId="1" applyNumberFormat="1" applyFont="1" applyFill="1" applyBorder="1" applyAlignment="1" applyProtection="1">
      <alignment horizontal="center"/>
    </xf>
    <xf numFmtId="167" fontId="43" fillId="0" borderId="23" xfId="1" applyNumberFormat="1" applyFont="1" applyFill="1" applyBorder="1" applyAlignment="1" applyProtection="1">
      <alignment horizontal="center"/>
    </xf>
    <xf numFmtId="17" fontId="43" fillId="0" borderId="23" xfId="1" applyNumberFormat="1" applyFont="1" applyFill="1" applyBorder="1" applyAlignment="1" applyProtection="1">
      <alignment horizontal="center"/>
    </xf>
    <xf numFmtId="17" fontId="43" fillId="0" borderId="1" xfId="1" applyNumberFormat="1" applyFont="1" applyFill="1" applyBorder="1" applyAlignment="1" applyProtection="1">
      <alignment horizontal="center"/>
    </xf>
    <xf numFmtId="17" fontId="21" fillId="50" borderId="2" xfId="1" applyNumberFormat="1" applyFont="1" applyFill="1" applyBorder="1" applyAlignment="1" applyProtection="1">
      <alignment horizontal="left"/>
    </xf>
    <xf numFmtId="17" fontId="21" fillId="50" borderId="0" xfId="1" applyNumberFormat="1" applyFont="1" applyFill="1" applyBorder="1" applyAlignment="1" applyProtection="1">
      <alignment horizontal="center"/>
    </xf>
    <xf numFmtId="17" fontId="43" fillId="50" borderId="0" xfId="1" applyNumberFormat="1" applyFont="1" applyFill="1" applyBorder="1" applyAlignment="1" applyProtection="1">
      <alignment horizontal="center"/>
    </xf>
    <xf numFmtId="167" fontId="43" fillId="50" borderId="0" xfId="1" applyNumberFormat="1" applyFont="1" applyFill="1" applyBorder="1" applyAlignment="1" applyProtection="1">
      <alignment horizontal="center"/>
    </xf>
    <xf numFmtId="164" fontId="43" fillId="0" borderId="1" xfId="1" applyFont="1" applyFill="1" applyBorder="1" applyAlignment="1">
      <alignment horizontal="center"/>
    </xf>
    <xf numFmtId="168" fontId="21" fillId="0" borderId="0" xfId="1" applyNumberFormat="1" applyFont="1" applyFill="1" applyBorder="1" applyAlignment="1" applyProtection="1">
      <alignment horizontal="center"/>
    </xf>
    <xf numFmtId="168" fontId="43" fillId="0" borderId="1" xfId="1" applyNumberFormat="1" applyFont="1" applyFill="1" applyBorder="1" applyAlignment="1" applyProtection="1">
      <alignment horizontal="center"/>
    </xf>
    <xf numFmtId="164" fontId="45" fillId="0" borderId="2" xfId="1" applyFont="1" applyFill="1" applyBorder="1" applyAlignment="1">
      <alignment horizontal="right"/>
    </xf>
    <xf numFmtId="37" fontId="21" fillId="0" borderId="0" xfId="1" applyNumberFormat="1" applyFont="1" applyFill="1" applyBorder="1" applyAlignment="1" applyProtection="1">
      <alignment horizontal="right"/>
    </xf>
    <xf numFmtId="37" fontId="43" fillId="0" borderId="0" xfId="1" applyNumberFormat="1" applyFont="1" applyFill="1" applyBorder="1" applyAlignment="1" applyProtection="1">
      <alignment horizontal="right"/>
    </xf>
    <xf numFmtId="167" fontId="43" fillId="0" borderId="1" xfId="1" applyNumberFormat="1" applyFont="1" applyFill="1" applyBorder="1" applyAlignment="1" applyProtection="1">
      <alignment horizontal="right"/>
    </xf>
    <xf numFmtId="166" fontId="21" fillId="0" borderId="0" xfId="1" applyNumberFormat="1" applyFont="1" applyFill="1" applyBorder="1" applyAlignment="1" applyProtection="1">
      <alignment horizontal="right"/>
    </xf>
    <xf numFmtId="166" fontId="43" fillId="0" borderId="0" xfId="1" applyNumberFormat="1" applyFont="1" applyFill="1" applyBorder="1" applyAlignment="1" applyProtection="1">
      <alignment horizontal="center"/>
    </xf>
    <xf numFmtId="165" fontId="43" fillId="0" borderId="1" xfId="1" applyNumberFormat="1" applyFont="1" applyFill="1" applyBorder="1" applyAlignment="1" applyProtection="1">
      <alignment horizontal="center"/>
    </xf>
    <xf numFmtId="37" fontId="43" fillId="0" borderId="1" xfId="1" applyNumberFormat="1" applyFont="1" applyFill="1" applyBorder="1" applyAlignment="1" applyProtection="1">
      <alignment horizontal="right"/>
    </xf>
    <xf numFmtId="165" fontId="21" fillId="0" borderId="0" xfId="1" applyNumberFormat="1" applyFont="1" applyFill="1" applyBorder="1" applyAlignment="1" applyProtection="1">
      <alignment horizontal="right"/>
    </xf>
    <xf numFmtId="168" fontId="21" fillId="0" borderId="0" xfId="1" applyNumberFormat="1" applyFont="1" applyFill="1" applyBorder="1" applyAlignment="1" applyProtection="1">
      <alignment horizontal="right"/>
    </xf>
    <xf numFmtId="0" fontId="20" fillId="0" borderId="0" xfId="1" applyNumberFormat="1" applyFont="1" applyFill="1" applyBorder="1"/>
    <xf numFmtId="164" fontId="20" fillId="0" borderId="0" xfId="1" applyFont="1" applyFill="1" applyBorder="1"/>
    <xf numFmtId="37" fontId="20" fillId="0" borderId="0" xfId="1" applyNumberFormat="1" applyFont="1" applyFill="1" applyBorder="1" applyAlignment="1" applyProtection="1">
      <alignment horizontal="right"/>
    </xf>
    <xf numFmtId="37" fontId="42" fillId="0" borderId="0" xfId="1" applyNumberFormat="1" applyFont="1" applyFill="1" applyBorder="1" applyAlignment="1" applyProtection="1">
      <alignment horizontal="right"/>
    </xf>
    <xf numFmtId="167" fontId="42" fillId="0" borderId="1" xfId="1" applyNumberFormat="1" applyFont="1" applyFill="1" applyBorder="1" applyAlignment="1" applyProtection="1">
      <alignment horizontal="right"/>
    </xf>
    <xf numFmtId="37" fontId="20" fillId="0" borderId="0" xfId="0" applyNumberFormat="1" applyFont="1" applyFill="1" applyBorder="1" applyAlignment="1" applyProtection="1">
      <alignment horizontal="right"/>
    </xf>
    <xf numFmtId="37" fontId="42" fillId="0" borderId="0" xfId="0" applyNumberFormat="1" applyFont="1" applyFill="1" applyBorder="1" applyAlignment="1" applyProtection="1">
      <alignment horizontal="right"/>
    </xf>
    <xf numFmtId="166" fontId="20" fillId="0" borderId="0" xfId="1" applyNumberFormat="1" applyFont="1" applyFill="1" applyBorder="1" applyAlignment="1" applyProtection="1">
      <alignment horizontal="right"/>
    </xf>
    <xf numFmtId="166" fontId="42" fillId="0" borderId="0" xfId="1" applyNumberFormat="1" applyFont="1" applyFill="1" applyBorder="1" applyAlignment="1" applyProtection="1">
      <alignment horizontal="center"/>
    </xf>
    <xf numFmtId="165" fontId="42" fillId="0" borderId="1" xfId="1" applyNumberFormat="1" applyFont="1" applyFill="1" applyBorder="1" applyAlignment="1" applyProtection="1">
      <alignment horizontal="center"/>
    </xf>
    <xf numFmtId="37" fontId="42" fillId="0" borderId="0" xfId="0" applyNumberFormat="1" applyFont="1" applyFill="1" applyBorder="1" applyProtection="1"/>
    <xf numFmtId="37" fontId="42" fillId="0" borderId="1" xfId="0" applyNumberFormat="1" applyFont="1" applyFill="1" applyBorder="1" applyProtection="1"/>
    <xf numFmtId="165" fontId="20" fillId="0" borderId="0" xfId="1" applyNumberFormat="1" applyFont="1" applyFill="1" applyBorder="1" applyAlignment="1" applyProtection="1">
      <alignment horizontal="right"/>
    </xf>
    <xf numFmtId="164" fontId="21" fillId="50" borderId="2" xfId="1" applyFont="1" applyFill="1" applyBorder="1" applyAlignment="1">
      <alignment horizontal="left"/>
    </xf>
    <xf numFmtId="37" fontId="21" fillId="50" borderId="0" xfId="1" applyNumberFormat="1" applyFont="1" applyFill="1" applyBorder="1" applyAlignment="1" applyProtection="1">
      <alignment horizontal="right"/>
    </xf>
    <xf numFmtId="37" fontId="43" fillId="50" borderId="0" xfId="1" applyNumberFormat="1" applyFont="1" applyFill="1" applyBorder="1" applyAlignment="1" applyProtection="1">
      <alignment horizontal="right"/>
    </xf>
    <xf numFmtId="167" fontId="43" fillId="50" borderId="1" xfId="1" applyNumberFormat="1" applyFont="1" applyFill="1" applyBorder="1" applyAlignment="1" applyProtection="1">
      <alignment horizontal="right"/>
    </xf>
    <xf numFmtId="37" fontId="21" fillId="50" borderId="0" xfId="0" applyNumberFormat="1" applyFont="1" applyFill="1" applyBorder="1" applyAlignment="1" applyProtection="1">
      <alignment horizontal="right"/>
    </xf>
    <xf numFmtId="37" fontId="43" fillId="50" borderId="0" xfId="0" applyNumberFormat="1" applyFont="1" applyFill="1" applyBorder="1" applyAlignment="1" applyProtection="1">
      <alignment horizontal="right"/>
    </xf>
    <xf numFmtId="166" fontId="21" fillId="50" borderId="0" xfId="1" applyNumberFormat="1" applyFont="1" applyFill="1" applyBorder="1" applyAlignment="1" applyProtection="1">
      <alignment horizontal="right"/>
    </xf>
    <xf numFmtId="166" fontId="43" fillId="50" borderId="0" xfId="1" applyNumberFormat="1" applyFont="1" applyFill="1" applyBorder="1" applyAlignment="1" applyProtection="1">
      <alignment horizontal="center"/>
    </xf>
    <xf numFmtId="165" fontId="43" fillId="50" borderId="1" xfId="1" applyNumberFormat="1" applyFont="1" applyFill="1" applyBorder="1" applyAlignment="1" applyProtection="1">
      <alignment horizontal="center"/>
    </xf>
    <xf numFmtId="37" fontId="43" fillId="50" borderId="1" xfId="0" applyNumberFormat="1" applyFont="1" applyFill="1" applyBorder="1" applyAlignment="1" applyProtection="1">
      <alignment horizontal="right"/>
    </xf>
    <xf numFmtId="165" fontId="21" fillId="50" borderId="0" xfId="1" applyNumberFormat="1" applyFont="1" applyFill="1" applyBorder="1" applyAlignment="1" applyProtection="1">
      <alignment horizontal="right"/>
    </xf>
    <xf numFmtId="168" fontId="21" fillId="50" borderId="0" xfId="1" applyNumberFormat="1" applyFont="1" applyFill="1" applyBorder="1" applyAlignment="1" applyProtection="1">
      <alignment horizontal="right"/>
    </xf>
    <xf numFmtId="168" fontId="43" fillId="50" borderId="1" xfId="1" applyNumberFormat="1" applyFont="1" applyFill="1" applyBorder="1" applyAlignment="1" applyProtection="1">
      <alignment horizontal="center"/>
    </xf>
    <xf numFmtId="1" fontId="42" fillId="0" borderId="1" xfId="1" applyNumberFormat="1" applyFont="1" applyFill="1" applyBorder="1" applyAlignment="1">
      <alignment horizontal="right"/>
    </xf>
    <xf numFmtId="168" fontId="21" fillId="0" borderId="0" xfId="1" applyNumberFormat="1" applyFont="1" applyFill="1" applyBorder="1" applyAlignment="1">
      <alignment horizontal="right"/>
    </xf>
    <xf numFmtId="168" fontId="43" fillId="0" borderId="1" xfId="1" applyNumberFormat="1" applyFont="1" applyFill="1" applyBorder="1" applyAlignment="1">
      <alignment horizontal="right"/>
    </xf>
    <xf numFmtId="17" fontId="21" fillId="51" borderId="2" xfId="1" applyNumberFormat="1" applyFont="1" applyFill="1" applyBorder="1" applyAlignment="1" applyProtection="1">
      <alignment horizontal="left"/>
    </xf>
    <xf numFmtId="17" fontId="21" fillId="51" borderId="0" xfId="1" applyNumberFormat="1" applyFont="1" applyFill="1" applyBorder="1" applyAlignment="1" applyProtection="1">
      <alignment horizontal="center"/>
    </xf>
    <xf numFmtId="17" fontId="43" fillId="51" borderId="0" xfId="1" applyNumberFormat="1" applyFont="1" applyFill="1" applyBorder="1" applyAlignment="1" applyProtection="1">
      <alignment horizontal="center"/>
    </xf>
    <xf numFmtId="167" fontId="43" fillId="51" borderId="0" xfId="1" applyNumberFormat="1" applyFont="1" applyFill="1" applyBorder="1" applyAlignment="1" applyProtection="1">
      <alignment horizontal="center"/>
    </xf>
    <xf numFmtId="164" fontId="21" fillId="51" borderId="2" xfId="1" applyFont="1" applyFill="1" applyBorder="1" applyAlignment="1">
      <alignment horizontal="left"/>
    </xf>
    <xf numFmtId="37" fontId="21" fillId="51" borderId="0" xfId="1" applyNumberFormat="1" applyFont="1" applyFill="1" applyBorder="1" applyAlignment="1" applyProtection="1">
      <alignment horizontal="right"/>
    </xf>
    <xf numFmtId="37" fontId="43" fillId="51" borderId="0" xfId="1" applyNumberFormat="1" applyFont="1" applyFill="1" applyBorder="1" applyAlignment="1" applyProtection="1">
      <alignment horizontal="right"/>
    </xf>
    <xf numFmtId="167" fontId="43" fillId="51" borderId="1" xfId="1" applyNumberFormat="1" applyFont="1" applyFill="1" applyBorder="1" applyAlignment="1" applyProtection="1">
      <alignment horizontal="right"/>
    </xf>
    <xf numFmtId="37" fontId="21" fillId="51" borderId="0" xfId="0" applyNumberFormat="1" applyFont="1" applyFill="1" applyBorder="1" applyAlignment="1" applyProtection="1">
      <alignment horizontal="right"/>
    </xf>
    <xf numFmtId="37" fontId="43" fillId="51" borderId="0" xfId="0" applyNumberFormat="1" applyFont="1" applyFill="1" applyBorder="1" applyAlignment="1" applyProtection="1">
      <alignment horizontal="right"/>
    </xf>
    <xf numFmtId="166" fontId="21" fillId="51" borderId="0" xfId="1" applyNumberFormat="1" applyFont="1" applyFill="1" applyBorder="1" applyAlignment="1" applyProtection="1">
      <alignment horizontal="right"/>
    </xf>
    <xf numFmtId="166" fontId="43" fillId="51" borderId="0" xfId="1" applyNumberFormat="1" applyFont="1" applyFill="1" applyBorder="1" applyAlignment="1" applyProtection="1">
      <alignment horizontal="center"/>
    </xf>
    <xf numFmtId="165" fontId="43" fillId="51" borderId="1" xfId="1" applyNumberFormat="1" applyFont="1" applyFill="1" applyBorder="1" applyAlignment="1" applyProtection="1">
      <alignment horizontal="center"/>
    </xf>
    <xf numFmtId="37" fontId="43" fillId="51" borderId="1" xfId="0" applyNumberFormat="1" applyFont="1" applyFill="1" applyBorder="1" applyAlignment="1" applyProtection="1">
      <alignment horizontal="right"/>
    </xf>
    <xf numFmtId="165" fontId="21" fillId="51" borderId="0" xfId="1" applyNumberFormat="1" applyFont="1" applyFill="1" applyBorder="1" applyAlignment="1" applyProtection="1">
      <alignment horizontal="right"/>
    </xf>
    <xf numFmtId="168" fontId="21" fillId="51" borderId="0" xfId="1" applyNumberFormat="1" applyFont="1" applyFill="1" applyBorder="1" applyAlignment="1" applyProtection="1">
      <alignment horizontal="right"/>
    </xf>
    <xf numFmtId="168" fontId="43" fillId="51" borderId="1" xfId="1" applyNumberFormat="1" applyFont="1" applyFill="1" applyBorder="1" applyAlignment="1" applyProtection="1">
      <alignment horizontal="center"/>
    </xf>
    <xf numFmtId="164" fontId="21" fillId="0" borderId="2" xfId="1" applyFont="1" applyFill="1" applyBorder="1" applyAlignment="1">
      <alignment horizontal="left"/>
    </xf>
    <xf numFmtId="37" fontId="21" fillId="0" borderId="0" xfId="0" applyNumberFormat="1" applyFont="1" applyFill="1" applyBorder="1" applyAlignment="1" applyProtection="1">
      <alignment horizontal="right"/>
    </xf>
    <xf numFmtId="37" fontId="43" fillId="0" borderId="0" xfId="0" applyNumberFormat="1" applyFont="1" applyFill="1" applyBorder="1" applyAlignment="1" applyProtection="1">
      <alignment horizontal="right"/>
    </xf>
    <xf numFmtId="37" fontId="43" fillId="0" borderId="1" xfId="0" applyNumberFormat="1" applyFont="1" applyFill="1" applyBorder="1" applyAlignment="1" applyProtection="1">
      <alignment horizontal="right"/>
    </xf>
    <xf numFmtId="164" fontId="21" fillId="52" borderId="2" xfId="1" applyFont="1" applyFill="1" applyBorder="1" applyAlignment="1">
      <alignment horizontal="left"/>
    </xf>
    <xf numFmtId="37" fontId="21" fillId="52" borderId="0" xfId="1" applyNumberFormat="1" applyFont="1" applyFill="1" applyBorder="1" applyAlignment="1" applyProtection="1">
      <alignment horizontal="right"/>
    </xf>
    <xf numFmtId="37" fontId="43" fillId="52" borderId="0" xfId="1" applyNumberFormat="1" applyFont="1" applyFill="1" applyBorder="1" applyAlignment="1" applyProtection="1">
      <alignment horizontal="right"/>
    </xf>
    <xf numFmtId="167" fontId="43" fillId="52" borderId="1" xfId="1" applyNumberFormat="1" applyFont="1" applyFill="1" applyBorder="1" applyAlignment="1" applyProtection="1">
      <alignment horizontal="right"/>
    </xf>
    <xf numFmtId="166" fontId="21" fillId="52" borderId="0" xfId="1" applyNumberFormat="1" applyFont="1" applyFill="1" applyBorder="1" applyAlignment="1" applyProtection="1">
      <alignment horizontal="right"/>
    </xf>
    <xf numFmtId="166" fontId="43" fillId="52" borderId="0" xfId="1" applyNumberFormat="1" applyFont="1" applyFill="1" applyBorder="1" applyAlignment="1" applyProtection="1">
      <alignment horizontal="center"/>
    </xf>
    <xf numFmtId="165" fontId="43" fillId="52" borderId="1" xfId="1" applyNumberFormat="1" applyFont="1" applyFill="1" applyBorder="1" applyAlignment="1" applyProtection="1">
      <alignment horizontal="center"/>
    </xf>
    <xf numFmtId="37" fontId="43" fillId="52" borderId="1" xfId="1" applyNumberFormat="1" applyFont="1" applyFill="1" applyBorder="1" applyAlignment="1" applyProtection="1">
      <alignment horizontal="right"/>
    </xf>
    <xf numFmtId="165" fontId="21" fillId="52" borderId="0" xfId="1" applyNumberFormat="1" applyFont="1" applyFill="1" applyBorder="1" applyAlignment="1" applyProtection="1">
      <alignment horizontal="right"/>
    </xf>
    <xf numFmtId="168" fontId="21" fillId="52" borderId="0" xfId="1" applyNumberFormat="1" applyFont="1" applyFill="1" applyBorder="1" applyAlignment="1" applyProtection="1">
      <alignment horizontal="right"/>
    </xf>
    <xf numFmtId="168" fontId="43" fillId="52" borderId="1" xfId="1" applyNumberFormat="1" applyFont="1" applyFill="1" applyBorder="1" applyAlignment="1" applyProtection="1">
      <alignment horizontal="center"/>
    </xf>
    <xf numFmtId="168" fontId="43" fillId="0" borderId="1" xfId="1" applyNumberFormat="1" applyFont="1" applyFill="1" applyBorder="1" applyAlignment="1" applyProtection="1">
      <alignment horizontal="right"/>
    </xf>
    <xf numFmtId="167" fontId="43" fillId="51" borderId="0" xfId="1" applyNumberFormat="1" applyFont="1" applyFill="1" applyBorder="1" applyAlignment="1" applyProtection="1">
      <alignment horizontal="right"/>
    </xf>
    <xf numFmtId="164" fontId="21" fillId="53" borderId="2" xfId="1" applyFont="1" applyFill="1" applyBorder="1" applyAlignment="1">
      <alignment horizontal="left"/>
    </xf>
    <xf numFmtId="37" fontId="21" fillId="53" borderId="0" xfId="1" applyNumberFormat="1" applyFont="1" applyFill="1" applyBorder="1" applyAlignment="1" applyProtection="1">
      <alignment horizontal="right"/>
    </xf>
    <xf numFmtId="37" fontId="43" fillId="53" borderId="0" xfId="1" applyNumberFormat="1" applyFont="1" applyFill="1" applyBorder="1" applyAlignment="1" applyProtection="1">
      <alignment horizontal="right"/>
    </xf>
    <xf numFmtId="167" fontId="43" fillId="53" borderId="1" xfId="1" applyNumberFormat="1" applyFont="1" applyFill="1" applyBorder="1" applyAlignment="1" applyProtection="1">
      <alignment horizontal="right"/>
    </xf>
    <xf numFmtId="166" fontId="21" fillId="53" borderId="0" xfId="1" applyNumberFormat="1" applyFont="1" applyFill="1" applyBorder="1" applyAlignment="1" applyProtection="1">
      <alignment horizontal="right"/>
    </xf>
    <xf numFmtId="166" fontId="43" fillId="53" borderId="0" xfId="1" applyNumberFormat="1" applyFont="1" applyFill="1" applyBorder="1" applyAlignment="1" applyProtection="1">
      <alignment horizontal="center"/>
    </xf>
    <xf numFmtId="165" fontId="21" fillId="53" borderId="0" xfId="1" applyNumberFormat="1" applyFont="1" applyFill="1" applyBorder="1" applyAlignment="1" applyProtection="1">
      <alignment horizontal="right"/>
    </xf>
    <xf numFmtId="168" fontId="21" fillId="53" borderId="0" xfId="1" applyNumberFormat="1" applyFont="1" applyFill="1" applyBorder="1" applyAlignment="1" applyProtection="1">
      <alignment horizontal="right"/>
    </xf>
    <xf numFmtId="168" fontId="43" fillId="53" borderId="1" xfId="1" applyNumberFormat="1" applyFont="1" applyFill="1" applyBorder="1" applyAlignment="1" applyProtection="1">
      <alignment horizontal="right"/>
    </xf>
    <xf numFmtId="164" fontId="21" fillId="53" borderId="24" xfId="1" applyFont="1" applyFill="1" applyBorder="1" applyAlignment="1">
      <alignment horizontal="left"/>
    </xf>
    <xf numFmtId="164" fontId="43" fillId="0" borderId="0" xfId="1" applyFont="1" applyFill="1" applyBorder="1" applyAlignment="1">
      <alignment horizontal="right"/>
    </xf>
    <xf numFmtId="167" fontId="43" fillId="0" borderId="0" xfId="1" applyNumberFormat="1" applyFont="1" applyFill="1" applyBorder="1" applyAlignment="1" applyProtection="1">
      <alignment horizontal="right"/>
    </xf>
    <xf numFmtId="169" fontId="43" fillId="0" borderId="0" xfId="1" applyNumberFormat="1" applyFont="1" applyFill="1" applyBorder="1" applyAlignment="1" applyProtection="1">
      <alignment horizontal="right"/>
    </xf>
    <xf numFmtId="165" fontId="43" fillId="0" borderId="0" xfId="1" applyNumberFormat="1" applyFont="1" applyFill="1" applyBorder="1" applyAlignment="1" applyProtection="1">
      <alignment horizontal="center"/>
    </xf>
    <xf numFmtId="17" fontId="43" fillId="0" borderId="24" xfId="1" applyNumberFormat="1" applyFont="1" applyFill="1" applyBorder="1" applyAlignment="1" applyProtection="1">
      <alignment horizontal="right"/>
    </xf>
    <xf numFmtId="17" fontId="21" fillId="0" borderId="25" xfId="1" applyNumberFormat="1" applyFont="1" applyFill="1" applyBorder="1" applyAlignment="1" applyProtection="1">
      <alignment horizontal="center"/>
    </xf>
    <xf numFmtId="17" fontId="43" fillId="0" borderId="25" xfId="1" applyNumberFormat="1" applyFont="1" applyFill="1" applyBorder="1" applyAlignment="1" applyProtection="1">
      <alignment horizontal="center"/>
    </xf>
    <xf numFmtId="167" fontId="43" fillId="0" borderId="26" xfId="1" applyNumberFormat="1" applyFont="1" applyFill="1" applyBorder="1" applyAlignment="1" applyProtection="1">
      <alignment horizontal="center"/>
    </xf>
    <xf numFmtId="17" fontId="44" fillId="0" borderId="25" xfId="1" applyNumberFormat="1" applyFont="1" applyFill="1" applyBorder="1" applyAlignment="1" applyProtection="1">
      <alignment horizontal="center"/>
    </xf>
    <xf numFmtId="164" fontId="43" fillId="0" borderId="26" xfId="1" applyFont="1" applyFill="1" applyBorder="1" applyAlignment="1">
      <alignment horizontal="center"/>
    </xf>
    <xf numFmtId="17" fontId="43" fillId="0" borderId="26" xfId="1" applyNumberFormat="1" applyFont="1" applyFill="1" applyBorder="1" applyAlignment="1" applyProtection="1">
      <alignment horizontal="center"/>
    </xf>
    <xf numFmtId="17" fontId="43" fillId="54" borderId="0" xfId="1" applyNumberFormat="1" applyFont="1" applyFill="1" applyBorder="1" applyAlignment="1" applyProtection="1">
      <alignment horizontal="center"/>
    </xf>
    <xf numFmtId="1" fontId="42" fillId="55" borderId="1" xfId="1" applyNumberFormat="1" applyFont="1" applyFill="1" applyBorder="1" applyAlignment="1">
      <alignment horizontal="right"/>
    </xf>
    <xf numFmtId="37" fontId="21" fillId="55" borderId="0" xfId="1" applyNumberFormat="1" applyFont="1" applyFill="1" applyBorder="1" applyAlignment="1" applyProtection="1">
      <alignment horizontal="right"/>
    </xf>
    <xf numFmtId="37" fontId="43" fillId="55" borderId="0" xfId="1" applyNumberFormat="1" applyFont="1" applyFill="1" applyBorder="1" applyAlignment="1" applyProtection="1">
      <alignment horizontal="right"/>
    </xf>
    <xf numFmtId="165" fontId="43" fillId="54" borderId="1" xfId="1" applyNumberFormat="1" applyFont="1" applyFill="1" applyBorder="1" applyAlignment="1" applyProtection="1">
      <alignment horizontal="center"/>
    </xf>
    <xf numFmtId="37" fontId="21" fillId="33" borderId="0" xfId="1" applyNumberFormat="1" applyFont="1" applyFill="1" applyBorder="1" applyAlignment="1" applyProtection="1">
      <alignment horizontal="right"/>
    </xf>
    <xf numFmtId="37" fontId="43" fillId="33" borderId="0" xfId="1" applyNumberFormat="1" applyFont="1" applyFill="1" applyBorder="1" applyAlignment="1" applyProtection="1">
      <alignment horizontal="right"/>
    </xf>
    <xf numFmtId="37" fontId="21" fillId="53" borderId="25" xfId="1" applyNumberFormat="1" applyFont="1" applyFill="1" applyBorder="1" applyAlignment="1" applyProtection="1">
      <alignment horizontal="right"/>
    </xf>
    <xf numFmtId="37" fontId="43" fillId="53" borderId="25" xfId="1" applyNumberFormat="1" applyFont="1" applyFill="1" applyBorder="1" applyAlignment="1" applyProtection="1">
      <alignment horizontal="right"/>
    </xf>
    <xf numFmtId="167" fontId="43" fillId="53" borderId="26" xfId="1" applyNumberFormat="1" applyFont="1" applyFill="1" applyBorder="1" applyAlignment="1" applyProtection="1">
      <alignment horizontal="right"/>
    </xf>
    <xf numFmtId="169" fontId="43" fillId="53" borderId="26" xfId="1" applyNumberFormat="1" applyFont="1" applyFill="1" applyBorder="1" applyAlignment="1" applyProtection="1">
      <alignment horizontal="right"/>
    </xf>
    <xf numFmtId="166" fontId="21" fillId="53" borderId="25" xfId="1" applyNumberFormat="1" applyFont="1" applyFill="1" applyBorder="1" applyAlignment="1" applyProtection="1">
      <alignment horizontal="right"/>
    </xf>
    <xf numFmtId="166" fontId="43" fillId="53" borderId="25" xfId="1" applyNumberFormat="1" applyFont="1" applyFill="1" applyBorder="1" applyAlignment="1" applyProtection="1">
      <alignment horizontal="center"/>
    </xf>
    <xf numFmtId="165" fontId="43" fillId="53" borderId="26" xfId="1" applyNumberFormat="1" applyFont="1" applyFill="1" applyBorder="1" applyAlignment="1" applyProtection="1">
      <alignment horizontal="center"/>
    </xf>
    <xf numFmtId="37" fontId="43" fillId="53" borderId="26" xfId="1" applyNumberFormat="1" applyFont="1" applyFill="1" applyBorder="1" applyAlignment="1" applyProtection="1">
      <alignment horizontal="right"/>
    </xf>
    <xf numFmtId="165" fontId="21" fillId="53" borderId="25" xfId="1" applyNumberFormat="1" applyFont="1" applyFill="1" applyBorder="1" applyAlignment="1" applyProtection="1">
      <alignment horizontal="right"/>
    </xf>
    <xf numFmtId="168" fontId="21" fillId="53" borderId="25" xfId="1" applyNumberFormat="1" applyFont="1" applyFill="1" applyBorder="1" applyAlignment="1" applyProtection="1">
      <alignment horizontal="right"/>
    </xf>
    <xf numFmtId="168" fontId="43" fillId="53" borderId="26" xfId="1" applyNumberFormat="1" applyFont="1" applyFill="1" applyBorder="1" applyAlignment="1" applyProtection="1">
      <alignment horizontal="center"/>
    </xf>
    <xf numFmtId="0" fontId="0" fillId="0" borderId="0" xfId="0" applyFill="1" applyBorder="1" applyAlignment="1"/>
    <xf numFmtId="0" fontId="46" fillId="0" borderId="0" xfId="104" applyFont="1" applyFill="1" applyBorder="1" applyAlignment="1"/>
    <xf numFmtId="0" fontId="2" fillId="0" borderId="0" xfId="40" applyFill="1" applyBorder="1" applyAlignment="1"/>
    <xf numFmtId="0" fontId="2" fillId="0" borderId="0" xfId="104" applyFill="1" applyBorder="1" applyAlignment="1">
      <alignment horizontal="left"/>
    </xf>
    <xf numFmtId="0" fontId="2" fillId="0" borderId="0" xfId="104" applyFill="1" applyBorder="1" applyAlignment="1">
      <alignment vertical="center"/>
    </xf>
    <xf numFmtId="0" fontId="49" fillId="0" borderId="0" xfId="104" applyFont="1" applyFill="1" applyBorder="1" applyAlignment="1">
      <alignment horizontal="left" vertical="center"/>
    </xf>
    <xf numFmtId="0" fontId="47" fillId="0" borderId="0" xfId="104" applyFont="1" applyFill="1" applyBorder="1" applyAlignment="1">
      <alignment horizontal="left" vertical="center"/>
    </xf>
    <xf numFmtId="0" fontId="2" fillId="0" borderId="0" xfId="104" applyFill="1" applyBorder="1" applyAlignment="1"/>
    <xf numFmtId="0" fontId="47" fillId="0" borderId="27" xfId="104" applyFont="1" applyFill="1" applyBorder="1" applyAlignment="1">
      <alignment horizontal="left"/>
    </xf>
    <xf numFmtId="0" fontId="47" fillId="0" borderId="27" xfId="104" applyFont="1" applyFill="1" applyBorder="1" applyAlignment="1">
      <alignment horizontal="center"/>
    </xf>
    <xf numFmtId="0" fontId="2" fillId="0" borderId="27" xfId="104" applyFill="1" applyBorder="1" applyAlignment="1">
      <alignment horizontal="left"/>
    </xf>
    <xf numFmtId="0" fontId="2" fillId="0" borderId="30" xfId="40" applyFill="1" applyBorder="1" applyAlignment="1"/>
    <xf numFmtId="0" fontId="47" fillId="0" borderId="29" xfId="104" applyFont="1" applyFill="1" applyBorder="1" applyAlignment="1">
      <alignment horizontal="left"/>
    </xf>
    <xf numFmtId="0" fontId="47" fillId="0" borderId="29" xfId="104" applyFont="1" applyFill="1" applyBorder="1" applyAlignment="1"/>
    <xf numFmtId="0" fontId="48" fillId="0" borderId="27" xfId="104" applyFont="1" applyFill="1" applyBorder="1" applyAlignment="1"/>
    <xf numFmtId="0" fontId="47" fillId="0" borderId="27" xfId="104" applyFont="1" applyFill="1" applyBorder="1" applyAlignment="1"/>
    <xf numFmtId="0" fontId="0" fillId="0" borderId="30" xfId="0" applyFill="1" applyBorder="1" applyAlignment="1"/>
    <xf numFmtId="0" fontId="51" fillId="0" borderId="28" xfId="104" applyFont="1" applyFill="1" applyBorder="1" applyAlignment="1">
      <alignment horizontal="left"/>
    </xf>
    <xf numFmtId="0" fontId="2" fillId="0" borderId="27" xfId="104" applyFill="1" applyBorder="1" applyAlignment="1">
      <alignment vertical="center"/>
    </xf>
    <xf numFmtId="0" fontId="49" fillId="0" borderId="28" xfId="104" applyFont="1" applyFill="1" applyBorder="1" applyAlignment="1">
      <alignment horizontal="left" vertical="center"/>
    </xf>
    <xf numFmtId="0" fontId="47" fillId="0" borderId="27" xfId="104" applyFont="1" applyFill="1" applyBorder="1" applyAlignment="1">
      <alignment horizontal="left" vertical="center"/>
    </xf>
    <xf numFmtId="0" fontId="49" fillId="0" borderId="29" xfId="104" applyFont="1" applyFill="1" applyBorder="1" applyAlignment="1">
      <alignment horizontal="left" vertical="center"/>
    </xf>
    <xf numFmtId="0" fontId="46" fillId="0" borderId="0" xfId="104" applyFont="1" applyFill="1" applyBorder="1" applyAlignment="1">
      <alignment vertical="center"/>
    </xf>
    <xf numFmtId="0" fontId="53" fillId="0" borderId="0" xfId="0" applyFont="1" applyFill="1" applyBorder="1" applyAlignment="1"/>
    <xf numFmtId="0" fontId="50" fillId="0" borderId="0" xfId="104" applyFont="1" applyFill="1" applyBorder="1" applyAlignment="1">
      <alignment horizontal="left" vertical="center"/>
    </xf>
    <xf numFmtId="0" fontId="46" fillId="0" borderId="0" xfId="104" applyFont="1" applyFill="1" applyBorder="1" applyAlignment="1">
      <alignment horizontal="left"/>
    </xf>
    <xf numFmtId="0" fontId="2" fillId="0" borderId="29" xfId="0" applyFont="1" applyFill="1" applyBorder="1"/>
    <xf numFmtId="0" fontId="0" fillId="0" borderId="38" xfId="0" applyFill="1" applyBorder="1" applyAlignment="1"/>
    <xf numFmtId="0" fontId="49" fillId="0" borderId="35" xfId="104" applyFont="1" applyFill="1" applyBorder="1" applyAlignment="1">
      <alignment horizontal="left" vertical="center"/>
    </xf>
    <xf numFmtId="0" fontId="2" fillId="0" borderId="35" xfId="104" applyFill="1" applyBorder="1" applyAlignment="1"/>
    <xf numFmtId="0" fontId="0" fillId="0" borderId="35" xfId="0" applyFill="1" applyBorder="1" applyAlignment="1"/>
    <xf numFmtId="0" fontId="0" fillId="0" borderId="36" xfId="0" applyFill="1" applyBorder="1" applyAlignment="1"/>
    <xf numFmtId="0" fontId="51" fillId="0" borderId="30" xfId="104" applyFont="1" applyFill="1" applyBorder="1" applyAlignment="1">
      <alignment horizontal="left"/>
    </xf>
    <xf numFmtId="0" fontId="51" fillId="0" borderId="30" xfId="104" applyFont="1" applyFill="1" applyBorder="1" applyAlignment="1"/>
    <xf numFmtId="0" fontId="46" fillId="0" borderId="27" xfId="104" applyFont="1" applyFill="1" applyBorder="1" applyAlignment="1">
      <alignment vertical="center"/>
    </xf>
    <xf numFmtId="0" fontId="50" fillId="0" borderId="35" xfId="104" applyFont="1" applyFill="1" applyBorder="1" applyAlignment="1">
      <alignment horizontal="left" vertical="center"/>
    </xf>
    <xf numFmtId="0" fontId="0" fillId="0" borderId="37" xfId="0" applyFill="1" applyBorder="1" applyAlignment="1"/>
    <xf numFmtId="0" fontId="0" fillId="0" borderId="29" xfId="0" applyFill="1" applyBorder="1" applyAlignment="1"/>
    <xf numFmtId="0" fontId="51" fillId="0" borderId="27" xfId="104" applyFont="1" applyFill="1" applyBorder="1" applyAlignment="1"/>
    <xf numFmtId="0" fontId="2" fillId="0" borderId="30" xfId="104" applyFill="1" applyBorder="1" applyAlignment="1">
      <alignment vertical="center"/>
    </xf>
    <xf numFmtId="0" fontId="0" fillId="0" borderId="31" xfId="0" applyFill="1" applyBorder="1" applyAlignment="1"/>
    <xf numFmtId="0" fontId="0" fillId="0" borderId="34" xfId="0" applyFill="1" applyBorder="1" applyAlignment="1"/>
    <xf numFmtId="0" fontId="0" fillId="0" borderId="33" xfId="0" applyFill="1" applyBorder="1" applyAlignment="1"/>
    <xf numFmtId="0" fontId="2" fillId="0" borderId="0" xfId="40" applyBorder="1"/>
    <xf numFmtId="0" fontId="54" fillId="0" borderId="0" xfId="40" applyFont="1" applyBorder="1" applyAlignment="1">
      <alignment horizontal="justify" vertical="center"/>
    </xf>
    <xf numFmtId="0" fontId="55" fillId="0" borderId="0" xfId="40" applyFont="1" applyBorder="1" applyAlignment="1">
      <alignment horizontal="justify" vertical="center"/>
    </xf>
    <xf numFmtId="0" fontId="55" fillId="0" borderId="0" xfId="40" applyFont="1" applyBorder="1" applyAlignment="1">
      <alignment horizontal="left" vertical="center" wrapText="1" indent="7"/>
    </xf>
    <xf numFmtId="0" fontId="59" fillId="0" borderId="0" xfId="40" applyFont="1" applyBorder="1" applyAlignment="1">
      <alignment horizontal="left" vertical="center" wrapText="1" readingOrder="1"/>
    </xf>
    <xf numFmtId="0" fontId="2" fillId="0" borderId="0" xfId="40" applyFont="1" applyBorder="1" applyAlignment="1">
      <alignment vertical="center"/>
    </xf>
    <xf numFmtId="0" fontId="2" fillId="0" borderId="31" xfId="40" applyBorder="1"/>
    <xf numFmtId="0" fontId="54" fillId="0" borderId="32" xfId="40" applyFont="1" applyBorder="1" applyAlignment="1">
      <alignment horizontal="justify" vertical="center"/>
    </xf>
    <xf numFmtId="0" fontId="2" fillId="0" borderId="33" xfId="40" applyBorder="1"/>
    <xf numFmtId="0" fontId="2" fillId="0" borderId="37" xfId="40" applyBorder="1"/>
    <xf numFmtId="0" fontId="2" fillId="0" borderId="38" xfId="40" applyBorder="1"/>
    <xf numFmtId="0" fontId="2" fillId="0" borderId="39" xfId="40" applyBorder="1"/>
    <xf numFmtId="0" fontId="55" fillId="0" borderId="40" xfId="40" applyFont="1" applyBorder="1" applyAlignment="1">
      <alignment horizontal="left" vertical="center" wrapText="1" indent="7"/>
    </xf>
    <xf numFmtId="0" fontId="2" fillId="0" borderId="41" xfId="40" applyBorder="1"/>
    <xf numFmtId="0" fontId="55" fillId="0" borderId="32" xfId="40" applyFont="1" applyBorder="1" applyAlignment="1">
      <alignment horizontal="left" vertical="center" wrapText="1" indent="7"/>
    </xf>
    <xf numFmtId="0" fontId="54" fillId="0" borderId="40" xfId="40" applyFont="1" applyBorder="1" applyAlignment="1">
      <alignment horizontal="justify" vertical="center"/>
    </xf>
    <xf numFmtId="0" fontId="60" fillId="56" borderId="0" xfId="40" applyFont="1" applyFill="1" applyBorder="1"/>
    <xf numFmtId="0" fontId="60" fillId="56" borderId="0" xfId="40" applyFont="1" applyFill="1" applyBorder="1" applyAlignment="1">
      <alignment horizontal="center" vertical="center"/>
    </xf>
    <xf numFmtId="1" fontId="20" fillId="0" borderId="0" xfId="1" applyNumberFormat="1" applyFont="1" applyFill="1" applyBorder="1" applyAlignment="1">
      <alignment horizontal="centerContinuous" vertical="center"/>
    </xf>
    <xf numFmtId="1" fontId="42" fillId="0" borderId="0" xfId="1" applyNumberFormat="1" applyFont="1" applyFill="1" applyBorder="1" applyAlignment="1">
      <alignment horizontal="centerContinuous" vertical="center"/>
    </xf>
    <xf numFmtId="1" fontId="20" fillId="0" borderId="0" xfId="1" applyNumberFormat="1" applyFont="1" applyFill="1" applyBorder="1" applyAlignment="1" applyProtection="1">
      <alignment horizontal="centerContinuous" vertical="center"/>
    </xf>
    <xf numFmtId="1" fontId="21" fillId="0" borderId="0" xfId="1" applyNumberFormat="1" applyFont="1" applyFill="1" applyBorder="1" applyAlignment="1">
      <alignment horizontal="centerContinuous" vertical="center"/>
    </xf>
    <xf numFmtId="1" fontId="43" fillId="0" borderId="0" xfId="1" applyNumberFormat="1" applyFont="1" applyFill="1" applyBorder="1" applyAlignment="1">
      <alignment horizontal="centerContinuous" vertical="center"/>
    </xf>
    <xf numFmtId="164" fontId="61" fillId="0" borderId="0" xfId="1" applyFont="1" applyFill="1" applyBorder="1" applyAlignment="1">
      <alignment horizontal="centerContinuous" vertical="center"/>
    </xf>
    <xf numFmtId="1" fontId="63" fillId="0" borderId="0" xfId="1" applyNumberFormat="1" applyFont="1" applyFill="1" applyBorder="1" applyAlignment="1">
      <alignment horizontal="centerContinuous" vertical="center"/>
    </xf>
    <xf numFmtId="1" fontId="63" fillId="0" borderId="0" xfId="1" applyNumberFormat="1" applyFont="1" applyFill="1" applyBorder="1" applyAlignment="1" applyProtection="1">
      <alignment horizontal="centerContinuous" vertical="center"/>
    </xf>
    <xf numFmtId="1" fontId="62" fillId="0" borderId="0" xfId="1" applyNumberFormat="1" applyFont="1" applyFill="1" applyBorder="1" applyAlignment="1">
      <alignment horizontal="centerContinuous" vertical="center"/>
    </xf>
    <xf numFmtId="164" fontId="43" fillId="0" borderId="0" xfId="1" applyFont="1" applyFill="1" applyBorder="1" applyAlignment="1">
      <alignment horizontal="centerContinuous" vertical="top"/>
    </xf>
    <xf numFmtId="164" fontId="59" fillId="0" borderId="0" xfId="1" applyFont="1" applyFill="1" applyBorder="1" applyAlignment="1">
      <alignment horizontal="centerContinuous" vertical="top"/>
    </xf>
    <xf numFmtId="0" fontId="49" fillId="0" borderId="0" xfId="104" applyNumberFormat="1" applyFont="1" applyFill="1" applyBorder="1" applyAlignment="1">
      <alignment horizontal="justify" vertical="center" wrapText="1"/>
    </xf>
    <xf numFmtId="0" fontId="0" fillId="0" borderId="0" xfId="0" applyBorder="1" applyAlignment="1">
      <alignment horizontal="justify" vertical="center" wrapText="1"/>
    </xf>
    <xf numFmtId="0" fontId="49" fillId="0" borderId="27" xfId="104" applyFont="1" applyFill="1" applyBorder="1" applyAlignment="1">
      <alignment horizontal="justify" vertical="center" wrapText="1"/>
    </xf>
    <xf numFmtId="0" fontId="0" fillId="0" borderId="27" xfId="0" applyBorder="1" applyAlignment="1">
      <alignment horizontal="justify" vertical="center" wrapText="1"/>
    </xf>
    <xf numFmtId="0" fontId="49" fillId="0" borderId="27" xfId="104" applyFont="1" applyFill="1" applyBorder="1" applyAlignment="1">
      <alignment horizontal="justify" vertical="top" wrapText="1"/>
    </xf>
    <xf numFmtId="0" fontId="0" fillId="0" borderId="27" xfId="0" applyBorder="1" applyAlignment="1">
      <alignment horizontal="justify" wrapText="1"/>
    </xf>
    <xf numFmtId="0" fontId="50" fillId="0" borderId="32" xfId="104" applyFont="1" applyFill="1" applyBorder="1" applyAlignment="1">
      <alignment vertical="center" wrapText="1"/>
    </xf>
    <xf numFmtId="0" fontId="0" fillId="0" borderId="32" xfId="0" applyBorder="1" applyAlignment="1">
      <alignment vertical="center" wrapText="1"/>
    </xf>
  </cellXfs>
  <cellStyles count="110">
    <cellStyle name="20% - Accent1 2" xfId="4"/>
    <cellStyle name="20% - Accent1 2 2" xfId="61"/>
    <cellStyle name="20% - Accent2 2" xfId="5"/>
    <cellStyle name="20% - Accent2 2 2" xfId="62"/>
    <cellStyle name="20% - Accent3 2" xfId="6"/>
    <cellStyle name="20% - Accent3 2 2" xfId="63"/>
    <cellStyle name="20% - Accent4 2" xfId="7"/>
    <cellStyle name="20% - Accent4 2 2" xfId="64"/>
    <cellStyle name="20% - Accent5 2" xfId="8"/>
    <cellStyle name="20% - Accent5 2 2" xfId="65"/>
    <cellStyle name="20% - Accent6 2" xfId="9"/>
    <cellStyle name="20% - Accent6 2 2" xfId="66"/>
    <cellStyle name="40% - Accent1 2" xfId="10"/>
    <cellStyle name="40% - Accent1 2 2" xfId="67"/>
    <cellStyle name="40% - Accent2 2" xfId="11"/>
    <cellStyle name="40% - Accent2 2 2" xfId="68"/>
    <cellStyle name="40% - Accent3 2" xfId="12"/>
    <cellStyle name="40% - Accent3 2 2" xfId="69"/>
    <cellStyle name="40% - Accent4 2" xfId="13"/>
    <cellStyle name="40% - Accent4 2 2" xfId="70"/>
    <cellStyle name="40% - Accent5 2" xfId="14"/>
    <cellStyle name="40% - Accent5 2 2" xfId="71"/>
    <cellStyle name="40% - Accent6 2" xfId="15"/>
    <cellStyle name="40% - Accent6 2 2" xfId="72"/>
    <cellStyle name="60% - Accent1 2" xfId="16"/>
    <cellStyle name="60% - Accent1 2 2" xfId="73"/>
    <cellStyle name="60% - Accent1 3" xfId="51"/>
    <cellStyle name="60% - Accent2 2" xfId="17"/>
    <cellStyle name="60% - Accent2 2 2" xfId="74"/>
    <cellStyle name="60% - Accent2 3" xfId="52"/>
    <cellStyle name="60% - Accent3 2" xfId="18"/>
    <cellStyle name="60% - Accent3 2 2" xfId="75"/>
    <cellStyle name="60% - Accent3 3" xfId="53"/>
    <cellStyle name="60% - Accent4 2" xfId="19"/>
    <cellStyle name="60% - Accent4 2 2" xfId="76"/>
    <cellStyle name="60% - Accent4 3" xfId="54"/>
    <cellStyle name="60% - Accent5 2" xfId="20"/>
    <cellStyle name="60% - Accent5 2 2" xfId="77"/>
    <cellStyle name="60% - Accent5 3" xfId="55"/>
    <cellStyle name="60% - Accent6 2" xfId="21"/>
    <cellStyle name="60% - Accent6 2 2" xfId="78"/>
    <cellStyle name="60% - Accent6 3" xfId="56"/>
    <cellStyle name="Accent1 2" xfId="22"/>
    <cellStyle name="Accent1 2 2" xfId="79"/>
    <cellStyle name="Accent2 2" xfId="23"/>
    <cellStyle name="Accent2 2 2" xfId="80"/>
    <cellStyle name="Accent3 2" xfId="24"/>
    <cellStyle name="Accent3 2 2" xfId="81"/>
    <cellStyle name="Accent4 2" xfId="25"/>
    <cellStyle name="Accent4 2 2" xfId="82"/>
    <cellStyle name="Accent5 2" xfId="26"/>
    <cellStyle name="Accent5 2 2" xfId="83"/>
    <cellStyle name="Accent6 2" xfId="27"/>
    <cellStyle name="Accent6 2 2" xfId="84"/>
    <cellStyle name="Bad 2" xfId="28"/>
    <cellStyle name="Bad 2 2" xfId="85"/>
    <cellStyle name="Calculation 2" xfId="29"/>
    <cellStyle name="Calculation 2 2" xfId="86"/>
    <cellStyle name="Check Cell 2" xfId="30"/>
    <cellStyle name="Check Cell 2 2" xfId="87"/>
    <cellStyle name="Comma 2" xfId="58"/>
    <cellStyle name="Comma 2 2" xfId="107"/>
    <cellStyle name="Comma 2 2 2" xfId="105"/>
    <cellStyle name="Currency 2" xfId="57"/>
    <cellStyle name="Excel Built-in Normal" xfId="88"/>
    <cellStyle name="Excel Built-in Normal 1" xfId="89"/>
    <cellStyle name="Explanatory Text 2" xfId="31"/>
    <cellStyle name="Explanatory Text 2 2" xfId="90"/>
    <cellStyle name="Good 2" xfId="32"/>
    <cellStyle name="Good 2 2" xfId="91"/>
    <cellStyle name="Heading 1 2" xfId="33"/>
    <cellStyle name="Heading 1 2 2" xfId="92"/>
    <cellStyle name="Heading 2 2" xfId="34"/>
    <cellStyle name="Heading 2 2 2" xfId="93"/>
    <cellStyle name="Heading 3 2" xfId="35"/>
    <cellStyle name="Heading 3 2 2" xfId="94"/>
    <cellStyle name="Heading 4 2" xfId="36"/>
    <cellStyle name="Heading 4 2 2" xfId="95"/>
    <cellStyle name="Hyperlink 2" xfId="59"/>
    <cellStyle name="Input 2" xfId="37"/>
    <cellStyle name="Input 2 2" xfId="96"/>
    <cellStyle name="Linked Cell 2" xfId="38"/>
    <cellStyle name="Linked Cell 2 2" xfId="97"/>
    <cellStyle name="Neutral 2" xfId="39"/>
    <cellStyle name="Neutral 2 2" xfId="98"/>
    <cellStyle name="Neutral 3" xfId="50"/>
    <cellStyle name="Normal" xfId="0" builtinId="0"/>
    <cellStyle name="Normal 2" xfId="40"/>
    <cellStyle name="Normal 2 2" xfId="48"/>
    <cellStyle name="Normal 2 2 2" xfId="104"/>
    <cellStyle name="Normal 2 3" xfId="47"/>
    <cellStyle name="Normal 2 3 2" xfId="108"/>
    <cellStyle name="Normal 3" xfId="3"/>
    <cellStyle name="Normal 3 2" xfId="60"/>
    <cellStyle name="Normal 4" xfId="46"/>
    <cellStyle name="Normal_AGOSTO 96" xfId="1"/>
    <cellStyle name="Note 2" xfId="41"/>
    <cellStyle name="Note 2 2" xfId="99"/>
    <cellStyle name="Output 2" xfId="42"/>
    <cellStyle name="Output 2 2" xfId="100"/>
    <cellStyle name="Percent 2" xfId="2"/>
    <cellStyle name="Percent 2 2" xfId="109"/>
    <cellStyle name="Percent 2 2 2" xfId="106"/>
    <cellStyle name="Title" xfId="49" builtinId="15" customBuiltin="1"/>
    <cellStyle name="Title 2" xfId="43"/>
    <cellStyle name="Title 2 2" xfId="101"/>
    <cellStyle name="Total 2" xfId="44"/>
    <cellStyle name="Total 2 2" xfId="102"/>
    <cellStyle name="Warning Text 2" xfId="45"/>
    <cellStyle name="Warning Text 2 2" xfId="103"/>
  </cellStyles>
  <dxfs count="13">
    <dxf>
      <border>
        <top style="thin">
          <color rgb="FFFFF2CC"/>
        </top>
        <bottom style="thin">
          <color rgb="FFFFF2CC"/>
        </bottom>
      </border>
    </dxf>
    <dxf>
      <border>
        <top style="thin">
          <color rgb="FFFFF2CC"/>
        </top>
        <bottom style="thin">
          <color rgb="FFFFF2CC"/>
        </bottom>
      </border>
    </dxf>
    <dxf>
      <fill>
        <patternFill patternType="solid">
          <fgColor rgb="FFFFF2CC"/>
          <bgColor rgb="FFFFF2CC"/>
        </patternFill>
      </fill>
      <border>
        <bottom style="thin">
          <color rgb="FFFFC000"/>
        </bottom>
      </border>
    </dxf>
    <dxf>
      <font>
        <color rgb="FFFFFFFF"/>
      </font>
      <fill>
        <patternFill patternType="solid">
          <fgColor rgb="FFFFD966"/>
          <bgColor rgb="FFFFD966"/>
        </patternFill>
      </fill>
      <border>
        <bottom style="thin">
          <color rgb="FFFFF2CC"/>
        </bottom>
        <horizontal style="thin">
          <color rgb="FFFFD966"/>
        </horizontal>
      </border>
    </dxf>
    <dxf>
      <border>
        <bottom style="thin">
          <color rgb="FFFFE699"/>
        </bottom>
      </border>
    </dxf>
    <dxf>
      <font>
        <b/>
        <color rgb="FF000000"/>
      </font>
      <fill>
        <patternFill patternType="solid">
          <fgColor rgb="FFD9D9D9"/>
          <bgColor rgb="FFD9D9D9"/>
        </patternFill>
      </fill>
    </dxf>
    <dxf>
      <font>
        <b/>
        <color rgb="FFFFFFFF"/>
      </font>
      <fill>
        <patternFill patternType="solid">
          <fgColor rgb="FFFFD966"/>
          <bgColor rgb="FFFFD966"/>
        </patternFill>
      </fill>
    </dxf>
    <dxf>
      <font>
        <b/>
        <color rgb="FFFFFFFF"/>
      </font>
    </dxf>
    <dxf>
      <border>
        <left style="thin">
          <color rgb="FFBF8F00"/>
        </left>
        <right style="thin">
          <color rgb="FFBF8F00"/>
        </right>
      </border>
    </dxf>
    <dxf>
      <border>
        <top style="thin">
          <color rgb="FFBF8F00"/>
        </top>
        <bottom style="thin">
          <color rgb="FFBF8F00"/>
        </bottom>
        <horizontal style="thin">
          <color rgb="FFBF8F00"/>
        </horizontal>
      </border>
    </dxf>
    <dxf>
      <font>
        <b/>
        <color rgb="FF000000"/>
      </font>
      <border>
        <top style="double">
          <color rgb="FFBF8F00"/>
        </top>
      </border>
    </dxf>
    <dxf>
      <font>
        <color rgb="FFFFFFFF"/>
      </font>
      <fill>
        <patternFill patternType="solid">
          <fgColor rgb="FFBF8F00"/>
          <bgColor rgb="FFBF8F00"/>
        </patternFill>
      </fill>
      <border>
        <horizontal style="thin">
          <color rgb="FFBF8F00"/>
        </horizontal>
      </border>
    </dxf>
    <dxf>
      <font>
        <color rgb="FF000000"/>
      </font>
      <border>
        <horizontal style="thin">
          <color rgb="FFFFF2CC"/>
        </horizontal>
      </border>
    </dxf>
  </dxfs>
  <tableStyles count="1" defaultTableStyle="TableStyleMedium9" defaultPivotStyle="PivotStyleLight16">
    <tableStyle name="PivotStyleMedium5 2" table="0" count="13">
      <tableStyleElement type="wholeTable" dxfId="12"/>
      <tableStyleElement type="headerRow" dxfId="11"/>
      <tableStyleElement type="totalRow" dxfId="10"/>
      <tableStyleElement type="firstRowStripe" dxfId="9"/>
      <tableStyleElement type="firstColumnStripe" dxfId="8"/>
      <tableStyleElement type="firstHeaderCell" dxfId="7"/>
      <tableStyleElement type="firstSubtotalRow" dxfId="6"/>
      <tableStyleElement type="secon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6CBC36"/>
      <color rgb="FFE97103"/>
      <color rgb="FF2E09E7"/>
      <color rgb="FF009999"/>
      <color rgb="FFCCCC00"/>
      <color rgb="FFDB2FBE"/>
      <color rgb="FF99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173774</xdr:colOff>
      <xdr:row>1</xdr:row>
      <xdr:rowOff>124653</xdr:rowOff>
    </xdr:to>
    <xdr:pic>
      <xdr:nvPicPr>
        <xdr:cNvPr id="2" name="Picture 1">
          <a:extLst>
            <a:ext uri="{FF2B5EF4-FFF2-40B4-BE49-F238E27FC236}">
              <a16:creationId xmlns:a16="http://schemas.microsoft.com/office/drawing/2014/main" xmlns="" id="{FF9A4D2D-53B3-472D-A142-6FB56B3C92B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9826" cy="561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21374</xdr:colOff>
      <xdr:row>1</xdr:row>
      <xdr:rowOff>124653</xdr:rowOff>
    </xdr:to>
    <xdr:pic>
      <xdr:nvPicPr>
        <xdr:cNvPr id="2" name="Picture 1">
          <a:extLst>
            <a:ext uri="{FF2B5EF4-FFF2-40B4-BE49-F238E27FC236}">
              <a16:creationId xmlns:a16="http://schemas.microsoft.com/office/drawing/2014/main" xmlns="" id="{F0CAC477-C2FB-4180-BEC6-2E8C9BA6047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4194" cy="559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21374</xdr:colOff>
      <xdr:row>1</xdr:row>
      <xdr:rowOff>124653</xdr:rowOff>
    </xdr:to>
    <xdr:pic>
      <xdr:nvPicPr>
        <xdr:cNvPr id="2" name="Picture 1">
          <a:extLst>
            <a:ext uri="{FF2B5EF4-FFF2-40B4-BE49-F238E27FC236}">
              <a16:creationId xmlns:a16="http://schemas.microsoft.com/office/drawing/2014/main" xmlns="" id="{333E53F5-8B70-44DB-80E1-DD80BB8D10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4194" cy="559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100009</xdr:colOff>
      <xdr:row>0</xdr:row>
      <xdr:rowOff>9515</xdr:rowOff>
    </xdr:from>
    <xdr:to>
      <xdr:col>6</xdr:col>
      <xdr:colOff>215597</xdr:colOff>
      <xdr:row>0</xdr:row>
      <xdr:rowOff>571489</xdr:rowOff>
    </xdr:to>
    <xdr:pic>
      <xdr:nvPicPr>
        <xdr:cNvPr id="2" name="Picture 1">
          <a:extLst>
            <a:ext uri="{FF2B5EF4-FFF2-40B4-BE49-F238E27FC236}">
              <a16:creationId xmlns:a16="http://schemas.microsoft.com/office/drawing/2014/main" xmlns="" id="{465DDC5A-E11E-4CB2-B31A-500B1047BB8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100009" y="9515"/>
          <a:ext cx="3539826" cy="561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122870</xdr:colOff>
      <xdr:row>0</xdr:row>
      <xdr:rowOff>0</xdr:rowOff>
    </xdr:from>
    <xdr:to>
      <xdr:col>2</xdr:col>
      <xdr:colOff>3412805</xdr:colOff>
      <xdr:row>0</xdr:row>
      <xdr:rowOff>561974</xdr:rowOff>
    </xdr:to>
    <xdr:pic>
      <xdr:nvPicPr>
        <xdr:cNvPr id="2" name="Picture 1">
          <a:extLst>
            <a:ext uri="{FF2B5EF4-FFF2-40B4-BE49-F238E27FC236}">
              <a16:creationId xmlns:a16="http://schemas.microsoft.com/office/drawing/2014/main" xmlns="" id="{DE1259A9-F0D5-4253-BEFF-9963D0D216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122870" y="0"/>
          <a:ext cx="3537585" cy="561974"/>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09E7"/>
    <pageSetUpPr fitToPage="1"/>
  </sheetPr>
  <dimension ref="A1:FI42"/>
  <sheetViews>
    <sheetView showGridLines="0" tabSelected="1" zoomScale="130" zoomScaleNormal="130" workbookViewId="0">
      <selection activeCell="A5" sqref="A5"/>
    </sheetView>
  </sheetViews>
  <sheetFormatPr defaultColWidth="9.109375" defaultRowHeight="13.2"/>
  <cols>
    <col min="1" max="1" width="7.6640625" style="128" customWidth="1"/>
    <col min="2" max="2" width="8.6640625" style="1" customWidth="1"/>
    <col min="3" max="3" width="8.6640625" style="2" customWidth="1"/>
    <col min="4" max="4" width="6.6640625" style="3" customWidth="1"/>
    <col min="5" max="5" width="8.6640625" style="4" customWidth="1"/>
    <col min="6" max="6" width="8.6640625" style="2" customWidth="1"/>
    <col min="7" max="7" width="6.6640625" style="3" customWidth="1"/>
    <col min="8" max="8" width="8.664062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8.6640625" style="4" customWidth="1"/>
    <col min="15" max="15" width="8.6640625" style="2" customWidth="1"/>
    <col min="16" max="16" width="6.6640625" style="3" customWidth="1"/>
    <col min="17" max="17" width="8.6640625" style="4" customWidth="1"/>
    <col min="18" max="18" width="8.6640625" style="2" customWidth="1"/>
    <col min="19" max="19" width="6.6640625" style="3" customWidth="1"/>
    <col min="20" max="20" width="8.664062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7" t="s">
        <v>66</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4.95" customHeight="1" thickBot="1"/>
    <row r="4" spans="1:165" s="20" customFormat="1" ht="13.8" thickTop="1">
      <c r="A4" s="9"/>
      <c r="B4" s="10" t="s">
        <v>4</v>
      </c>
      <c r="C4" s="11"/>
      <c r="D4" s="12"/>
      <c r="E4" s="13" t="s">
        <v>7</v>
      </c>
      <c r="F4" s="11"/>
      <c r="G4" s="12"/>
      <c r="H4" s="13"/>
      <c r="I4" s="14"/>
      <c r="J4" s="12"/>
      <c r="K4" s="15"/>
      <c r="L4" s="14"/>
      <c r="M4" s="16"/>
      <c r="N4" s="13" t="s">
        <v>10</v>
      </c>
      <c r="O4" s="11"/>
      <c r="P4" s="12"/>
      <c r="Q4" s="13" t="s">
        <v>10</v>
      </c>
      <c r="R4" s="11"/>
      <c r="S4" s="12"/>
      <c r="T4" s="13"/>
      <c r="U4" s="12"/>
      <c r="V4" s="17" t="s">
        <v>13</v>
      </c>
      <c r="W4" s="18"/>
      <c r="X4" s="10" t="s">
        <v>17</v>
      </c>
      <c r="Y4" s="18"/>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row>
    <row r="5" spans="1:165" s="20" customFormat="1">
      <c r="A5" s="21"/>
      <c r="B5" s="22" t="s">
        <v>5</v>
      </c>
      <c r="C5" s="23"/>
      <c r="D5" s="24" t="s">
        <v>0</v>
      </c>
      <c r="E5" s="25" t="s">
        <v>8</v>
      </c>
      <c r="F5" s="23"/>
      <c r="G5" s="24" t="s">
        <v>0</v>
      </c>
      <c r="H5" s="25" t="s">
        <v>8</v>
      </c>
      <c r="I5" s="23"/>
      <c r="J5" s="24" t="s">
        <v>0</v>
      </c>
      <c r="K5" s="22" t="s">
        <v>9</v>
      </c>
      <c r="L5" s="23"/>
      <c r="M5" s="26"/>
      <c r="N5" s="25" t="s">
        <v>11</v>
      </c>
      <c r="O5" s="23"/>
      <c r="P5" s="24" t="s">
        <v>0</v>
      </c>
      <c r="Q5" s="25" t="s">
        <v>12</v>
      </c>
      <c r="R5" s="23"/>
      <c r="S5" s="24" t="s">
        <v>0</v>
      </c>
      <c r="T5" s="25" t="s">
        <v>15</v>
      </c>
      <c r="U5" s="27"/>
      <c r="V5" s="28" t="s">
        <v>14</v>
      </c>
      <c r="W5" s="27"/>
      <c r="X5" s="29" t="s">
        <v>18</v>
      </c>
      <c r="Y5" s="27"/>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31" customFormat="1" ht="13.8" thickBot="1">
      <c r="A6" s="132"/>
      <c r="B6" s="133">
        <v>42675</v>
      </c>
      <c r="C6" s="134">
        <v>42309</v>
      </c>
      <c r="D6" s="135" t="s">
        <v>6</v>
      </c>
      <c r="E6" s="133">
        <v>42675</v>
      </c>
      <c r="F6" s="134">
        <v>42309</v>
      </c>
      <c r="G6" s="135" t="s">
        <v>6</v>
      </c>
      <c r="H6" s="136">
        <v>42675</v>
      </c>
      <c r="I6" s="134">
        <v>42309</v>
      </c>
      <c r="J6" s="135" t="s">
        <v>6</v>
      </c>
      <c r="K6" s="136">
        <v>42675</v>
      </c>
      <c r="L6" s="134">
        <v>42309</v>
      </c>
      <c r="M6" s="137" t="s">
        <v>16</v>
      </c>
      <c r="N6" s="136">
        <v>42675</v>
      </c>
      <c r="O6" s="134">
        <v>42309</v>
      </c>
      <c r="P6" s="135" t="s">
        <v>6</v>
      </c>
      <c r="Q6" s="136">
        <v>42675</v>
      </c>
      <c r="R6" s="134">
        <v>42309</v>
      </c>
      <c r="S6" s="135" t="s">
        <v>6</v>
      </c>
      <c r="T6" s="136">
        <v>42675</v>
      </c>
      <c r="U6" s="138">
        <v>42309</v>
      </c>
      <c r="V6" s="136">
        <v>42675</v>
      </c>
      <c r="W6" s="138">
        <v>42309</v>
      </c>
      <c r="X6" s="136">
        <v>42675</v>
      </c>
      <c r="Y6" s="138">
        <v>42309</v>
      </c>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5.0999999999999996" customHeight="1" thickTop="1">
      <c r="A7" s="30"/>
      <c r="B7" s="32"/>
      <c r="C7" s="33"/>
      <c r="D7" s="34"/>
      <c r="E7" s="32"/>
      <c r="F7" s="33"/>
      <c r="G7" s="35"/>
      <c r="H7" s="32"/>
      <c r="I7" s="33"/>
      <c r="J7" s="35"/>
      <c r="K7" s="32"/>
      <c r="L7" s="33"/>
      <c r="M7" s="16"/>
      <c r="N7" s="32"/>
      <c r="O7" s="33"/>
      <c r="P7" s="35"/>
      <c r="Q7" s="32"/>
      <c r="R7" s="33"/>
      <c r="S7" s="35"/>
      <c r="T7" s="32"/>
      <c r="U7" s="36"/>
      <c r="V7" s="32"/>
      <c r="W7" s="37"/>
      <c r="X7" s="32"/>
      <c r="Y7" s="37"/>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15" customHeight="1">
      <c r="A8" s="38" t="s">
        <v>19</v>
      </c>
      <c r="B8" s="39"/>
      <c r="C8" s="40"/>
      <c r="D8" s="41"/>
      <c r="E8" s="39"/>
      <c r="F8" s="40"/>
      <c r="G8" s="24"/>
      <c r="H8" s="32"/>
      <c r="I8" s="33"/>
      <c r="J8" s="24"/>
      <c r="K8" s="32"/>
      <c r="L8" s="33"/>
      <c r="M8" s="42"/>
      <c r="N8" s="32"/>
      <c r="O8" s="33"/>
      <c r="P8" s="24"/>
      <c r="Q8" s="32"/>
      <c r="R8" s="33"/>
      <c r="S8" s="24"/>
      <c r="T8" s="32"/>
      <c r="U8" s="37"/>
      <c r="V8" s="32"/>
      <c r="W8" s="37"/>
      <c r="X8" s="43"/>
      <c r="Y8" s="44"/>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5.0999999999999996" customHeight="1">
      <c r="A9" s="30"/>
      <c r="B9" s="32"/>
      <c r="C9" s="33"/>
      <c r="D9" s="24"/>
      <c r="E9" s="32"/>
      <c r="F9" s="33"/>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56" customFormat="1" ht="12.75" customHeight="1">
      <c r="A10" s="45" t="s">
        <v>2</v>
      </c>
      <c r="B10" s="46">
        <f>E10+H10</f>
        <v>11298</v>
      </c>
      <c r="C10" s="47">
        <f>F10+I10</f>
        <v>12218</v>
      </c>
      <c r="D10" s="48">
        <f>(B10-C10)/C10</f>
        <v>-7.5298739564576847E-2</v>
      </c>
      <c r="E10" s="46">
        <v>8873</v>
      </c>
      <c r="F10" s="47">
        <v>9647</v>
      </c>
      <c r="G10" s="48">
        <f>(E10-F10)/F10</f>
        <v>-8.0232196537783768E-2</v>
      </c>
      <c r="H10" s="46">
        <v>2425</v>
      </c>
      <c r="I10" s="47">
        <v>2571</v>
      </c>
      <c r="J10" s="48">
        <f>(H10-I10)/I10</f>
        <v>-5.6787242318164136E-2</v>
      </c>
      <c r="K10" s="49">
        <f>N10/Q10</f>
        <v>0.5381277384563532</v>
      </c>
      <c r="L10" s="50">
        <f>O10/R10</f>
        <v>0.60161276486231452</v>
      </c>
      <c r="M10" s="51">
        <f>ROUND(+K10-L10,3)*100</f>
        <v>-6.3</v>
      </c>
      <c r="N10" s="46">
        <v>12773</v>
      </c>
      <c r="O10" s="47">
        <v>14026</v>
      </c>
      <c r="P10" s="48">
        <f>(N10-O10)/O10</f>
        <v>-8.9334093825752178E-2</v>
      </c>
      <c r="Q10" s="46">
        <v>23736</v>
      </c>
      <c r="R10" s="47">
        <v>23314</v>
      </c>
      <c r="S10" s="48">
        <f>(Q10-R10)/R10</f>
        <v>1.8100712018529638E-2</v>
      </c>
      <c r="T10" s="46">
        <v>23895</v>
      </c>
      <c r="U10" s="52">
        <v>26239</v>
      </c>
      <c r="V10" s="53">
        <v>2.1</v>
      </c>
      <c r="W10" s="51">
        <v>2.1</v>
      </c>
      <c r="X10" s="54">
        <v>102.45</v>
      </c>
      <c r="Y10" s="44">
        <v>115.26</v>
      </c>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row>
    <row r="11" spans="1:165" s="56" customFormat="1">
      <c r="A11" s="45"/>
      <c r="B11" s="57"/>
      <c r="C11" s="58"/>
      <c r="D11" s="59"/>
      <c r="E11" s="60"/>
      <c r="F11" s="61"/>
      <c r="G11" s="59"/>
      <c r="H11" s="60"/>
      <c r="I11" s="61"/>
      <c r="J11" s="59"/>
      <c r="K11" s="62"/>
      <c r="L11" s="63"/>
      <c r="M11" s="64"/>
      <c r="N11" s="60"/>
      <c r="O11" s="65"/>
      <c r="P11" s="59"/>
      <c r="Q11" s="60"/>
      <c r="R11" s="65"/>
      <c r="S11" s="59"/>
      <c r="T11" s="60"/>
      <c r="U11" s="66"/>
      <c r="V11" s="67"/>
      <c r="W11" s="64"/>
      <c r="X11" s="54"/>
      <c r="Y11" s="44"/>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ht="12.75" customHeight="1">
      <c r="A12" s="45" t="s">
        <v>1</v>
      </c>
      <c r="B12" s="46">
        <f>E12+H12</f>
        <v>24828</v>
      </c>
      <c r="C12" s="47">
        <f>F12+I12</f>
        <v>22016</v>
      </c>
      <c r="D12" s="48">
        <f>(B12-C12)/C12</f>
        <v>0.12772529069767441</v>
      </c>
      <c r="E12" s="46">
        <v>17400</v>
      </c>
      <c r="F12" s="47">
        <v>16761</v>
      </c>
      <c r="G12" s="48">
        <f>(E12-F12)/F12</f>
        <v>3.8124216932163953E-2</v>
      </c>
      <c r="H12" s="46">
        <v>7428</v>
      </c>
      <c r="I12" s="47">
        <v>5255</v>
      </c>
      <c r="J12" s="48">
        <f>(H12-I12)/I12</f>
        <v>0.41351094196003807</v>
      </c>
      <c r="K12" s="49">
        <f>N12/Q12</f>
        <v>0.75699426111908175</v>
      </c>
      <c r="L12" s="50">
        <f>O12/R12</f>
        <v>0.82472005583710128</v>
      </c>
      <c r="M12" s="51">
        <f>ROUND(+K12-L12,3)*100</f>
        <v>-6.8000000000000007</v>
      </c>
      <c r="N12" s="46">
        <v>29547</v>
      </c>
      <c r="O12" s="47">
        <v>27177</v>
      </c>
      <c r="P12" s="48">
        <f>(N12-O12)/O12</f>
        <v>8.7206093387791145E-2</v>
      </c>
      <c r="Q12" s="46">
        <v>39032</v>
      </c>
      <c r="R12" s="47">
        <v>32953</v>
      </c>
      <c r="S12" s="48">
        <f>(Q12-R12)/R12</f>
        <v>0.18447485813127787</v>
      </c>
      <c r="T12" s="46">
        <v>53396</v>
      </c>
      <c r="U12" s="52">
        <v>46959</v>
      </c>
      <c r="V12" s="53">
        <v>2.2000000000000002</v>
      </c>
      <c r="W12" s="51">
        <v>2.1</v>
      </c>
      <c r="X12" s="54">
        <v>110.87</v>
      </c>
      <c r="Y12" s="44">
        <v>127.19</v>
      </c>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c r="A13" s="45"/>
      <c r="B13" s="57"/>
      <c r="C13" s="58"/>
      <c r="D13" s="59"/>
      <c r="E13" s="60"/>
      <c r="F13" s="61"/>
      <c r="G13" s="59"/>
      <c r="H13" s="60"/>
      <c r="I13" s="61"/>
      <c r="J13" s="59"/>
      <c r="K13" s="62"/>
      <c r="L13" s="63"/>
      <c r="M13" s="64"/>
      <c r="N13" s="60"/>
      <c r="O13" s="65"/>
      <c r="P13" s="59"/>
      <c r="Q13" s="60"/>
      <c r="R13" s="65"/>
      <c r="S13" s="59"/>
      <c r="T13" s="60"/>
      <c r="U13" s="66"/>
      <c r="V13" s="67"/>
      <c r="W13" s="64"/>
      <c r="X13" s="54"/>
      <c r="Y13" s="44"/>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ht="12.75" customHeight="1">
      <c r="A14" s="45" t="s">
        <v>3</v>
      </c>
      <c r="B14" s="46">
        <f>E14+H14</f>
        <v>77558</v>
      </c>
      <c r="C14" s="47">
        <f>F14+I14</f>
        <v>88199</v>
      </c>
      <c r="D14" s="48">
        <f>(B14-C14)/C14</f>
        <v>-0.12064762639032188</v>
      </c>
      <c r="E14" s="46">
        <v>65331</v>
      </c>
      <c r="F14" s="47">
        <v>75394</v>
      </c>
      <c r="G14" s="48">
        <f>(E14-F14)/F14</f>
        <v>-0.13347215958829614</v>
      </c>
      <c r="H14" s="46">
        <v>12227</v>
      </c>
      <c r="I14" s="47">
        <v>12805</v>
      </c>
      <c r="J14" s="48">
        <f>(H14-I14)/I14</f>
        <v>-4.5138617727450217E-2</v>
      </c>
      <c r="K14" s="49">
        <f>N14/Q14</f>
        <v>0.69299015062279146</v>
      </c>
      <c r="L14" s="50">
        <f>O14/R14</f>
        <v>0.76924264340150128</v>
      </c>
      <c r="M14" s="51">
        <f>ROUND(+K14-L14,3)*100</f>
        <v>-7.6</v>
      </c>
      <c r="N14" s="46">
        <v>110604</v>
      </c>
      <c r="O14" s="47">
        <v>134549</v>
      </c>
      <c r="P14" s="48">
        <f>(N14-O14)/O14</f>
        <v>-0.17796490497885528</v>
      </c>
      <c r="Q14" s="46">
        <v>159604</v>
      </c>
      <c r="R14" s="47">
        <v>174911</v>
      </c>
      <c r="S14" s="48">
        <f>(Q14-R14)/R14</f>
        <v>-8.7513078079709108E-2</v>
      </c>
      <c r="T14" s="46">
        <v>189108</v>
      </c>
      <c r="U14" s="52">
        <v>227781</v>
      </c>
      <c r="V14" s="53">
        <v>2.4</v>
      </c>
      <c r="W14" s="51">
        <v>2.6</v>
      </c>
      <c r="X14" s="54">
        <v>155.4</v>
      </c>
      <c r="Y14" s="44">
        <v>189.16</v>
      </c>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6.9" customHeight="1">
      <c r="A15" s="21"/>
      <c r="B15" s="46"/>
      <c r="C15" s="47"/>
      <c r="D15" s="48"/>
      <c r="E15" s="46"/>
      <c r="F15" s="47"/>
      <c r="G15" s="48"/>
      <c r="H15" s="46"/>
      <c r="I15" s="47"/>
      <c r="J15" s="48"/>
      <c r="K15" s="49"/>
      <c r="L15" s="50"/>
      <c r="M15" s="51"/>
      <c r="N15" s="46"/>
      <c r="O15" s="47"/>
      <c r="P15" s="48"/>
      <c r="Q15" s="46"/>
      <c r="R15" s="47"/>
      <c r="S15" s="48"/>
      <c r="T15" s="46"/>
      <c r="U15" s="52"/>
      <c r="V15" s="53"/>
      <c r="W15" s="51"/>
      <c r="X15" s="54"/>
      <c r="Y15" s="44"/>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20" customFormat="1" ht="17.100000000000001" customHeight="1">
      <c r="A16" s="68" t="s">
        <v>20</v>
      </c>
      <c r="B16" s="69">
        <f>E16+H16</f>
        <v>113684</v>
      </c>
      <c r="C16" s="70">
        <f>F16+I16</f>
        <v>122433</v>
      </c>
      <c r="D16" s="71">
        <f>(B16-C16)/C16</f>
        <v>-7.1459492130389685E-2</v>
      </c>
      <c r="E16" s="72">
        <f>SUM(E10:E14)</f>
        <v>91604</v>
      </c>
      <c r="F16" s="70">
        <f>SUM(F10:F14)</f>
        <v>101802</v>
      </c>
      <c r="G16" s="71">
        <f>(E16-F16)/F16</f>
        <v>-0.10017484921710772</v>
      </c>
      <c r="H16" s="72">
        <f>SUM(H10:H14)</f>
        <v>22080</v>
      </c>
      <c r="I16" s="73">
        <f>SUM(I10:I14)</f>
        <v>20631</v>
      </c>
      <c r="J16" s="71">
        <f>(H16-I16)/I16</f>
        <v>7.0234113712374577E-2</v>
      </c>
      <c r="K16" s="74">
        <f>N16/Q16</f>
        <v>0.68769449391110393</v>
      </c>
      <c r="L16" s="75">
        <f>O16/R16</f>
        <v>0.76024535206637311</v>
      </c>
      <c r="M16" s="76">
        <f>ROUND(+K16-L16,3)*100</f>
        <v>-7.3</v>
      </c>
      <c r="N16" s="72">
        <f>SUM(N10:N14)</f>
        <v>152924</v>
      </c>
      <c r="O16" s="73">
        <f>SUM(O10:O14)</f>
        <v>175752</v>
      </c>
      <c r="P16" s="71">
        <f>(N16-O16)/O16</f>
        <v>-0.12988756884701169</v>
      </c>
      <c r="Q16" s="72">
        <f>SUM(Q10:Q14)</f>
        <v>222372</v>
      </c>
      <c r="R16" s="73">
        <f>SUM(R10:R14)</f>
        <v>231178</v>
      </c>
      <c r="S16" s="71">
        <f>(Q16-R16)/R16</f>
        <v>-3.8091859952071566E-2</v>
      </c>
      <c r="T16" s="72">
        <f>SUM(T10:T14)</f>
        <v>266399</v>
      </c>
      <c r="U16" s="77">
        <f>SUM(U10:U14)</f>
        <v>300979</v>
      </c>
      <c r="V16" s="78">
        <v>2.2999999999999998</v>
      </c>
      <c r="W16" s="76">
        <v>2.5</v>
      </c>
      <c r="X16" s="79">
        <v>120.4</v>
      </c>
      <c r="Y16" s="80">
        <v>142.62</v>
      </c>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row>
    <row r="17" spans="1:165" ht="24.9" customHeight="1">
      <c r="A17" s="21"/>
      <c r="D17" s="81"/>
      <c r="G17" s="81"/>
      <c r="J17" s="81"/>
      <c r="M17" s="81"/>
      <c r="P17" s="81"/>
      <c r="S17" s="81"/>
      <c r="U17" s="81"/>
      <c r="W17" s="81"/>
      <c r="X17" s="82"/>
      <c r="Y17" s="83"/>
    </row>
    <row r="18" spans="1:165" s="31" customFormat="1">
      <c r="A18" s="84" t="s">
        <v>21</v>
      </c>
      <c r="B18" s="85"/>
      <c r="C18" s="86"/>
      <c r="D18" s="87"/>
      <c r="E18" s="85"/>
      <c r="F18" s="139"/>
      <c r="G18" s="140"/>
      <c r="H18" s="32"/>
      <c r="I18" s="33"/>
      <c r="J18" s="81"/>
      <c r="K18" s="32"/>
      <c r="L18" s="33"/>
      <c r="M18" s="81"/>
      <c r="N18" s="32"/>
      <c r="O18" s="33"/>
      <c r="P18" s="81"/>
      <c r="Q18" s="32"/>
      <c r="R18" s="33"/>
      <c r="S18" s="81"/>
      <c r="T18" s="32"/>
      <c r="U18" s="81"/>
      <c r="V18" s="32"/>
      <c r="W18" s="81"/>
      <c r="X18" s="43"/>
      <c r="Y18" s="83"/>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row>
    <row r="19" spans="1:165" s="31" customFormat="1" ht="5.0999999999999996" customHeight="1">
      <c r="A19" s="30"/>
      <c r="B19" s="32"/>
      <c r="C19" s="33"/>
      <c r="D19" s="24"/>
      <c r="E19" s="32"/>
      <c r="F19" s="33"/>
      <c r="G19" s="24"/>
      <c r="H19" s="32"/>
      <c r="I19" s="33"/>
      <c r="J19" s="24"/>
      <c r="K19" s="32"/>
      <c r="L19" s="33"/>
      <c r="M19" s="42"/>
      <c r="N19" s="32"/>
      <c r="O19" s="33"/>
      <c r="P19" s="24"/>
      <c r="Q19" s="32"/>
      <c r="R19" s="33"/>
      <c r="S19" s="24"/>
      <c r="T19" s="32"/>
      <c r="U19" s="37"/>
      <c r="V19" s="32"/>
      <c r="W19" s="37"/>
      <c r="X19" s="43"/>
      <c r="Y19" s="44"/>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56" customFormat="1" ht="12.75" customHeight="1">
      <c r="A20" s="45" t="s">
        <v>2</v>
      </c>
      <c r="B20" s="46">
        <f>E20+H20</f>
        <v>8624</v>
      </c>
      <c r="C20" s="47">
        <f>F20+I20</f>
        <v>10190</v>
      </c>
      <c r="D20" s="48">
        <f>(B20-C20)/C20</f>
        <v>-0.15368007850834151</v>
      </c>
      <c r="E20" s="46">
        <v>2751</v>
      </c>
      <c r="F20" s="47">
        <v>2938</v>
      </c>
      <c r="G20" s="48">
        <f>(E20-F20)/F20</f>
        <v>-6.364874063989108E-2</v>
      </c>
      <c r="H20" s="46">
        <v>5873</v>
      </c>
      <c r="I20" s="47">
        <v>7252</v>
      </c>
      <c r="J20" s="48">
        <f>(H20-I20)/I20</f>
        <v>-0.19015444015444016</v>
      </c>
      <c r="K20" s="49">
        <f>N20/Q20</f>
        <v>0.3619550858652576</v>
      </c>
      <c r="L20" s="50">
        <f>O20/R20</f>
        <v>0.38657673349886967</v>
      </c>
      <c r="M20" s="51">
        <f>ROUND(+K20-L20,3)*100</f>
        <v>-2.5</v>
      </c>
      <c r="N20" s="46">
        <v>8494</v>
      </c>
      <c r="O20" s="47">
        <v>10431</v>
      </c>
      <c r="P20" s="48">
        <f>(N20-O20)/O20</f>
        <v>-0.18569648164126162</v>
      </c>
      <c r="Q20" s="46">
        <v>23467</v>
      </c>
      <c r="R20" s="47">
        <v>26983</v>
      </c>
      <c r="S20" s="48">
        <f>(Q20-R20)/R20</f>
        <v>-0.13030426564874181</v>
      </c>
      <c r="T20" s="46">
        <v>16343</v>
      </c>
      <c r="U20" s="52">
        <v>20320</v>
      </c>
      <c r="V20" s="53">
        <v>1.9</v>
      </c>
      <c r="W20" s="51">
        <v>2</v>
      </c>
      <c r="X20" s="54">
        <v>127.17</v>
      </c>
      <c r="Y20" s="44">
        <v>131.43</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row>
    <row r="21" spans="1:165" s="56" customFormat="1" ht="12.75" customHeight="1">
      <c r="A21" s="45"/>
      <c r="B21" s="57"/>
      <c r="C21" s="58"/>
      <c r="D21" s="59"/>
      <c r="E21" s="60"/>
      <c r="F21" s="61"/>
      <c r="G21" s="59"/>
      <c r="H21" s="60"/>
      <c r="I21" s="61"/>
      <c r="J21" s="59"/>
      <c r="K21" s="62"/>
      <c r="L21" s="63"/>
      <c r="M21" s="64"/>
      <c r="N21" s="60"/>
      <c r="O21" s="65"/>
      <c r="P21" s="59"/>
      <c r="Q21" s="60"/>
      <c r="R21" s="65"/>
      <c r="S21" s="59"/>
      <c r="T21" s="60"/>
      <c r="U21" s="66"/>
      <c r="V21" s="67"/>
      <c r="W21" s="64"/>
      <c r="X21" s="54"/>
      <c r="Y21" s="44"/>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t="s">
        <v>1</v>
      </c>
      <c r="B22" s="46">
        <f>E22+H22</f>
        <v>28225</v>
      </c>
      <c r="C22" s="47">
        <f>F22+I22</f>
        <v>29335</v>
      </c>
      <c r="D22" s="48">
        <f>(B22-C22)/C22</f>
        <v>-3.7838759161411287E-2</v>
      </c>
      <c r="E22" s="46">
        <v>13478</v>
      </c>
      <c r="F22" s="47">
        <v>13809</v>
      </c>
      <c r="G22" s="48">
        <f>(E22-F22)/F22</f>
        <v>-2.3969874719385907E-2</v>
      </c>
      <c r="H22" s="46">
        <v>14747</v>
      </c>
      <c r="I22" s="47">
        <v>15526</v>
      </c>
      <c r="J22" s="48">
        <f>(H22-I22)/I22</f>
        <v>-5.0173901842071364E-2</v>
      </c>
      <c r="K22" s="49">
        <f>N22/Q22</f>
        <v>0.53776474210432501</v>
      </c>
      <c r="L22" s="50">
        <f>O22/R22</f>
        <v>0.55713567915708695</v>
      </c>
      <c r="M22" s="51">
        <f>ROUND(+K22-L22,3)*100</f>
        <v>-1.9</v>
      </c>
      <c r="N22" s="46">
        <v>33186</v>
      </c>
      <c r="O22" s="47">
        <v>36591</v>
      </c>
      <c r="P22" s="48">
        <f>(N22-O22)/O22</f>
        <v>-9.3055669426908252E-2</v>
      </c>
      <c r="Q22" s="46">
        <v>61711</v>
      </c>
      <c r="R22" s="47">
        <v>65677</v>
      </c>
      <c r="S22" s="48">
        <f>(Q22-R22)/R22</f>
        <v>-6.0386436652100431E-2</v>
      </c>
      <c r="T22" s="46">
        <v>67579</v>
      </c>
      <c r="U22" s="52">
        <v>73007</v>
      </c>
      <c r="V22" s="53">
        <v>2.4</v>
      </c>
      <c r="W22" s="51">
        <v>2.5</v>
      </c>
      <c r="X22" s="54">
        <v>190.03</v>
      </c>
      <c r="Y22" s="44">
        <v>231.35</v>
      </c>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c r="A23" s="45"/>
      <c r="B23" s="57"/>
      <c r="C23" s="58"/>
      <c r="D23" s="59"/>
      <c r="E23" s="60"/>
      <c r="F23" s="61"/>
      <c r="G23" s="59"/>
      <c r="H23" s="60"/>
      <c r="I23" s="61"/>
      <c r="J23" s="59"/>
      <c r="K23" s="62"/>
      <c r="L23" s="63"/>
      <c r="M23" s="64"/>
      <c r="N23" s="60"/>
      <c r="O23" s="65"/>
      <c r="P23" s="59"/>
      <c r="Q23" s="60"/>
      <c r="R23" s="65"/>
      <c r="S23" s="59"/>
      <c r="T23" s="60"/>
      <c r="U23" s="66"/>
      <c r="V23" s="67"/>
      <c r="W23" s="64"/>
      <c r="X23" s="54"/>
      <c r="Y23" s="44"/>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ht="12.75" customHeight="1">
      <c r="A24" s="45" t="s">
        <v>3</v>
      </c>
      <c r="B24" s="46">
        <f>E24+H24</f>
        <v>25494</v>
      </c>
      <c r="C24" s="47">
        <f>F24+I24</f>
        <v>26353</v>
      </c>
      <c r="D24" s="48">
        <f>(B24-C24)/C24</f>
        <v>-3.2595909384130838E-2</v>
      </c>
      <c r="E24" s="46">
        <v>17910</v>
      </c>
      <c r="F24" s="47">
        <v>18697</v>
      </c>
      <c r="G24" s="48">
        <f>(E24-F24)/F24</f>
        <v>-4.2092314275017383E-2</v>
      </c>
      <c r="H24" s="46">
        <v>7584</v>
      </c>
      <c r="I24" s="47">
        <v>7656</v>
      </c>
      <c r="J24" s="48">
        <f>(H24-I24)/I24</f>
        <v>-9.4043887147335428E-3</v>
      </c>
      <c r="K24" s="49">
        <f>N24/Q24</f>
        <v>0.50351384190995374</v>
      </c>
      <c r="L24" s="50">
        <f>O24/R24</f>
        <v>0.63384195720739922</v>
      </c>
      <c r="M24" s="51">
        <f>ROUND(+K24-L24,3)*100</f>
        <v>-13</v>
      </c>
      <c r="N24" s="46">
        <v>30665</v>
      </c>
      <c r="O24" s="47">
        <v>37178</v>
      </c>
      <c r="P24" s="48">
        <f>(N24-O24)/O24</f>
        <v>-0.17518424874926031</v>
      </c>
      <c r="Q24" s="46">
        <v>60902</v>
      </c>
      <c r="R24" s="47">
        <v>58655</v>
      </c>
      <c r="S24" s="48">
        <f>(Q24-R24)/R24</f>
        <v>3.8308754581877075E-2</v>
      </c>
      <c r="T24" s="46">
        <v>65234</v>
      </c>
      <c r="U24" s="52">
        <v>78585</v>
      </c>
      <c r="V24" s="53">
        <v>2.6</v>
      </c>
      <c r="W24" s="51">
        <v>3</v>
      </c>
      <c r="X24" s="54">
        <v>126.78</v>
      </c>
      <c r="Y24" s="44">
        <v>161.66</v>
      </c>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6.9" customHeight="1">
      <c r="A25" s="45"/>
      <c r="B25" s="46"/>
      <c r="C25" s="47"/>
      <c r="D25" s="48"/>
      <c r="E25" s="46"/>
      <c r="F25" s="47"/>
      <c r="G25" s="48"/>
      <c r="H25" s="46"/>
      <c r="I25" s="47"/>
      <c r="J25" s="48"/>
      <c r="K25" s="49"/>
      <c r="L25" s="50"/>
      <c r="M25" s="51"/>
      <c r="N25" s="46"/>
      <c r="O25" s="47"/>
      <c r="P25" s="48"/>
      <c r="Q25" s="46"/>
      <c r="R25" s="47"/>
      <c r="S25" s="48"/>
      <c r="T25" s="46"/>
      <c r="U25" s="52"/>
      <c r="V25" s="53"/>
      <c r="W25" s="51"/>
      <c r="X25" s="54"/>
      <c r="Y25" s="44"/>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20" customFormat="1" ht="17.100000000000001" customHeight="1">
      <c r="A26" s="88" t="s">
        <v>20</v>
      </c>
      <c r="B26" s="141">
        <f>E26+H26</f>
        <v>62343</v>
      </c>
      <c r="C26" s="142">
        <f>F26+I26</f>
        <v>65878</v>
      </c>
      <c r="D26" s="91">
        <f>(B26-C26)/C26</f>
        <v>-5.3659795379337565E-2</v>
      </c>
      <c r="E26" s="92">
        <f>SUM(E20:E24)</f>
        <v>34139</v>
      </c>
      <c r="F26" s="93">
        <f>F20+F22+F24</f>
        <v>35444</v>
      </c>
      <c r="G26" s="91">
        <f>(E26-F26)/F26</f>
        <v>-3.6818643493962307E-2</v>
      </c>
      <c r="H26" s="92">
        <f>SUM(H20:H24)</f>
        <v>28204</v>
      </c>
      <c r="I26" s="93">
        <f>SUM(I20:I24)</f>
        <v>30434</v>
      </c>
      <c r="J26" s="91">
        <f>(H26-I26)/I26</f>
        <v>-7.3273312742327665E-2</v>
      </c>
      <c r="K26" s="94">
        <f>N26/Q26</f>
        <v>0.49524233296823661</v>
      </c>
      <c r="L26" s="95">
        <f>O26/R26</f>
        <v>0.55645507715692433</v>
      </c>
      <c r="M26" s="143">
        <f>ROUND(+K26-L26,3)*100</f>
        <v>-6.1</v>
      </c>
      <c r="N26" s="92">
        <f>SUM(N20:N24)</f>
        <v>72345</v>
      </c>
      <c r="O26" s="93">
        <f>SUM(O20:O24)</f>
        <v>84200</v>
      </c>
      <c r="P26" s="91">
        <f>(N26-O26)/O26</f>
        <v>-0.14079572446555819</v>
      </c>
      <c r="Q26" s="92">
        <f>SUM(Q20:Q24)</f>
        <v>146080</v>
      </c>
      <c r="R26" s="93">
        <f>SUM(R20:R24)</f>
        <v>151315</v>
      </c>
      <c r="S26" s="91">
        <f>(Q26-R26)/R26</f>
        <v>-3.4596702243663881E-2</v>
      </c>
      <c r="T26" s="92">
        <f>SUM(T20:T24)</f>
        <v>149156</v>
      </c>
      <c r="U26" s="97">
        <f>SUM(U20:U25)</f>
        <v>171912</v>
      </c>
      <c r="V26" s="98">
        <v>2.4</v>
      </c>
      <c r="W26" s="96">
        <v>2.6</v>
      </c>
      <c r="X26" s="99">
        <v>151.41</v>
      </c>
      <c r="Y26" s="100">
        <v>172.27</v>
      </c>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row>
    <row r="27" spans="1:165" s="20" customFormat="1" ht="15" customHeight="1">
      <c r="A27" s="101"/>
      <c r="B27" s="46"/>
      <c r="C27" s="47"/>
      <c r="D27" s="48"/>
      <c r="E27" s="102"/>
      <c r="F27" s="103"/>
      <c r="G27" s="48"/>
      <c r="H27" s="102"/>
      <c r="I27" s="103"/>
      <c r="J27" s="48"/>
      <c r="K27" s="49"/>
      <c r="L27" s="50"/>
      <c r="M27" s="51"/>
      <c r="N27" s="102"/>
      <c r="O27" s="103"/>
      <c r="P27" s="48"/>
      <c r="Q27" s="102"/>
      <c r="R27" s="103"/>
      <c r="S27" s="48"/>
      <c r="T27" s="102"/>
      <c r="U27" s="104"/>
      <c r="V27" s="53"/>
      <c r="W27" s="51"/>
      <c r="X27" s="54"/>
      <c r="Y27" s="44"/>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56" customFormat="1">
      <c r="A28" s="105" t="s">
        <v>22</v>
      </c>
      <c r="B28" s="106"/>
      <c r="C28" s="47"/>
      <c r="D28" s="48"/>
      <c r="E28" s="46"/>
      <c r="F28" s="47"/>
      <c r="G28" s="48"/>
      <c r="H28" s="46"/>
      <c r="I28" s="47"/>
      <c r="J28" s="48"/>
      <c r="K28" s="49"/>
      <c r="L28" s="50"/>
      <c r="M28" s="51"/>
      <c r="N28" s="46"/>
      <c r="O28" s="47"/>
      <c r="P28" s="48"/>
      <c r="Q28" s="46"/>
      <c r="R28" s="47"/>
      <c r="S28" s="48"/>
      <c r="T28" s="46"/>
      <c r="U28" s="52"/>
      <c r="V28" s="53"/>
      <c r="W28" s="51"/>
      <c r="X28" s="54"/>
      <c r="Y28" s="44"/>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row>
    <row r="29" spans="1:165" s="56" customFormat="1" ht="5.0999999999999996" customHeight="1">
      <c r="A29" s="21"/>
      <c r="B29" s="4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20" customFormat="1" ht="12.75" customHeight="1">
      <c r="A30" s="105" t="s">
        <v>20</v>
      </c>
      <c r="B30" s="144">
        <f>E30+H30</f>
        <v>7945</v>
      </c>
      <c r="C30" s="145">
        <f>F30+I30</f>
        <v>7425</v>
      </c>
      <c r="D30" s="108">
        <f>(B30-C30)/C30</f>
        <v>7.0033670033670031E-2</v>
      </c>
      <c r="E30" s="106">
        <v>1114</v>
      </c>
      <c r="F30" s="107">
        <v>1395</v>
      </c>
      <c r="G30" s="108">
        <f>(E30-F30)/F30</f>
        <v>-0.2014336917562724</v>
      </c>
      <c r="H30" s="106">
        <v>6831</v>
      </c>
      <c r="I30" s="107">
        <v>6030</v>
      </c>
      <c r="J30" s="108">
        <f>(H30-I30)/I30</f>
        <v>0.1328358208955224</v>
      </c>
      <c r="K30" s="109">
        <f>N30/Q30</f>
        <v>0.29572649572649573</v>
      </c>
      <c r="L30" s="110">
        <f>O30/R30</f>
        <v>0.34225763612217797</v>
      </c>
      <c r="M30" s="111">
        <f>ROUND(+K30-L30,3)*100</f>
        <v>-4.7</v>
      </c>
      <c r="N30" s="106">
        <v>5017</v>
      </c>
      <c r="O30" s="107">
        <v>6443</v>
      </c>
      <c r="P30" s="108">
        <f>(N30-O30)/O30</f>
        <v>-0.22132546950178489</v>
      </c>
      <c r="Q30" s="106">
        <v>16965</v>
      </c>
      <c r="R30" s="107">
        <v>18825</v>
      </c>
      <c r="S30" s="108">
        <f>(Q30-R30)/R30</f>
        <v>-9.8804780876494025E-2</v>
      </c>
      <c r="T30" s="106">
        <v>15200</v>
      </c>
      <c r="U30" s="112">
        <v>14151</v>
      </c>
      <c r="V30" s="113">
        <v>1.9</v>
      </c>
      <c r="W30" s="111">
        <v>1.9</v>
      </c>
      <c r="X30" s="114">
        <v>95.24</v>
      </c>
      <c r="Y30" s="115">
        <v>93.06</v>
      </c>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row>
    <row r="31" spans="1:165" s="20" customFormat="1" ht="15" customHeight="1">
      <c r="A31" s="45"/>
      <c r="B31" s="46"/>
      <c r="C31" s="47"/>
      <c r="D31" s="48"/>
      <c r="E31" s="46"/>
      <c r="F31" s="47"/>
      <c r="G31" s="48"/>
      <c r="H31" s="46"/>
      <c r="I31" s="47"/>
      <c r="J31" s="48"/>
      <c r="K31" s="49"/>
      <c r="L31" s="50"/>
      <c r="M31" s="48"/>
      <c r="N31" s="46"/>
      <c r="O31" s="47"/>
      <c r="P31" s="48"/>
      <c r="Q31" s="46"/>
      <c r="R31" s="47"/>
      <c r="S31" s="48"/>
      <c r="T31" s="46"/>
      <c r="U31" s="48"/>
      <c r="V31" s="53"/>
      <c r="W31" s="48"/>
      <c r="X31" s="54"/>
      <c r="Y31" s="116"/>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2.75" customHeight="1">
      <c r="A32" s="88" t="s">
        <v>23</v>
      </c>
      <c r="B32" s="89"/>
      <c r="C32" s="90"/>
      <c r="D32" s="117"/>
      <c r="E32" s="89"/>
      <c r="F32" s="90"/>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56" customFormat="1" ht="5.0999999999999996" customHeight="1">
      <c r="A33" s="21"/>
      <c r="B33" s="46"/>
      <c r="C33" s="47"/>
      <c r="D33" s="48"/>
      <c r="E33" s="46"/>
      <c r="F33" s="47"/>
      <c r="G33" s="48"/>
      <c r="H33" s="46"/>
      <c r="I33" s="47"/>
      <c r="J33" s="48"/>
      <c r="K33" s="49"/>
      <c r="L33" s="50"/>
      <c r="M33" s="48"/>
      <c r="N33" s="46"/>
      <c r="O33" s="47"/>
      <c r="P33" s="48"/>
      <c r="Q33" s="46"/>
      <c r="R33" s="47"/>
      <c r="S33" s="48"/>
      <c r="T33" s="46"/>
      <c r="U33" s="48"/>
      <c r="V33" s="53"/>
      <c r="W33" s="48"/>
      <c r="X33" s="54"/>
      <c r="Y33" s="116"/>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row>
    <row r="34" spans="1:165" s="20" customFormat="1" ht="17.100000000000001" customHeight="1">
      <c r="A34" s="88" t="s">
        <v>20</v>
      </c>
      <c r="B34" s="141">
        <f>E34+H34</f>
        <v>70288</v>
      </c>
      <c r="C34" s="142">
        <f>F34+I34</f>
        <v>73303</v>
      </c>
      <c r="D34" s="91">
        <f>(B34-C34)/C34</f>
        <v>-4.113064949592786E-2</v>
      </c>
      <c r="E34" s="89">
        <f>E26+E30</f>
        <v>35253</v>
      </c>
      <c r="F34" s="90">
        <f>F30+F26</f>
        <v>36839</v>
      </c>
      <c r="G34" s="91">
        <f>(E34-F34)/F34</f>
        <v>-4.3052200114009606E-2</v>
      </c>
      <c r="H34" s="89">
        <f>H26+H30</f>
        <v>35035</v>
      </c>
      <c r="I34" s="90">
        <f>I30+I26</f>
        <v>36464</v>
      </c>
      <c r="J34" s="91">
        <f>(H34-I34)/I34</f>
        <v>-3.9189337428696798E-2</v>
      </c>
      <c r="K34" s="94">
        <f>N34/Q34</f>
        <v>0.47448250482995491</v>
      </c>
      <c r="L34" s="95">
        <f>O34/R34</f>
        <v>0.53275537792406258</v>
      </c>
      <c r="M34" s="96">
        <f>ROUND(+K34-L34,3)*100</f>
        <v>-5.8000000000000007</v>
      </c>
      <c r="N34" s="89">
        <f>N26+N30</f>
        <v>77362</v>
      </c>
      <c r="O34" s="90">
        <f>O30+O26</f>
        <v>90643</v>
      </c>
      <c r="P34" s="91">
        <f>(N34-O34)/O34</f>
        <v>-0.14651986364087685</v>
      </c>
      <c r="Q34" s="89">
        <f>Q26+Q30</f>
        <v>163045</v>
      </c>
      <c r="R34" s="90">
        <f>R30+R26</f>
        <v>170140</v>
      </c>
      <c r="S34" s="91">
        <f>(Q34-R34)/R34</f>
        <v>-4.1700952157047139E-2</v>
      </c>
      <c r="T34" s="89">
        <f>T26+T30</f>
        <v>164356</v>
      </c>
      <c r="U34" s="97">
        <f>U26+U30</f>
        <v>186063</v>
      </c>
      <c r="V34" s="98">
        <v>2.2999999999999998</v>
      </c>
      <c r="W34" s="96">
        <v>2.5</v>
      </c>
      <c r="X34" s="99">
        <v>137.85</v>
      </c>
      <c r="Y34" s="100">
        <v>153.11000000000001</v>
      </c>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row>
    <row r="35" spans="1:165" s="20" customFormat="1" ht="24.9" customHeight="1">
      <c r="A35" s="45"/>
      <c r="B35" s="46"/>
      <c r="C35" s="47"/>
      <c r="D35" s="48"/>
      <c r="E35" s="46"/>
      <c r="F35" s="47"/>
      <c r="G35" s="48"/>
      <c r="H35" s="46"/>
      <c r="I35" s="47"/>
      <c r="J35" s="48"/>
      <c r="K35" s="49"/>
      <c r="L35" s="50"/>
      <c r="M35" s="48"/>
      <c r="N35" s="46"/>
      <c r="O35" s="47"/>
      <c r="P35" s="48"/>
      <c r="Q35" s="46"/>
      <c r="R35" s="47"/>
      <c r="S35" s="48"/>
      <c r="T35" s="46"/>
      <c r="U35" s="48"/>
      <c r="V35" s="53"/>
      <c r="W35" s="48"/>
      <c r="X35" s="54"/>
      <c r="Y35" s="116"/>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56" customFormat="1" ht="15" customHeight="1">
      <c r="A36" s="118" t="s">
        <v>24</v>
      </c>
      <c r="B36" s="119"/>
      <c r="C36" s="120"/>
      <c r="D36" s="121"/>
      <c r="E36" s="119"/>
      <c r="F36" s="120"/>
      <c r="G36" s="121"/>
      <c r="H36" s="119"/>
      <c r="I36" s="120"/>
      <c r="J36" s="121"/>
      <c r="K36" s="122"/>
      <c r="L36" s="123"/>
      <c r="M36" s="121"/>
      <c r="N36" s="119"/>
      <c r="O36" s="120"/>
      <c r="P36" s="121"/>
      <c r="Q36" s="119"/>
      <c r="R36" s="120"/>
      <c r="S36" s="121"/>
      <c r="T36" s="119"/>
      <c r="U36" s="121"/>
      <c r="V36" s="124"/>
      <c r="W36" s="121"/>
      <c r="X36" s="125"/>
      <c r="Y36" s="126"/>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row>
    <row r="37" spans="1:165" ht="13.8" thickBot="1">
      <c r="A37" s="127" t="s">
        <v>20</v>
      </c>
      <c r="B37" s="146">
        <f>E37+H37</f>
        <v>183972</v>
      </c>
      <c r="C37" s="147">
        <f>F37+I37</f>
        <v>195736</v>
      </c>
      <c r="D37" s="148">
        <f>(B37-C37)/C37</f>
        <v>-6.0101361016879878E-2</v>
      </c>
      <c r="E37" s="146">
        <f>E16+E34</f>
        <v>126857</v>
      </c>
      <c r="F37" s="147">
        <f>F16+F34</f>
        <v>138641</v>
      </c>
      <c r="G37" s="148">
        <f>(E37-F37)/F37</f>
        <v>-8.4996501756334705E-2</v>
      </c>
      <c r="H37" s="146">
        <f>H16+H34</f>
        <v>57115</v>
      </c>
      <c r="I37" s="147">
        <f>I16+I34</f>
        <v>57095</v>
      </c>
      <c r="J37" s="149">
        <f>(H37-I37)/I37</f>
        <v>3.5029337069795953E-4</v>
      </c>
      <c r="K37" s="150">
        <f>N37/Q37</f>
        <v>0.59749829405552946</v>
      </c>
      <c r="L37" s="151">
        <f>O37/R37</f>
        <v>0.66380027808371411</v>
      </c>
      <c r="M37" s="152">
        <f>ROUND(+K37-L37,3)*100</f>
        <v>-6.6000000000000005</v>
      </c>
      <c r="N37" s="146">
        <f>N16+N34</f>
        <v>230286</v>
      </c>
      <c r="O37" s="147">
        <f>O16+O34</f>
        <v>266395</v>
      </c>
      <c r="P37" s="148">
        <f>(N37-O37)/O37</f>
        <v>-0.13554683834156048</v>
      </c>
      <c r="Q37" s="146">
        <f>Q16+Q34</f>
        <v>385417</v>
      </c>
      <c r="R37" s="147">
        <f>R16+R34</f>
        <v>401318</v>
      </c>
      <c r="S37" s="148">
        <f>(Q37-R37)/R37</f>
        <v>-3.9621945688954892E-2</v>
      </c>
      <c r="T37" s="146">
        <f>T16+T34</f>
        <v>430755</v>
      </c>
      <c r="U37" s="153">
        <f>U16+U34</f>
        <v>487042</v>
      </c>
      <c r="V37" s="154">
        <v>2.2999999999999998</v>
      </c>
      <c r="W37" s="152">
        <v>2.5</v>
      </c>
      <c r="X37" s="155">
        <v>130.13</v>
      </c>
      <c r="Y37" s="156">
        <v>148.75</v>
      </c>
    </row>
    <row r="38" spans="1:165" ht="13.8" thickTop="1">
      <c r="B38" s="46"/>
      <c r="C38" s="47"/>
      <c r="D38" s="129"/>
      <c r="E38" s="46"/>
      <c r="F38" s="47"/>
      <c r="G38" s="129"/>
      <c r="H38" s="46"/>
      <c r="I38" s="47"/>
      <c r="J38" s="130"/>
      <c r="K38" s="49"/>
      <c r="L38" s="50"/>
      <c r="M38" s="131"/>
      <c r="N38" s="46"/>
      <c r="O38" s="47"/>
      <c r="P38" s="129"/>
      <c r="Q38" s="46"/>
      <c r="R38" s="47"/>
      <c r="S38" s="129"/>
      <c r="T38" s="46"/>
      <c r="U38" s="47"/>
      <c r="V38" s="53"/>
      <c r="W38" s="131"/>
      <c r="X38" s="53"/>
      <c r="Y38" s="131"/>
    </row>
    <row r="39" spans="1:165">
      <c r="B39" s="46"/>
      <c r="C39" s="47"/>
      <c r="D39" s="129"/>
      <c r="E39" s="46"/>
      <c r="F39" s="47"/>
      <c r="G39" s="129"/>
      <c r="H39" s="46"/>
      <c r="I39" s="47"/>
      <c r="J39" s="130"/>
      <c r="K39" s="49"/>
      <c r="L39" s="50"/>
      <c r="M39" s="131"/>
      <c r="N39" s="46"/>
      <c r="O39" s="47"/>
      <c r="P39" s="129"/>
      <c r="Q39" s="46"/>
      <c r="R39" s="47"/>
      <c r="S39" s="129"/>
      <c r="T39" s="46"/>
      <c r="U39" s="47"/>
      <c r="V39" s="53"/>
      <c r="W39" s="131"/>
      <c r="X39" s="131"/>
      <c r="Y39" s="131"/>
    </row>
    <row r="40" spans="1:165">
      <c r="X40" s="131"/>
      <c r="Y40" s="131"/>
    </row>
    <row r="41" spans="1:165">
      <c r="X41" s="131"/>
      <c r="Y41" s="131"/>
    </row>
    <row r="42" spans="1:165">
      <c r="X42" s="131"/>
      <c r="Y42" s="131"/>
    </row>
  </sheetData>
  <printOptions horizontalCentered="1"/>
  <pageMargins left="0.25" right="0.25" top="0.5" bottom="0.25" header="0.3" footer="0.3"/>
  <pageSetup paperSize="5" scale="88" orientation="landscape" r:id="rId1"/>
  <ignoredErrors>
    <ignoredError sqref="G3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pageSetUpPr fitToPage="1"/>
  </sheetPr>
  <dimension ref="A1:FI43"/>
  <sheetViews>
    <sheetView showGridLines="0" zoomScale="130" zoomScaleNormal="130" workbookViewId="0">
      <selection activeCell="A3" sqref="A3"/>
    </sheetView>
  </sheetViews>
  <sheetFormatPr defaultColWidth="9.109375" defaultRowHeight="13.2"/>
  <cols>
    <col min="1" max="1" width="7.6640625" style="128" customWidth="1"/>
    <col min="2" max="2" width="9.77734375" style="1" customWidth="1"/>
    <col min="3" max="3" width="8.6640625" style="2" customWidth="1"/>
    <col min="4" max="4" width="6.6640625" style="3" customWidth="1"/>
    <col min="5" max="5" width="9.77734375" style="4" customWidth="1"/>
    <col min="6" max="6" width="8.6640625" style="2" customWidth="1"/>
    <col min="7" max="7" width="6.6640625" style="3" customWidth="1"/>
    <col min="8" max="8" width="9.7773437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9.77734375" style="4" customWidth="1"/>
    <col min="15" max="15" width="8.6640625" style="2" customWidth="1"/>
    <col min="16" max="16" width="6.6640625" style="3" customWidth="1"/>
    <col min="17" max="17" width="9.77734375" style="4" customWidth="1"/>
    <col min="18" max="18" width="8.6640625" style="2" customWidth="1"/>
    <col min="19" max="19" width="6.6640625" style="3" customWidth="1"/>
    <col min="20" max="20" width="9.7773437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8" t="s">
        <v>64</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24" customHeight="1">
      <c r="A3" s="228" t="s">
        <v>67</v>
      </c>
      <c r="B3" s="218"/>
      <c r="C3" s="219"/>
      <c r="D3" s="219"/>
      <c r="E3" s="220"/>
      <c r="F3" s="219"/>
      <c r="G3" s="219"/>
      <c r="H3" s="220"/>
      <c r="I3" s="219"/>
      <c r="J3" s="219"/>
      <c r="K3" s="218"/>
      <c r="L3" s="219"/>
      <c r="M3" s="219"/>
      <c r="N3" s="220"/>
      <c r="O3" s="219"/>
      <c r="P3" s="219"/>
      <c r="Q3" s="220"/>
      <c r="R3" s="219"/>
      <c r="S3" s="219"/>
      <c r="T3" s="220"/>
      <c r="U3" s="219"/>
      <c r="V3" s="218"/>
      <c r="W3" s="219"/>
      <c r="X3" s="221"/>
      <c r="Y3" s="222"/>
    </row>
    <row r="4" spans="1:165" ht="4.95" customHeight="1" thickBot="1"/>
    <row r="5" spans="1:165" s="20" customFormat="1" ht="13.8" thickTop="1">
      <c r="A5" s="9"/>
      <c r="B5" s="10" t="s">
        <v>4</v>
      </c>
      <c r="C5" s="11"/>
      <c r="D5" s="12"/>
      <c r="E5" s="13" t="s">
        <v>7</v>
      </c>
      <c r="F5" s="11"/>
      <c r="G5" s="12"/>
      <c r="H5" s="13"/>
      <c r="I5" s="14"/>
      <c r="J5" s="12"/>
      <c r="K5" s="15"/>
      <c r="L5" s="14"/>
      <c r="M5" s="16"/>
      <c r="N5" s="13" t="s">
        <v>10</v>
      </c>
      <c r="O5" s="11"/>
      <c r="P5" s="12"/>
      <c r="Q5" s="13" t="s">
        <v>10</v>
      </c>
      <c r="R5" s="11"/>
      <c r="S5" s="12"/>
      <c r="T5" s="13"/>
      <c r="U5" s="12"/>
      <c r="V5" s="17" t="s">
        <v>13</v>
      </c>
      <c r="W5" s="18"/>
      <c r="X5" s="10" t="s">
        <v>17</v>
      </c>
      <c r="Y5" s="18"/>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20" customFormat="1">
      <c r="A6" s="21"/>
      <c r="B6" s="22" t="s">
        <v>5</v>
      </c>
      <c r="C6" s="23"/>
      <c r="D6" s="24" t="s">
        <v>0</v>
      </c>
      <c r="E6" s="25" t="s">
        <v>8</v>
      </c>
      <c r="F6" s="23"/>
      <c r="G6" s="24" t="s">
        <v>0</v>
      </c>
      <c r="H6" s="25" t="s">
        <v>8</v>
      </c>
      <c r="I6" s="23"/>
      <c r="J6" s="24" t="s">
        <v>0</v>
      </c>
      <c r="K6" s="22" t="s">
        <v>9</v>
      </c>
      <c r="L6" s="23"/>
      <c r="M6" s="26"/>
      <c r="N6" s="25" t="s">
        <v>11</v>
      </c>
      <c r="O6" s="23"/>
      <c r="P6" s="24" t="s">
        <v>0</v>
      </c>
      <c r="Q6" s="25" t="s">
        <v>12</v>
      </c>
      <c r="R6" s="23"/>
      <c r="S6" s="24" t="s">
        <v>0</v>
      </c>
      <c r="T6" s="25" t="s">
        <v>15</v>
      </c>
      <c r="U6" s="27"/>
      <c r="V6" s="28" t="s">
        <v>14</v>
      </c>
      <c r="W6" s="27"/>
      <c r="X6" s="29" t="s">
        <v>18</v>
      </c>
      <c r="Y6" s="27"/>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13.8" thickBot="1">
      <c r="A7" s="132"/>
      <c r="B7" s="133">
        <v>42675</v>
      </c>
      <c r="C7" s="134">
        <v>42309</v>
      </c>
      <c r="D7" s="135" t="s">
        <v>6</v>
      </c>
      <c r="E7" s="133">
        <v>42675</v>
      </c>
      <c r="F7" s="134">
        <v>42309</v>
      </c>
      <c r="G7" s="135" t="s">
        <v>6</v>
      </c>
      <c r="H7" s="136">
        <v>42675</v>
      </c>
      <c r="I7" s="134">
        <v>42309</v>
      </c>
      <c r="J7" s="135" t="s">
        <v>6</v>
      </c>
      <c r="K7" s="136">
        <v>42675</v>
      </c>
      <c r="L7" s="134">
        <v>42309</v>
      </c>
      <c r="M7" s="137" t="s">
        <v>16</v>
      </c>
      <c r="N7" s="136">
        <v>42675</v>
      </c>
      <c r="O7" s="134">
        <v>42309</v>
      </c>
      <c r="P7" s="135" t="s">
        <v>6</v>
      </c>
      <c r="Q7" s="136">
        <v>42675</v>
      </c>
      <c r="R7" s="134">
        <v>42309</v>
      </c>
      <c r="S7" s="135" t="s">
        <v>6</v>
      </c>
      <c r="T7" s="136">
        <v>42675</v>
      </c>
      <c r="U7" s="138">
        <v>42309</v>
      </c>
      <c r="V7" s="136">
        <v>42675</v>
      </c>
      <c r="W7" s="138">
        <v>42309</v>
      </c>
      <c r="X7" s="136">
        <v>42675</v>
      </c>
      <c r="Y7" s="138">
        <v>42309</v>
      </c>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5.0999999999999996" customHeight="1" thickTop="1">
      <c r="A8" s="30"/>
      <c r="B8" s="32"/>
      <c r="C8" s="33"/>
      <c r="D8" s="34"/>
      <c r="E8" s="32"/>
      <c r="F8" s="33"/>
      <c r="G8" s="35"/>
      <c r="H8" s="32"/>
      <c r="I8" s="33"/>
      <c r="J8" s="35"/>
      <c r="K8" s="32"/>
      <c r="L8" s="33"/>
      <c r="M8" s="16"/>
      <c r="N8" s="32"/>
      <c r="O8" s="33"/>
      <c r="P8" s="35"/>
      <c r="Q8" s="32"/>
      <c r="R8" s="33"/>
      <c r="S8" s="35"/>
      <c r="T8" s="32"/>
      <c r="U8" s="36"/>
      <c r="V8" s="32"/>
      <c r="W8" s="37"/>
      <c r="X8" s="32"/>
      <c r="Y8" s="37"/>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15" customHeight="1">
      <c r="A9" s="38" t="s">
        <v>19</v>
      </c>
      <c r="B9" s="39"/>
      <c r="C9" s="40"/>
      <c r="D9" s="41"/>
      <c r="E9" s="39"/>
      <c r="F9" s="40"/>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31" customFormat="1" ht="5.0999999999999996" customHeight="1">
      <c r="A10" s="30"/>
      <c r="B10" s="32"/>
      <c r="C10" s="33"/>
      <c r="D10" s="24"/>
      <c r="E10" s="32"/>
      <c r="F10" s="33"/>
      <c r="G10" s="24"/>
      <c r="H10" s="32"/>
      <c r="I10" s="33"/>
      <c r="J10" s="24"/>
      <c r="K10" s="32"/>
      <c r="L10" s="33"/>
      <c r="M10" s="42"/>
      <c r="N10" s="32"/>
      <c r="O10" s="33"/>
      <c r="P10" s="24"/>
      <c r="Q10" s="32"/>
      <c r="R10" s="33"/>
      <c r="S10" s="24"/>
      <c r="T10" s="32"/>
      <c r="U10" s="37"/>
      <c r="V10" s="32"/>
      <c r="W10" s="37"/>
      <c r="X10" s="43"/>
      <c r="Y10" s="44"/>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row>
    <row r="11" spans="1:165" s="56" customFormat="1" ht="12.75" customHeight="1">
      <c r="A11" s="45" t="s">
        <v>2</v>
      </c>
      <c r="B11" s="46">
        <f>E11+H11</f>
        <v>140047</v>
      </c>
      <c r="C11" s="47">
        <f>F11+I11</f>
        <v>141843</v>
      </c>
      <c r="D11" s="48">
        <f>(B11-C11)/C11</f>
        <v>-1.2661886733924127E-2</v>
      </c>
      <c r="E11" s="46">
        <v>107274</v>
      </c>
      <c r="F11" s="47">
        <v>110287</v>
      </c>
      <c r="G11" s="48">
        <f>(E11-F11)/F11</f>
        <v>-2.7319629693436216E-2</v>
      </c>
      <c r="H11" s="46">
        <v>32773</v>
      </c>
      <c r="I11" s="47">
        <v>31556</v>
      </c>
      <c r="J11" s="48">
        <f>(H11-I11)/I11</f>
        <v>3.8566358220306754E-2</v>
      </c>
      <c r="K11" s="49">
        <f>N11/Q11</f>
        <v>0.58267206477732791</v>
      </c>
      <c r="L11" s="50">
        <f>O11/R11</f>
        <v>0.6243443358216898</v>
      </c>
      <c r="M11" s="51">
        <f>ROUND(+K11-L11,3)*100</f>
        <v>-4.2</v>
      </c>
      <c r="N11" s="46">
        <v>154714</v>
      </c>
      <c r="O11" s="47">
        <v>164260</v>
      </c>
      <c r="P11" s="48">
        <f>(N11-O11)/O11</f>
        <v>-5.8115183246073301E-2</v>
      </c>
      <c r="Q11" s="46">
        <v>265525</v>
      </c>
      <c r="R11" s="47">
        <v>263092</v>
      </c>
      <c r="S11" s="48">
        <f>(Q11-R11)/R11</f>
        <v>9.2477156279932495E-3</v>
      </c>
      <c r="T11" s="46">
        <v>297200</v>
      </c>
      <c r="U11" s="52">
        <v>312144</v>
      </c>
      <c r="V11" s="53">
        <v>2.1</v>
      </c>
      <c r="W11" s="51">
        <v>2.2000000000000002</v>
      </c>
      <c r="X11" s="54">
        <v>114.5</v>
      </c>
      <c r="Y11" s="44">
        <v>114.17</v>
      </c>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c r="A12" s="45"/>
      <c r="B12" s="57"/>
      <c r="C12" s="58"/>
      <c r="D12" s="59"/>
      <c r="E12" s="60"/>
      <c r="F12" s="61"/>
      <c r="G12" s="59"/>
      <c r="H12" s="60"/>
      <c r="I12" s="61"/>
      <c r="J12" s="59"/>
      <c r="K12" s="62"/>
      <c r="L12" s="63"/>
      <c r="M12" s="64"/>
      <c r="N12" s="60"/>
      <c r="O12" s="65"/>
      <c r="P12" s="59"/>
      <c r="Q12" s="60"/>
      <c r="R12" s="65"/>
      <c r="S12" s="59"/>
      <c r="T12" s="60"/>
      <c r="U12" s="66"/>
      <c r="V12" s="67"/>
      <c r="W12" s="64"/>
      <c r="X12" s="54"/>
      <c r="Y12" s="44"/>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ht="12.75" customHeight="1">
      <c r="A13" s="45" t="s">
        <v>1</v>
      </c>
      <c r="B13" s="46">
        <f>E13+H13</f>
        <v>295355</v>
      </c>
      <c r="C13" s="47">
        <f>F13+I13</f>
        <v>248641</v>
      </c>
      <c r="D13" s="48">
        <f>(B13-C13)/C13</f>
        <v>0.18787730100828101</v>
      </c>
      <c r="E13" s="46">
        <v>213358</v>
      </c>
      <c r="F13" s="47">
        <v>190200</v>
      </c>
      <c r="G13" s="48">
        <f>(E13-F13)/F13</f>
        <v>0.12175604626708728</v>
      </c>
      <c r="H13" s="46">
        <v>81997</v>
      </c>
      <c r="I13" s="47">
        <v>58441</v>
      </c>
      <c r="J13" s="48">
        <f>(H13-I13)/I13</f>
        <v>0.40307318492154481</v>
      </c>
      <c r="K13" s="49">
        <f>N13/Q13</f>
        <v>0.81676759287568967</v>
      </c>
      <c r="L13" s="50">
        <f>O13/R13</f>
        <v>0.8123232003377665</v>
      </c>
      <c r="M13" s="51">
        <f>ROUND(+K13-L13,3)*100</f>
        <v>0.4</v>
      </c>
      <c r="N13" s="46">
        <v>357968</v>
      </c>
      <c r="O13" s="47">
        <v>307838</v>
      </c>
      <c r="P13" s="48">
        <f>(N13-O13)/O13</f>
        <v>0.16284539270655346</v>
      </c>
      <c r="Q13" s="46">
        <v>438274</v>
      </c>
      <c r="R13" s="47">
        <v>378960</v>
      </c>
      <c r="S13" s="48">
        <f>(Q13-R13)/R13</f>
        <v>0.15651783829427907</v>
      </c>
      <c r="T13" s="46">
        <f>665493</f>
        <v>665493</v>
      </c>
      <c r="U13" s="52">
        <v>547976</v>
      </c>
      <c r="V13" s="53">
        <v>2.2999999999999998</v>
      </c>
      <c r="W13" s="51">
        <v>2.2000000000000002</v>
      </c>
      <c r="X13" s="54">
        <v>133.11000000000001</v>
      </c>
      <c r="Y13" s="44">
        <v>134.68</v>
      </c>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c r="A14" s="45"/>
      <c r="B14" s="57"/>
      <c r="C14" s="58"/>
      <c r="D14" s="59"/>
      <c r="E14" s="60"/>
      <c r="F14" s="61"/>
      <c r="G14" s="59"/>
      <c r="H14" s="60"/>
      <c r="I14" s="61"/>
      <c r="J14" s="59"/>
      <c r="K14" s="62"/>
      <c r="L14" s="63"/>
      <c r="M14" s="64"/>
      <c r="N14" s="60"/>
      <c r="O14" s="65"/>
      <c r="P14" s="59"/>
      <c r="Q14" s="60"/>
      <c r="R14" s="65"/>
      <c r="S14" s="59"/>
      <c r="T14" s="60"/>
      <c r="U14" s="66"/>
      <c r="V14" s="67"/>
      <c r="W14" s="64"/>
      <c r="X14" s="54"/>
      <c r="Y14" s="44"/>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12.75" customHeight="1">
      <c r="A15" s="45" t="s">
        <v>3</v>
      </c>
      <c r="B15" s="46">
        <f>E15+H15</f>
        <v>989330</v>
      </c>
      <c r="C15" s="47">
        <f>F15+I15</f>
        <v>1032738</v>
      </c>
      <c r="D15" s="48">
        <f>(B15-C15)/C15</f>
        <v>-4.2031957766635875E-2</v>
      </c>
      <c r="E15" s="46">
        <v>833685</v>
      </c>
      <c r="F15" s="47">
        <v>868271</v>
      </c>
      <c r="G15" s="48">
        <f>(E15-F15)/F15</f>
        <v>-3.983318572196929E-2</v>
      </c>
      <c r="H15" s="46">
        <v>155645</v>
      </c>
      <c r="I15" s="47">
        <v>164467</v>
      </c>
      <c r="J15" s="48">
        <f>(H15-I15)/I15</f>
        <v>-5.3639939927158639E-2</v>
      </c>
      <c r="K15" s="49">
        <f>N15/Q15</f>
        <v>0.78328536764290957</v>
      </c>
      <c r="L15" s="50">
        <f>O15/R15</f>
        <v>0.81805175589700718</v>
      </c>
      <c r="M15" s="51">
        <f>ROUND(+K15-L15,3)*100</f>
        <v>-3.5000000000000004</v>
      </c>
      <c r="N15" s="46">
        <v>1457463</v>
      </c>
      <c r="O15" s="47">
        <v>1589005</v>
      </c>
      <c r="P15" s="48">
        <f>(N15-O15)/O15</f>
        <v>-8.2782621829383798E-2</v>
      </c>
      <c r="Q15" s="46">
        <v>1860705</v>
      </c>
      <c r="R15" s="47">
        <v>1942426</v>
      </c>
      <c r="S15" s="48">
        <f>(Q15-R15)/R15</f>
        <v>-4.2071615598226135E-2</v>
      </c>
      <c r="T15" s="46">
        <v>2633436</v>
      </c>
      <c r="U15" s="52">
        <v>2868703</v>
      </c>
      <c r="V15" s="53">
        <v>2.7</v>
      </c>
      <c r="W15" s="51">
        <v>2.8</v>
      </c>
      <c r="X15" s="54">
        <v>197.47</v>
      </c>
      <c r="Y15" s="44">
        <v>199.75</v>
      </c>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56" customFormat="1" ht="6.9" customHeight="1">
      <c r="A16" s="21"/>
      <c r="B16" s="46"/>
      <c r="C16" s="47"/>
      <c r="D16" s="48"/>
      <c r="E16" s="46"/>
      <c r="F16" s="47"/>
      <c r="G16" s="48"/>
      <c r="H16" s="46"/>
      <c r="I16" s="47"/>
      <c r="J16" s="48"/>
      <c r="K16" s="49"/>
      <c r="L16" s="50"/>
      <c r="M16" s="51"/>
      <c r="N16" s="46"/>
      <c r="O16" s="47"/>
      <c r="P16" s="48"/>
      <c r="Q16" s="46"/>
      <c r="R16" s="47"/>
      <c r="S16" s="48"/>
      <c r="T16" s="46"/>
      <c r="U16" s="52"/>
      <c r="V16" s="53"/>
      <c r="W16" s="51"/>
      <c r="X16" s="54"/>
      <c r="Y16" s="44"/>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row>
    <row r="17" spans="1:165" s="20" customFormat="1" ht="17.100000000000001" customHeight="1">
      <c r="A17" s="68" t="s">
        <v>20</v>
      </c>
      <c r="B17" s="69">
        <f>E17+H17</f>
        <v>1424732</v>
      </c>
      <c r="C17" s="70">
        <f>F17+I17</f>
        <v>1423222</v>
      </c>
      <c r="D17" s="71">
        <f>(B17-C17)/C17</f>
        <v>1.060972919193211E-3</v>
      </c>
      <c r="E17" s="72">
        <f>SUM(E11:E15)</f>
        <v>1154317</v>
      </c>
      <c r="F17" s="70">
        <f>SUM(F11:F15)</f>
        <v>1168758</v>
      </c>
      <c r="G17" s="71">
        <f>(E17-F17)/F17</f>
        <v>-1.2355851254066283E-2</v>
      </c>
      <c r="H17" s="72">
        <f>SUM(H11:H15)</f>
        <v>270415</v>
      </c>
      <c r="I17" s="73">
        <f>SUM(I11:I15)</f>
        <v>254464</v>
      </c>
      <c r="J17" s="71">
        <f>(H17-I17)/I17</f>
        <v>6.2684701961770617E-2</v>
      </c>
      <c r="K17" s="74">
        <f>N17/Q17</f>
        <v>0.7682362749287972</v>
      </c>
      <c r="L17" s="75">
        <f>O17/R17</f>
        <v>0.79749295602438863</v>
      </c>
      <c r="M17" s="76">
        <f>ROUND(+K17-L17,3)*100</f>
        <v>-2.9000000000000004</v>
      </c>
      <c r="N17" s="72">
        <f>SUM(N11:N15)</f>
        <v>1970145</v>
      </c>
      <c r="O17" s="73">
        <f>SUM(O11:O15)</f>
        <v>2061103</v>
      </c>
      <c r="P17" s="71">
        <f>(N17-O17)/O17</f>
        <v>-4.4130739705875929E-2</v>
      </c>
      <c r="Q17" s="72">
        <f>SUM(Q11:Q15)</f>
        <v>2564504</v>
      </c>
      <c r="R17" s="73">
        <f>SUM(R11:R15)</f>
        <v>2584478</v>
      </c>
      <c r="S17" s="71">
        <f>(Q17-R17)/R17</f>
        <v>-7.7284465180202733E-3</v>
      </c>
      <c r="T17" s="72">
        <f>SUM(T11:T15)</f>
        <v>3596129</v>
      </c>
      <c r="U17" s="77">
        <f>SUM(U11:U15)</f>
        <v>3728823</v>
      </c>
      <c r="V17" s="78">
        <v>2.5</v>
      </c>
      <c r="W17" s="76">
        <v>2.6</v>
      </c>
      <c r="X17" s="79">
        <v>144.94</v>
      </c>
      <c r="Y17" s="80">
        <v>147.22999999999999</v>
      </c>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row>
    <row r="18" spans="1:165" ht="24.9" customHeight="1">
      <c r="A18" s="21"/>
      <c r="D18" s="81"/>
      <c r="G18" s="81"/>
      <c r="J18" s="81"/>
      <c r="M18" s="81"/>
      <c r="P18" s="81"/>
      <c r="S18" s="81"/>
      <c r="U18" s="81"/>
      <c r="W18" s="81"/>
      <c r="X18" s="82"/>
      <c r="Y18" s="83"/>
    </row>
    <row r="19" spans="1:165" s="31" customFormat="1">
      <c r="A19" s="84" t="s">
        <v>21</v>
      </c>
      <c r="B19" s="85"/>
      <c r="C19" s="86"/>
      <c r="D19" s="87"/>
      <c r="E19" s="85"/>
      <c r="F19" s="139"/>
      <c r="G19" s="140"/>
      <c r="H19" s="32"/>
      <c r="I19" s="33"/>
      <c r="J19" s="81"/>
      <c r="K19" s="32"/>
      <c r="L19" s="33"/>
      <c r="M19" s="81"/>
      <c r="N19" s="32"/>
      <c r="O19" s="33"/>
      <c r="P19" s="81"/>
      <c r="Q19" s="32"/>
      <c r="R19" s="33"/>
      <c r="S19" s="81"/>
      <c r="T19" s="32"/>
      <c r="U19" s="81"/>
      <c r="V19" s="32"/>
      <c r="W19" s="81"/>
      <c r="X19" s="43"/>
      <c r="Y19" s="83"/>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31" customFormat="1" ht="5.0999999999999996" customHeight="1">
      <c r="A20" s="30"/>
      <c r="B20" s="32"/>
      <c r="C20" s="33"/>
      <c r="D20" s="24"/>
      <c r="E20" s="32"/>
      <c r="F20" s="33"/>
      <c r="G20" s="24"/>
      <c r="H20" s="32"/>
      <c r="I20" s="33"/>
      <c r="J20" s="24"/>
      <c r="K20" s="32"/>
      <c r="L20" s="33"/>
      <c r="M20" s="42"/>
      <c r="N20" s="32"/>
      <c r="O20" s="33"/>
      <c r="P20" s="24"/>
      <c r="Q20" s="32"/>
      <c r="R20" s="33"/>
      <c r="S20" s="24"/>
      <c r="T20" s="32"/>
      <c r="U20" s="37"/>
      <c r="V20" s="32"/>
      <c r="W20" s="37"/>
      <c r="X20" s="43"/>
      <c r="Y20" s="44"/>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row>
    <row r="21" spans="1:165" s="56" customFormat="1" ht="12.75" customHeight="1">
      <c r="A21" s="45" t="s">
        <v>2</v>
      </c>
      <c r="B21" s="46">
        <f>E21+H21</f>
        <v>127937</v>
      </c>
      <c r="C21" s="47">
        <f>F21+I21</f>
        <v>131717</v>
      </c>
      <c r="D21" s="48">
        <f>(B21-C21)/C21</f>
        <v>-2.8697890173629826E-2</v>
      </c>
      <c r="E21" s="46">
        <v>33915</v>
      </c>
      <c r="F21" s="47">
        <v>36042</v>
      </c>
      <c r="G21" s="48">
        <f>(E21-F21)/F21</f>
        <v>-5.9014483103046446E-2</v>
      </c>
      <c r="H21" s="46">
        <v>94022</v>
      </c>
      <c r="I21" s="47">
        <v>95675</v>
      </c>
      <c r="J21" s="48">
        <f>(H21-I21)/I21</f>
        <v>-1.7277240658479225E-2</v>
      </c>
      <c r="K21" s="49">
        <f>N21/Q21</f>
        <v>0.42636756595617825</v>
      </c>
      <c r="L21" s="50">
        <f>O21/R21</f>
        <v>0.42784342590382218</v>
      </c>
      <c r="M21" s="51">
        <f>ROUND(+K21-L21,3)*100</f>
        <v>-0.1</v>
      </c>
      <c r="N21" s="46">
        <v>120141</v>
      </c>
      <c r="O21" s="47">
        <v>129041</v>
      </c>
      <c r="P21" s="48">
        <f>(N21-O21)/O21</f>
        <v>-6.8970327260328118E-2</v>
      </c>
      <c r="Q21" s="46">
        <v>281778</v>
      </c>
      <c r="R21" s="47">
        <v>301608</v>
      </c>
      <c r="S21" s="48">
        <f>(Q21-R21)/R21</f>
        <v>-6.5747592902045043E-2</v>
      </c>
      <c r="T21" s="46">
        <v>245362</v>
      </c>
      <c r="U21" s="52">
        <v>260789</v>
      </c>
      <c r="V21" s="53">
        <v>1.9</v>
      </c>
      <c r="W21" s="51">
        <v>2</v>
      </c>
      <c r="X21" s="54">
        <v>133.54</v>
      </c>
      <c r="Y21" s="44">
        <v>135.51</v>
      </c>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c r="B22" s="57"/>
      <c r="C22" s="58"/>
      <c r="D22" s="59"/>
      <c r="E22" s="60"/>
      <c r="F22" s="61"/>
      <c r="G22" s="59"/>
      <c r="H22" s="60"/>
      <c r="I22" s="61"/>
      <c r="J22" s="59"/>
      <c r="K22" s="62"/>
      <c r="L22" s="63"/>
      <c r="M22" s="64"/>
      <c r="N22" s="60"/>
      <c r="O22" s="65"/>
      <c r="P22" s="59"/>
      <c r="Q22" s="60"/>
      <c r="R22" s="65"/>
      <c r="S22" s="59"/>
      <c r="T22" s="60"/>
      <c r="U22" s="66"/>
      <c r="V22" s="67"/>
      <c r="W22" s="64"/>
      <c r="X22" s="54"/>
      <c r="Y22" s="44"/>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ht="12.75" customHeight="1">
      <c r="A23" s="45" t="s">
        <v>1</v>
      </c>
      <c r="B23" s="46">
        <f>E23+H23</f>
        <v>380784</v>
      </c>
      <c r="C23" s="47">
        <f>F23+I23</f>
        <v>387174</v>
      </c>
      <c r="D23" s="48">
        <f>(B23-C23)/C23</f>
        <v>-1.6504207410621582E-2</v>
      </c>
      <c r="E23" s="46">
        <v>174631</v>
      </c>
      <c r="F23" s="47">
        <v>173471</v>
      </c>
      <c r="G23" s="48">
        <f>(E23-F23)/F23</f>
        <v>6.6869966737956197E-3</v>
      </c>
      <c r="H23" s="46">
        <v>206153</v>
      </c>
      <c r="I23" s="47">
        <v>213703</v>
      </c>
      <c r="J23" s="48">
        <f>(H23-I23)/I23</f>
        <v>-3.5329405764074437E-2</v>
      </c>
      <c r="K23" s="49">
        <f>N23/Q23</f>
        <v>0.61436871223177281</v>
      </c>
      <c r="L23" s="50">
        <f>O23/R23</f>
        <v>0.63907475765092192</v>
      </c>
      <c r="M23" s="51">
        <f>ROUND(+K23-L23,3)*100</f>
        <v>-2.5</v>
      </c>
      <c r="N23" s="46">
        <v>442864</v>
      </c>
      <c r="O23" s="47">
        <v>468661</v>
      </c>
      <c r="P23" s="48">
        <f>(N23-O23)/O23</f>
        <v>-5.504405103048899E-2</v>
      </c>
      <c r="Q23" s="46">
        <v>720844</v>
      </c>
      <c r="R23" s="47">
        <v>733343</v>
      </c>
      <c r="S23" s="48">
        <f>(Q23-R23)/R23</f>
        <v>-1.704386623994502E-2</v>
      </c>
      <c r="T23" s="46">
        <v>956096</v>
      </c>
      <c r="U23" s="52">
        <v>1003451</v>
      </c>
      <c r="V23" s="53">
        <v>2.5</v>
      </c>
      <c r="W23" s="51">
        <v>2.6</v>
      </c>
      <c r="X23" s="54">
        <v>218.32</v>
      </c>
      <c r="Y23" s="44">
        <v>231.47</v>
      </c>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c r="A24" s="45"/>
      <c r="B24" s="57"/>
      <c r="C24" s="58"/>
      <c r="D24" s="59"/>
      <c r="E24" s="60"/>
      <c r="F24" s="61"/>
      <c r="G24" s="59"/>
      <c r="H24" s="60"/>
      <c r="I24" s="61"/>
      <c r="J24" s="59"/>
      <c r="K24" s="62"/>
      <c r="L24" s="63"/>
      <c r="M24" s="64"/>
      <c r="N24" s="60"/>
      <c r="O24" s="65"/>
      <c r="P24" s="59"/>
      <c r="Q24" s="60"/>
      <c r="R24" s="65"/>
      <c r="S24" s="59"/>
      <c r="T24" s="60"/>
      <c r="U24" s="66"/>
      <c r="V24" s="67"/>
      <c r="W24" s="64"/>
      <c r="X24" s="54"/>
      <c r="Y24" s="44"/>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12.75" customHeight="1">
      <c r="A25" s="45" t="s">
        <v>3</v>
      </c>
      <c r="B25" s="46">
        <f>E25+H25</f>
        <v>372973</v>
      </c>
      <c r="C25" s="47">
        <f>F25+I25</f>
        <v>362154</v>
      </c>
      <c r="D25" s="48">
        <f>(B25-C25)/C25</f>
        <v>2.9874031489366404E-2</v>
      </c>
      <c r="E25" s="46">
        <v>231249</v>
      </c>
      <c r="F25" s="47">
        <v>228056</v>
      </c>
      <c r="G25" s="48">
        <f>(E25-F25)/F25</f>
        <v>1.400094713579121E-2</v>
      </c>
      <c r="H25" s="46">
        <v>141724</v>
      </c>
      <c r="I25" s="47">
        <v>134098</v>
      </c>
      <c r="J25" s="48">
        <f>(H25-I25)/I25</f>
        <v>5.6868857104505663E-2</v>
      </c>
      <c r="K25" s="49">
        <f>N25/Q25</f>
        <v>0.66200640481777806</v>
      </c>
      <c r="L25" s="50">
        <f>O25/R25</f>
        <v>0.72541366609862024</v>
      </c>
      <c r="M25" s="51">
        <f>ROUND(+K25-L25,3)*100</f>
        <v>-6.3</v>
      </c>
      <c r="N25" s="46">
        <v>453340</v>
      </c>
      <c r="O25" s="47">
        <v>488252</v>
      </c>
      <c r="P25" s="48">
        <f>(N25-O25)/O25</f>
        <v>-7.1504059379173049E-2</v>
      </c>
      <c r="Q25" s="46">
        <v>684797</v>
      </c>
      <c r="R25" s="47">
        <v>673067</v>
      </c>
      <c r="S25" s="48">
        <f>(Q25-R25)/R25</f>
        <v>1.7427685505306306E-2</v>
      </c>
      <c r="T25" s="46">
        <v>1066533</v>
      </c>
      <c r="U25" s="52">
        <v>1105751</v>
      </c>
      <c r="V25" s="53">
        <v>2.9</v>
      </c>
      <c r="W25" s="51">
        <v>3.1</v>
      </c>
      <c r="X25" s="54">
        <v>171.47</v>
      </c>
      <c r="Y25" s="44">
        <v>187.55</v>
      </c>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56" customFormat="1" ht="6.9" customHeight="1">
      <c r="A26" s="45"/>
      <c r="B26" s="46"/>
      <c r="C26" s="47"/>
      <c r="D26" s="48"/>
      <c r="E26" s="46"/>
      <c r="F26" s="47"/>
      <c r="G26" s="48"/>
      <c r="H26" s="46"/>
      <c r="I26" s="47"/>
      <c r="J26" s="48"/>
      <c r="K26" s="49"/>
      <c r="L26" s="50"/>
      <c r="M26" s="51"/>
      <c r="N26" s="46"/>
      <c r="O26" s="47"/>
      <c r="P26" s="48"/>
      <c r="Q26" s="46"/>
      <c r="R26" s="47"/>
      <c r="S26" s="48"/>
      <c r="T26" s="46"/>
      <c r="U26" s="52"/>
      <c r="V26" s="53"/>
      <c r="W26" s="51"/>
      <c r="X26" s="54"/>
      <c r="Y26" s="44"/>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row>
    <row r="27" spans="1:165" s="20" customFormat="1" ht="17.100000000000001" customHeight="1">
      <c r="A27" s="88" t="s">
        <v>20</v>
      </c>
      <c r="B27" s="141">
        <f>E27+H27</f>
        <v>881694</v>
      </c>
      <c r="C27" s="142">
        <f>F27+I27</f>
        <v>881045</v>
      </c>
      <c r="D27" s="91">
        <f>(B27-C27)/C27</f>
        <v>7.3662525750671081E-4</v>
      </c>
      <c r="E27" s="92">
        <f>SUM(E21:E25)</f>
        <v>439795</v>
      </c>
      <c r="F27" s="93">
        <f>F21+F23+F25</f>
        <v>437569</v>
      </c>
      <c r="G27" s="91">
        <f>(E27-F27)/F27</f>
        <v>5.0871976762522026E-3</v>
      </c>
      <c r="H27" s="92">
        <f>SUM(H21:H25)</f>
        <v>441899</v>
      </c>
      <c r="I27" s="93">
        <f>SUM(I21:I25)</f>
        <v>443476</v>
      </c>
      <c r="J27" s="91">
        <f>(H27-I27)/I27</f>
        <v>-3.5559985207767727E-3</v>
      </c>
      <c r="K27" s="94">
        <f>N27/Q27</f>
        <v>0.60230742927512371</v>
      </c>
      <c r="L27" s="95">
        <f>O27/R27</f>
        <v>0.63579774920404819</v>
      </c>
      <c r="M27" s="143">
        <f>ROUND(+K27-L27,3)*100</f>
        <v>-3.3000000000000003</v>
      </c>
      <c r="N27" s="92">
        <f>SUM(N21:N25)</f>
        <v>1016345</v>
      </c>
      <c r="O27" s="93">
        <f>SUM(O21:O25)</f>
        <v>1085954</v>
      </c>
      <c r="P27" s="91">
        <f>(N27-O27)/O27</f>
        <v>-6.4099400158754427E-2</v>
      </c>
      <c r="Q27" s="92">
        <f>SUM(Q21:Q25)</f>
        <v>1687419</v>
      </c>
      <c r="R27" s="93">
        <f>SUM(R21:R25)</f>
        <v>1708018</v>
      </c>
      <c r="S27" s="91">
        <f>(Q27-R27)/R27</f>
        <v>-1.2060177351760929E-2</v>
      </c>
      <c r="T27" s="92">
        <f>SUM(T21:T25)</f>
        <v>2267991</v>
      </c>
      <c r="U27" s="97">
        <f>SUM(U21:U26)</f>
        <v>2369991</v>
      </c>
      <c r="V27" s="98">
        <v>2.6</v>
      </c>
      <c r="W27" s="96">
        <v>2.7</v>
      </c>
      <c r="X27" s="99">
        <v>170.07</v>
      </c>
      <c r="Y27" s="100">
        <v>175.83</v>
      </c>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20" customFormat="1" ht="15" customHeight="1">
      <c r="A28" s="101"/>
      <c r="B28" s="46"/>
      <c r="C28" s="47"/>
      <c r="D28" s="48"/>
      <c r="E28" s="102"/>
      <c r="F28" s="103"/>
      <c r="G28" s="48"/>
      <c r="H28" s="102"/>
      <c r="I28" s="103"/>
      <c r="J28" s="48"/>
      <c r="K28" s="49"/>
      <c r="L28" s="50"/>
      <c r="M28" s="51"/>
      <c r="N28" s="102"/>
      <c r="O28" s="103"/>
      <c r="P28" s="48"/>
      <c r="Q28" s="102"/>
      <c r="R28" s="103"/>
      <c r="S28" s="48"/>
      <c r="T28" s="102"/>
      <c r="U28" s="104"/>
      <c r="V28" s="53"/>
      <c r="W28" s="51"/>
      <c r="X28" s="54"/>
      <c r="Y28" s="44"/>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row>
    <row r="29" spans="1:165" s="56" customFormat="1">
      <c r="A29" s="105" t="s">
        <v>22</v>
      </c>
      <c r="B29" s="10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56" customFormat="1" ht="5.0999999999999996" customHeight="1">
      <c r="A30" s="21"/>
      <c r="B30" s="46"/>
      <c r="C30" s="47"/>
      <c r="D30" s="48"/>
      <c r="E30" s="46"/>
      <c r="F30" s="47"/>
      <c r="G30" s="48"/>
      <c r="H30" s="46"/>
      <c r="I30" s="47"/>
      <c r="J30" s="48"/>
      <c r="K30" s="49"/>
      <c r="L30" s="50"/>
      <c r="M30" s="51"/>
      <c r="N30" s="46"/>
      <c r="O30" s="47"/>
      <c r="P30" s="48"/>
      <c r="Q30" s="46"/>
      <c r="R30" s="47"/>
      <c r="S30" s="48"/>
      <c r="T30" s="46"/>
      <c r="U30" s="52"/>
      <c r="V30" s="53"/>
      <c r="W30" s="51"/>
      <c r="X30" s="54"/>
      <c r="Y30" s="44"/>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row>
    <row r="31" spans="1:165" s="20" customFormat="1" ht="12.75" customHeight="1">
      <c r="A31" s="105" t="s">
        <v>20</v>
      </c>
      <c r="B31" s="144">
        <f>E31+H31</f>
        <v>109322</v>
      </c>
      <c r="C31" s="145">
        <f>F31+I31</f>
        <v>108216</v>
      </c>
      <c r="D31" s="108">
        <f>(B31-C31)/C31</f>
        <v>1.0220300140459821E-2</v>
      </c>
      <c r="E31" s="106">
        <v>21743</v>
      </c>
      <c r="F31" s="107">
        <v>23190</v>
      </c>
      <c r="G31" s="108">
        <f>(E31-F31)/F31</f>
        <v>-6.2397585166019835E-2</v>
      </c>
      <c r="H31" s="106">
        <v>87579</v>
      </c>
      <c r="I31" s="107">
        <v>85026</v>
      </c>
      <c r="J31" s="108">
        <f>(H31-I31)/I31</f>
        <v>3.0026109660574413E-2</v>
      </c>
      <c r="K31" s="109">
        <f>N31/Q31</f>
        <v>0.43152404206076206</v>
      </c>
      <c r="L31" s="110">
        <f>O31/R31</f>
        <v>0.43670009792996317</v>
      </c>
      <c r="M31" s="111">
        <f>ROUND(+K31-L31,3)*100</f>
        <v>-0.5</v>
      </c>
      <c r="N31" s="106">
        <v>88191</v>
      </c>
      <c r="O31" s="107">
        <v>90524</v>
      </c>
      <c r="P31" s="108">
        <f>(N31-O31)/O31</f>
        <v>-2.5772170916000176E-2</v>
      </c>
      <c r="Q31" s="106">
        <v>204371</v>
      </c>
      <c r="R31" s="107">
        <v>207291</v>
      </c>
      <c r="S31" s="108">
        <f>(Q31-R31)/R31</f>
        <v>-1.4086477464048126E-2</v>
      </c>
      <c r="T31" s="106">
        <v>222815</v>
      </c>
      <c r="U31" s="112">
        <v>221415</v>
      </c>
      <c r="V31" s="113">
        <v>2</v>
      </c>
      <c r="W31" s="111">
        <v>2</v>
      </c>
      <c r="X31" s="114">
        <v>102.55</v>
      </c>
      <c r="Y31" s="115">
        <v>97.42</v>
      </c>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5" customHeight="1">
      <c r="A32" s="45"/>
      <c r="B32" s="46"/>
      <c r="C32" s="47"/>
      <c r="D32" s="48"/>
      <c r="E32" s="46"/>
      <c r="F32" s="47"/>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20" customFormat="1" ht="12.75" customHeight="1">
      <c r="A33" s="88" t="s">
        <v>23</v>
      </c>
      <c r="B33" s="89"/>
      <c r="C33" s="90"/>
      <c r="D33" s="117"/>
      <c r="E33" s="89"/>
      <c r="F33" s="90"/>
      <c r="G33" s="48"/>
      <c r="H33" s="46"/>
      <c r="I33" s="47"/>
      <c r="J33" s="48"/>
      <c r="K33" s="49"/>
      <c r="L33" s="50"/>
      <c r="M33" s="48"/>
      <c r="N33" s="46"/>
      <c r="O33" s="47"/>
      <c r="P33" s="48"/>
      <c r="Q33" s="46"/>
      <c r="R33" s="47"/>
      <c r="S33" s="48"/>
      <c r="T33" s="46"/>
      <c r="U33" s="48"/>
      <c r="V33" s="53"/>
      <c r="W33" s="48"/>
      <c r="X33" s="54"/>
      <c r="Y33" s="116"/>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row>
    <row r="34" spans="1:165" s="56" customFormat="1" ht="5.0999999999999996" customHeight="1">
      <c r="A34" s="21"/>
      <c r="B34" s="46"/>
      <c r="C34" s="47"/>
      <c r="D34" s="48"/>
      <c r="E34" s="46"/>
      <c r="F34" s="47"/>
      <c r="G34" s="48"/>
      <c r="H34" s="46"/>
      <c r="I34" s="47"/>
      <c r="J34" s="48"/>
      <c r="K34" s="49"/>
      <c r="L34" s="50"/>
      <c r="M34" s="48"/>
      <c r="N34" s="46"/>
      <c r="O34" s="47"/>
      <c r="P34" s="48"/>
      <c r="Q34" s="46"/>
      <c r="R34" s="47"/>
      <c r="S34" s="48"/>
      <c r="T34" s="46"/>
      <c r="U34" s="48"/>
      <c r="V34" s="53"/>
      <c r="W34" s="48"/>
      <c r="X34" s="54"/>
      <c r="Y34" s="116"/>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row>
    <row r="35" spans="1:165" s="20" customFormat="1" ht="17.100000000000001" customHeight="1">
      <c r="A35" s="88" t="s">
        <v>20</v>
      </c>
      <c r="B35" s="141">
        <f>E35+H35</f>
        <v>991016</v>
      </c>
      <c r="C35" s="142">
        <f>F35+I35</f>
        <v>989261</v>
      </c>
      <c r="D35" s="91">
        <f>(B35-C35)/C35</f>
        <v>1.7740515394825025E-3</v>
      </c>
      <c r="E35" s="89">
        <f>E27+E31</f>
        <v>461538</v>
      </c>
      <c r="F35" s="90">
        <f>F31+F27</f>
        <v>460759</v>
      </c>
      <c r="G35" s="91">
        <f>(E35-F35)/F35</f>
        <v>1.690688624638911E-3</v>
      </c>
      <c r="H35" s="89">
        <f>H27+H31</f>
        <v>529478</v>
      </c>
      <c r="I35" s="90">
        <f>I31+I27</f>
        <v>528502</v>
      </c>
      <c r="J35" s="91">
        <f>(H35-I35)/I35</f>
        <v>1.8467290568436826E-3</v>
      </c>
      <c r="K35" s="94">
        <f>N35/Q35</f>
        <v>0.58385761633162248</v>
      </c>
      <c r="L35" s="95">
        <f>O35/R35</f>
        <v>0.61424971114321503</v>
      </c>
      <c r="M35" s="96">
        <f>ROUND(+K35-L35,3)*100</f>
        <v>-3</v>
      </c>
      <c r="N35" s="89">
        <f>N27+N31</f>
        <v>1104536</v>
      </c>
      <c r="O35" s="90">
        <f>O31+O27</f>
        <v>1176478</v>
      </c>
      <c r="P35" s="91">
        <f>(N35-O35)/O35</f>
        <v>-6.1150314753017056E-2</v>
      </c>
      <c r="Q35" s="89">
        <f>Q27+Q31</f>
        <v>1891790</v>
      </c>
      <c r="R35" s="90">
        <f>R31+R27</f>
        <v>1915309</v>
      </c>
      <c r="S35" s="91">
        <f>(Q35-R35)/R35</f>
        <v>-1.2279480752191945E-2</v>
      </c>
      <c r="T35" s="89">
        <f>T27+T31</f>
        <v>2490806</v>
      </c>
      <c r="U35" s="97">
        <f>U27+U31</f>
        <v>2591406</v>
      </c>
      <c r="V35" s="98">
        <v>2.5</v>
      </c>
      <c r="W35" s="96">
        <v>2.6</v>
      </c>
      <c r="X35" s="99">
        <v>153.72999999999999</v>
      </c>
      <c r="Y35" s="100">
        <v>157.16</v>
      </c>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20" customFormat="1" ht="24.9" customHeight="1">
      <c r="A36" s="45"/>
      <c r="B36" s="46"/>
      <c r="C36" s="47"/>
      <c r="D36" s="48"/>
      <c r="E36" s="46"/>
      <c r="F36" s="47"/>
      <c r="G36" s="48"/>
      <c r="H36" s="46"/>
      <c r="I36" s="47"/>
      <c r="J36" s="48"/>
      <c r="K36" s="49"/>
      <c r="L36" s="50"/>
      <c r="M36" s="48"/>
      <c r="N36" s="46"/>
      <c r="O36" s="47"/>
      <c r="P36" s="48"/>
      <c r="Q36" s="46"/>
      <c r="R36" s="47"/>
      <c r="S36" s="48"/>
      <c r="T36" s="46"/>
      <c r="U36" s="48"/>
      <c r="V36" s="53"/>
      <c r="W36" s="48"/>
      <c r="X36" s="54"/>
      <c r="Y36" s="116"/>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row>
    <row r="37" spans="1:165" s="56" customFormat="1" ht="15" customHeight="1">
      <c r="A37" s="118" t="s">
        <v>24</v>
      </c>
      <c r="B37" s="119"/>
      <c r="C37" s="120"/>
      <c r="D37" s="121"/>
      <c r="E37" s="119"/>
      <c r="F37" s="120"/>
      <c r="G37" s="121"/>
      <c r="H37" s="119"/>
      <c r="I37" s="120"/>
      <c r="J37" s="121"/>
      <c r="K37" s="122"/>
      <c r="L37" s="123"/>
      <c r="M37" s="121"/>
      <c r="N37" s="119"/>
      <c r="O37" s="120"/>
      <c r="P37" s="121"/>
      <c r="Q37" s="119"/>
      <c r="R37" s="120"/>
      <c r="S37" s="121"/>
      <c r="T37" s="119"/>
      <c r="U37" s="121"/>
      <c r="V37" s="124"/>
      <c r="W37" s="121"/>
      <c r="X37" s="125"/>
      <c r="Y37" s="126"/>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row>
    <row r="38" spans="1:165" ht="13.8" thickBot="1">
      <c r="A38" s="127" t="s">
        <v>20</v>
      </c>
      <c r="B38" s="146">
        <f>E38+H38</f>
        <v>2415748</v>
      </c>
      <c r="C38" s="147">
        <f>F38+I38</f>
        <v>2412483</v>
      </c>
      <c r="D38" s="148">
        <f>(B38-C38)/C38</f>
        <v>1.3533774124004189E-3</v>
      </c>
      <c r="E38" s="146">
        <f>E17+E35</f>
        <v>1615855</v>
      </c>
      <c r="F38" s="147">
        <f>F17+F35</f>
        <v>1629517</v>
      </c>
      <c r="G38" s="148">
        <f>(E38-F38)/F38</f>
        <v>-8.3840794542186427E-3</v>
      </c>
      <c r="H38" s="146">
        <f>H17+H35</f>
        <v>799893</v>
      </c>
      <c r="I38" s="147">
        <f>I17+I35</f>
        <v>782966</v>
      </c>
      <c r="J38" s="149">
        <f>(H38-I38)/I38</f>
        <v>2.1619074136041666E-2</v>
      </c>
      <c r="K38" s="150">
        <f>N38/Q38</f>
        <v>0.68996367833899652</v>
      </c>
      <c r="L38" s="151">
        <f>O38/R38</f>
        <v>0.7194965006121401</v>
      </c>
      <c r="M38" s="152">
        <f>ROUND(+K38-L38,3)*100</f>
        <v>-3</v>
      </c>
      <c r="N38" s="146">
        <f>N17+N35</f>
        <v>3074681</v>
      </c>
      <c r="O38" s="147">
        <f>O17+O35</f>
        <v>3237581</v>
      </c>
      <c r="P38" s="148">
        <f>(N38-O38)/O38</f>
        <v>-5.0315343461677098E-2</v>
      </c>
      <c r="Q38" s="146">
        <f>Q17+Q35</f>
        <v>4456294</v>
      </c>
      <c r="R38" s="147">
        <f>R17+R35</f>
        <v>4499787</v>
      </c>
      <c r="S38" s="148">
        <f>(Q38-R38)/R38</f>
        <v>-9.6655686146922062E-3</v>
      </c>
      <c r="T38" s="146">
        <f>T17+T35</f>
        <v>6086935</v>
      </c>
      <c r="U38" s="153">
        <f>U17+U35</f>
        <v>6320229</v>
      </c>
      <c r="V38" s="154">
        <v>2.5</v>
      </c>
      <c r="W38" s="152">
        <v>2.6</v>
      </c>
      <c r="X38" s="155">
        <v>149.94</v>
      </c>
      <c r="Y38" s="156">
        <v>152.91999999999999</v>
      </c>
    </row>
    <row r="39" spans="1:165" ht="13.8" thickTop="1">
      <c r="B39" s="46"/>
      <c r="C39" s="47"/>
      <c r="D39" s="129"/>
      <c r="E39" s="46"/>
      <c r="F39" s="47"/>
      <c r="G39" s="129"/>
      <c r="H39" s="46"/>
      <c r="I39" s="47"/>
      <c r="J39" s="130"/>
      <c r="K39" s="49"/>
      <c r="L39" s="50"/>
      <c r="M39" s="131"/>
      <c r="N39" s="46"/>
      <c r="O39" s="47"/>
      <c r="P39" s="129"/>
      <c r="Q39" s="46"/>
      <c r="R39" s="47"/>
      <c r="S39" s="129"/>
      <c r="T39" s="46"/>
      <c r="U39" s="47"/>
      <c r="V39" s="53"/>
      <c r="W39" s="131"/>
      <c r="X39" s="53"/>
      <c r="Y39" s="131"/>
    </row>
    <row r="40" spans="1:165">
      <c r="B40" s="46"/>
      <c r="C40" s="47"/>
      <c r="D40" s="129"/>
      <c r="E40" s="46"/>
      <c r="F40" s="47"/>
      <c r="G40" s="129"/>
      <c r="H40" s="46"/>
      <c r="I40" s="47"/>
      <c r="J40" s="130"/>
      <c r="K40" s="49"/>
      <c r="L40" s="50"/>
      <c r="M40" s="131"/>
      <c r="N40" s="46"/>
      <c r="O40" s="47"/>
      <c r="P40" s="129"/>
      <c r="Q40" s="46"/>
      <c r="R40" s="47"/>
      <c r="S40" s="129"/>
      <c r="T40" s="46"/>
      <c r="U40" s="47"/>
      <c r="V40" s="53"/>
      <c r="W40" s="131"/>
      <c r="X40" s="131"/>
      <c r="Y40" s="131"/>
    </row>
    <row r="41" spans="1:165">
      <c r="X41" s="131"/>
      <c r="Y41" s="131"/>
    </row>
    <row r="42" spans="1:165">
      <c r="X42" s="131"/>
      <c r="Y42" s="131"/>
    </row>
    <row r="43" spans="1:165">
      <c r="X43" s="131"/>
      <c r="Y43" s="131"/>
    </row>
  </sheetData>
  <printOptions horizontalCentered="1"/>
  <pageMargins left="0.25" right="0.25" top="0.5" bottom="0.25" header="0.3" footer="0.3"/>
  <pageSetup paperSize="5" scale="85" orientation="landscape" r:id="rId1"/>
  <ignoredErrors>
    <ignoredError sqref="G38 G17 P27:P39 P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pageSetUpPr fitToPage="1"/>
  </sheetPr>
  <dimension ref="A1:FI43"/>
  <sheetViews>
    <sheetView showGridLines="0" zoomScale="145" zoomScaleNormal="145" workbookViewId="0">
      <selection activeCell="Y39" sqref="Y39"/>
    </sheetView>
  </sheetViews>
  <sheetFormatPr defaultColWidth="9.109375" defaultRowHeight="13.2"/>
  <cols>
    <col min="1" max="1" width="7.6640625" style="128" customWidth="1"/>
    <col min="2" max="2" width="9.77734375" style="1" customWidth="1"/>
    <col min="3" max="3" width="8.6640625" style="2" customWidth="1"/>
    <col min="4" max="4" width="6.6640625" style="3" customWidth="1"/>
    <col min="5" max="5" width="9.77734375" style="4" customWidth="1"/>
    <col min="6" max="6" width="8.6640625" style="2" customWidth="1"/>
    <col min="7" max="7" width="6.6640625" style="3" customWidth="1"/>
    <col min="8" max="8" width="9.7773437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9.77734375" style="4" customWidth="1"/>
    <col min="15" max="15" width="8.6640625" style="2" customWidth="1"/>
    <col min="16" max="16" width="6.6640625" style="3" customWidth="1"/>
    <col min="17" max="17" width="9.77734375" style="4" customWidth="1"/>
    <col min="18" max="18" width="8.6640625" style="2" customWidth="1"/>
    <col min="19" max="19" width="6.6640625" style="3" customWidth="1"/>
    <col min="20" max="20" width="9.7773437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8" t="s">
        <v>65</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24" customHeight="1">
      <c r="A3" s="228" t="s">
        <v>68</v>
      </c>
      <c r="B3" s="218"/>
      <c r="C3" s="219"/>
      <c r="D3" s="219"/>
      <c r="E3" s="220"/>
      <c r="F3" s="219"/>
      <c r="G3" s="219"/>
      <c r="H3" s="220"/>
      <c r="I3" s="219"/>
      <c r="J3" s="219"/>
      <c r="K3" s="218"/>
      <c r="L3" s="219"/>
      <c r="M3" s="219"/>
      <c r="N3" s="220"/>
      <c r="O3" s="219"/>
      <c r="P3" s="219"/>
      <c r="Q3" s="220"/>
      <c r="R3" s="219"/>
      <c r="S3" s="219"/>
      <c r="T3" s="220"/>
      <c r="U3" s="219"/>
      <c r="V3" s="218"/>
      <c r="W3" s="219"/>
      <c r="X3" s="221"/>
      <c r="Y3" s="222"/>
    </row>
    <row r="4" spans="1:165" ht="4.95" customHeight="1" thickBot="1"/>
    <row r="5" spans="1:165" s="20" customFormat="1" ht="13.8" thickTop="1">
      <c r="A5" s="9"/>
      <c r="B5" s="10" t="s">
        <v>4</v>
      </c>
      <c r="C5" s="11"/>
      <c r="D5" s="12"/>
      <c r="E5" s="13" t="s">
        <v>7</v>
      </c>
      <c r="F5" s="11"/>
      <c r="G5" s="12"/>
      <c r="H5" s="13"/>
      <c r="I5" s="14"/>
      <c r="J5" s="12"/>
      <c r="K5" s="15"/>
      <c r="L5" s="14"/>
      <c r="M5" s="16"/>
      <c r="N5" s="13" t="s">
        <v>10</v>
      </c>
      <c r="O5" s="11"/>
      <c r="P5" s="12"/>
      <c r="Q5" s="13" t="s">
        <v>10</v>
      </c>
      <c r="R5" s="11"/>
      <c r="S5" s="12"/>
      <c r="T5" s="13"/>
      <c r="U5" s="12"/>
      <c r="V5" s="17" t="s">
        <v>13</v>
      </c>
      <c r="W5" s="18"/>
      <c r="X5" s="10" t="s">
        <v>17</v>
      </c>
      <c r="Y5" s="18"/>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20" customFormat="1">
      <c r="A6" s="21"/>
      <c r="B6" s="22" t="s">
        <v>5</v>
      </c>
      <c r="C6" s="23"/>
      <c r="D6" s="24" t="s">
        <v>0</v>
      </c>
      <c r="E6" s="25" t="s">
        <v>8</v>
      </c>
      <c r="F6" s="23"/>
      <c r="G6" s="24" t="s">
        <v>0</v>
      </c>
      <c r="H6" s="25" t="s">
        <v>8</v>
      </c>
      <c r="I6" s="23"/>
      <c r="J6" s="24" t="s">
        <v>0</v>
      </c>
      <c r="K6" s="22" t="s">
        <v>9</v>
      </c>
      <c r="L6" s="23"/>
      <c r="M6" s="26"/>
      <c r="N6" s="25" t="s">
        <v>11</v>
      </c>
      <c r="O6" s="23"/>
      <c r="P6" s="24" t="s">
        <v>0</v>
      </c>
      <c r="Q6" s="25" t="s">
        <v>12</v>
      </c>
      <c r="R6" s="23"/>
      <c r="S6" s="24" t="s">
        <v>0</v>
      </c>
      <c r="T6" s="25" t="s">
        <v>15</v>
      </c>
      <c r="U6" s="27"/>
      <c r="V6" s="28" t="s">
        <v>14</v>
      </c>
      <c r="W6" s="27"/>
      <c r="X6" s="29" t="s">
        <v>18</v>
      </c>
      <c r="Y6" s="27"/>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13.8" thickBot="1">
      <c r="A7" s="132"/>
      <c r="B7" s="133">
        <v>42675</v>
      </c>
      <c r="C7" s="134">
        <v>42309</v>
      </c>
      <c r="D7" s="135" t="s">
        <v>6</v>
      </c>
      <c r="E7" s="133">
        <v>42675</v>
      </c>
      <c r="F7" s="134">
        <v>42309</v>
      </c>
      <c r="G7" s="135" t="s">
        <v>6</v>
      </c>
      <c r="H7" s="136">
        <v>42675</v>
      </c>
      <c r="I7" s="134">
        <v>42309</v>
      </c>
      <c r="J7" s="135" t="s">
        <v>6</v>
      </c>
      <c r="K7" s="136">
        <v>42675</v>
      </c>
      <c r="L7" s="134">
        <v>42309</v>
      </c>
      <c r="M7" s="137" t="s">
        <v>16</v>
      </c>
      <c r="N7" s="136">
        <v>42675</v>
      </c>
      <c r="O7" s="134">
        <v>42309</v>
      </c>
      <c r="P7" s="135" t="s">
        <v>6</v>
      </c>
      <c r="Q7" s="136">
        <v>42675</v>
      </c>
      <c r="R7" s="134">
        <v>42309</v>
      </c>
      <c r="S7" s="135" t="s">
        <v>6</v>
      </c>
      <c r="T7" s="136">
        <v>42675</v>
      </c>
      <c r="U7" s="138">
        <v>42309</v>
      </c>
      <c r="V7" s="136">
        <v>42675</v>
      </c>
      <c r="W7" s="138">
        <v>42309</v>
      </c>
      <c r="X7" s="136">
        <v>42675</v>
      </c>
      <c r="Y7" s="138">
        <v>42309</v>
      </c>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5.0999999999999996" customHeight="1" thickTop="1">
      <c r="A8" s="30"/>
      <c r="B8" s="32"/>
      <c r="C8" s="33"/>
      <c r="D8" s="34"/>
      <c r="E8" s="32"/>
      <c r="F8" s="33"/>
      <c r="G8" s="35"/>
      <c r="H8" s="32"/>
      <c r="I8" s="33"/>
      <c r="J8" s="35"/>
      <c r="K8" s="32"/>
      <c r="L8" s="33"/>
      <c r="M8" s="16"/>
      <c r="N8" s="32"/>
      <c r="O8" s="33"/>
      <c r="P8" s="35"/>
      <c r="Q8" s="32"/>
      <c r="R8" s="33"/>
      <c r="S8" s="35"/>
      <c r="T8" s="32"/>
      <c r="U8" s="36"/>
      <c r="V8" s="32"/>
      <c r="W8" s="37"/>
      <c r="X8" s="32"/>
      <c r="Y8" s="37"/>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15" customHeight="1">
      <c r="A9" s="38" t="s">
        <v>19</v>
      </c>
      <c r="B9" s="39"/>
      <c r="C9" s="40"/>
      <c r="D9" s="41"/>
      <c r="E9" s="39"/>
      <c r="F9" s="40"/>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31" customFormat="1" ht="5.0999999999999996" customHeight="1">
      <c r="A10" s="30"/>
      <c r="B10" s="32"/>
      <c r="C10" s="33"/>
      <c r="D10" s="24"/>
      <c r="E10" s="32"/>
      <c r="F10" s="33"/>
      <c r="G10" s="24"/>
      <c r="H10" s="32"/>
      <c r="I10" s="33"/>
      <c r="J10" s="24"/>
      <c r="K10" s="32"/>
      <c r="L10" s="33"/>
      <c r="M10" s="42"/>
      <c r="N10" s="32"/>
      <c r="O10" s="33"/>
      <c r="P10" s="24"/>
      <c r="Q10" s="32"/>
      <c r="R10" s="33"/>
      <c r="S10" s="24"/>
      <c r="T10" s="32"/>
      <c r="U10" s="37"/>
      <c r="V10" s="32"/>
      <c r="W10" s="37"/>
      <c r="X10" s="43"/>
      <c r="Y10" s="44"/>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row>
    <row r="11" spans="1:165" s="56" customFormat="1" ht="12.75" customHeight="1">
      <c r="A11" s="45" t="s">
        <v>2</v>
      </c>
      <c r="B11" s="46">
        <f>E11+H11</f>
        <v>56467</v>
      </c>
      <c r="C11" s="47">
        <f>F11+I11</f>
        <v>59959</v>
      </c>
      <c r="D11" s="48">
        <f>(B11-C11)/C11</f>
        <v>-5.8239797194749747E-2</v>
      </c>
      <c r="E11" s="46">
        <v>40779</v>
      </c>
      <c r="F11" s="47">
        <v>45257</v>
      </c>
      <c r="G11" s="48">
        <f>(E11-F11)/F11</f>
        <v>-9.8946019400313764E-2</v>
      </c>
      <c r="H11" s="46">
        <v>15688</v>
      </c>
      <c r="I11" s="47">
        <v>14702</v>
      </c>
      <c r="J11" s="48">
        <f>(H11-I11)/I11</f>
        <v>6.7065705346211396E-2</v>
      </c>
      <c r="K11" s="49">
        <f>N11/Q11</f>
        <v>0.52498504747937369</v>
      </c>
      <c r="L11" s="50">
        <f>O11/R11</f>
        <v>0.57682083557616659</v>
      </c>
      <c r="M11" s="51">
        <f>ROUND(+K11-L11,3)*100</f>
        <v>-5.2</v>
      </c>
      <c r="N11" s="46">
        <v>64076</v>
      </c>
      <c r="O11" s="47">
        <v>69654</v>
      </c>
      <c r="P11" s="48">
        <f>(N11-O11)/O11</f>
        <v>-8.0081545927010653E-2</v>
      </c>
      <c r="Q11" s="46">
        <v>122053</v>
      </c>
      <c r="R11" s="47">
        <v>120755</v>
      </c>
      <c r="S11" s="48">
        <f>(Q11-R11)/R11</f>
        <v>1.0749037306943812E-2</v>
      </c>
      <c r="T11" s="46">
        <v>122867</v>
      </c>
      <c r="U11" s="52">
        <v>133135</v>
      </c>
      <c r="V11" s="53">
        <v>2.2000000000000002</v>
      </c>
      <c r="W11" s="51">
        <v>2.2000000000000002</v>
      </c>
      <c r="X11" s="54">
        <v>100.73</v>
      </c>
      <c r="Y11" s="44">
        <v>103.35</v>
      </c>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c r="A12" s="45"/>
      <c r="B12" s="57"/>
      <c r="C12" s="58"/>
      <c r="D12" s="59"/>
      <c r="E12" s="60"/>
      <c r="F12" s="61"/>
      <c r="G12" s="59"/>
      <c r="H12" s="60"/>
      <c r="I12" s="61"/>
      <c r="J12" s="59"/>
      <c r="K12" s="62"/>
      <c r="L12" s="63"/>
      <c r="M12" s="64"/>
      <c r="N12" s="60"/>
      <c r="O12" s="65"/>
      <c r="P12" s="59"/>
      <c r="Q12" s="60"/>
      <c r="R12" s="65"/>
      <c r="S12" s="59"/>
      <c r="T12" s="60"/>
      <c r="U12" s="66"/>
      <c r="V12" s="67"/>
      <c r="W12" s="64"/>
      <c r="X12" s="54"/>
      <c r="Y12" s="44"/>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ht="12.75" customHeight="1">
      <c r="A13" s="45" t="s">
        <v>1</v>
      </c>
      <c r="B13" s="46">
        <f>E13+H13</f>
        <v>131807</v>
      </c>
      <c r="C13" s="47">
        <f>F13+I13</f>
        <v>107541</v>
      </c>
      <c r="D13" s="48">
        <f>(B13-C13)/C13</f>
        <v>0.22564417292009559</v>
      </c>
      <c r="E13" s="46">
        <v>89011</v>
      </c>
      <c r="F13" s="47">
        <v>79134</v>
      </c>
      <c r="G13" s="48">
        <f>(E13-F13)/F13</f>
        <v>0.12481360729901181</v>
      </c>
      <c r="H13" s="46">
        <v>42796</v>
      </c>
      <c r="I13" s="47">
        <v>28407</v>
      </c>
      <c r="J13" s="48">
        <f>(H13-I13)/I13</f>
        <v>0.50653008061393323</v>
      </c>
      <c r="K13" s="49">
        <f>N13/Q13</f>
        <v>0.79351840061123136</v>
      </c>
      <c r="L13" s="50">
        <f>O13/R13</f>
        <v>0.80260764815645891</v>
      </c>
      <c r="M13" s="51">
        <f>ROUND(+K13-L13,3)*100</f>
        <v>-0.89999999999999991</v>
      </c>
      <c r="N13" s="46">
        <v>162019</v>
      </c>
      <c r="O13" s="47">
        <v>135920</v>
      </c>
      <c r="P13" s="48">
        <f>(N13-O13)/O13</f>
        <v>0.19201736315479695</v>
      </c>
      <c r="Q13" s="46">
        <v>204178</v>
      </c>
      <c r="R13" s="47">
        <v>169348</v>
      </c>
      <c r="S13" s="48">
        <f>(Q13-R13)/R13</f>
        <v>0.20567116234026975</v>
      </c>
      <c r="T13" s="46">
        <v>309546</v>
      </c>
      <c r="U13" s="52">
        <v>244968</v>
      </c>
      <c r="V13" s="53">
        <v>2.2999999999999998</v>
      </c>
      <c r="W13" s="51">
        <v>2.2999999999999998</v>
      </c>
      <c r="X13" s="54">
        <v>118.5</v>
      </c>
      <c r="Y13" s="44">
        <v>125.53</v>
      </c>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c r="A14" s="45"/>
      <c r="B14" s="57"/>
      <c r="C14" s="58"/>
      <c r="D14" s="59"/>
      <c r="E14" s="60"/>
      <c r="F14" s="61"/>
      <c r="G14" s="59"/>
      <c r="H14" s="60"/>
      <c r="I14" s="61"/>
      <c r="J14" s="59"/>
      <c r="K14" s="62"/>
      <c r="L14" s="63"/>
      <c r="M14" s="64"/>
      <c r="N14" s="60"/>
      <c r="O14" s="65"/>
      <c r="P14" s="59"/>
      <c r="Q14" s="60"/>
      <c r="R14" s="65"/>
      <c r="S14" s="59"/>
      <c r="T14" s="60"/>
      <c r="U14" s="66"/>
      <c r="V14" s="67"/>
      <c r="W14" s="64"/>
      <c r="X14" s="54"/>
      <c r="Y14" s="44"/>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12.75" customHeight="1">
      <c r="A15" s="45" t="s">
        <v>3</v>
      </c>
      <c r="B15" s="46">
        <f>E15+H15</f>
        <v>413574</v>
      </c>
      <c r="C15" s="47">
        <f>F15+I15</f>
        <v>445564</v>
      </c>
      <c r="D15" s="48">
        <f>(B15-C15)/C15</f>
        <v>-7.1796644253126374E-2</v>
      </c>
      <c r="E15" s="46">
        <v>340448</v>
      </c>
      <c r="F15" s="47">
        <v>365155</v>
      </c>
      <c r="G15" s="48">
        <f>(E15-F15)/F15</f>
        <v>-6.7661677917596641E-2</v>
      </c>
      <c r="H15" s="46">
        <v>73126</v>
      </c>
      <c r="I15" s="47">
        <v>80409</v>
      </c>
      <c r="J15" s="48">
        <f>(H15-I15)/I15</f>
        <v>-9.0574438184780309E-2</v>
      </c>
      <c r="K15" s="49">
        <f>N15/Q15</f>
        <v>0.74047108787416716</v>
      </c>
      <c r="L15" s="50">
        <f>O15/R15</f>
        <v>0.77757915402139477</v>
      </c>
      <c r="M15" s="51">
        <f>ROUND(+K15-L15,3)*100</f>
        <v>-3.6999999999999997</v>
      </c>
      <c r="N15" s="46">
        <v>603615</v>
      </c>
      <c r="O15" s="47">
        <v>686401</v>
      </c>
      <c r="P15" s="48">
        <f>(N15-O15)/O15</f>
        <v>-0.12060879864685511</v>
      </c>
      <c r="Q15" s="46">
        <v>815177</v>
      </c>
      <c r="R15" s="47">
        <v>882741</v>
      </c>
      <c r="S15" s="48">
        <f>(Q15-R15)/R15</f>
        <v>-7.6538871537631087E-2</v>
      </c>
      <c r="T15" s="46">
        <v>1100247</v>
      </c>
      <c r="U15" s="52">
        <v>1238201</v>
      </c>
      <c r="V15" s="53">
        <v>2.7</v>
      </c>
      <c r="W15" s="51">
        <v>2.8</v>
      </c>
      <c r="X15" s="54">
        <v>160.13</v>
      </c>
      <c r="Y15" s="44">
        <v>177.99</v>
      </c>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56" customFormat="1" ht="6.9" customHeight="1">
      <c r="A16" s="21"/>
      <c r="B16" s="46"/>
      <c r="C16" s="47"/>
      <c r="D16" s="48"/>
      <c r="E16" s="46"/>
      <c r="F16" s="47"/>
      <c r="G16" s="48"/>
      <c r="H16" s="46"/>
      <c r="I16" s="47"/>
      <c r="J16" s="48"/>
      <c r="K16" s="49"/>
      <c r="L16" s="50"/>
      <c r="M16" s="51"/>
      <c r="N16" s="46"/>
      <c r="O16" s="47"/>
      <c r="P16" s="48"/>
      <c r="Q16" s="46"/>
      <c r="R16" s="47"/>
      <c r="S16" s="48"/>
      <c r="T16" s="46"/>
      <c r="U16" s="52"/>
      <c r="V16" s="53"/>
      <c r="W16" s="51"/>
      <c r="X16" s="54"/>
      <c r="Y16" s="44"/>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row>
    <row r="17" spans="1:165" s="20" customFormat="1" ht="17.100000000000001" customHeight="1">
      <c r="A17" s="68" t="s">
        <v>20</v>
      </c>
      <c r="B17" s="69">
        <f>E17+H17</f>
        <v>601848</v>
      </c>
      <c r="C17" s="70">
        <f>F17+I17</f>
        <v>613064</v>
      </c>
      <c r="D17" s="71">
        <f>(B17-C17)/C17</f>
        <v>-1.8294990408831705E-2</v>
      </c>
      <c r="E17" s="72">
        <f>SUM(E11:E15)</f>
        <v>470238</v>
      </c>
      <c r="F17" s="70">
        <f>SUM(F11:F15)</f>
        <v>489546</v>
      </c>
      <c r="G17" s="71">
        <f>(E17-F17)/F17</f>
        <v>-3.9440624578691276E-2</v>
      </c>
      <c r="H17" s="72">
        <f>SUM(H11:H15)</f>
        <v>131610</v>
      </c>
      <c r="I17" s="73">
        <f>SUM(I11:I15)</f>
        <v>123518</v>
      </c>
      <c r="J17" s="71">
        <f>(H17-I17)/I17</f>
        <v>6.5512718794021929E-2</v>
      </c>
      <c r="K17" s="74">
        <f>N17/Q17</f>
        <v>0.72691798200117752</v>
      </c>
      <c r="L17" s="75">
        <f>O17/R17</f>
        <v>0.76052313862713194</v>
      </c>
      <c r="M17" s="76">
        <f>ROUND(+K17-L17,3)*100</f>
        <v>-3.4000000000000004</v>
      </c>
      <c r="N17" s="72">
        <f>SUM(N11:N15)</f>
        <v>829710</v>
      </c>
      <c r="O17" s="73">
        <f>SUM(O11:O15)</f>
        <v>891975</v>
      </c>
      <c r="P17" s="71">
        <f>(N17-O17)/O17</f>
        <v>-6.9805768098881699E-2</v>
      </c>
      <c r="Q17" s="72">
        <f>SUM(Q11:Q15)</f>
        <v>1141408</v>
      </c>
      <c r="R17" s="73">
        <f>SUM(R11:R15)</f>
        <v>1172844</v>
      </c>
      <c r="S17" s="71">
        <f>(Q17-R17)/R17</f>
        <v>-2.6803223617122139E-2</v>
      </c>
      <c r="T17" s="72">
        <f>SUM(T11:T15)</f>
        <v>1532660</v>
      </c>
      <c r="U17" s="77">
        <f>SUM(U11:U15)</f>
        <v>1616304</v>
      </c>
      <c r="V17" s="78">
        <v>2.5</v>
      </c>
      <c r="W17" s="76">
        <v>2.6</v>
      </c>
      <c r="X17" s="79">
        <v>123.47</v>
      </c>
      <c r="Y17" s="80">
        <v>132.16999999999999</v>
      </c>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row>
    <row r="18" spans="1:165" ht="24.9" customHeight="1">
      <c r="A18" s="21"/>
      <c r="D18" s="81"/>
      <c r="G18" s="81"/>
      <c r="J18" s="81"/>
      <c r="M18" s="81"/>
      <c r="P18" s="81"/>
      <c r="S18" s="81"/>
      <c r="U18" s="81"/>
      <c r="W18" s="81"/>
      <c r="X18" s="82"/>
      <c r="Y18" s="83"/>
    </row>
    <row r="19" spans="1:165" s="31" customFormat="1">
      <c r="A19" s="84" t="s">
        <v>21</v>
      </c>
      <c r="B19" s="85"/>
      <c r="C19" s="86"/>
      <c r="D19" s="87"/>
      <c r="E19" s="85"/>
      <c r="F19" s="139"/>
      <c r="G19" s="140"/>
      <c r="H19" s="32"/>
      <c r="I19" s="33"/>
      <c r="J19" s="81"/>
      <c r="K19" s="32"/>
      <c r="L19" s="33"/>
      <c r="M19" s="81"/>
      <c r="N19" s="32"/>
      <c r="O19" s="33"/>
      <c r="P19" s="81"/>
      <c r="Q19" s="32"/>
      <c r="R19" s="33"/>
      <c r="S19" s="81"/>
      <c r="T19" s="32"/>
      <c r="U19" s="81"/>
      <c r="V19" s="32"/>
      <c r="W19" s="81"/>
      <c r="X19" s="43"/>
      <c r="Y19" s="83"/>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31" customFormat="1" ht="5.0999999999999996" customHeight="1">
      <c r="A20" s="30"/>
      <c r="B20" s="32"/>
      <c r="C20" s="33"/>
      <c r="D20" s="24"/>
      <c r="E20" s="32"/>
      <c r="F20" s="33"/>
      <c r="G20" s="24"/>
      <c r="H20" s="32"/>
      <c r="I20" s="33"/>
      <c r="J20" s="24"/>
      <c r="K20" s="32"/>
      <c r="L20" s="33"/>
      <c r="M20" s="42"/>
      <c r="N20" s="32"/>
      <c r="O20" s="33"/>
      <c r="P20" s="24"/>
      <c r="Q20" s="32"/>
      <c r="R20" s="33"/>
      <c r="S20" s="24"/>
      <c r="T20" s="32"/>
      <c r="U20" s="37"/>
      <c r="V20" s="32"/>
      <c r="W20" s="37"/>
      <c r="X20" s="43"/>
      <c r="Y20" s="44"/>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row>
    <row r="21" spans="1:165" s="56" customFormat="1" ht="12.75" customHeight="1">
      <c r="A21" s="45" t="s">
        <v>2</v>
      </c>
      <c r="B21" s="46">
        <f>E21+H21</f>
        <v>55991</v>
      </c>
      <c r="C21" s="47">
        <f>F21+I21</f>
        <v>60309</v>
      </c>
      <c r="D21" s="48">
        <f>(B21-C21)/C21</f>
        <v>-7.1597937289625102E-2</v>
      </c>
      <c r="E21" s="46">
        <v>12877</v>
      </c>
      <c r="F21" s="47">
        <v>13238</v>
      </c>
      <c r="G21" s="48">
        <f>(E21-F21)/F21</f>
        <v>-2.7269980359570931E-2</v>
      </c>
      <c r="H21" s="46">
        <v>43114</v>
      </c>
      <c r="I21" s="47">
        <v>47071</v>
      </c>
      <c r="J21" s="48">
        <f>(H21-I21)/I21</f>
        <v>-8.4064498311062011E-2</v>
      </c>
      <c r="K21" s="49">
        <f>N21/Q21</f>
        <v>0.41152203219152494</v>
      </c>
      <c r="L21" s="50">
        <f>O21/R21</f>
        <v>0.41774924745221775</v>
      </c>
      <c r="M21" s="51">
        <f>ROUND(+K21-L21,3)*100</f>
        <v>-0.6</v>
      </c>
      <c r="N21" s="46">
        <v>50674</v>
      </c>
      <c r="O21" s="47">
        <v>57593</v>
      </c>
      <c r="P21" s="48">
        <f>(N21-O21)/O21</f>
        <v>-0.12013612765440244</v>
      </c>
      <c r="Q21" s="46">
        <v>123138</v>
      </c>
      <c r="R21" s="47">
        <v>137865</v>
      </c>
      <c r="S21" s="48">
        <f>(Q21-R21)/R21</f>
        <v>-0.10682189098030682</v>
      </c>
      <c r="T21" s="46">
        <v>105506</v>
      </c>
      <c r="U21" s="52">
        <v>119011</v>
      </c>
      <c r="V21" s="53">
        <v>1.9</v>
      </c>
      <c r="W21" s="51">
        <v>2</v>
      </c>
      <c r="X21" s="54">
        <v>125.35</v>
      </c>
      <c r="Y21" s="44">
        <v>133.46</v>
      </c>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c r="B22" s="57"/>
      <c r="C22" s="58"/>
      <c r="D22" s="59"/>
      <c r="E22" s="60"/>
      <c r="F22" s="61"/>
      <c r="G22" s="59"/>
      <c r="H22" s="60"/>
      <c r="I22" s="61"/>
      <c r="J22" s="59"/>
      <c r="K22" s="62"/>
      <c r="L22" s="63"/>
      <c r="M22" s="64"/>
      <c r="N22" s="60"/>
      <c r="O22" s="65"/>
      <c r="P22" s="59"/>
      <c r="Q22" s="60"/>
      <c r="R22" s="65"/>
      <c r="S22" s="59"/>
      <c r="T22" s="60"/>
      <c r="U22" s="66"/>
      <c r="V22" s="67"/>
      <c r="W22" s="64"/>
      <c r="X22" s="54"/>
      <c r="Y22" s="44"/>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ht="12.75" customHeight="1">
      <c r="A23" s="45" t="s">
        <v>1</v>
      </c>
      <c r="B23" s="46">
        <f>E23+H23</f>
        <v>170070</v>
      </c>
      <c r="C23" s="47">
        <f>F23+I23</f>
        <v>172902</v>
      </c>
      <c r="D23" s="48">
        <f>(B23-C23)/C23</f>
        <v>-1.6379220598952006E-2</v>
      </c>
      <c r="E23" s="46">
        <v>66552</v>
      </c>
      <c r="F23" s="47">
        <v>69863</v>
      </c>
      <c r="G23" s="48">
        <f>(E23-F23)/F23</f>
        <v>-4.7392754390736154E-2</v>
      </c>
      <c r="H23" s="46">
        <v>103518</v>
      </c>
      <c r="I23" s="47">
        <v>103039</v>
      </c>
      <c r="J23" s="48">
        <f>(H23-I23)/I23</f>
        <v>4.6487252399576859E-3</v>
      </c>
      <c r="K23" s="49">
        <f>N23/Q23</f>
        <v>0.5804438651340128</v>
      </c>
      <c r="L23" s="50">
        <f>O23/R23</f>
        <v>0.60515516221709198</v>
      </c>
      <c r="M23" s="51">
        <f>ROUND(+K23-L23,3)*100</f>
        <v>-2.5</v>
      </c>
      <c r="N23" s="46">
        <v>184360</v>
      </c>
      <c r="O23" s="47">
        <v>201579</v>
      </c>
      <c r="P23" s="48">
        <f>(N23-O23)/O23</f>
        <v>-8.5420604328823938E-2</v>
      </c>
      <c r="Q23" s="46">
        <v>317619</v>
      </c>
      <c r="R23" s="47">
        <v>333103</v>
      </c>
      <c r="S23" s="48">
        <f>(Q23-R23)/R23</f>
        <v>-4.6484120527284352E-2</v>
      </c>
      <c r="T23" s="46">
        <v>407971</v>
      </c>
      <c r="U23" s="52">
        <v>439881</v>
      </c>
      <c r="V23" s="53">
        <v>2.4</v>
      </c>
      <c r="W23" s="51">
        <v>2.5</v>
      </c>
      <c r="X23" s="54">
        <v>189.65</v>
      </c>
      <c r="Y23" s="44">
        <v>203.91</v>
      </c>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c r="A24" s="45"/>
      <c r="B24" s="57"/>
      <c r="C24" s="58"/>
      <c r="D24" s="59"/>
      <c r="E24" s="60"/>
      <c r="F24" s="61"/>
      <c r="G24" s="59"/>
      <c r="H24" s="60"/>
      <c r="I24" s="61"/>
      <c r="J24" s="59"/>
      <c r="K24" s="62"/>
      <c r="L24" s="63"/>
      <c r="M24" s="64"/>
      <c r="N24" s="60"/>
      <c r="O24" s="65"/>
      <c r="P24" s="59"/>
      <c r="Q24" s="60"/>
      <c r="R24" s="65"/>
      <c r="S24" s="59"/>
      <c r="T24" s="60"/>
      <c r="U24" s="66"/>
      <c r="V24" s="67"/>
      <c r="W24" s="64"/>
      <c r="X24" s="54"/>
      <c r="Y24" s="44"/>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12.75" customHeight="1">
      <c r="A25" s="45" t="s">
        <v>3</v>
      </c>
      <c r="B25" s="46">
        <f>E25+H25</f>
        <v>183030</v>
      </c>
      <c r="C25" s="47">
        <f>F25+I25</f>
        <v>163542</v>
      </c>
      <c r="D25" s="48">
        <f>(B25-C25)/C25</f>
        <v>0.11916205011556665</v>
      </c>
      <c r="E25" s="46">
        <v>95049</v>
      </c>
      <c r="F25" s="47">
        <v>84016</v>
      </c>
      <c r="G25" s="48">
        <f>(E25-F25)/F25</f>
        <v>0.13132022471910113</v>
      </c>
      <c r="H25" s="46">
        <v>87981</v>
      </c>
      <c r="I25" s="47">
        <v>79526</v>
      </c>
      <c r="J25" s="48">
        <f>(H25-I25)/I25</f>
        <v>0.10631743077735584</v>
      </c>
      <c r="K25" s="49">
        <f>N25/Q25</f>
        <v>0.59723257221107606</v>
      </c>
      <c r="L25" s="50">
        <f>O25/R25</f>
        <v>0.66109861446398166</v>
      </c>
      <c r="M25" s="51">
        <f>ROUND(+K25-L25,3)*100</f>
        <v>-6.4</v>
      </c>
      <c r="N25" s="46">
        <v>187537</v>
      </c>
      <c r="O25" s="47">
        <v>200734</v>
      </c>
      <c r="P25" s="48">
        <f>(N25-O25)/O25</f>
        <v>-6.5743720545597656E-2</v>
      </c>
      <c r="Q25" s="46">
        <v>314010</v>
      </c>
      <c r="R25" s="47">
        <v>303637</v>
      </c>
      <c r="S25" s="48">
        <f>(Q25-R25)/R25</f>
        <v>3.4162503252238692E-2</v>
      </c>
      <c r="T25" s="46">
        <v>469928</v>
      </c>
      <c r="U25" s="52">
        <v>466510</v>
      </c>
      <c r="V25" s="53">
        <v>2.6</v>
      </c>
      <c r="W25" s="51">
        <v>2.9</v>
      </c>
      <c r="X25" s="54">
        <v>149.94999999999999</v>
      </c>
      <c r="Y25" s="44">
        <v>164.93</v>
      </c>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56" customFormat="1" ht="6.9" customHeight="1">
      <c r="A26" s="45"/>
      <c r="B26" s="46"/>
      <c r="C26" s="47"/>
      <c r="D26" s="48"/>
      <c r="E26" s="46"/>
      <c r="F26" s="47"/>
      <c r="G26" s="48"/>
      <c r="H26" s="46"/>
      <c r="I26" s="47"/>
      <c r="J26" s="48"/>
      <c r="K26" s="49"/>
      <c r="L26" s="50"/>
      <c r="M26" s="51"/>
      <c r="N26" s="46"/>
      <c r="O26" s="47"/>
      <c r="P26" s="48"/>
      <c r="Q26" s="46"/>
      <c r="R26" s="47"/>
      <c r="S26" s="48"/>
      <c r="T26" s="46"/>
      <c r="U26" s="52"/>
      <c r="V26" s="53"/>
      <c r="W26" s="51"/>
      <c r="X26" s="54"/>
      <c r="Y26" s="44"/>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row>
    <row r="27" spans="1:165" s="20" customFormat="1" ht="17.100000000000001" customHeight="1">
      <c r="A27" s="88" t="s">
        <v>20</v>
      </c>
      <c r="B27" s="141">
        <f>E27+H27</f>
        <v>409091</v>
      </c>
      <c r="C27" s="142">
        <f>F27+I27</f>
        <v>396753</v>
      </c>
      <c r="D27" s="91">
        <f>(B27-C27)/C27</f>
        <v>3.1097433415752371E-2</v>
      </c>
      <c r="E27" s="92">
        <f>SUM(E21:E25)</f>
        <v>174478</v>
      </c>
      <c r="F27" s="93">
        <f>F21+F23+F25</f>
        <v>167117</v>
      </c>
      <c r="G27" s="91">
        <f>(E27-F27)/F27</f>
        <v>4.4046985046404613E-2</v>
      </c>
      <c r="H27" s="92">
        <f>SUM(H21:H25)</f>
        <v>234613</v>
      </c>
      <c r="I27" s="93">
        <f>SUM(I21:I25)</f>
        <v>229636</v>
      </c>
      <c r="J27" s="91">
        <f>(H27-I27)/I27</f>
        <v>2.1673430995140134E-2</v>
      </c>
      <c r="K27" s="94">
        <f>N27/Q27</f>
        <v>0.5598694696508989</v>
      </c>
      <c r="L27" s="95">
        <f>O27/R27</f>
        <v>0.59372970739925512</v>
      </c>
      <c r="M27" s="143">
        <f>ROUND(+K27-L27,3)*100</f>
        <v>-3.4000000000000004</v>
      </c>
      <c r="N27" s="92">
        <f>SUM(N21:N25)</f>
        <v>422571</v>
      </c>
      <c r="O27" s="93">
        <f>SUM(O21:O25)</f>
        <v>459906</v>
      </c>
      <c r="P27" s="91">
        <f>(N27-O27)/O27</f>
        <v>-8.1179632359656098E-2</v>
      </c>
      <c r="Q27" s="92">
        <f>SUM(Q21:Q25)</f>
        <v>754767</v>
      </c>
      <c r="R27" s="93">
        <f>SUM(R21:R25)</f>
        <v>774605</v>
      </c>
      <c r="S27" s="91">
        <f>(Q27-R27)/R27</f>
        <v>-2.5610472434337502E-2</v>
      </c>
      <c r="T27" s="92">
        <f>SUM(T21:T25)</f>
        <v>983405</v>
      </c>
      <c r="U27" s="97">
        <f>SUM(U21:U26)</f>
        <v>1025402</v>
      </c>
      <c r="V27" s="98">
        <v>2.4</v>
      </c>
      <c r="W27" s="96">
        <v>2.6</v>
      </c>
      <c r="X27" s="99">
        <v>151.79</v>
      </c>
      <c r="Y27" s="100">
        <v>163.12</v>
      </c>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20" customFormat="1" ht="15" customHeight="1">
      <c r="A28" s="101"/>
      <c r="B28" s="46"/>
      <c r="C28" s="47"/>
      <c r="D28" s="48"/>
      <c r="E28" s="102"/>
      <c r="F28" s="103"/>
      <c r="G28" s="48"/>
      <c r="H28" s="102"/>
      <c r="I28" s="103"/>
      <c r="J28" s="48"/>
      <c r="K28" s="49"/>
      <c r="L28" s="50"/>
      <c r="M28" s="51"/>
      <c r="N28" s="102"/>
      <c r="O28" s="103"/>
      <c r="P28" s="48"/>
      <c r="Q28" s="102"/>
      <c r="R28" s="103"/>
      <c r="S28" s="48"/>
      <c r="T28" s="102"/>
      <c r="U28" s="104"/>
      <c r="V28" s="53"/>
      <c r="W28" s="51"/>
      <c r="X28" s="54"/>
      <c r="Y28" s="44"/>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row>
    <row r="29" spans="1:165" s="56" customFormat="1">
      <c r="A29" s="105" t="s">
        <v>22</v>
      </c>
      <c r="B29" s="10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56" customFormat="1" ht="5.0999999999999996" customHeight="1">
      <c r="A30" s="21"/>
      <c r="B30" s="46"/>
      <c r="C30" s="47"/>
      <c r="D30" s="48"/>
      <c r="E30" s="46"/>
      <c r="F30" s="47"/>
      <c r="G30" s="48"/>
      <c r="H30" s="46"/>
      <c r="I30" s="47"/>
      <c r="J30" s="48"/>
      <c r="K30" s="49"/>
      <c r="L30" s="50"/>
      <c r="M30" s="51"/>
      <c r="N30" s="46"/>
      <c r="O30" s="47"/>
      <c r="P30" s="48"/>
      <c r="Q30" s="46"/>
      <c r="R30" s="47"/>
      <c r="S30" s="48"/>
      <c r="T30" s="46"/>
      <c r="U30" s="52"/>
      <c r="V30" s="53"/>
      <c r="W30" s="51"/>
      <c r="X30" s="54"/>
      <c r="Y30" s="44"/>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row>
    <row r="31" spans="1:165" s="20" customFormat="1" ht="12.75" customHeight="1">
      <c r="A31" s="105" t="s">
        <v>20</v>
      </c>
      <c r="B31" s="144">
        <f>E31+H31</f>
        <v>47401</v>
      </c>
      <c r="C31" s="145">
        <f>F31+I31</f>
        <v>50325</v>
      </c>
      <c r="D31" s="108">
        <f>(B31-C31)/C31</f>
        <v>-5.8102334823646302E-2</v>
      </c>
      <c r="E31" s="106">
        <v>7676</v>
      </c>
      <c r="F31" s="107">
        <v>8674</v>
      </c>
      <c r="G31" s="108">
        <f>(E31-F31)/F31</f>
        <v>-0.11505649066174775</v>
      </c>
      <c r="H31" s="106">
        <v>39725</v>
      </c>
      <c r="I31" s="107">
        <v>41651</v>
      </c>
      <c r="J31" s="108">
        <f>(H31-I31)/I31</f>
        <v>-4.6241386761422296E-2</v>
      </c>
      <c r="K31" s="109">
        <f>N31/Q31</f>
        <v>0.4032973076102937</v>
      </c>
      <c r="L31" s="110">
        <f>O31/R31</f>
        <v>0.42790999069806329</v>
      </c>
      <c r="M31" s="111">
        <f>ROUND(+K31-L31,3)*100</f>
        <v>-2.5</v>
      </c>
      <c r="N31" s="106">
        <v>35935</v>
      </c>
      <c r="O31" s="107">
        <v>40942</v>
      </c>
      <c r="P31" s="108">
        <f>(N31-O31)/O31</f>
        <v>-0.12229495383713546</v>
      </c>
      <c r="Q31" s="106">
        <v>89103</v>
      </c>
      <c r="R31" s="107">
        <v>95679</v>
      </c>
      <c r="S31" s="108">
        <f>(Q31-R31)/R31</f>
        <v>-6.872981531997617E-2</v>
      </c>
      <c r="T31" s="106">
        <v>94517</v>
      </c>
      <c r="U31" s="112">
        <v>103119</v>
      </c>
      <c r="V31" s="113">
        <v>2</v>
      </c>
      <c r="W31" s="111">
        <v>2</v>
      </c>
      <c r="X31" s="114">
        <v>103.59</v>
      </c>
      <c r="Y31" s="115">
        <v>97.57</v>
      </c>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5" customHeight="1">
      <c r="A32" s="45"/>
      <c r="B32" s="46"/>
      <c r="C32" s="47"/>
      <c r="D32" s="48"/>
      <c r="E32" s="46"/>
      <c r="F32" s="47"/>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20" customFormat="1" ht="12.75" customHeight="1">
      <c r="A33" s="88" t="s">
        <v>23</v>
      </c>
      <c r="B33" s="89"/>
      <c r="C33" s="90"/>
      <c r="D33" s="117"/>
      <c r="E33" s="89"/>
      <c r="F33" s="90"/>
      <c r="G33" s="48"/>
      <c r="H33" s="46"/>
      <c r="I33" s="47"/>
      <c r="J33" s="48"/>
      <c r="K33" s="49"/>
      <c r="L33" s="50"/>
      <c r="M33" s="48"/>
      <c r="N33" s="46"/>
      <c r="O33" s="47"/>
      <c r="P33" s="48"/>
      <c r="Q33" s="46"/>
      <c r="R33" s="47"/>
      <c r="S33" s="48"/>
      <c r="T33" s="46"/>
      <c r="U33" s="48"/>
      <c r="V33" s="53"/>
      <c r="W33" s="48"/>
      <c r="X33" s="54"/>
      <c r="Y33" s="116"/>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row>
    <row r="34" spans="1:165" s="56" customFormat="1" ht="5.0999999999999996" customHeight="1">
      <c r="A34" s="21"/>
      <c r="B34" s="46"/>
      <c r="C34" s="47"/>
      <c r="D34" s="48"/>
      <c r="E34" s="46"/>
      <c r="F34" s="47"/>
      <c r="G34" s="48"/>
      <c r="H34" s="46"/>
      <c r="I34" s="47"/>
      <c r="J34" s="48"/>
      <c r="K34" s="49"/>
      <c r="L34" s="50"/>
      <c r="M34" s="48"/>
      <c r="N34" s="46"/>
      <c r="O34" s="47"/>
      <c r="P34" s="48"/>
      <c r="Q34" s="46"/>
      <c r="R34" s="47"/>
      <c r="S34" s="48"/>
      <c r="T34" s="46"/>
      <c r="U34" s="48"/>
      <c r="V34" s="53"/>
      <c r="W34" s="48"/>
      <c r="X34" s="54"/>
      <c r="Y34" s="116"/>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row>
    <row r="35" spans="1:165" s="20" customFormat="1" ht="17.100000000000001" customHeight="1">
      <c r="A35" s="88" t="s">
        <v>20</v>
      </c>
      <c r="B35" s="141">
        <f>E35+H35</f>
        <v>456492</v>
      </c>
      <c r="C35" s="142">
        <f>F35+I35</f>
        <v>447078</v>
      </c>
      <c r="D35" s="91">
        <f>(B35-C35)/C35</f>
        <v>2.1056728356125778E-2</v>
      </c>
      <c r="E35" s="89">
        <f>E27+E31</f>
        <v>182154</v>
      </c>
      <c r="F35" s="90">
        <f>F31+F27</f>
        <v>175791</v>
      </c>
      <c r="G35" s="91">
        <f>(E35-F35)/F35</f>
        <v>3.6196392306773385E-2</v>
      </c>
      <c r="H35" s="89">
        <f>H27+H31</f>
        <v>274338</v>
      </c>
      <c r="I35" s="90">
        <f>I31+I27</f>
        <v>271287</v>
      </c>
      <c r="J35" s="91">
        <f>(H35-I35)/I35</f>
        <v>1.1246392197193379E-2</v>
      </c>
      <c r="K35" s="94">
        <f>N35/Q35</f>
        <v>0.54333724388827664</v>
      </c>
      <c r="L35" s="95">
        <f>O35/R35</f>
        <v>0.57549949211981377</v>
      </c>
      <c r="M35" s="96">
        <f>ROUND(+K35-L35,3)*100</f>
        <v>-3.2</v>
      </c>
      <c r="N35" s="89">
        <f>N27+N31</f>
        <v>458506</v>
      </c>
      <c r="O35" s="90">
        <f>O31+O27</f>
        <v>500848</v>
      </c>
      <c r="P35" s="91">
        <f>(N35-O35)/O35</f>
        <v>-8.4540619109989459E-2</v>
      </c>
      <c r="Q35" s="89">
        <f>Q27+Q31</f>
        <v>843870</v>
      </c>
      <c r="R35" s="90">
        <f>R31+R27</f>
        <v>870284</v>
      </c>
      <c r="S35" s="91">
        <f>(Q35-R35)/R35</f>
        <v>-3.0351011853601811E-2</v>
      </c>
      <c r="T35" s="89">
        <f>T27+T31</f>
        <v>1077922</v>
      </c>
      <c r="U35" s="97">
        <f>U27+U31</f>
        <v>1128521</v>
      </c>
      <c r="V35" s="98">
        <v>2.4</v>
      </c>
      <c r="W35" s="96">
        <v>2.5</v>
      </c>
      <c r="X35" s="99">
        <v>139.94</v>
      </c>
      <c r="Y35" s="100">
        <v>147.26</v>
      </c>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20" customFormat="1" ht="24.9" customHeight="1">
      <c r="A36" s="45"/>
      <c r="B36" s="46"/>
      <c r="C36" s="47"/>
      <c r="D36" s="48"/>
      <c r="E36" s="46"/>
      <c r="F36" s="47"/>
      <c r="G36" s="48"/>
      <c r="H36" s="46"/>
      <c r="I36" s="47"/>
      <c r="J36" s="48"/>
      <c r="K36" s="49"/>
      <c r="L36" s="50"/>
      <c r="M36" s="48"/>
      <c r="N36" s="46"/>
      <c r="O36" s="47"/>
      <c r="P36" s="48"/>
      <c r="Q36" s="46"/>
      <c r="R36" s="47"/>
      <c r="S36" s="48"/>
      <c r="T36" s="46"/>
      <c r="U36" s="48"/>
      <c r="V36" s="53"/>
      <c r="W36" s="48"/>
      <c r="X36" s="54"/>
      <c r="Y36" s="116"/>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row>
    <row r="37" spans="1:165" s="56" customFormat="1" ht="15" customHeight="1">
      <c r="A37" s="118" t="s">
        <v>24</v>
      </c>
      <c r="B37" s="119"/>
      <c r="C37" s="120"/>
      <c r="D37" s="121"/>
      <c r="E37" s="119"/>
      <c r="F37" s="120"/>
      <c r="G37" s="121"/>
      <c r="H37" s="119"/>
      <c r="I37" s="120"/>
      <c r="J37" s="121"/>
      <c r="K37" s="122"/>
      <c r="L37" s="123"/>
      <c r="M37" s="121"/>
      <c r="N37" s="119"/>
      <c r="O37" s="120"/>
      <c r="P37" s="121"/>
      <c r="Q37" s="119"/>
      <c r="R37" s="120"/>
      <c r="S37" s="121"/>
      <c r="T37" s="119"/>
      <c r="U37" s="121"/>
      <c r="V37" s="124"/>
      <c r="W37" s="121"/>
      <c r="X37" s="125"/>
      <c r="Y37" s="126"/>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row>
    <row r="38" spans="1:165" ht="13.8" thickBot="1">
      <c r="A38" s="127" t="s">
        <v>20</v>
      </c>
      <c r="B38" s="146">
        <f>E38+H38</f>
        <v>1058340</v>
      </c>
      <c r="C38" s="147">
        <f>F38+I38</f>
        <v>1060142</v>
      </c>
      <c r="D38" s="148">
        <f>(B38-C38)/C38</f>
        <v>-1.6997722946548669E-3</v>
      </c>
      <c r="E38" s="146">
        <f>E17+E35</f>
        <v>652392</v>
      </c>
      <c r="F38" s="147">
        <f>F17+F35</f>
        <v>665337</v>
      </c>
      <c r="G38" s="148">
        <f>(E38-F38)/F38</f>
        <v>-1.9456305601522235E-2</v>
      </c>
      <c r="H38" s="146">
        <f>H17+H35</f>
        <v>405948</v>
      </c>
      <c r="I38" s="147">
        <f>I17+I35</f>
        <v>394805</v>
      </c>
      <c r="J38" s="149">
        <f>(H38-I38)/I38</f>
        <v>2.8224059978976965E-2</v>
      </c>
      <c r="K38" s="150">
        <f>N38/Q38</f>
        <v>0.64888443835069953</v>
      </c>
      <c r="L38" s="151">
        <f>O38/R38</f>
        <v>0.68171108222294441</v>
      </c>
      <c r="M38" s="152">
        <f>ROUND(+K38-L38,3)*100</f>
        <v>-3.3000000000000003</v>
      </c>
      <c r="N38" s="146">
        <f>N17+N35</f>
        <v>1288216</v>
      </c>
      <c r="O38" s="147">
        <f>O17+O35</f>
        <v>1392823</v>
      </c>
      <c r="P38" s="148">
        <f>(N38-O38)/O38</f>
        <v>-7.5104302556749852E-2</v>
      </c>
      <c r="Q38" s="146">
        <f>Q17+Q35</f>
        <v>1985278</v>
      </c>
      <c r="R38" s="147">
        <f>R17+R35</f>
        <v>2043128</v>
      </c>
      <c r="S38" s="148">
        <f>(Q38-R38)/R38</f>
        <v>-2.8314427681476639E-2</v>
      </c>
      <c r="T38" s="146">
        <f>T17+T35</f>
        <v>2610582</v>
      </c>
      <c r="U38" s="153">
        <f>U17+U35</f>
        <v>2744825</v>
      </c>
      <c r="V38" s="154">
        <v>2.5</v>
      </c>
      <c r="W38" s="152">
        <v>2.6</v>
      </c>
      <c r="X38" s="155">
        <v>132.77000000000001</v>
      </c>
      <c r="Y38" s="156">
        <v>140.91</v>
      </c>
    </row>
    <row r="39" spans="1:165" ht="13.8" thickTop="1">
      <c r="B39" s="46"/>
      <c r="C39" s="47"/>
      <c r="D39" s="129"/>
      <c r="E39" s="46"/>
      <c r="F39" s="47"/>
      <c r="G39" s="129"/>
      <c r="H39" s="46"/>
      <c r="I39" s="47"/>
      <c r="J39" s="130"/>
      <c r="K39" s="49"/>
      <c r="L39" s="50"/>
      <c r="M39" s="131"/>
      <c r="N39" s="46"/>
      <c r="O39" s="47"/>
      <c r="P39" s="129"/>
      <c r="Q39" s="46"/>
      <c r="R39" s="47"/>
      <c r="S39" s="129"/>
      <c r="T39" s="46"/>
      <c r="U39" s="47"/>
      <c r="V39" s="53"/>
      <c r="W39" s="131"/>
      <c r="X39" s="53"/>
      <c r="Y39" s="131"/>
    </row>
    <row r="40" spans="1:165">
      <c r="B40" s="46"/>
      <c r="C40" s="47"/>
      <c r="D40" s="129"/>
      <c r="E40" s="46"/>
      <c r="F40" s="47"/>
      <c r="G40" s="129"/>
      <c r="H40" s="46"/>
      <c r="I40" s="47"/>
      <c r="J40" s="130"/>
      <c r="K40" s="49"/>
      <c r="L40" s="50"/>
      <c r="M40" s="131"/>
      <c r="N40" s="46"/>
      <c r="O40" s="47"/>
      <c r="P40" s="129"/>
      <c r="Q40" s="46"/>
      <c r="R40" s="47"/>
      <c r="S40" s="129"/>
      <c r="T40" s="46"/>
      <c r="U40" s="47"/>
      <c r="V40" s="53"/>
      <c r="W40" s="131"/>
      <c r="X40" s="131"/>
      <c r="Y40" s="131"/>
    </row>
    <row r="41" spans="1:165">
      <c r="X41" s="131"/>
      <c r="Y41" s="131"/>
    </row>
    <row r="42" spans="1:165">
      <c r="X42" s="131"/>
      <c r="Y42" s="131"/>
    </row>
    <row r="43" spans="1:165">
      <c r="X43" s="131"/>
      <c r="Y43" s="131"/>
    </row>
  </sheetData>
  <printOptions horizontalCentered="1"/>
  <pageMargins left="0.25" right="0.25" top="0.5" bottom="0.25" header="0.3" footer="0.3"/>
  <pageSetup paperSize="5"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97103"/>
    <pageSetUpPr fitToPage="1"/>
  </sheetPr>
  <dimension ref="B1:S24"/>
  <sheetViews>
    <sheetView showGridLines="0" zoomScale="160" zoomScaleNormal="160" workbookViewId="0">
      <selection activeCell="C2" sqref="C2"/>
    </sheetView>
  </sheetViews>
  <sheetFormatPr defaultRowHeight="13.2"/>
  <cols>
    <col min="1" max="1" width="1.77734375" style="157" customWidth="1"/>
    <col min="2" max="2" width="0.88671875" style="157" customWidth="1"/>
    <col min="3" max="3" width="10.77734375" style="180" customWidth="1"/>
    <col min="4" max="4" width="8.88671875" style="157"/>
    <col min="5" max="5" width="18.6640625" style="157" customWidth="1"/>
    <col min="6" max="18" width="8.88671875" style="157"/>
    <col min="19" max="19" width="0.88671875" style="157" customWidth="1"/>
    <col min="20" max="16384" width="8.88671875" style="157"/>
  </cols>
  <sheetData>
    <row r="1" spans="2:19" ht="49.95" customHeight="1"/>
    <row r="2" spans="2:19" ht="15" thickBot="1">
      <c r="C2" s="158" t="s">
        <v>51</v>
      </c>
      <c r="D2" s="159"/>
      <c r="E2" s="159"/>
      <c r="F2" s="159"/>
      <c r="G2" s="159"/>
      <c r="H2" s="159"/>
      <c r="I2" s="160"/>
      <c r="J2" s="159"/>
    </row>
    <row r="3" spans="2:19" ht="16.95" customHeight="1" thickBot="1">
      <c r="B3" s="194"/>
      <c r="C3" s="189" t="s">
        <v>25</v>
      </c>
      <c r="D3" s="171" t="s">
        <v>42</v>
      </c>
      <c r="E3" s="173"/>
      <c r="F3" s="174" t="s">
        <v>46</v>
      </c>
      <c r="G3" s="165" t="s">
        <v>47</v>
      </c>
      <c r="H3" s="166"/>
      <c r="I3" s="167"/>
      <c r="J3" s="168"/>
    </row>
    <row r="4" spans="2:19" ht="16.95" customHeight="1" thickBot="1">
      <c r="B4" s="194"/>
      <c r="C4" s="195" t="s">
        <v>26</v>
      </c>
      <c r="D4" s="190"/>
      <c r="E4" s="169" t="s">
        <v>43</v>
      </c>
      <c r="F4" s="165"/>
      <c r="G4" s="165"/>
      <c r="H4" s="165"/>
      <c r="I4" s="167"/>
      <c r="J4" s="168"/>
    </row>
    <row r="5" spans="2:19" ht="16.95" customHeight="1" thickBot="1">
      <c r="B5" s="194"/>
      <c r="C5" s="195" t="s">
        <v>27</v>
      </c>
      <c r="D5" s="190"/>
      <c r="E5" s="169" t="s">
        <v>44</v>
      </c>
      <c r="F5" s="165"/>
      <c r="G5" s="165"/>
      <c r="H5" s="165"/>
      <c r="I5" s="167"/>
      <c r="J5" s="168"/>
    </row>
    <row r="6" spans="2:19" ht="16.95" customHeight="1" thickBot="1">
      <c r="B6" s="194"/>
      <c r="C6" s="195" t="s">
        <v>28</v>
      </c>
      <c r="D6" s="190"/>
      <c r="E6" s="170" t="s">
        <v>52</v>
      </c>
      <c r="H6" s="174" t="s">
        <v>48</v>
      </c>
      <c r="I6" s="171" t="s">
        <v>49</v>
      </c>
      <c r="J6" s="168"/>
    </row>
    <row r="7" spans="2:19" ht="16.95" customHeight="1" thickBot="1">
      <c r="B7" s="194"/>
      <c r="C7" s="195" t="s">
        <v>29</v>
      </c>
      <c r="D7" s="190"/>
      <c r="E7" s="183" t="s">
        <v>45</v>
      </c>
      <c r="F7" s="172"/>
      <c r="G7" s="172"/>
      <c r="H7" s="172"/>
      <c r="I7" s="167"/>
      <c r="J7" s="168"/>
    </row>
    <row r="8" spans="2:19" ht="15" thickBot="1">
      <c r="C8" s="179"/>
      <c r="D8" s="161"/>
      <c r="E8" s="161"/>
      <c r="F8" s="161"/>
      <c r="G8" s="159"/>
      <c r="H8" s="159"/>
      <c r="I8" s="160"/>
      <c r="J8" s="159"/>
    </row>
    <row r="9" spans="2:19" ht="15" customHeight="1" thickBot="1">
      <c r="B9" s="194"/>
      <c r="C9" s="191" t="s">
        <v>34</v>
      </c>
      <c r="D9" s="196"/>
      <c r="E9" s="176" t="s">
        <v>36</v>
      </c>
      <c r="F9" s="161"/>
      <c r="G9" s="159"/>
      <c r="H9" s="159"/>
      <c r="I9" s="160"/>
      <c r="J9" s="159"/>
    </row>
    <row r="10" spans="2:19" ht="15" customHeight="1" thickBot="1">
      <c r="D10" s="162"/>
      <c r="E10" s="162"/>
      <c r="F10" s="162"/>
      <c r="G10" s="159"/>
      <c r="H10" s="159"/>
      <c r="I10" s="160"/>
      <c r="J10" s="159"/>
    </row>
    <row r="11" spans="2:19" ht="15" thickBot="1">
      <c r="B11" s="194"/>
      <c r="C11" s="191" t="s">
        <v>37</v>
      </c>
      <c r="D11" s="175"/>
      <c r="E11" s="175"/>
      <c r="F11" s="196"/>
      <c r="G11" s="178" t="s">
        <v>50</v>
      </c>
      <c r="H11" s="177"/>
      <c r="I11" s="177"/>
      <c r="J11" s="168"/>
    </row>
    <row r="12" spans="2:19" ht="13.8">
      <c r="F12" s="163"/>
      <c r="G12" s="163"/>
      <c r="H12" s="163"/>
      <c r="I12" s="163"/>
      <c r="J12" s="163"/>
    </row>
    <row r="13" spans="2:19" ht="14.4">
      <c r="C13" s="158"/>
      <c r="D13" s="159"/>
      <c r="E13" s="159"/>
      <c r="F13" s="159"/>
      <c r="G13" s="159"/>
      <c r="H13" s="159"/>
      <c r="I13" s="160"/>
      <c r="J13" s="159"/>
    </row>
    <row r="14" spans="2:19" ht="15" customHeight="1" thickBot="1">
      <c r="C14" s="158" t="s">
        <v>39</v>
      </c>
      <c r="D14" s="159"/>
      <c r="E14" s="159"/>
      <c r="F14" s="159"/>
      <c r="G14" s="159"/>
      <c r="H14" s="159"/>
      <c r="I14" s="160"/>
      <c r="J14" s="159"/>
    </row>
    <row r="15" spans="2:19" ht="27" customHeight="1">
      <c r="B15" s="197"/>
      <c r="C15" s="235" t="s">
        <v>38</v>
      </c>
      <c r="D15" s="236"/>
      <c r="E15" s="236"/>
      <c r="F15" s="236"/>
      <c r="G15" s="236"/>
      <c r="H15" s="236"/>
      <c r="I15" s="236"/>
      <c r="J15" s="236"/>
      <c r="K15" s="236"/>
      <c r="L15" s="236"/>
      <c r="M15" s="236"/>
      <c r="N15" s="236"/>
      <c r="O15" s="236"/>
      <c r="P15" s="236"/>
      <c r="Q15" s="236"/>
      <c r="R15" s="236"/>
      <c r="S15" s="199"/>
    </row>
    <row r="16" spans="2:19" ht="49.95" customHeight="1">
      <c r="B16" s="193"/>
      <c r="C16" s="229" t="s">
        <v>35</v>
      </c>
      <c r="D16" s="230"/>
      <c r="E16" s="230"/>
      <c r="F16" s="230"/>
      <c r="G16" s="230"/>
      <c r="H16" s="230"/>
      <c r="I16" s="230"/>
      <c r="J16" s="230"/>
      <c r="K16" s="230"/>
      <c r="L16" s="230"/>
      <c r="M16" s="230"/>
      <c r="N16" s="230"/>
      <c r="O16" s="230"/>
      <c r="P16" s="230"/>
      <c r="Q16" s="230"/>
      <c r="R16" s="230"/>
      <c r="S16" s="184"/>
    </row>
    <row r="17" spans="2:19" ht="19.05" customHeight="1">
      <c r="B17" s="193"/>
      <c r="C17" s="181" t="s">
        <v>30</v>
      </c>
      <c r="D17" s="162"/>
      <c r="E17" s="162"/>
      <c r="F17" s="162"/>
      <c r="G17" s="162"/>
      <c r="H17" s="162"/>
      <c r="I17" s="162"/>
      <c r="J17" s="164"/>
      <c r="S17" s="184"/>
    </row>
    <row r="18" spans="2:19" ht="19.05" customHeight="1" thickBot="1">
      <c r="B18" s="198"/>
      <c r="C18" s="192" t="s">
        <v>31</v>
      </c>
      <c r="D18" s="185"/>
      <c r="E18" s="185"/>
      <c r="F18" s="185"/>
      <c r="G18" s="185"/>
      <c r="H18" s="185"/>
      <c r="I18" s="185"/>
      <c r="J18" s="186"/>
      <c r="K18" s="187"/>
      <c r="L18" s="187"/>
      <c r="M18" s="187"/>
      <c r="N18" s="187"/>
      <c r="O18" s="187"/>
      <c r="P18" s="187"/>
      <c r="Q18" s="187"/>
      <c r="R18" s="187"/>
      <c r="S18" s="188"/>
    </row>
    <row r="19" spans="2:19" ht="14.4">
      <c r="C19" s="158"/>
      <c r="D19" s="159"/>
      <c r="E19" s="159"/>
      <c r="F19" s="159"/>
      <c r="G19" s="159"/>
      <c r="H19" s="159"/>
      <c r="I19" s="160"/>
      <c r="J19" s="159"/>
    </row>
    <row r="20" spans="2:19" ht="15" thickBot="1">
      <c r="C20" s="158" t="s">
        <v>40</v>
      </c>
      <c r="D20" s="159"/>
      <c r="E20" s="159"/>
      <c r="F20" s="159"/>
      <c r="G20" s="159"/>
      <c r="H20" s="159"/>
      <c r="I20" s="160"/>
      <c r="J20" s="159"/>
    </row>
    <row r="21" spans="2:19" ht="38.4" customHeight="1" thickBot="1">
      <c r="B21" s="194"/>
      <c r="C21" s="231" t="s">
        <v>32</v>
      </c>
      <c r="D21" s="232"/>
      <c r="E21" s="232"/>
      <c r="F21" s="232"/>
      <c r="G21" s="232"/>
      <c r="H21" s="232"/>
      <c r="I21" s="232"/>
      <c r="J21" s="232"/>
      <c r="K21" s="232"/>
      <c r="L21" s="232"/>
      <c r="M21" s="232"/>
      <c r="N21" s="232"/>
      <c r="O21" s="232"/>
      <c r="P21" s="232"/>
      <c r="Q21" s="232"/>
      <c r="R21" s="232"/>
      <c r="S21" s="173"/>
    </row>
    <row r="22" spans="2:19" ht="14.4">
      <c r="C22" s="182"/>
      <c r="D22" s="159"/>
      <c r="E22" s="159"/>
      <c r="F22" s="159"/>
      <c r="G22" s="159"/>
      <c r="H22" s="159"/>
      <c r="I22" s="160"/>
      <c r="J22" s="159"/>
    </row>
    <row r="23" spans="2:19" ht="15" thickBot="1">
      <c r="C23" s="158" t="s">
        <v>41</v>
      </c>
      <c r="D23" s="159"/>
      <c r="E23" s="159"/>
      <c r="F23" s="159"/>
      <c r="G23" s="159"/>
      <c r="H23" s="159"/>
      <c r="I23" s="160"/>
      <c r="J23" s="159"/>
    </row>
    <row r="24" spans="2:19" ht="173.4" customHeight="1" thickBot="1">
      <c r="B24" s="194"/>
      <c r="C24" s="233" t="s">
        <v>33</v>
      </c>
      <c r="D24" s="234"/>
      <c r="E24" s="234"/>
      <c r="F24" s="234"/>
      <c r="G24" s="234"/>
      <c r="H24" s="234"/>
      <c r="I24" s="234"/>
      <c r="J24" s="234"/>
      <c r="K24" s="234"/>
      <c r="L24" s="234"/>
      <c r="M24" s="234"/>
      <c r="N24" s="234"/>
      <c r="O24" s="234"/>
      <c r="P24" s="234"/>
      <c r="Q24" s="234"/>
      <c r="R24" s="234"/>
      <c r="S24" s="173"/>
    </row>
  </sheetData>
  <mergeCells count="4">
    <mergeCell ref="C16:R16"/>
    <mergeCell ref="C21:R21"/>
    <mergeCell ref="C24:R24"/>
    <mergeCell ref="C15:R15"/>
  </mergeCells>
  <printOptions horizontalCentered="1"/>
  <pageMargins left="0.5" right="0.5" top="0.5" bottom="0.2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BC36"/>
  </sheetPr>
  <dimension ref="B1:D35"/>
  <sheetViews>
    <sheetView showGridLines="0" zoomScale="160" zoomScaleNormal="160" workbookViewId="0">
      <selection activeCell="C2" sqref="C2"/>
    </sheetView>
  </sheetViews>
  <sheetFormatPr defaultColWidth="9.109375" defaultRowHeight="13.2"/>
  <cols>
    <col min="1" max="2" width="1.77734375" style="200" customWidth="1"/>
    <col min="3" max="3" width="97.77734375" style="205" customWidth="1"/>
    <col min="4" max="5" width="1.77734375" style="200" customWidth="1"/>
    <col min="6" max="16384" width="9.109375" style="200"/>
  </cols>
  <sheetData>
    <row r="1" spans="2:4" ht="48" customHeight="1"/>
    <row r="2" spans="2:4" ht="34.950000000000003" customHeight="1">
      <c r="B2" s="216"/>
      <c r="C2" s="217" t="s">
        <v>62</v>
      </c>
      <c r="D2" s="216"/>
    </row>
    <row r="3" spans="2:4" ht="4.95" customHeight="1" thickBot="1">
      <c r="C3" s="201"/>
    </row>
    <row r="4" spans="2:4" ht="4.95" customHeight="1">
      <c r="B4" s="206"/>
      <c r="C4" s="207"/>
      <c r="D4" s="208"/>
    </row>
    <row r="5" spans="2:4" ht="70.05" customHeight="1">
      <c r="B5" s="209"/>
      <c r="C5" s="202" t="s">
        <v>60</v>
      </c>
      <c r="D5" s="210"/>
    </row>
    <row r="6" spans="2:4" ht="4.95" customHeight="1">
      <c r="B6" s="209"/>
      <c r="C6" s="202"/>
      <c r="D6" s="210"/>
    </row>
    <row r="7" spans="2:4" ht="60" customHeight="1">
      <c r="B7" s="209"/>
      <c r="C7" s="203" t="s">
        <v>57</v>
      </c>
      <c r="D7" s="210"/>
    </row>
    <row r="8" spans="2:4" ht="4.95" customHeight="1">
      <c r="B8" s="209"/>
      <c r="C8" s="203"/>
      <c r="D8" s="210"/>
    </row>
    <row r="9" spans="2:4" ht="55.05" customHeight="1">
      <c r="B9" s="209"/>
      <c r="C9" s="203" t="s">
        <v>58</v>
      </c>
      <c r="D9" s="210"/>
    </row>
    <row r="10" spans="2:4" ht="4.95" customHeight="1" thickBot="1">
      <c r="B10" s="211"/>
      <c r="C10" s="212"/>
      <c r="D10" s="213"/>
    </row>
    <row r="11" spans="2:4" ht="4.95" customHeight="1" thickBot="1">
      <c r="C11" s="203"/>
    </row>
    <row r="12" spans="2:4" ht="4.95" customHeight="1">
      <c r="B12" s="206"/>
      <c r="C12" s="214"/>
      <c r="D12" s="208"/>
    </row>
    <row r="13" spans="2:4" ht="49.95" customHeight="1">
      <c r="B13" s="209"/>
      <c r="C13" s="202" t="s">
        <v>61</v>
      </c>
      <c r="D13" s="210"/>
    </row>
    <row r="14" spans="2:4" ht="4.95" customHeight="1" thickBot="1">
      <c r="B14" s="211"/>
      <c r="C14" s="215"/>
      <c r="D14" s="213"/>
    </row>
    <row r="15" spans="2:4" ht="4.95" customHeight="1" thickBot="1">
      <c r="C15" s="201"/>
    </row>
    <row r="16" spans="2:4" ht="4.95" customHeight="1">
      <c r="B16" s="206"/>
      <c r="C16" s="207"/>
      <c r="D16" s="208"/>
    </row>
    <row r="17" spans="2:4" ht="49.95" customHeight="1">
      <c r="B17" s="209"/>
      <c r="C17" s="202" t="s">
        <v>53</v>
      </c>
      <c r="D17" s="210"/>
    </row>
    <row r="18" spans="2:4" ht="4.95" customHeight="1" thickBot="1">
      <c r="B18" s="211"/>
      <c r="C18" s="215"/>
      <c r="D18" s="213"/>
    </row>
    <row r="19" spans="2:4" ht="4.95" customHeight="1" thickBot="1">
      <c r="C19" s="201"/>
    </row>
    <row r="20" spans="2:4" ht="4.95" customHeight="1">
      <c r="B20" s="206"/>
      <c r="C20" s="207"/>
      <c r="D20" s="208"/>
    </row>
    <row r="21" spans="2:4" ht="49.95" customHeight="1">
      <c r="B21" s="209"/>
      <c r="C21" s="202" t="s">
        <v>54</v>
      </c>
      <c r="D21" s="210"/>
    </row>
    <row r="22" spans="2:4" ht="4.95" customHeight="1" thickBot="1">
      <c r="B22" s="211"/>
      <c r="C22" s="215"/>
      <c r="D22" s="213"/>
    </row>
    <row r="23" spans="2:4" ht="4.95" customHeight="1" thickBot="1">
      <c r="C23" s="201"/>
    </row>
    <row r="24" spans="2:4" ht="4.95" customHeight="1">
      <c r="B24" s="206"/>
      <c r="C24" s="207"/>
      <c r="D24" s="208"/>
    </row>
    <row r="25" spans="2:4" ht="60" customHeight="1">
      <c r="B25" s="209"/>
      <c r="C25" s="202" t="s">
        <v>55</v>
      </c>
      <c r="D25" s="210"/>
    </row>
    <row r="26" spans="2:4" ht="4.95" customHeight="1" thickBot="1">
      <c r="B26" s="211"/>
      <c r="C26" s="215"/>
      <c r="D26" s="213"/>
    </row>
    <row r="27" spans="2:4" ht="4.95" customHeight="1" thickBot="1">
      <c r="C27" s="201"/>
    </row>
    <row r="28" spans="2:4" ht="4.95" customHeight="1">
      <c r="B28" s="206"/>
      <c r="C28" s="207"/>
      <c r="D28" s="208"/>
    </row>
    <row r="29" spans="2:4" ht="60" customHeight="1">
      <c r="B29" s="209"/>
      <c r="C29" s="202" t="s">
        <v>56</v>
      </c>
      <c r="D29" s="210"/>
    </row>
    <row r="30" spans="2:4" ht="4.95" customHeight="1" thickBot="1">
      <c r="B30" s="211"/>
      <c r="C30" s="215"/>
      <c r="D30" s="213"/>
    </row>
    <row r="31" spans="2:4" ht="4.95" customHeight="1" thickBot="1">
      <c r="C31" s="201"/>
    </row>
    <row r="32" spans="2:4" ht="4.95" customHeight="1">
      <c r="B32" s="206"/>
      <c r="C32" s="207"/>
      <c r="D32" s="208"/>
    </row>
    <row r="33" spans="2:4" ht="49.95" customHeight="1">
      <c r="B33" s="209"/>
      <c r="C33" s="204" t="s">
        <v>59</v>
      </c>
      <c r="D33" s="210"/>
    </row>
    <row r="34" spans="2:4" ht="4.95" customHeight="1" thickBot="1">
      <c r="B34" s="211"/>
      <c r="C34" s="215"/>
      <c r="D34" s="213"/>
    </row>
    <row r="35" spans="2:4" ht="4.95" customHeight="1">
      <c r="C35" s="201"/>
    </row>
  </sheetData>
  <printOptions horizontalCentered="1"/>
  <pageMargins left="0.25" right="0.25" top="0.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Month Report</vt:lpstr>
      <vt:lpstr>CY Report</vt:lpstr>
      <vt:lpstr>FY Report</vt:lpstr>
      <vt:lpstr>Contact</vt:lpstr>
      <vt:lpstr>Glossary</vt:lpstr>
      <vt:lpstr>Contact!Print_Area</vt:lpstr>
      <vt:lpstr>'CY Report'!Print_Area</vt:lpstr>
      <vt:lpstr>'FY Report'!Print_Area</vt:lpstr>
      <vt:lpstr>Glossary!Print_Area</vt:lpstr>
      <vt:lpstr>'Month Report'!Print_Area</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2017-05-17T15:13:05Z</cp:lastPrinted>
  <dcterms:created xsi:type="dcterms:W3CDTF">2014-06-20T18:55:54Z</dcterms:created>
  <dcterms:modified xsi:type="dcterms:W3CDTF">2017-05-22T13:39:04Z</dcterms:modified>
</cp:coreProperties>
</file>