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0" yWindow="65521" windowWidth="10845" windowHeight="10095" tabRatio="722" activeTab="0"/>
  </bookViews>
  <sheets>
    <sheet name="13 REGIONES" sheetId="1" r:id="rId1"/>
    <sheet name="REGIONES Y PRECINTOS" sheetId="2" r:id="rId2"/>
    <sheet name="MUNICIPIOS" sheetId="3" r:id="rId3"/>
    <sheet name="DELITOS Y MESES" sheetId="4" r:id="rId4"/>
    <sheet name="MOTIVO Y SEXO" sheetId="5" r:id="rId5"/>
    <sheet name="EDAD &amp; SEXO" sheetId="6" r:id="rId6"/>
    <sheet name="CONTACTO" sheetId="7" r:id="rId7"/>
    <sheet name="DEFINICIÓN DELITOS TIPO I " sheetId="8" r:id="rId8"/>
  </sheets>
  <definedNames>
    <definedName name="_xlnm.Print_Area" localSheetId="0">'13 REGIONES'!#REF!</definedName>
    <definedName name="_xlnm.Print_Area" localSheetId="7">'DEFINICIÓN DELITOS TIPO I '!$A$1:$J$50</definedName>
  </definedNames>
  <calcPr fullCalcOnLoad="1"/>
</workbook>
</file>

<file path=xl/sharedStrings.xml><?xml version="1.0" encoding="utf-8"?>
<sst xmlns="http://schemas.openxmlformats.org/spreadsheetml/2006/main" count="1822" uniqueCount="325">
  <si>
    <t xml:space="preserve"> </t>
  </si>
  <si>
    <t>Datos Preliminares</t>
  </si>
  <si>
    <t xml:space="preserve">          cambio</t>
  </si>
  <si>
    <t>TIPO DE DELITO</t>
  </si>
  <si>
    <t>número</t>
  </si>
  <si>
    <t>%</t>
  </si>
  <si>
    <t>TOTAL TIPO I</t>
  </si>
  <si>
    <t>DELITOS DE VIOLENCIA</t>
  </si>
  <si>
    <t>Asesinatos y Homicidios</t>
  </si>
  <si>
    <t>Violaciones por la Fuerza</t>
  </si>
  <si>
    <t>Robos</t>
  </si>
  <si>
    <t>Agresiones Agravadas</t>
  </si>
  <si>
    <t>DELITOS CONTRA LA PROPIEDAD</t>
  </si>
  <si>
    <t>Escalamientos</t>
  </si>
  <si>
    <t>Apropiaciones Ilegales</t>
  </si>
  <si>
    <t>Hurto de Autos</t>
  </si>
  <si>
    <t>RELACION DE DELITOS TIPO I INFORMADOS EN PUERTO RICO</t>
  </si>
  <si>
    <t>SAN JUAN</t>
  </si>
  <si>
    <t>ARECIBO</t>
  </si>
  <si>
    <t>PONCE</t>
  </si>
  <si>
    <t>HUMACAO</t>
  </si>
  <si>
    <t>MAYAGÜEZ</t>
  </si>
  <si>
    <t>CAGUAS</t>
  </si>
  <si>
    <t>BAYAMON</t>
  </si>
  <si>
    <t>CAROLINA</t>
  </si>
  <si>
    <t>GUAYAMA</t>
  </si>
  <si>
    <t>AGUADILLA</t>
  </si>
  <si>
    <t>UTUADO</t>
  </si>
  <si>
    <t>FAJARDO</t>
  </si>
  <si>
    <t>AIBONITO</t>
  </si>
  <si>
    <t xml:space="preserve">TOTAL </t>
  </si>
  <si>
    <t>San Juan</t>
  </si>
  <si>
    <t>Parada  19</t>
  </si>
  <si>
    <t>Calle Loiza</t>
  </si>
  <si>
    <t>Barrio
Obrero</t>
  </si>
  <si>
    <t>Rio Piedras</t>
  </si>
  <si>
    <t>Cupey</t>
  </si>
  <si>
    <t>Monte
Hatillo</t>
  </si>
  <si>
    <t>Caimito</t>
  </si>
  <si>
    <t>Puerto
Nuevo</t>
  </si>
  <si>
    <t>TOTAL</t>
  </si>
  <si>
    <t>Arecibo</t>
  </si>
  <si>
    <t>Sabana
Hoyos</t>
  </si>
  <si>
    <t>Barceloneta</t>
  </si>
  <si>
    <t>Camuy</t>
  </si>
  <si>
    <t>Ciales</t>
  </si>
  <si>
    <t>Florida</t>
  </si>
  <si>
    <t>Hatillo</t>
  </si>
  <si>
    <t>Manatí</t>
  </si>
  <si>
    <t>Morovis</t>
  </si>
  <si>
    <t>Quebradillas</t>
  </si>
  <si>
    <t>Guánica</t>
  </si>
  <si>
    <t>Guayanilla</t>
  </si>
  <si>
    <t>Juana Díaz</t>
  </si>
  <si>
    <t>Peñuelas</t>
  </si>
  <si>
    <t>Santa
Isabel</t>
  </si>
  <si>
    <t>Villalba</t>
  </si>
  <si>
    <t>Yauco</t>
  </si>
  <si>
    <t>Ponce</t>
  </si>
  <si>
    <t>La Playa</t>
  </si>
  <si>
    <t>El Tuque</t>
  </si>
  <si>
    <t>La Rambla</t>
  </si>
  <si>
    <t>Morell
Campos</t>
  </si>
  <si>
    <t>Humacao</t>
  </si>
  <si>
    <t>Las Piedras</t>
  </si>
  <si>
    <t>Maunabo</t>
  </si>
  <si>
    <t>Naguabo</t>
  </si>
  <si>
    <t>Yabucoa</t>
  </si>
  <si>
    <t>Añasco</t>
  </si>
  <si>
    <t>Cabo Rojo</t>
  </si>
  <si>
    <t>Hormigueros</t>
  </si>
  <si>
    <t>Lajas</t>
  </si>
  <si>
    <t>Las Marías</t>
  </si>
  <si>
    <t>Maricao</t>
  </si>
  <si>
    <t>Mayagüez
Norte</t>
  </si>
  <si>
    <t>Mayagüez
Sur</t>
  </si>
  <si>
    <t>Sabana Grande</t>
  </si>
  <si>
    <t>San Germán</t>
  </si>
  <si>
    <t>Aguas
Buenas</t>
  </si>
  <si>
    <t>Caguas</t>
  </si>
  <si>
    <t>Cidra</t>
  </si>
  <si>
    <t>Gurabo</t>
  </si>
  <si>
    <t>Juncos</t>
  </si>
  <si>
    <t>San Lorenzo</t>
  </si>
  <si>
    <t>Bayamón
Norte</t>
  </si>
  <si>
    <t>Bayamón
Sur</t>
  </si>
  <si>
    <t>Bayamón
Oeste</t>
  </si>
  <si>
    <t>Dajaos</t>
  </si>
  <si>
    <t>Cataño</t>
  </si>
  <si>
    <t>Corozal</t>
  </si>
  <si>
    <t>Dorado</t>
  </si>
  <si>
    <t>Guaynabo</t>
  </si>
  <si>
    <t>Juan
Domingo</t>
  </si>
  <si>
    <t>Naranjito</t>
  </si>
  <si>
    <t>Cedro Arriba</t>
  </si>
  <si>
    <t>Toa Alta</t>
  </si>
  <si>
    <t>Toa Baja</t>
  </si>
  <si>
    <t>Levittown</t>
  </si>
  <si>
    <t>Vega Alta</t>
  </si>
  <si>
    <t>Vega Baja</t>
  </si>
  <si>
    <t>Aeropuerto</t>
  </si>
  <si>
    <t>Carolina 
Norte</t>
  </si>
  <si>
    <t>Carolina
Sur</t>
  </si>
  <si>
    <t>Carolina
Oeste</t>
  </si>
  <si>
    <t>Zona
Turística</t>
  </si>
  <si>
    <t>Trujillo Alto N</t>
  </si>
  <si>
    <t>Trujillo Alto S</t>
  </si>
  <si>
    <t>Canóvanas</t>
  </si>
  <si>
    <t>Loiza</t>
  </si>
  <si>
    <t>Arroyo</t>
  </si>
  <si>
    <t>Cayey</t>
  </si>
  <si>
    <t>Guayama</t>
  </si>
  <si>
    <t xml:space="preserve">Patillas </t>
  </si>
  <si>
    <t>Salinas</t>
  </si>
  <si>
    <t>Aguada</t>
  </si>
  <si>
    <t>Aguadilla</t>
  </si>
  <si>
    <t>Base
Ramey</t>
  </si>
  <si>
    <t>Isabela</t>
  </si>
  <si>
    <t>Moca</t>
  </si>
  <si>
    <t>Rincón</t>
  </si>
  <si>
    <t>San
Sebastían</t>
  </si>
  <si>
    <t>Adjuntas</t>
  </si>
  <si>
    <t>Jayuya</t>
  </si>
  <si>
    <t>Lares</t>
  </si>
  <si>
    <t>Castañer</t>
  </si>
  <si>
    <t>Utuado</t>
  </si>
  <si>
    <t>Mameyes</t>
  </si>
  <si>
    <t>Angeles</t>
  </si>
  <si>
    <t>Ceiba</t>
  </si>
  <si>
    <t>Culebra</t>
  </si>
  <si>
    <t>Fajardo</t>
  </si>
  <si>
    <t>Luquillo</t>
  </si>
  <si>
    <t>Rio Grande</t>
  </si>
  <si>
    <t>Vieques</t>
  </si>
  <si>
    <t xml:space="preserve">   </t>
  </si>
  <si>
    <t>Aibonito</t>
  </si>
  <si>
    <t>Barranquitas</t>
  </si>
  <si>
    <t>Coamo</t>
  </si>
  <si>
    <t>Comerío</t>
  </si>
  <si>
    <t>Orocovis</t>
  </si>
  <si>
    <t>Distrito</t>
  </si>
  <si>
    <t>Tipo I</t>
  </si>
  <si>
    <t>Ases.</t>
  </si>
  <si>
    <t>Viol.</t>
  </si>
  <si>
    <t>Robo</t>
  </si>
  <si>
    <t>Agr. Grave</t>
  </si>
  <si>
    <t>Esc.</t>
  </si>
  <si>
    <t>Apr. I</t>
  </si>
  <si>
    <t>H. Auto</t>
  </si>
  <si>
    <t xml:space="preserve">Aguada </t>
  </si>
  <si>
    <t>Aguas Buenas</t>
  </si>
  <si>
    <t>Bayamón</t>
  </si>
  <si>
    <t>Carolina</t>
  </si>
  <si>
    <t>Mayagüez</t>
  </si>
  <si>
    <t>Patillas</t>
  </si>
  <si>
    <t>San Sebastián</t>
  </si>
  <si>
    <t>Santa Isabel</t>
  </si>
  <si>
    <t>Trujillo Alto</t>
  </si>
  <si>
    <t>Nombre:</t>
  </si>
  <si>
    <t>Leyla Sala</t>
  </si>
  <si>
    <t>Puesto:</t>
  </si>
  <si>
    <t>Directora Interina</t>
  </si>
  <si>
    <t>Dirección postal:</t>
  </si>
  <si>
    <t>P.O Box 70166 San Juan PR 00936</t>
  </si>
  <si>
    <t>Dirección física:</t>
  </si>
  <si>
    <t>Ave F.D. Roosevelt 601  Cuartel General,  San Juan PR 00936-8166</t>
  </si>
  <si>
    <t>Teléfono (o tel. directo):</t>
  </si>
  <si>
    <t>(787) 793-1234 xt. 2281</t>
  </si>
  <si>
    <t>Fax:</t>
  </si>
  <si>
    <t>787-783-3670</t>
  </si>
  <si>
    <t>Correo electrónico:</t>
  </si>
  <si>
    <t>lsala@policia.pr.gov</t>
  </si>
  <si>
    <t xml:space="preserve">Fecha de publicación </t>
  </si>
  <si>
    <t xml:space="preserve">Fechas esperadas de publicación  </t>
  </si>
  <si>
    <t>mensual</t>
  </si>
  <si>
    <t xml:space="preserve">Para obtener una copia de este informe: </t>
  </si>
  <si>
    <t>Puede visitar el siguiente</t>
  </si>
  <si>
    <t>portal</t>
  </si>
  <si>
    <t>o en http://www.estadisticas.gobierno.pr/iepr/Inventario.aspx</t>
  </si>
  <si>
    <r>
      <t xml:space="preserve">o envíe su solicitud por correo electrónico a </t>
    </r>
    <r>
      <rPr>
        <u val="single"/>
        <sz val="9"/>
        <rFont val="Arial"/>
        <family val="2"/>
      </rPr>
      <t xml:space="preserve"> lsala@policia.pr.gov </t>
    </r>
  </si>
  <si>
    <t>o llame por teléfono al (787) 793-1234 xt. 2281</t>
  </si>
  <si>
    <t>o envíe su solicitud por fax al 787-783-3670</t>
  </si>
  <si>
    <t>o envie su solicitud popr correo postal a P.O Box 70166 San Juan PR 00936</t>
  </si>
  <si>
    <t>o visite la División de Estadísticas de la Policía de Puerto Rico en  la Ave F.D. Roosevelt 601  Cuartel General,  San Juan PR 00936-8166 de Lunes a Viernes de 8:30 am a 11:30 am y 1:30 pm a 4:00 pm</t>
  </si>
  <si>
    <t>El informe está disponible en papel y en Excel o en la internet. (www.policia.pr.gov)</t>
  </si>
  <si>
    <t xml:space="preserve">Este informe es de distribucición gratuita siempre que se acceda del internet. En la división estos   </t>
  </si>
  <si>
    <t>cancelaran sellos. Las primeras cuatro paginas $1.50 y pagina adiccional .25</t>
  </si>
  <si>
    <t xml:space="preserve">Fuentes de información: </t>
  </si>
  <si>
    <t>Las estadísticas presentadas en este informe provienen del registro administrativo PR-468, Informe de Incidente que completa un agente de la Policía de Puerto Rico.   Las variables principales de este informe son: delitos tipo I, delitos de violencia (asesinatos y homicidios, violaciones por la fuerza, robos y agresiones agravadas) y delitos contra la propiedad (escalamientos, apropriacione silegales y hurto de autos).  Estas se encuentran definidas en la pestaña llamada "Definición"</t>
  </si>
  <si>
    <t>Marco legal o administrativo:</t>
  </si>
  <si>
    <t xml:space="preserve">Este informe tiene como base el artículo 5(q) de la Ley Núm. 53 de 10 de junio de 1996, según enmendada.  Este  artículo establece que se aseurará que se establezca y mantenga un registro de la incidencia criminal en el País, así como unas estadísticas por cada área contenida en las Regiones Policíacas, sobre los delitos reportados detallados según la naturaleza del mismo y los récords porcentuales en materia de esclarecimiento de actos delictivos. Estas estadísticas deben servir para 
permitir al Superintendente establecer estrategias que le permitan combatir adecuadamente la criminalidad, así como implantar iniciativas preventivas en aquellas áreas de mayor incidencia delictiva. El Superintendente deberá preparar un informe mensual de los delitos reportados detallados según la naturaleza de los mismos y los récords porcentuales en materia de esclarecimiento de actos delictivos.
</t>
  </si>
  <si>
    <t>3.  Robo</t>
  </si>
  <si>
    <t>4.  Agresión Grave</t>
  </si>
  <si>
    <t>5.  Escalamiento/Allanamiento de Morada</t>
  </si>
  <si>
    <t>6.  Apropiación Ilegal</t>
  </si>
  <si>
    <t>legalmente a otra persona.</t>
  </si>
  <si>
    <t>Se debe incluir el llevarse un vehículo sin permiso del dueño para realizar paseos alocados.</t>
  </si>
  <si>
    <r>
      <t>Definición</t>
    </r>
    <r>
      <rPr>
        <sz val="13"/>
        <color indexed="8"/>
        <rFont val="Times New Roman"/>
        <family val="1"/>
      </rPr>
      <t>- La muerte intencional (no negligente) de un ser humano por otro.</t>
    </r>
  </si>
  <si>
    <r>
      <t>Definición</t>
    </r>
    <r>
      <rPr>
        <sz val="13"/>
        <color indexed="8"/>
        <rFont val="Times New Roman"/>
        <family val="1"/>
      </rPr>
      <t>- El hurto de un vehículo de motor.</t>
    </r>
  </si>
  <si>
    <r>
      <t xml:space="preserve">Definición-  </t>
    </r>
    <r>
      <rPr>
        <sz val="13"/>
        <color indexed="8"/>
        <rFont val="Times New Roman"/>
        <family val="1"/>
      </rPr>
      <t>La cópula con una persona, a la fuerza y/o contra la voluntad de esa persona; o no a la</t>
    </r>
  </si>
  <si>
    <t xml:space="preserve"> fuerza o contra la voluntad de la persona cuando la víctima es incapaz de dar su consentimiento</t>
  </si>
  <si>
    <t xml:space="preserve"> debido a su incapacidad mental o física temporal o permanente (o debido a su juventud.)</t>
  </si>
  <si>
    <r>
      <t>Definición-</t>
    </r>
    <r>
      <rPr>
        <sz val="13"/>
        <color indexed="8"/>
        <rFont val="Times New Roman"/>
        <family val="1"/>
      </rPr>
      <t xml:space="preserve"> Llevarse o intentar llevarse cualquier cosa de valor, en circunstancias deconfrontación, </t>
    </r>
  </si>
  <si>
    <t>que se encuentra bajo el control, custodia o cuidado de otra  persona mediante la fuerza o amenaza</t>
  </si>
  <si>
    <t>de fuerza o violencia y/o poner a la víctima  en temor de daño inmediato.</t>
  </si>
  <si>
    <r>
      <t xml:space="preserve">Definición – </t>
    </r>
    <r>
      <rPr>
        <sz val="13"/>
        <color indexed="8"/>
        <rFont val="Times New Roman"/>
        <family val="1"/>
      </rPr>
      <t>Un ataque ilícito de una persona contra otra en la cual el agresor utiliza un arma o la</t>
    </r>
  </si>
  <si>
    <t>exhibe de manera amenazadora, o la víctima sufre una lesión corporal severa o grave, incluyendo</t>
  </si>
  <si>
    <t>huesos fracturados, pérdida de dientes, posibles lesiones internas, desgarraduras severas o  pérdida</t>
  </si>
  <si>
    <t xml:space="preserve">de conocimiento aparentes. </t>
  </si>
  <si>
    <r>
      <rPr>
        <b/>
        <sz val="13"/>
        <color indexed="8"/>
        <rFont val="Times New Roman"/>
        <family val="1"/>
      </rPr>
      <t>Definición –</t>
    </r>
    <r>
      <rPr>
        <sz val="13"/>
        <color indexed="8"/>
        <rFont val="Times New Roman"/>
        <family val="1"/>
      </rPr>
      <t xml:space="preserve"> La entrada ilícita a un edificio u otra estructura con la intención de cometer un delito</t>
    </r>
  </si>
  <si>
    <t>mayor o un robo.</t>
  </si>
  <si>
    <r>
      <t xml:space="preserve">Definición- </t>
    </r>
    <r>
      <rPr>
        <sz val="13"/>
        <color indexed="8"/>
        <rFont val="Times New Roman"/>
        <family val="1"/>
      </rPr>
      <t xml:space="preserve">Adquirir, transportar, llevar o montarse en y llevarse bienes que le pertenecen real o </t>
    </r>
  </si>
  <si>
    <t>Se deben clasificar como hurto de auto de vehículos de motor todos los casos en que las personas que</t>
  </si>
  <si>
    <t xml:space="preserve">personas que no tienen acceso legal a automóviles se los llevan y posteriormente los abandonan. </t>
  </si>
  <si>
    <t>cambio</t>
  </si>
  <si>
    <t>7.  Hurto de Auto</t>
  </si>
  <si>
    <t>2.  Violación a la Fuerza</t>
  </si>
  <si>
    <t xml:space="preserve">1.  Asesinato y Homicidio Voluntario </t>
  </si>
  <si>
    <t>RELACION DE DELITOS TIPO I INFORMADOS EN LA REGION DE SAN JUAN</t>
  </si>
  <si>
    <t>RELACION DE DELITOS TIPO I INFORMADOS EN LA REGION DE ARECIBO</t>
  </si>
  <si>
    <t>RELACION DE DELITOS TIPO I INFORMADOS EN LA REGION DE PONCE</t>
  </si>
  <si>
    <t/>
  </si>
  <si>
    <t>RELACION DE DELITOS TIPO I INFORMADOS EN LA REGION DE HUMACAO</t>
  </si>
  <si>
    <t>RELACION DE DELITOS TIPO I INFORMADOS EN LA REGION DE MAYAGUEZ</t>
  </si>
  <si>
    <t>RELACION DE DELITOS TIPO I INFORMADOS EN LA REGION DE CAGUAS</t>
  </si>
  <si>
    <t>RELACION DE DELITOS TIPO I INFORMADOS EN LA REGION DE BAYAMON</t>
  </si>
  <si>
    <t>RELACION DE DELITOS TIPO I INFORMADOS EN LA REGION DE CAROLINA</t>
  </si>
  <si>
    <t>RELACION DE DELITOS TIPO I INFORMADOS EN LA REGION DE GUAYAMA</t>
  </si>
  <si>
    <t>RELACION DE DELITOS TIPO I INFORMADOS EN LA REGION DE AGUADILLA</t>
  </si>
  <si>
    <t>RELACION DE DELITOS TIPO I INFORMADOS EN LA REGION DE UTUADO</t>
  </si>
  <si>
    <t>RELACION DE DELITOS TIPO I INFORMADOS EN LA REGION DE FAJARDO</t>
  </si>
  <si>
    <t>RELACION DE DELITOS TIPO I INFORMADOS EN LA  REGION DE AIBONITO</t>
  </si>
  <si>
    <t xml:space="preserve">Total </t>
  </si>
  <si>
    <t>Pelea</t>
  </si>
  <si>
    <t>Pasional</t>
  </si>
  <si>
    <t>Violencia 
Doméstica</t>
  </si>
  <si>
    <t>Drogas</t>
  </si>
  <si>
    <t>Otros</t>
  </si>
  <si>
    <t>Se 
Desconoce</t>
  </si>
  <si>
    <t>Masculino</t>
  </si>
  <si>
    <t>Femenino</t>
  </si>
  <si>
    <t xml:space="preserve">Arecibo </t>
  </si>
  <si>
    <t xml:space="preserve">Ponce </t>
  </si>
  <si>
    <t xml:space="preserve">Mayagüez </t>
  </si>
  <si>
    <t xml:space="preserve">Caguas </t>
  </si>
  <si>
    <t xml:space="preserve">Bayamón </t>
  </si>
  <si>
    <t>Edades</t>
  </si>
  <si>
    <t>Sexo</t>
  </si>
  <si>
    <t>Menos de 10 años</t>
  </si>
  <si>
    <t>10 a 11</t>
  </si>
  <si>
    <t>12 a13</t>
  </si>
  <si>
    <t>14 a 15</t>
  </si>
  <si>
    <t>16 a 17</t>
  </si>
  <si>
    <t>18 a 19</t>
  </si>
  <si>
    <t>20 a 24</t>
  </si>
  <si>
    <t>25 a 29</t>
  </si>
  <si>
    <t>30 a 34</t>
  </si>
  <si>
    <t>35 a 39</t>
  </si>
  <si>
    <t>40 a 44</t>
  </si>
  <si>
    <t>45 a 49</t>
  </si>
  <si>
    <t>50 a 54</t>
  </si>
  <si>
    <t>55 a 59</t>
  </si>
  <si>
    <t>60 a 64</t>
  </si>
  <si>
    <t>65 ó más</t>
  </si>
  <si>
    <t>Se Desconoce</t>
  </si>
  <si>
    <t>Asesinato,</t>
  </si>
  <si>
    <t>Homicidio</t>
  </si>
  <si>
    <t>Violación por</t>
  </si>
  <si>
    <t>la Fuerza</t>
  </si>
  <si>
    <t>Agresión</t>
  </si>
  <si>
    <t>Agravada</t>
  </si>
  <si>
    <t>Escalamiento</t>
  </si>
  <si>
    <t>Apropiación</t>
  </si>
  <si>
    <t>Ilegal</t>
  </si>
  <si>
    <t>Hurto de</t>
  </si>
  <si>
    <t>Auto</t>
  </si>
  <si>
    <t xml:space="preserve">                                                                                                                                                                                                                                                                                                                                                                                                                                                                                                                                                                                                                                                                                                                                                                                                                                                                                                                                                                                                                                                                                                                                                                                                                                                                                                                    </t>
  </si>
  <si>
    <t xml:space="preserve">                                                                                                                                                                                                                                                                                                                                                                                                                  </t>
  </si>
  <si>
    <t>AÑO</t>
  </si>
  <si>
    <t>CAMBIO</t>
  </si>
  <si>
    <t>ENE</t>
  </si>
  <si>
    <t>FEB</t>
  </si>
  <si>
    <t>MAR</t>
  </si>
  <si>
    <t>ABR</t>
  </si>
  <si>
    <t>MAY</t>
  </si>
  <si>
    <t>JUN</t>
  </si>
  <si>
    <t>JUL</t>
  </si>
  <si>
    <t>AGO</t>
  </si>
  <si>
    <t>SEP</t>
  </si>
  <si>
    <t>OCT</t>
  </si>
  <si>
    <t>NOV</t>
  </si>
  <si>
    <t>DIC</t>
  </si>
  <si>
    <t>TIPO I</t>
  </si>
  <si>
    <t>ASE</t>
  </si>
  <si>
    <t>HOM</t>
  </si>
  <si>
    <t>VIOL. POR</t>
  </si>
  <si>
    <t>FUERZA</t>
  </si>
  <si>
    <t>ROBO</t>
  </si>
  <si>
    <t>AGR.</t>
  </si>
  <si>
    <t>GRAVE</t>
  </si>
  <si>
    <t>ESC.</t>
  </si>
  <si>
    <t>APR.</t>
  </si>
  <si>
    <t>ILEGAL</t>
  </si>
  <si>
    <t>HURTO</t>
  </si>
  <si>
    <t>AUTO</t>
  </si>
  <si>
    <t>REGION DE SAN JUAN</t>
  </si>
  <si>
    <t>REGION DE ARECIBO</t>
  </si>
  <si>
    <t>REGION DE PONCE</t>
  </si>
  <si>
    <t>REGION  DE HUMACAO</t>
  </si>
  <si>
    <t>REGION DE MAYAGUEZ</t>
  </si>
  <si>
    <t>REGION DE CAGUAS</t>
  </si>
  <si>
    <t>REGION DE BAYAMON</t>
  </si>
  <si>
    <t>REGION DE CAROLINA</t>
  </si>
  <si>
    <t>REGION DE GUAYAMA</t>
  </si>
  <si>
    <t>REGION DE AGUADILLA</t>
  </si>
  <si>
    <t>REGION DE UTUADO</t>
  </si>
  <si>
    <t>REGION DE FAJARDO</t>
  </si>
  <si>
    <t>REGION DE AIBONITO</t>
  </si>
  <si>
    <t xml:space="preserve">  Años 2012 y 2013</t>
  </si>
  <si>
    <t>Hato Rey E
Este</t>
  </si>
  <si>
    <t>Hato Rey O
Oeste</t>
  </si>
  <si>
    <t>REGION DE HUMACAO</t>
  </si>
  <si>
    <t xml:space="preserve">     Mes del 1 al 30 de abril</t>
  </si>
  <si>
    <t>Acumulado al 30 de abril</t>
  </si>
  <si>
    <t>8 de mayo de 2013</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</si>
</sst>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s>
  <fonts count="61">
    <font>
      <sz val="10"/>
      <name val="Arial"/>
      <family val="0"/>
    </font>
    <font>
      <b/>
      <sz val="10"/>
      <name val="Arial"/>
      <family val="0"/>
    </font>
    <font>
      <i/>
      <sz val="10"/>
      <name val="Arial"/>
      <family val="0"/>
    </font>
    <font>
      <b/>
      <i/>
      <sz val="10"/>
      <name val="Arial"/>
      <family val="0"/>
    </font>
    <font>
      <b/>
      <sz val="12"/>
      <name val="Arial"/>
      <family val="2"/>
    </font>
    <font>
      <sz val="11"/>
      <name val="Arial"/>
      <family val="2"/>
    </font>
    <font>
      <b/>
      <sz val="11"/>
      <name val="Arial"/>
      <family val="2"/>
    </font>
    <font>
      <u val="single"/>
      <sz val="10"/>
      <color indexed="12"/>
      <name val="Arial"/>
      <family val="2"/>
    </font>
    <font>
      <u val="single"/>
      <sz val="10"/>
      <color indexed="36"/>
      <name val="Arial"/>
      <family val="2"/>
    </font>
    <font>
      <sz val="8"/>
      <name val="Arial"/>
      <family val="2"/>
    </font>
    <font>
      <b/>
      <sz val="9"/>
      <name val="Arial"/>
      <family val="2"/>
    </font>
    <font>
      <sz val="12"/>
      <name val="Arial"/>
      <family val="2"/>
    </font>
    <font>
      <b/>
      <sz val="8"/>
      <name val="Arial"/>
      <family val="2"/>
    </font>
    <font>
      <sz val="9"/>
      <name val="Arial"/>
      <family val="2"/>
    </font>
    <font>
      <u val="single"/>
      <sz val="9"/>
      <name val="Arial"/>
      <family val="2"/>
    </font>
    <font>
      <sz val="13"/>
      <name val="Arial"/>
      <family val="2"/>
    </font>
    <font>
      <sz val="13"/>
      <color indexed="8"/>
      <name val="Times New Roman"/>
      <family val="1"/>
    </font>
    <font>
      <sz val="13"/>
      <name val="Times New Roman"/>
      <family val="1"/>
    </font>
    <font>
      <b/>
      <sz val="13"/>
      <color indexed="8"/>
      <name val="Times New Roman"/>
      <family val="1"/>
    </font>
    <font>
      <b/>
      <sz val="10"/>
      <color indexed="10"/>
      <name val="Arial"/>
      <family val="2"/>
    </font>
    <font>
      <sz val="10"/>
      <color indexed="10"/>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9"/>
      <color indexed="12"/>
      <name val="Arial"/>
      <family val="2"/>
    </font>
    <font>
      <sz val="13"/>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9"/>
      <color theme="10"/>
      <name val="Arial"/>
      <family val="2"/>
    </font>
    <font>
      <sz val="13"/>
      <color theme="1"/>
      <name val="Calibri"/>
      <family val="2"/>
    </font>
    <font>
      <b/>
      <sz val="13"/>
      <color theme="1"/>
      <name val="Times New Roman"/>
      <family val="1"/>
    </font>
    <font>
      <sz val="13"/>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bottom>
        <color indexed="63"/>
      </bottom>
    </border>
    <border>
      <left style="thick"/>
      <right style="thick"/>
      <top>
        <color indexed="63"/>
      </top>
      <bottom>
        <color indexed="63"/>
      </bottom>
    </border>
    <border>
      <left style="thick"/>
      <right style="thick"/>
      <top>
        <color indexed="63"/>
      </top>
      <bottom style="thick"/>
    </border>
    <border>
      <left style="thick"/>
      <right style="thick"/>
      <top style="thick"/>
      <bottom style="thick"/>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style="thick"/>
      <top style="thick"/>
      <bottom style="thick"/>
    </border>
    <border>
      <left style="medium"/>
      <right style="medium"/>
      <top style="medium"/>
      <bottom style="medium"/>
    </border>
    <border>
      <left>
        <color indexed="63"/>
      </left>
      <right>
        <color indexed="63"/>
      </right>
      <top style="medium"/>
      <bottom style="medium"/>
    </border>
    <border>
      <left style="medium"/>
      <right style="medium"/>
      <top>
        <color indexed="63"/>
      </top>
      <bottom style="hair"/>
    </border>
    <border>
      <left style="medium"/>
      <right>
        <color indexed="63"/>
      </right>
      <top>
        <color indexed="63"/>
      </top>
      <bottom style="hair"/>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hair"/>
    </border>
    <border>
      <left>
        <color indexed="63"/>
      </left>
      <right style="medium"/>
      <top style="medium"/>
      <bottom style="medium"/>
    </border>
    <border>
      <left>
        <color indexed="63"/>
      </left>
      <right style="medium"/>
      <top>
        <color indexed="63"/>
      </top>
      <bottom style="hair"/>
    </border>
    <border>
      <left>
        <color indexed="63"/>
      </left>
      <right>
        <color indexed="63"/>
      </right>
      <top>
        <color indexed="63"/>
      </top>
      <bottom style="medium"/>
    </border>
    <border>
      <left>
        <color indexed="63"/>
      </left>
      <right style="medium"/>
      <top>
        <color indexed="63"/>
      </top>
      <bottom style="medium"/>
    </border>
    <border>
      <left style="medium"/>
      <right style="medium"/>
      <top style="hair"/>
      <bottom style="medium"/>
    </border>
    <border>
      <left style="medium"/>
      <right style="medium"/>
      <top style="hair"/>
      <bottom style="hair"/>
    </border>
    <border>
      <left style="medium"/>
      <right>
        <color indexed="63"/>
      </right>
      <top style="medium"/>
      <bottom style="medium"/>
    </border>
    <border>
      <left style="medium"/>
      <right style="medium"/>
      <top style="medium"/>
      <bottom style="dashed"/>
    </border>
    <border>
      <left style="medium"/>
      <right style="medium"/>
      <top style="dashed"/>
      <bottom style="dashed"/>
    </border>
    <border>
      <left style="medium"/>
      <right style="medium"/>
      <top style="dashed"/>
      <bottom>
        <color indexed="63"/>
      </bottom>
    </border>
    <border>
      <left style="thin"/>
      <right style="thin"/>
      <top style="thin"/>
      <bottom/>
    </border>
    <border>
      <left/>
      <right/>
      <top style="thin"/>
      <bottom/>
    </border>
    <border>
      <left/>
      <right style="thin"/>
      <top style="thin"/>
      <bottom/>
    </border>
    <border>
      <left style="thin"/>
      <right style="thin"/>
      <top/>
      <bottom/>
    </border>
    <border>
      <left/>
      <right style="thin"/>
      <top/>
      <bottom/>
    </border>
    <border>
      <left style="thin"/>
      <right style="thin"/>
      <top style="thin"/>
      <bottom style="thin"/>
    </border>
    <border>
      <left style="thin"/>
      <right/>
      <top/>
      <bottom/>
    </border>
    <border>
      <left style="thin"/>
      <right style="thin"/>
      <top/>
      <bottom style="thin"/>
    </border>
    <border>
      <left style="thick"/>
      <right>
        <color indexed="63"/>
      </right>
      <top>
        <color indexed="63"/>
      </top>
      <bottom>
        <color indexed="63"/>
      </bottom>
    </border>
    <border>
      <left>
        <color indexed="63"/>
      </left>
      <right>
        <color indexed="63"/>
      </right>
      <top style="thick"/>
      <bottom style="thick"/>
    </border>
    <border>
      <left>
        <color indexed="63"/>
      </left>
      <right>
        <color indexed="63"/>
      </right>
      <top>
        <color indexed="63"/>
      </top>
      <bottom style="thick"/>
    </border>
    <border>
      <left style="thick"/>
      <right style="thick"/>
      <top style="thick"/>
      <bottom>
        <color indexed="63"/>
      </bottom>
    </border>
    <border>
      <left style="thick"/>
      <right>
        <color indexed="63"/>
      </right>
      <top style="thick"/>
      <bottom style="thick"/>
    </border>
    <border>
      <left style="thick"/>
      <right>
        <color indexed="63"/>
      </right>
      <top style="thick"/>
      <bottom>
        <color indexed="63"/>
      </bottom>
    </border>
    <border>
      <left>
        <color indexed="63"/>
      </left>
      <right style="thick"/>
      <top style="thick"/>
      <bottom>
        <color indexed="63"/>
      </bottom>
    </border>
    <border>
      <left/>
      <right/>
      <top style="medium"/>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dashed"/>
    </border>
    <border>
      <left style="medium"/>
      <right style="medium"/>
      <top style="dashed"/>
      <bottom style="medium"/>
    </border>
    <border>
      <left style="medium"/>
      <right>
        <color indexed="63"/>
      </right>
      <top style="hair"/>
      <bottom style="medium"/>
    </border>
    <border>
      <left style="thick"/>
      <right style="medium"/>
      <top>
        <color indexed="63"/>
      </top>
      <bottom>
        <color indexed="63"/>
      </bottom>
    </border>
    <border>
      <left style="medium"/>
      <right/>
      <top style="medium"/>
      <bottom style="thin"/>
    </border>
    <border>
      <left style="medium"/>
      <right style="medium"/>
      <top style="medium"/>
      <bottom style="thin"/>
    </border>
    <border>
      <left style="medium"/>
      <right style="thin"/>
      <top style="medium"/>
      <bottom style="thin"/>
    </border>
    <border>
      <left style="thin"/>
      <right style="medium"/>
      <top style="medium"/>
      <bottom style="thin"/>
    </border>
    <border>
      <left/>
      <right style="thin"/>
      <top style="medium"/>
      <bottom style="thin"/>
    </border>
    <border>
      <left style="medium"/>
      <right style="medium"/>
      <top style="thin"/>
      <bottom style="thin"/>
    </border>
    <border>
      <left style="medium"/>
      <right style="medium"/>
      <top style="thin"/>
      <bottom style="medium"/>
    </border>
    <border>
      <left style="medium"/>
      <right/>
      <top style="thin"/>
      <bottom style="thin"/>
    </border>
    <border>
      <left style="medium"/>
      <right/>
      <top style="thin"/>
      <bottom/>
    </border>
    <border>
      <left style="medium"/>
      <right/>
      <top style="thin"/>
      <bottom style="medium"/>
    </border>
    <border>
      <left style="medium"/>
      <right style="medium"/>
      <top style="thin"/>
      <bottom/>
    </border>
    <border>
      <left style="medium"/>
      <right/>
      <top/>
      <bottom style="thin"/>
    </border>
    <border>
      <left style="medium"/>
      <right style="medium"/>
      <top/>
      <bottom style="thin"/>
    </border>
    <border>
      <left style="medium"/>
      <right style="thin"/>
      <top style="thin"/>
      <bottom style="thin"/>
    </border>
    <border>
      <left style="thin"/>
      <right style="medium"/>
      <top style="thin"/>
      <bottom style="thin"/>
    </border>
    <border>
      <left/>
      <right style="thin"/>
      <top style="thin"/>
      <bottom style="thin"/>
    </border>
    <border>
      <left style="medium"/>
      <right style="thin"/>
      <top style="thin"/>
      <bottom/>
    </border>
    <border>
      <left style="thin"/>
      <right style="medium"/>
      <top style="thin"/>
      <bottom/>
    </border>
    <border>
      <left style="medium"/>
      <right style="thin"/>
      <top style="thin"/>
      <bottom style="medium"/>
    </border>
    <border>
      <left style="thin"/>
      <right style="medium"/>
      <top style="thin"/>
      <bottom style="medium"/>
    </border>
    <border>
      <left/>
      <right style="thin"/>
      <top style="thin"/>
      <bottom style="medium"/>
    </border>
    <border>
      <left/>
      <right/>
      <top style="medium"/>
      <bottom style="thin"/>
    </border>
    <border>
      <left/>
      <right/>
      <top style="thin"/>
      <bottom style="medium"/>
    </border>
    <border>
      <left style="medium"/>
      <right style="thin"/>
      <top style="medium"/>
      <bottom style="medium"/>
    </border>
    <border>
      <left style="thin"/>
      <right style="medium"/>
      <top style="medium"/>
      <bottom style="medium"/>
    </border>
    <border>
      <left/>
      <right/>
      <top/>
      <bottom style="thin"/>
    </border>
    <border>
      <left/>
      <right style="thin"/>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8"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7"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40" fillId="0" borderId="0">
      <alignment/>
      <protection/>
    </xf>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01">
    <xf numFmtId="0" fontId="0" fillId="0" borderId="0" xfId="0" applyAlignment="1">
      <alignment/>
    </xf>
    <xf numFmtId="0" fontId="0" fillId="0" borderId="10" xfId="0" applyBorder="1" applyAlignment="1">
      <alignment/>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0" fillId="0" borderId="0" xfId="0" applyAlignment="1">
      <alignment horizontal="right"/>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5" fillId="0" borderId="0" xfId="0" applyFont="1" applyAlignment="1">
      <alignment/>
    </xf>
    <xf numFmtId="0" fontId="0" fillId="0" borderId="0" xfId="0" applyBorder="1" applyAlignment="1">
      <alignment/>
    </xf>
    <xf numFmtId="180" fontId="0" fillId="0" borderId="0" xfId="0" applyNumberFormat="1" applyBorder="1" applyAlignment="1">
      <alignment/>
    </xf>
    <xf numFmtId="0" fontId="0" fillId="0" borderId="0" xfId="0" applyBorder="1" applyAlignment="1">
      <alignment horizontal="center"/>
    </xf>
    <xf numFmtId="0" fontId="5" fillId="0" borderId="0" xfId="0" applyFont="1" applyBorder="1" applyAlignment="1">
      <alignment/>
    </xf>
    <xf numFmtId="0" fontId="0" fillId="0" borderId="0" xfId="0" applyBorder="1" applyAlignment="1">
      <alignment horizontal="right"/>
    </xf>
    <xf numFmtId="0" fontId="9" fillId="0" borderId="0" xfId="0" applyFont="1" applyBorder="1" applyAlignment="1">
      <alignment horizontal="center"/>
    </xf>
    <xf numFmtId="182" fontId="0" fillId="0" borderId="0" xfId="0" applyNumberFormat="1" applyBorder="1" applyAlignment="1">
      <alignment/>
    </xf>
    <xf numFmtId="180" fontId="11" fillId="0" borderId="14" xfId="0" applyNumberFormat="1" applyFont="1" applyBorder="1" applyAlignment="1">
      <alignment/>
    </xf>
    <xf numFmtId="180" fontId="11" fillId="0" borderId="15" xfId="0" applyNumberFormat="1" applyFont="1" applyBorder="1" applyAlignment="1">
      <alignment/>
    </xf>
    <xf numFmtId="180" fontId="11" fillId="0" borderId="16" xfId="0" applyNumberFormat="1" applyFont="1" applyBorder="1" applyAlignment="1">
      <alignment/>
    </xf>
    <xf numFmtId="180" fontId="11" fillId="0" borderId="17" xfId="0" applyNumberFormat="1" applyFont="1" applyBorder="1" applyAlignment="1">
      <alignment/>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4" fillId="0" borderId="12" xfId="0" applyFont="1" applyBorder="1" applyAlignment="1">
      <alignment horizontal="center" vertical="center"/>
    </xf>
    <xf numFmtId="180" fontId="11" fillId="0" borderId="11" xfId="0" applyNumberFormat="1" applyFont="1" applyBorder="1" applyAlignment="1">
      <alignment/>
    </xf>
    <xf numFmtId="0" fontId="9" fillId="0" borderId="18" xfId="0" applyFont="1" applyBorder="1" applyAlignment="1" applyProtection="1">
      <alignment horizontal="center" vertical="center"/>
      <protection/>
    </xf>
    <xf numFmtId="0" fontId="9" fillId="0" borderId="19" xfId="0" applyFont="1" applyBorder="1" applyAlignment="1" applyProtection="1">
      <alignment horizontal="center" vertical="center"/>
      <protection/>
    </xf>
    <xf numFmtId="0" fontId="12" fillId="0" borderId="18" xfId="0" applyFont="1" applyBorder="1" applyAlignment="1" applyProtection="1">
      <alignment horizontal="center"/>
      <protection/>
    </xf>
    <xf numFmtId="0" fontId="0" fillId="0" borderId="20" xfId="0" applyBorder="1" applyAlignment="1" applyProtection="1">
      <alignment/>
      <protection/>
    </xf>
    <xf numFmtId="0" fontId="0" fillId="0" borderId="21" xfId="0" applyBorder="1" applyAlignment="1" applyProtection="1">
      <alignment/>
      <protection locked="0"/>
    </xf>
    <xf numFmtId="0" fontId="0" fillId="0" borderId="20" xfId="0" applyBorder="1" applyAlignment="1" applyProtection="1">
      <alignment/>
      <protection locked="0"/>
    </xf>
    <xf numFmtId="180" fontId="0" fillId="0" borderId="22" xfId="0" applyNumberFormat="1" applyBorder="1" applyAlignment="1" applyProtection="1">
      <alignment/>
      <protection/>
    </xf>
    <xf numFmtId="180" fontId="0" fillId="0" borderId="23" xfId="0" applyNumberFormat="1" applyBorder="1" applyAlignment="1" applyProtection="1">
      <alignment/>
      <protection locked="0"/>
    </xf>
    <xf numFmtId="180" fontId="0" fillId="0" borderId="22" xfId="0" applyNumberFormat="1" applyBorder="1" applyAlignment="1" applyProtection="1">
      <alignment/>
      <protection locked="0"/>
    </xf>
    <xf numFmtId="1" fontId="0" fillId="0" borderId="20" xfId="0" applyNumberFormat="1" applyBorder="1" applyAlignment="1" applyProtection="1">
      <alignment/>
      <protection/>
    </xf>
    <xf numFmtId="0" fontId="0" fillId="0" borderId="0" xfId="0" applyAlignment="1" applyProtection="1">
      <alignment/>
      <protection locked="0"/>
    </xf>
    <xf numFmtId="0" fontId="0" fillId="0" borderId="24" xfId="0" applyBorder="1" applyAlignment="1" applyProtection="1">
      <alignment/>
      <protection locked="0"/>
    </xf>
    <xf numFmtId="0" fontId="12" fillId="0" borderId="18"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2" fillId="0" borderId="19" xfId="0" applyFont="1" applyBorder="1" applyAlignment="1" applyProtection="1">
      <alignment horizontal="center" vertical="center" wrapText="1"/>
      <protection locked="0"/>
    </xf>
    <xf numFmtId="0" fontId="12" fillId="0" borderId="18" xfId="0" applyFont="1" applyBorder="1" applyAlignment="1" applyProtection="1">
      <alignment horizontal="center" vertical="center" wrapText="1"/>
      <protection locked="0"/>
    </xf>
    <xf numFmtId="0" fontId="12" fillId="0" borderId="25" xfId="0" applyFont="1" applyBorder="1" applyAlignment="1" applyProtection="1">
      <alignment horizontal="center" vertical="center"/>
      <protection locked="0"/>
    </xf>
    <xf numFmtId="0" fontId="12" fillId="0" borderId="18" xfId="0" applyFont="1" applyBorder="1" applyAlignment="1" applyProtection="1">
      <alignment horizontal="center"/>
      <protection locked="0"/>
    </xf>
    <xf numFmtId="0" fontId="12" fillId="0" borderId="19" xfId="0" applyFont="1" applyBorder="1" applyAlignment="1" applyProtection="1">
      <alignment horizontal="center"/>
      <protection locked="0"/>
    </xf>
    <xf numFmtId="0" fontId="0" fillId="0" borderId="26" xfId="0" applyBorder="1" applyAlignment="1" applyProtection="1">
      <alignment/>
      <protection locked="0"/>
    </xf>
    <xf numFmtId="180" fontId="0" fillId="0" borderId="27" xfId="0" applyNumberFormat="1" applyBorder="1" applyAlignment="1" applyProtection="1">
      <alignment/>
      <protection locked="0"/>
    </xf>
    <xf numFmtId="180" fontId="0" fillId="0" borderId="28" xfId="0" applyNumberFormat="1" applyBorder="1" applyAlignment="1" applyProtection="1">
      <alignment/>
      <protection locked="0"/>
    </xf>
    <xf numFmtId="180" fontId="0" fillId="0" borderId="29" xfId="0" applyNumberFormat="1" applyBorder="1" applyAlignment="1" applyProtection="1">
      <alignment/>
      <protection locked="0"/>
    </xf>
    <xf numFmtId="1" fontId="0" fillId="0" borderId="24" xfId="0" applyNumberFormat="1" applyBorder="1" applyAlignment="1" applyProtection="1">
      <alignment/>
      <protection locked="0"/>
    </xf>
    <xf numFmtId="1" fontId="0" fillId="0" borderId="20" xfId="0" applyNumberFormat="1" applyBorder="1" applyAlignment="1" applyProtection="1" quotePrefix="1">
      <alignment horizontal="right"/>
      <protection locked="0"/>
    </xf>
    <xf numFmtId="0" fontId="0" fillId="0" borderId="30" xfId="0" applyBorder="1" applyAlignment="1" applyProtection="1">
      <alignment/>
      <protection locked="0"/>
    </xf>
    <xf numFmtId="0" fontId="0" fillId="0" borderId="24" xfId="0" applyFont="1" applyBorder="1" applyAlignment="1" applyProtection="1">
      <alignment/>
      <protection locked="0"/>
    </xf>
    <xf numFmtId="0" fontId="0" fillId="0" borderId="27" xfId="0" applyBorder="1" applyAlignment="1" applyProtection="1">
      <alignment/>
      <protection locked="0"/>
    </xf>
    <xf numFmtId="0" fontId="12" fillId="0" borderId="18" xfId="0" applyFont="1" applyBorder="1" applyAlignment="1" applyProtection="1" quotePrefix="1">
      <alignment horizontal="center" vertical="center"/>
      <protection locked="0"/>
    </xf>
    <xf numFmtId="0" fontId="12" fillId="0" borderId="25" xfId="0" applyFont="1" applyBorder="1" applyAlignment="1" applyProtection="1">
      <alignment horizontal="center"/>
      <protection locked="0"/>
    </xf>
    <xf numFmtId="0" fontId="12" fillId="0" borderId="31" xfId="0" applyFont="1" applyBorder="1" applyAlignment="1" applyProtection="1">
      <alignment horizontal="center" vertical="center"/>
      <protection locked="0"/>
    </xf>
    <xf numFmtId="0" fontId="0" fillId="33" borderId="20" xfId="0" applyFill="1" applyBorder="1" applyAlignment="1" applyProtection="1">
      <alignment/>
      <protection locked="0"/>
    </xf>
    <xf numFmtId="0" fontId="0" fillId="33" borderId="24" xfId="0" applyFill="1" applyBorder="1" applyAlignment="1" applyProtection="1">
      <alignment/>
      <protection locked="0"/>
    </xf>
    <xf numFmtId="0" fontId="0" fillId="33" borderId="21" xfId="0" applyFill="1" applyBorder="1" applyAlignment="1" applyProtection="1">
      <alignment/>
      <protection locked="0"/>
    </xf>
    <xf numFmtId="0" fontId="0" fillId="33" borderId="26" xfId="0" applyFill="1" applyBorder="1" applyAlignment="1" applyProtection="1">
      <alignment/>
      <protection locked="0"/>
    </xf>
    <xf numFmtId="180" fontId="0" fillId="0" borderId="22" xfId="0" applyNumberFormat="1" applyFont="1" applyBorder="1" applyAlignment="1" applyProtection="1">
      <alignment/>
      <protection locked="0"/>
    </xf>
    <xf numFmtId="0" fontId="12" fillId="0" borderId="27" xfId="0" applyFont="1" applyBorder="1" applyAlignment="1" applyProtection="1">
      <alignment horizontal="center"/>
      <protection locked="0"/>
    </xf>
    <xf numFmtId="0" fontId="12" fillId="0" borderId="18" xfId="0" applyFont="1" applyBorder="1" applyAlignment="1" applyProtection="1">
      <alignment horizontal="center" vertical="distributed"/>
      <protection locked="0"/>
    </xf>
    <xf numFmtId="180" fontId="13" fillId="0" borderId="22" xfId="0" applyNumberFormat="1" applyFont="1" applyBorder="1" applyAlignment="1" applyProtection="1">
      <alignment/>
      <protection locked="0"/>
    </xf>
    <xf numFmtId="0" fontId="0" fillId="0" borderId="20" xfId="0" applyFont="1" applyBorder="1" applyAlignment="1" applyProtection="1">
      <alignment/>
      <protection locked="0"/>
    </xf>
    <xf numFmtId="0" fontId="12" fillId="0" borderId="18" xfId="0" applyFont="1" applyBorder="1" applyAlignment="1" applyProtection="1" quotePrefix="1">
      <alignment horizontal="center"/>
      <protection locked="0"/>
    </xf>
    <xf numFmtId="0" fontId="0" fillId="0" borderId="20" xfId="0" applyBorder="1" applyAlignment="1" applyProtection="1" quotePrefix="1">
      <alignment horizontal="right"/>
      <protection locked="0"/>
    </xf>
    <xf numFmtId="0" fontId="1" fillId="0" borderId="18" xfId="0" applyFont="1" applyBorder="1" applyAlignment="1">
      <alignment horizontal="center"/>
    </xf>
    <xf numFmtId="0" fontId="0" fillId="0" borderId="18" xfId="0" applyBorder="1" applyAlignment="1">
      <alignment horizontal="center"/>
    </xf>
    <xf numFmtId="0" fontId="0" fillId="0" borderId="32" xfId="0" applyFont="1" applyBorder="1" applyAlignment="1">
      <alignment/>
    </xf>
    <xf numFmtId="0" fontId="0" fillId="0" borderId="33" xfId="0" applyBorder="1" applyAlignment="1">
      <alignment/>
    </xf>
    <xf numFmtId="0" fontId="0" fillId="0" borderId="32" xfId="0" applyBorder="1" applyAlignment="1">
      <alignment/>
    </xf>
    <xf numFmtId="0" fontId="0" fillId="0" borderId="33" xfId="0" applyFont="1" applyBorder="1" applyAlignment="1">
      <alignment/>
    </xf>
    <xf numFmtId="0" fontId="0" fillId="0" borderId="34" xfId="0" applyBorder="1" applyAlignment="1">
      <alignment/>
    </xf>
    <xf numFmtId="0" fontId="4" fillId="0" borderId="18" xfId="0" applyFont="1" applyBorder="1" applyAlignment="1">
      <alignment horizontal="center"/>
    </xf>
    <xf numFmtId="0" fontId="1" fillId="0" borderId="18" xfId="0" applyFont="1" applyBorder="1" applyAlignment="1">
      <alignment/>
    </xf>
    <xf numFmtId="0" fontId="10" fillId="0" borderId="0" xfId="0" applyFont="1" applyBorder="1" applyAlignment="1">
      <alignment horizontal="left" vertical="top" wrapText="1"/>
    </xf>
    <xf numFmtId="0" fontId="13" fillId="0" borderId="0" xfId="0" applyFont="1" applyBorder="1" applyAlignment="1">
      <alignment/>
    </xf>
    <xf numFmtId="0" fontId="10" fillId="0" borderId="35" xfId="0" applyFont="1" applyBorder="1" applyAlignment="1">
      <alignment horizontal="left" vertical="top" wrapText="1"/>
    </xf>
    <xf numFmtId="0" fontId="13" fillId="0" borderId="36" xfId="0" applyFont="1" applyBorder="1" applyAlignment="1">
      <alignment vertical="top" wrapText="1"/>
    </xf>
    <xf numFmtId="0" fontId="13" fillId="0" borderId="35" xfId="0" applyFont="1" applyBorder="1" applyAlignment="1">
      <alignment horizontal="left" vertical="top" wrapText="1"/>
    </xf>
    <xf numFmtId="0" fontId="13" fillId="0" borderId="37" xfId="0" applyFont="1" applyBorder="1" applyAlignment="1">
      <alignment vertical="top" wrapText="1"/>
    </xf>
    <xf numFmtId="0" fontId="10" fillId="0" borderId="38" xfId="0" applyFont="1" applyBorder="1" applyAlignment="1">
      <alignment horizontal="left" vertical="top" wrapText="1"/>
    </xf>
    <xf numFmtId="0" fontId="13" fillId="0" borderId="0" xfId="0" applyFont="1" applyBorder="1" applyAlignment="1">
      <alignment vertical="top" wrapText="1"/>
    </xf>
    <xf numFmtId="0" fontId="13" fillId="0" borderId="39" xfId="0" applyFont="1" applyBorder="1" applyAlignment="1">
      <alignment vertical="top" wrapText="1"/>
    </xf>
    <xf numFmtId="0" fontId="10" fillId="0" borderId="40" xfId="0" applyFont="1" applyBorder="1" applyAlignment="1">
      <alignment vertical="top" wrapText="1"/>
    </xf>
    <xf numFmtId="0" fontId="13" fillId="0" borderId="39" xfId="0" applyFont="1" applyBorder="1" applyAlignment="1">
      <alignment/>
    </xf>
    <xf numFmtId="0" fontId="13" fillId="0" borderId="41" xfId="0" applyFont="1" applyBorder="1" applyAlignment="1">
      <alignment horizontal="center" vertical="top" wrapText="1"/>
    </xf>
    <xf numFmtId="0" fontId="57" fillId="0" borderId="0" xfId="53" applyFont="1" applyBorder="1" applyAlignment="1" applyProtection="1">
      <alignment horizontal="left"/>
      <protection/>
    </xf>
    <xf numFmtId="0" fontId="0" fillId="0" borderId="0" xfId="0" applyFont="1" applyAlignment="1">
      <alignment/>
    </xf>
    <xf numFmtId="0" fontId="13" fillId="0" borderId="0" xfId="0" applyFont="1" applyFill="1" applyBorder="1" applyAlignment="1">
      <alignment/>
    </xf>
    <xf numFmtId="0" fontId="13" fillId="0" borderId="0" xfId="0" applyFont="1" applyAlignment="1">
      <alignment/>
    </xf>
    <xf numFmtId="0" fontId="13" fillId="0" borderId="0" xfId="0" applyFont="1" applyBorder="1" applyAlignment="1">
      <alignment horizontal="left"/>
    </xf>
    <xf numFmtId="0" fontId="13" fillId="0" borderId="39" xfId="0" applyFont="1" applyBorder="1" applyAlignment="1">
      <alignment horizontal="left"/>
    </xf>
    <xf numFmtId="0" fontId="13" fillId="0" borderId="0" xfId="0" applyFont="1" applyFill="1" applyBorder="1" applyAlignment="1">
      <alignment horizontal="left" wrapText="1"/>
    </xf>
    <xf numFmtId="0" fontId="13" fillId="0" borderId="39" xfId="0" applyFont="1" applyFill="1" applyBorder="1" applyAlignment="1">
      <alignment horizontal="left" wrapText="1"/>
    </xf>
    <xf numFmtId="0" fontId="13" fillId="0" borderId="38" xfId="0" applyFont="1" applyBorder="1" applyAlignment="1">
      <alignment horizontal="left" vertical="top" wrapText="1"/>
    </xf>
    <xf numFmtId="0" fontId="13" fillId="0" borderId="42" xfId="0" applyFont="1" applyBorder="1" applyAlignment="1">
      <alignment horizontal="left" vertical="top" wrapText="1"/>
    </xf>
    <xf numFmtId="0" fontId="4" fillId="0" borderId="11" xfId="0" applyFont="1" applyBorder="1" applyAlignment="1">
      <alignment horizontal="center"/>
    </xf>
    <xf numFmtId="0" fontId="4" fillId="0" borderId="0" xfId="0" applyFont="1" applyAlignment="1" quotePrefix="1">
      <alignment horizontal="left" vertical="center"/>
    </xf>
    <xf numFmtId="0" fontId="4" fillId="0" borderId="0" xfId="0" applyFont="1" applyAlignment="1">
      <alignment horizontal="center"/>
    </xf>
    <xf numFmtId="0" fontId="4" fillId="0" borderId="14" xfId="0" applyFont="1" applyBorder="1" applyAlignment="1">
      <alignment/>
    </xf>
    <xf numFmtId="0" fontId="4" fillId="0" borderId="12" xfId="0" applyFont="1" applyBorder="1" applyAlignment="1">
      <alignment horizontal="center" vertical="top"/>
    </xf>
    <xf numFmtId="0" fontId="4" fillId="0" borderId="17" xfId="0" applyFont="1" applyBorder="1" applyAlignment="1">
      <alignment horizontal="center" vertical="center"/>
    </xf>
    <xf numFmtId="0" fontId="11" fillId="0" borderId="43" xfId="0" applyFont="1" applyBorder="1" applyAlignment="1">
      <alignment/>
    </xf>
    <xf numFmtId="0" fontId="11" fillId="0" borderId="11" xfId="0" applyFont="1" applyBorder="1" applyAlignment="1">
      <alignment/>
    </xf>
    <xf numFmtId="0" fontId="11" fillId="0" borderId="0" xfId="0" applyFont="1" applyAlignment="1">
      <alignment/>
    </xf>
    <xf numFmtId="0" fontId="11" fillId="0" borderId="14" xfId="0" applyFont="1" applyBorder="1" applyAlignment="1">
      <alignment/>
    </xf>
    <xf numFmtId="0" fontId="11" fillId="0" borderId="13" xfId="0" applyFont="1" applyBorder="1" applyAlignment="1">
      <alignment/>
    </xf>
    <xf numFmtId="0" fontId="11" fillId="0" borderId="44" xfId="0" applyFont="1" applyBorder="1" applyAlignment="1">
      <alignment/>
    </xf>
    <xf numFmtId="0" fontId="4" fillId="0" borderId="13" xfId="0" applyFont="1" applyBorder="1" applyAlignment="1" quotePrefix="1">
      <alignment horizontal="center" vertical="center"/>
    </xf>
    <xf numFmtId="0" fontId="11" fillId="0" borderId="17" xfId="0" applyFont="1" applyBorder="1" applyAlignment="1">
      <alignment/>
    </xf>
    <xf numFmtId="0" fontId="11" fillId="0" borderId="15" xfId="0" applyFont="1" applyBorder="1" applyAlignment="1">
      <alignment/>
    </xf>
    <xf numFmtId="0" fontId="11" fillId="0" borderId="12" xfId="0" applyFont="1" applyBorder="1" applyAlignment="1">
      <alignment/>
    </xf>
    <xf numFmtId="0" fontId="11" fillId="0" borderId="45" xfId="0" applyFont="1" applyBorder="1" applyAlignment="1">
      <alignment/>
    </xf>
    <xf numFmtId="0" fontId="11" fillId="0" borderId="16" xfId="0" applyFont="1" applyBorder="1" applyAlignment="1">
      <alignment/>
    </xf>
    <xf numFmtId="0" fontId="11" fillId="0" borderId="46" xfId="0" applyFont="1" applyBorder="1" applyAlignment="1">
      <alignment/>
    </xf>
    <xf numFmtId="180" fontId="11" fillId="0" borderId="46" xfId="0" applyNumberFormat="1" applyFont="1" applyBorder="1" applyAlignment="1">
      <alignment/>
    </xf>
    <xf numFmtId="0" fontId="5" fillId="0" borderId="10" xfId="0" applyFont="1" applyFill="1" applyBorder="1" applyAlignment="1">
      <alignment/>
    </xf>
    <xf numFmtId="180" fontId="5" fillId="0" borderId="10" xfId="0" applyNumberFormat="1" applyFont="1" applyFill="1" applyBorder="1" applyAlignment="1">
      <alignment/>
    </xf>
    <xf numFmtId="0" fontId="58" fillId="0" borderId="0" xfId="57" applyFont="1" applyBorder="1">
      <alignment/>
      <protection/>
    </xf>
    <xf numFmtId="0" fontId="15" fillId="0" borderId="0" xfId="0" applyFont="1" applyBorder="1" applyAlignment="1">
      <alignment/>
    </xf>
    <xf numFmtId="0" fontId="59" fillId="0" borderId="0" xfId="57" applyFont="1" applyBorder="1" applyAlignment="1">
      <alignment horizontal="left"/>
      <protection/>
    </xf>
    <xf numFmtId="0" fontId="59" fillId="0" borderId="0" xfId="57" applyFont="1" applyBorder="1" applyAlignment="1">
      <alignment horizontal="justify"/>
      <protection/>
    </xf>
    <xf numFmtId="0" fontId="60" fillId="0" borderId="0" xfId="57" applyFont="1" applyBorder="1" applyAlignment="1">
      <alignment/>
      <protection/>
    </xf>
    <xf numFmtId="0" fontId="60" fillId="0" borderId="0" xfId="57" applyFont="1" applyBorder="1" applyAlignment="1">
      <alignment horizontal="left"/>
      <protection/>
    </xf>
    <xf numFmtId="0" fontId="59" fillId="0" borderId="0" xfId="57" applyFont="1" applyBorder="1" applyAlignment="1">
      <alignment/>
      <protection/>
    </xf>
    <xf numFmtId="0" fontId="0" fillId="0" borderId="19" xfId="0" applyBorder="1" applyAlignment="1" applyProtection="1">
      <alignment/>
      <protection/>
    </xf>
    <xf numFmtId="0" fontId="0" fillId="0" borderId="24" xfId="0" applyBorder="1" applyAlignment="1" applyProtection="1">
      <alignment/>
      <protection/>
    </xf>
    <xf numFmtId="0" fontId="0" fillId="0" borderId="24" xfId="0" applyBorder="1" applyAlignment="1" applyProtection="1">
      <alignment horizontal="right"/>
      <protection/>
    </xf>
    <xf numFmtId="0" fontId="0" fillId="0" borderId="27" xfId="0" applyBorder="1" applyAlignment="1" applyProtection="1">
      <alignment horizontal="right"/>
      <protection/>
    </xf>
    <xf numFmtId="0" fontId="5" fillId="0" borderId="0" xfId="0" applyFont="1" applyBorder="1" applyAlignment="1">
      <alignment/>
    </xf>
    <xf numFmtId="180" fontId="5" fillId="0" borderId="0" xfId="0" applyNumberFormat="1" applyFont="1" applyBorder="1" applyAlignment="1">
      <alignment/>
    </xf>
    <xf numFmtId="0" fontId="5" fillId="0" borderId="0" xfId="0" applyFont="1" applyBorder="1" applyAlignment="1">
      <alignment horizontal="center" vertical="center"/>
    </xf>
    <xf numFmtId="180" fontId="0" fillId="0" borderId="0" xfId="0" applyNumberFormat="1" applyAlignment="1">
      <alignment/>
    </xf>
    <xf numFmtId="0" fontId="4" fillId="0" borderId="47" xfId="0" applyFont="1" applyBorder="1" applyAlignment="1">
      <alignment horizontal="center" vertical="center"/>
    </xf>
    <xf numFmtId="0" fontId="0" fillId="0" borderId="48" xfId="0" applyBorder="1" applyAlignment="1">
      <alignment/>
    </xf>
    <xf numFmtId="0" fontId="4" fillId="0" borderId="10" xfId="0" applyFont="1" applyBorder="1" applyAlignment="1">
      <alignment horizontal="centerContinuous"/>
    </xf>
    <xf numFmtId="0" fontId="0" fillId="0" borderId="49" xfId="0" applyBorder="1" applyAlignment="1">
      <alignment/>
    </xf>
    <xf numFmtId="0" fontId="0" fillId="0" borderId="0" xfId="0" applyAlignment="1">
      <alignment/>
    </xf>
    <xf numFmtId="0" fontId="0" fillId="0" borderId="0" xfId="0" applyAlignment="1">
      <alignment vertical="center"/>
    </xf>
    <xf numFmtId="0" fontId="0" fillId="0" borderId="14" xfId="0" applyBorder="1" applyAlignment="1">
      <alignment/>
    </xf>
    <xf numFmtId="0" fontId="4" fillId="0" borderId="47" xfId="0" applyFont="1" applyBorder="1" applyAlignment="1">
      <alignment horizontal="left" vertical="center"/>
    </xf>
    <xf numFmtId="0" fontId="1" fillId="0" borderId="44" xfId="0" applyFont="1" applyBorder="1" applyAlignment="1">
      <alignment vertical="center"/>
    </xf>
    <xf numFmtId="0" fontId="0" fillId="0" borderId="44" xfId="0" applyBorder="1" applyAlignment="1">
      <alignment vertical="center"/>
    </xf>
    <xf numFmtId="0" fontId="4" fillId="0" borderId="44" xfId="0" applyFont="1" applyBorder="1" applyAlignment="1">
      <alignment horizontal="left" vertical="center"/>
    </xf>
    <xf numFmtId="0" fontId="0" fillId="0" borderId="44" xfId="0" applyBorder="1" applyAlignment="1">
      <alignment/>
    </xf>
    <xf numFmtId="0" fontId="0" fillId="0" borderId="17" xfId="0" applyBorder="1" applyAlignment="1">
      <alignment/>
    </xf>
    <xf numFmtId="0" fontId="4" fillId="0" borderId="43" xfId="0" applyFont="1" applyBorder="1" applyAlignment="1">
      <alignment horizontal="center"/>
    </xf>
    <xf numFmtId="0" fontId="4" fillId="0" borderId="0" xfId="0" applyFont="1" applyAlignment="1">
      <alignment vertical="center"/>
    </xf>
    <xf numFmtId="0" fontId="4" fillId="0" borderId="15" xfId="0" applyFont="1" applyBorder="1" applyAlignment="1">
      <alignment horizontal="center" vertical="top"/>
    </xf>
    <xf numFmtId="0" fontId="4" fillId="0" borderId="44" xfId="0" applyFont="1" applyBorder="1" applyAlignment="1">
      <alignment horizontal="center" vertical="center"/>
    </xf>
    <xf numFmtId="0" fontId="11" fillId="0" borderId="47" xfId="0" applyFont="1" applyBorder="1" applyAlignment="1">
      <alignment/>
    </xf>
    <xf numFmtId="0" fontId="4" fillId="0" borderId="10" xfId="0" applyFont="1" applyBorder="1" applyAlignment="1">
      <alignment horizontal="centerContinuous" vertical="center"/>
    </xf>
    <xf numFmtId="0" fontId="11" fillId="0" borderId="10" xfId="0" applyFont="1" applyFill="1" applyBorder="1" applyAlignment="1">
      <alignment/>
    </xf>
    <xf numFmtId="0" fontId="0" fillId="0" borderId="48" xfId="0" applyBorder="1" applyAlignment="1" quotePrefix="1">
      <alignment horizontal="fill"/>
    </xf>
    <xf numFmtId="0" fontId="11" fillId="0" borderId="11" xfId="0" applyFont="1" applyBorder="1" applyAlignment="1" quotePrefix="1">
      <alignment horizontal="right"/>
    </xf>
    <xf numFmtId="180" fontId="11" fillId="0" borderId="43" xfId="0" applyNumberFormat="1" applyFont="1" applyBorder="1" applyAlignment="1">
      <alignment/>
    </xf>
    <xf numFmtId="180" fontId="11" fillId="0" borderId="47" xfId="0" applyNumberFormat="1" applyFont="1" applyBorder="1" applyAlignment="1">
      <alignment/>
    </xf>
    <xf numFmtId="0" fontId="19" fillId="0" borderId="0" xfId="0" applyFont="1" applyAlignment="1">
      <alignment/>
    </xf>
    <xf numFmtId="0" fontId="20" fillId="0" borderId="0" xfId="0" applyFont="1" applyAlignment="1">
      <alignment/>
    </xf>
    <xf numFmtId="0" fontId="0" fillId="0" borderId="50" xfId="0" applyFill="1" applyBorder="1" applyAlignment="1">
      <alignment horizontal="center"/>
    </xf>
    <xf numFmtId="0" fontId="0" fillId="0" borderId="50" xfId="0" applyBorder="1" applyAlignment="1">
      <alignment/>
    </xf>
    <xf numFmtId="0" fontId="0" fillId="0" borderId="51" xfId="0" applyBorder="1" applyAlignment="1" applyProtection="1">
      <alignment/>
      <protection/>
    </xf>
    <xf numFmtId="0" fontId="0" fillId="0" borderId="52" xfId="0" applyBorder="1" applyAlignment="1" applyProtection="1">
      <alignment/>
      <protection/>
    </xf>
    <xf numFmtId="0" fontId="0" fillId="0" borderId="22" xfId="0" applyBorder="1" applyAlignment="1" applyProtection="1">
      <alignment/>
      <protection/>
    </xf>
    <xf numFmtId="0" fontId="12" fillId="0" borderId="52" xfId="0" applyFont="1" applyBorder="1" applyAlignment="1" applyProtection="1" quotePrefix="1">
      <alignment horizontal="center"/>
      <protection/>
    </xf>
    <xf numFmtId="0" fontId="12" fillId="0" borderId="52" xfId="0" applyFont="1" applyBorder="1" applyAlignment="1" applyProtection="1">
      <alignment horizontal="center"/>
      <protection/>
    </xf>
    <xf numFmtId="0" fontId="0" fillId="0" borderId="22" xfId="0" applyBorder="1" applyAlignment="1" applyProtection="1">
      <alignment horizontal="center"/>
      <protection/>
    </xf>
    <xf numFmtId="0" fontId="0" fillId="0" borderId="52" xfId="0" applyBorder="1" applyAlignment="1" applyProtection="1">
      <alignment horizontal="center"/>
      <protection/>
    </xf>
    <xf numFmtId="0" fontId="0" fillId="0" borderId="51" xfId="0" applyBorder="1" applyAlignment="1" applyProtection="1">
      <alignment/>
      <protection locked="0"/>
    </xf>
    <xf numFmtId="0" fontId="0" fillId="0" borderId="52" xfId="0" applyBorder="1" applyAlignment="1" applyProtection="1">
      <alignment/>
      <protection locked="0"/>
    </xf>
    <xf numFmtId="0" fontId="0" fillId="0" borderId="22" xfId="0" applyBorder="1" applyAlignment="1" applyProtection="1">
      <alignment/>
      <protection locked="0"/>
    </xf>
    <xf numFmtId="0" fontId="12" fillId="0" borderId="52" xfId="0" applyFont="1" applyBorder="1" applyAlignment="1" applyProtection="1">
      <alignment horizontal="center"/>
      <protection locked="0"/>
    </xf>
    <xf numFmtId="0" fontId="0" fillId="0" borderId="22" xfId="0" applyBorder="1" applyAlignment="1" applyProtection="1">
      <alignment horizontal="center"/>
      <protection locked="0"/>
    </xf>
    <xf numFmtId="0" fontId="0" fillId="0" borderId="52" xfId="0" applyBorder="1" applyAlignment="1" applyProtection="1">
      <alignment horizontal="center"/>
      <protection locked="0"/>
    </xf>
    <xf numFmtId="0" fontId="12" fillId="0" borderId="52" xfId="0" applyFont="1" applyBorder="1" applyAlignment="1" applyProtection="1" quotePrefix="1">
      <alignment horizontal="center"/>
      <protection locked="0"/>
    </xf>
    <xf numFmtId="0" fontId="0" fillId="0" borderId="52" xfId="0" applyBorder="1" applyAlignment="1" applyProtection="1">
      <alignment horizontal="right"/>
      <protection locked="0"/>
    </xf>
    <xf numFmtId="0" fontId="0" fillId="0" borderId="53" xfId="0" applyBorder="1" applyAlignment="1">
      <alignment/>
    </xf>
    <xf numFmtId="0" fontId="0" fillId="0" borderId="54" xfId="0" applyBorder="1" applyAlignment="1">
      <alignment/>
    </xf>
    <xf numFmtId="0" fontId="1" fillId="0" borderId="22" xfId="0" applyFont="1" applyBorder="1" applyAlignment="1">
      <alignment horizontal="center"/>
    </xf>
    <xf numFmtId="0" fontId="0" fillId="0" borderId="22" xfId="0" applyBorder="1" applyAlignment="1">
      <alignment horizontal="center"/>
    </xf>
    <xf numFmtId="0" fontId="0" fillId="0" borderId="51" xfId="0" applyBorder="1" applyAlignment="1">
      <alignment/>
    </xf>
    <xf numFmtId="0" fontId="0" fillId="0" borderId="52" xfId="0" applyBorder="1" applyAlignment="1">
      <alignment/>
    </xf>
    <xf numFmtId="180" fontId="0" fillId="0" borderId="54" xfId="0" applyNumberFormat="1" applyBorder="1" applyAlignment="1">
      <alignment/>
    </xf>
    <xf numFmtId="0" fontId="2" fillId="0" borderId="18" xfId="0" applyFont="1" applyBorder="1" applyAlignment="1">
      <alignment horizontal="center"/>
    </xf>
    <xf numFmtId="0" fontId="1" fillId="0" borderId="52" xfId="0" applyFont="1" applyBorder="1" applyAlignment="1">
      <alignment horizontal="center"/>
    </xf>
    <xf numFmtId="0" fontId="0" fillId="0" borderId="52" xfId="0" applyBorder="1" applyAlignment="1">
      <alignment horizontal="right"/>
    </xf>
    <xf numFmtId="0" fontId="0" fillId="0" borderId="22" xfId="0" applyBorder="1" applyAlignment="1">
      <alignment/>
    </xf>
    <xf numFmtId="0" fontId="0" fillId="0" borderId="54" xfId="0" applyBorder="1" applyAlignment="1">
      <alignment horizontal="right"/>
    </xf>
    <xf numFmtId="0" fontId="0" fillId="0" borderId="33" xfId="0" applyBorder="1" applyAlignment="1">
      <alignment horizontal="right"/>
    </xf>
    <xf numFmtId="0" fontId="10" fillId="0" borderId="52" xfId="0" applyFont="1" applyBorder="1" applyAlignment="1">
      <alignment horizontal="center"/>
    </xf>
    <xf numFmtId="0" fontId="6" fillId="0" borderId="0" xfId="0" applyFont="1" applyAlignment="1">
      <alignment/>
    </xf>
    <xf numFmtId="0" fontId="1" fillId="0" borderId="0" xfId="0" applyFont="1" applyAlignment="1">
      <alignment/>
    </xf>
    <xf numFmtId="0" fontId="4" fillId="0" borderId="13" xfId="0" applyFont="1" applyBorder="1" applyAlignment="1">
      <alignment horizontal="center" vertical="center"/>
    </xf>
    <xf numFmtId="0" fontId="1" fillId="0" borderId="0" xfId="0" applyFont="1" applyAlignment="1" applyProtection="1">
      <alignment/>
      <protection locked="0"/>
    </xf>
    <xf numFmtId="0" fontId="1" fillId="0" borderId="0" xfId="0" applyFont="1" applyAlignment="1" applyProtection="1" quotePrefix="1">
      <alignment horizontal="left"/>
      <protection locked="0"/>
    </xf>
    <xf numFmtId="0" fontId="2" fillId="0" borderId="18" xfId="0" applyFont="1" applyFill="1" applyBorder="1" applyAlignment="1">
      <alignment horizontal="center"/>
    </xf>
    <xf numFmtId="0" fontId="0" fillId="0" borderId="32" xfId="0" applyFill="1" applyBorder="1" applyAlignment="1">
      <alignment/>
    </xf>
    <xf numFmtId="0" fontId="0" fillId="0" borderId="33" xfId="0" applyFill="1" applyBorder="1" applyAlignment="1">
      <alignment/>
    </xf>
    <xf numFmtId="180" fontId="0" fillId="0" borderId="54" xfId="0" applyNumberFormat="1" applyFill="1" applyBorder="1" applyAlignment="1">
      <alignment/>
    </xf>
    <xf numFmtId="0" fontId="0" fillId="0" borderId="53" xfId="0" applyFill="1" applyBorder="1" applyAlignment="1">
      <alignment/>
    </xf>
    <xf numFmtId="0" fontId="1" fillId="0" borderId="43" xfId="0" applyFont="1" applyBorder="1" applyAlignment="1" quotePrefix="1">
      <alignment horizontal="left" vertical="center"/>
    </xf>
    <xf numFmtId="0" fontId="1" fillId="0" borderId="46" xfId="0" applyFont="1" applyBorder="1" applyAlignment="1">
      <alignment horizontal="center" vertical="center"/>
    </xf>
    <xf numFmtId="0" fontId="4" fillId="0" borderId="11" xfId="0" applyFont="1" applyBorder="1" applyAlignment="1" quotePrefix="1">
      <alignment horizontal="center" vertical="center"/>
    </xf>
    <xf numFmtId="180" fontId="11" fillId="0" borderId="14" xfId="0" applyNumberFormat="1" applyFont="1" applyBorder="1" applyAlignment="1" quotePrefix="1">
      <alignment horizontal="right"/>
    </xf>
    <xf numFmtId="180" fontId="11" fillId="0" borderId="17" xfId="0" applyNumberFormat="1" applyFont="1" applyBorder="1" applyAlignment="1" quotePrefix="1">
      <alignment horizontal="right"/>
    </xf>
    <xf numFmtId="0" fontId="11" fillId="0" borderId="14" xfId="0" applyFont="1" applyBorder="1" applyAlignment="1">
      <alignment/>
    </xf>
    <xf numFmtId="180" fontId="11" fillId="0" borderId="12" xfId="0" applyNumberFormat="1" applyFont="1" applyBorder="1" applyAlignment="1">
      <alignment/>
    </xf>
    <xf numFmtId="180" fontId="11" fillId="0" borderId="16" xfId="0" applyNumberFormat="1" applyFont="1" applyBorder="1" applyAlignment="1" quotePrefix="1">
      <alignment horizontal="right"/>
    </xf>
    <xf numFmtId="0" fontId="1" fillId="0" borderId="10" xfId="0" applyFont="1" applyBorder="1" applyAlignment="1">
      <alignment/>
    </xf>
    <xf numFmtId="180" fontId="5" fillId="0" borderId="43" xfId="0" applyNumberFormat="1" applyFont="1" applyBorder="1" applyAlignment="1">
      <alignment/>
    </xf>
    <xf numFmtId="0" fontId="11" fillId="0" borderId="0" xfId="0" applyFont="1" applyAlignment="1">
      <alignment horizontal="right"/>
    </xf>
    <xf numFmtId="180" fontId="11" fillId="0" borderId="43" xfId="0" applyNumberFormat="1" applyFont="1" applyBorder="1" applyAlignment="1">
      <alignment shrinkToFit="1"/>
    </xf>
    <xf numFmtId="0" fontId="1" fillId="0" borderId="52" xfId="0" applyFont="1" applyBorder="1" applyAlignment="1" applyProtection="1" quotePrefix="1">
      <alignment horizontal="center"/>
      <protection/>
    </xf>
    <xf numFmtId="0" fontId="1" fillId="0" borderId="52" xfId="0" applyFont="1" applyBorder="1" applyAlignment="1" applyProtection="1" quotePrefix="1">
      <alignment horizontal="center"/>
      <protection locked="0"/>
    </xf>
    <xf numFmtId="0" fontId="1" fillId="0" borderId="52" xfId="0" applyFont="1" applyBorder="1" applyAlignment="1" applyProtection="1">
      <alignment horizontal="center"/>
      <protection locked="0"/>
    </xf>
    <xf numFmtId="180" fontId="0" fillId="0" borderId="55" xfId="0" applyNumberFormat="1" applyBorder="1" applyAlignment="1" applyProtection="1">
      <alignment/>
      <protection locked="0"/>
    </xf>
    <xf numFmtId="0" fontId="0" fillId="34" borderId="0" xfId="0" applyFill="1" applyAlignment="1">
      <alignment/>
    </xf>
    <xf numFmtId="180" fontId="11" fillId="0" borderId="43" xfId="61" applyNumberFormat="1" applyFont="1" applyBorder="1" applyAlignment="1" quotePrefix="1">
      <alignment horizontal="right"/>
    </xf>
    <xf numFmtId="0" fontId="11" fillId="0" borderId="47" xfId="0" applyFont="1" applyBorder="1" applyAlignment="1" quotePrefix="1">
      <alignment horizontal="right"/>
    </xf>
    <xf numFmtId="180" fontId="11" fillId="0" borderId="47" xfId="0" applyNumberFormat="1" applyFont="1" applyBorder="1" applyAlignment="1" quotePrefix="1">
      <alignment horizontal="right"/>
    </xf>
    <xf numFmtId="180" fontId="11" fillId="0" borderId="43" xfId="0" applyNumberFormat="1" applyFont="1" applyBorder="1" applyAlignment="1" quotePrefix="1">
      <alignment horizontal="right"/>
    </xf>
    <xf numFmtId="180" fontId="11" fillId="0" borderId="15" xfId="0" applyNumberFormat="1" applyFont="1" applyBorder="1" applyAlignment="1" quotePrefix="1">
      <alignment horizontal="right"/>
    </xf>
    <xf numFmtId="180" fontId="11" fillId="0" borderId="13" xfId="0" applyNumberFormat="1" applyFont="1" applyBorder="1" applyAlignment="1">
      <alignment/>
    </xf>
    <xf numFmtId="0" fontId="11" fillId="0" borderId="56" xfId="0" applyFont="1" applyBorder="1" applyAlignment="1">
      <alignment/>
    </xf>
    <xf numFmtId="0" fontId="21" fillId="0" borderId="18" xfId="0" applyFont="1" applyBorder="1" applyAlignment="1" applyProtection="1">
      <alignment horizontal="center" vertical="center"/>
      <protection locked="0"/>
    </xf>
    <xf numFmtId="0" fontId="4" fillId="0" borderId="18" xfId="58" applyFont="1" applyBorder="1" applyAlignment="1">
      <alignment horizontal="center"/>
      <protection/>
    </xf>
    <xf numFmtId="0" fontId="4" fillId="0" borderId="31" xfId="58" applyFont="1" applyBorder="1" applyAlignment="1">
      <alignment horizontal="center"/>
      <protection/>
    </xf>
    <xf numFmtId="0" fontId="4" fillId="0" borderId="25" xfId="58" applyFont="1" applyBorder="1" applyAlignment="1">
      <alignment horizontal="center"/>
      <protection/>
    </xf>
    <xf numFmtId="0" fontId="0" fillId="0" borderId="0" xfId="58">
      <alignment/>
      <protection/>
    </xf>
    <xf numFmtId="0" fontId="1" fillId="0" borderId="57" xfId="58" applyFont="1" applyBorder="1" applyAlignment="1">
      <alignment horizontal="center"/>
      <protection/>
    </xf>
    <xf numFmtId="0" fontId="1" fillId="0" borderId="18" xfId="58" applyFont="1" applyBorder="1" applyAlignment="1">
      <alignment vertical="center" textRotation="90"/>
      <protection/>
    </xf>
    <xf numFmtId="0" fontId="0" fillId="0" borderId="0" xfId="58" applyFont="1" applyAlignment="1">
      <alignment vertical="center" textRotation="90"/>
      <protection/>
    </xf>
    <xf numFmtId="0" fontId="0" fillId="0" borderId="18" xfId="58" applyFont="1" applyBorder="1" applyAlignment="1">
      <alignment vertical="center" textRotation="90"/>
      <protection/>
    </xf>
    <xf numFmtId="0" fontId="1" fillId="0" borderId="58" xfId="58" applyFont="1" applyBorder="1" applyAlignment="1">
      <alignment horizontal="center"/>
      <protection/>
    </xf>
    <xf numFmtId="0" fontId="1" fillId="0" borderId="59" xfId="58" applyFont="1" applyBorder="1" applyAlignment="1">
      <alignment horizontal="center"/>
      <protection/>
    </xf>
    <xf numFmtId="0" fontId="1" fillId="0" borderId="60" xfId="58" applyFont="1" applyBorder="1" applyAlignment="1">
      <alignment horizontal="center"/>
      <protection/>
    </xf>
    <xf numFmtId="0" fontId="1" fillId="0" borderId="61" xfId="58" applyFont="1" applyBorder="1" applyAlignment="1">
      <alignment horizontal="center"/>
      <protection/>
    </xf>
    <xf numFmtId="0" fontId="1" fillId="0" borderId="62" xfId="58" applyFont="1" applyBorder="1" applyAlignment="1">
      <alignment horizontal="center"/>
      <protection/>
    </xf>
    <xf numFmtId="0" fontId="1" fillId="0" borderId="63" xfId="58" applyFont="1" applyBorder="1" applyAlignment="1">
      <alignment horizontal="center"/>
      <protection/>
    </xf>
    <xf numFmtId="0" fontId="11" fillId="0" borderId="64" xfId="58" applyFont="1" applyBorder="1" applyAlignment="1">
      <alignment horizontal="center"/>
      <protection/>
    </xf>
    <xf numFmtId="0" fontId="11" fillId="0" borderId="65" xfId="58" applyFont="1" applyBorder="1" applyAlignment="1">
      <alignment horizontal="center"/>
      <protection/>
    </xf>
    <xf numFmtId="0" fontId="11" fillId="0" borderId="66" xfId="58" applyFont="1" applyBorder="1" applyAlignment="1">
      <alignment horizontal="center"/>
      <protection/>
    </xf>
    <xf numFmtId="0" fontId="4" fillId="0" borderId="57" xfId="58" applyFont="1" applyBorder="1" applyAlignment="1">
      <alignment horizontal="center"/>
      <protection/>
    </xf>
    <xf numFmtId="0" fontId="1" fillId="0" borderId="67" xfId="58" applyFont="1" applyBorder="1" applyAlignment="1">
      <alignment horizontal="center"/>
      <protection/>
    </xf>
    <xf numFmtId="0" fontId="1" fillId="0" borderId="68" xfId="58" applyFont="1" applyBorder="1" applyAlignment="1">
      <alignment horizontal="center"/>
      <protection/>
    </xf>
    <xf numFmtId="0" fontId="1" fillId="0" borderId="64" xfId="58" applyFont="1" applyBorder="1" applyAlignment="1">
      <alignment horizontal="center"/>
      <protection/>
    </xf>
    <xf numFmtId="0" fontId="1" fillId="0" borderId="65" xfId="58" applyFont="1" applyBorder="1" applyAlignment="1">
      <alignment horizontal="center"/>
      <protection/>
    </xf>
    <xf numFmtId="0" fontId="1" fillId="0" borderId="66" xfId="58" applyFont="1" applyBorder="1" applyAlignment="1">
      <alignment horizontal="center"/>
      <protection/>
    </xf>
    <xf numFmtId="0" fontId="6" fillId="0" borderId="69" xfId="58" applyFont="1" applyBorder="1" applyAlignment="1">
      <alignment horizontal="center"/>
      <protection/>
    </xf>
    <xf numFmtId="0" fontId="6" fillId="0" borderId="70" xfId="58" applyFont="1" applyBorder="1" applyAlignment="1">
      <alignment horizontal="center"/>
      <protection/>
    </xf>
    <xf numFmtId="0" fontId="6" fillId="0" borderId="71" xfId="58" applyFont="1" applyBorder="1" applyAlignment="1">
      <alignment horizontal="center"/>
      <protection/>
    </xf>
    <xf numFmtId="0" fontId="6" fillId="0" borderId="72" xfId="58" applyFont="1" applyBorder="1" applyAlignment="1">
      <alignment horizontal="center"/>
      <protection/>
    </xf>
    <xf numFmtId="0" fontId="6" fillId="0" borderId="62" xfId="58" applyFont="1" applyBorder="1" applyAlignment="1">
      <alignment horizontal="center"/>
      <protection/>
    </xf>
    <xf numFmtId="0" fontId="6" fillId="33" borderId="70" xfId="58" applyFont="1" applyFill="1" applyBorder="1" applyAlignment="1">
      <alignment horizontal="center"/>
      <protection/>
    </xf>
    <xf numFmtId="0" fontId="6" fillId="0" borderId="67" xfId="58" applyFont="1" applyBorder="1" applyAlignment="1">
      <alignment horizontal="center"/>
      <protection/>
    </xf>
    <xf numFmtId="0" fontId="6" fillId="0" borderId="73" xfId="58" applyFont="1" applyBorder="1" applyAlignment="1">
      <alignment horizontal="center"/>
      <protection/>
    </xf>
    <xf numFmtId="0" fontId="6" fillId="0" borderId="74" xfId="58" applyFont="1" applyBorder="1" applyAlignment="1">
      <alignment horizontal="center"/>
      <protection/>
    </xf>
    <xf numFmtId="0" fontId="6" fillId="0" borderId="37" xfId="58" applyFont="1" applyBorder="1" applyAlignment="1">
      <alignment horizontal="center"/>
      <protection/>
    </xf>
    <xf numFmtId="0" fontId="6" fillId="0" borderId="63" xfId="58" applyFont="1" applyBorder="1" applyAlignment="1">
      <alignment horizontal="center"/>
      <protection/>
    </xf>
    <xf numFmtId="0" fontId="6" fillId="0" borderId="75" xfId="58" applyFont="1" applyBorder="1" applyAlignment="1">
      <alignment horizontal="center"/>
      <protection/>
    </xf>
    <xf numFmtId="0" fontId="6" fillId="0" borderId="76" xfId="58" applyFont="1" applyBorder="1" applyAlignment="1">
      <alignment horizontal="center"/>
      <protection/>
    </xf>
    <xf numFmtId="0" fontId="6" fillId="0" borderId="77" xfId="58" applyFont="1" applyBorder="1" applyAlignment="1">
      <alignment horizontal="center"/>
      <protection/>
    </xf>
    <xf numFmtId="0" fontId="5" fillId="0" borderId="68" xfId="58" applyFont="1" applyBorder="1" applyAlignment="1">
      <alignment horizontal="center"/>
      <protection/>
    </xf>
    <xf numFmtId="0" fontId="6" fillId="0" borderId="58" xfId="58" applyFont="1" applyBorder="1" applyAlignment="1">
      <alignment horizontal="center"/>
      <protection/>
    </xf>
    <xf numFmtId="0" fontId="5" fillId="0" borderId="64" xfId="58" applyFont="1" applyBorder="1" applyAlignment="1">
      <alignment horizontal="center"/>
      <protection/>
    </xf>
    <xf numFmtId="0" fontId="0" fillId="0" borderId="66" xfId="58" applyBorder="1" applyAlignment="1">
      <alignment horizontal="center"/>
      <protection/>
    </xf>
    <xf numFmtId="0" fontId="5" fillId="0" borderId="58" xfId="58" applyFont="1" applyBorder="1" applyAlignment="1">
      <alignment horizontal="center"/>
      <protection/>
    </xf>
    <xf numFmtId="0" fontId="5" fillId="0" borderId="62" xfId="58" applyFont="1" applyBorder="1" applyAlignment="1">
      <alignment horizontal="center"/>
      <protection/>
    </xf>
    <xf numFmtId="0" fontId="0" fillId="0" borderId="63" xfId="58" applyBorder="1" applyAlignment="1">
      <alignment horizontal="center"/>
      <protection/>
    </xf>
    <xf numFmtId="0" fontId="11" fillId="0" borderId="69" xfId="58" applyFont="1" applyBorder="1" applyAlignment="1">
      <alignment horizontal="center"/>
      <protection/>
    </xf>
    <xf numFmtId="0" fontId="11" fillId="0" borderId="62" xfId="58" applyFont="1" applyBorder="1" applyAlignment="1">
      <alignment horizontal="center"/>
      <protection/>
    </xf>
    <xf numFmtId="0" fontId="11" fillId="0" borderId="63" xfId="58" applyFont="1" applyBorder="1" applyAlignment="1">
      <alignment horizontal="center"/>
      <protection/>
    </xf>
    <xf numFmtId="0" fontId="1" fillId="0" borderId="31" xfId="58" applyFont="1" applyBorder="1" applyAlignment="1">
      <alignment horizontal="center"/>
      <protection/>
    </xf>
    <xf numFmtId="0" fontId="1" fillId="0" borderId="25" xfId="58" applyFont="1" applyBorder="1" applyAlignment="1">
      <alignment horizontal="center"/>
      <protection/>
    </xf>
    <xf numFmtId="0" fontId="12" fillId="0" borderId="31" xfId="58" applyFont="1" applyBorder="1" applyAlignment="1">
      <alignment horizontal="center" wrapText="1"/>
      <protection/>
    </xf>
    <xf numFmtId="0" fontId="12" fillId="0" borderId="25" xfId="58" applyFont="1" applyBorder="1" applyAlignment="1">
      <alignment horizontal="center"/>
      <protection/>
    </xf>
    <xf numFmtId="0" fontId="1" fillId="0" borderId="19" xfId="58" applyFont="1" applyBorder="1" applyAlignment="1">
      <alignment horizontal="center"/>
      <protection/>
    </xf>
    <xf numFmtId="0" fontId="1" fillId="0" borderId="31" xfId="58" applyFont="1" applyBorder="1" applyAlignment="1">
      <alignment horizontal="center" wrapText="1"/>
      <protection/>
    </xf>
    <xf numFmtId="0" fontId="4" fillId="0" borderId="58" xfId="58" applyFont="1" applyBorder="1" applyAlignment="1">
      <alignment horizontal="center"/>
      <protection/>
    </xf>
    <xf numFmtId="0" fontId="4" fillId="0" borderId="63" xfId="58" applyFont="1" applyBorder="1" applyAlignment="1">
      <alignment horizontal="center"/>
      <protection/>
    </xf>
    <xf numFmtId="0" fontId="4" fillId="0" borderId="78" xfId="58" applyFont="1" applyBorder="1" applyAlignment="1">
      <alignment horizontal="center"/>
      <protection/>
    </xf>
    <xf numFmtId="0" fontId="4" fillId="0" borderId="79" xfId="58" applyFont="1" applyBorder="1" applyAlignment="1">
      <alignment horizontal="center"/>
      <protection/>
    </xf>
    <xf numFmtId="0" fontId="4" fillId="0" borderId="80" xfId="58" applyFont="1" applyBorder="1" applyAlignment="1">
      <alignment horizontal="center"/>
      <protection/>
    </xf>
    <xf numFmtId="0" fontId="4" fillId="0" borderId="81" xfId="58" applyFont="1" applyBorder="1" applyAlignment="1">
      <alignment horizontal="center"/>
      <protection/>
    </xf>
    <xf numFmtId="0" fontId="13" fillId="0" borderId="0" xfId="0" applyFont="1" applyBorder="1" applyAlignment="1">
      <alignment horizontal="left" vertical="top" wrapText="1"/>
    </xf>
    <xf numFmtId="0" fontId="13" fillId="0" borderId="39" xfId="0" applyFont="1" applyBorder="1" applyAlignment="1">
      <alignment horizontal="left" vertical="top" wrapText="1"/>
    </xf>
    <xf numFmtId="0" fontId="13" fillId="0" borderId="82" xfId="0" applyFont="1" applyBorder="1" applyAlignment="1">
      <alignment horizontal="left" vertical="top" wrapText="1"/>
    </xf>
    <xf numFmtId="0" fontId="13" fillId="0" borderId="83" xfId="0" applyFont="1" applyBorder="1" applyAlignment="1">
      <alignment horizontal="left" vertical="top" wrapText="1"/>
    </xf>
    <xf numFmtId="0" fontId="13" fillId="0" borderId="0" xfId="0" applyFont="1" applyBorder="1" applyAlignment="1">
      <alignment vertical="top" wrapText="1"/>
    </xf>
    <xf numFmtId="0" fontId="13" fillId="0" borderId="39" xfId="0" applyFont="1" applyBorder="1" applyAlignment="1">
      <alignment vertical="top" wrapText="1"/>
    </xf>
    <xf numFmtId="0" fontId="13" fillId="0" borderId="41" xfId="0" applyFont="1" applyBorder="1" applyAlignment="1">
      <alignment horizontal="left" vertical="top" wrapText="1"/>
    </xf>
    <xf numFmtId="0" fontId="13" fillId="0" borderId="41" xfId="0" applyFont="1" applyFill="1" applyBorder="1" applyAlignment="1">
      <alignment horizontal="left" wrapText="1"/>
    </xf>
    <xf numFmtId="0" fontId="13" fillId="0" borderId="0" xfId="0" applyFont="1" applyFill="1" applyBorder="1" applyAlignment="1">
      <alignment horizontal="left" wrapText="1"/>
    </xf>
    <xf numFmtId="0" fontId="13" fillId="0" borderId="39" xfId="0" applyFont="1" applyFill="1" applyBorder="1" applyAlignment="1">
      <alignment horizontal="left" wrapText="1"/>
    </xf>
    <xf numFmtId="0" fontId="60" fillId="0" borderId="0" xfId="57" applyFont="1" applyBorder="1" applyAlignment="1">
      <alignment horizontal="left"/>
      <protection/>
    </xf>
    <xf numFmtId="0" fontId="59" fillId="0" borderId="0" xfId="57" applyFont="1" applyBorder="1" applyAlignment="1">
      <alignment horizontal="left"/>
      <protection/>
    </xf>
    <xf numFmtId="0" fontId="59" fillId="0" borderId="0" xfId="57" applyFont="1" applyBorder="1">
      <alignment/>
      <protection/>
    </xf>
    <xf numFmtId="0" fontId="17" fillId="0" borderId="0" xfId="0" applyFont="1" applyBorder="1" applyAlignment="1">
      <alignment/>
    </xf>
    <xf numFmtId="0" fontId="17" fillId="0" borderId="0" xfId="0" applyFont="1" applyBorder="1" applyAlignment="1">
      <alignment horizontal="left"/>
    </xf>
    <xf numFmtId="0" fontId="16" fillId="0" borderId="0" xfId="57" applyFont="1" applyBorder="1" applyAlignment="1">
      <alignment/>
      <protection/>
    </xf>
    <xf numFmtId="0" fontId="60" fillId="0" borderId="0" xfId="57" applyFont="1" applyBorder="1" applyAlignment="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estadisticas.gobierno.pr/iepr/Inventario/tabid/186/ctl/view_detail/mid/775/report_id/fe3410ec-3d75-40fb-a9eb-c68830354ff9/Default.aspx" TargetMode="Externa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487"/>
  <sheetViews>
    <sheetView tabSelected="1" zoomScalePageLayoutView="0" workbookViewId="0" topLeftCell="A1">
      <selection activeCell="A1" sqref="A1"/>
    </sheetView>
  </sheetViews>
  <sheetFormatPr defaultColWidth="9.140625" defaultRowHeight="12.75"/>
  <cols>
    <col min="1" max="1" width="10.8515625" style="0" customWidth="1"/>
    <col min="4" max="4" width="10.00390625" style="0" bestFit="1" customWidth="1"/>
    <col min="5" max="5" width="39.57421875" style="0" customWidth="1"/>
    <col min="6" max="6" width="10.28125" style="0" customWidth="1"/>
    <col min="7" max="7" width="10.7109375" style="0" customWidth="1"/>
    <col min="8" max="8" width="9.28125" style="0" customWidth="1"/>
    <col min="9" max="9" width="10.140625" style="0" customWidth="1"/>
    <col min="10" max="21" width="7.7109375" style="0" customWidth="1"/>
  </cols>
  <sheetData>
    <row r="1" spans="1:9" ht="25.5" customHeight="1" thickTop="1">
      <c r="A1" s="134"/>
      <c r="B1" s="1"/>
      <c r="C1" s="1"/>
      <c r="D1" s="1"/>
      <c r="E1" s="135" t="s">
        <v>218</v>
      </c>
      <c r="F1" s="1"/>
      <c r="G1" s="1"/>
      <c r="H1" s="1"/>
      <c r="I1" s="136"/>
    </row>
    <row r="2" spans="1:9" ht="25.5" customHeight="1" thickBot="1">
      <c r="A2" s="200" t="s">
        <v>318</v>
      </c>
      <c r="G2" s="137" t="s">
        <v>0</v>
      </c>
      <c r="H2" s="138" t="s">
        <v>1</v>
      </c>
      <c r="I2" s="139"/>
    </row>
    <row r="3" spans="1:9" ht="25.5" customHeight="1" thickBot="1" thickTop="1">
      <c r="A3" s="140" t="s">
        <v>322</v>
      </c>
      <c r="B3" s="141"/>
      <c r="C3" s="141"/>
      <c r="D3" s="142"/>
      <c r="E3" s="201" t="s">
        <v>0</v>
      </c>
      <c r="F3" s="143" t="s">
        <v>323</v>
      </c>
      <c r="G3" s="144"/>
      <c r="H3" s="144"/>
      <c r="I3" s="145"/>
    </row>
    <row r="4" spans="1:9" ht="25.5" customHeight="1" thickBot="1" thickTop="1">
      <c r="A4" s="146" t="s">
        <v>0</v>
      </c>
      <c r="B4" s="96" t="s">
        <v>0</v>
      </c>
      <c r="C4" s="97" t="s">
        <v>2</v>
      </c>
      <c r="D4" s="147"/>
      <c r="E4" s="96" t="s">
        <v>3</v>
      </c>
      <c r="F4" s="98" t="s">
        <v>0</v>
      </c>
      <c r="G4" s="96" t="s">
        <v>0</v>
      </c>
      <c r="H4" s="97" t="s">
        <v>2</v>
      </c>
      <c r="I4" s="99"/>
    </row>
    <row r="5" spans="1:9" ht="25.5" customHeight="1" thickBot="1" thickTop="1">
      <c r="A5" s="148">
        <v>2013</v>
      </c>
      <c r="B5" s="100">
        <v>2012</v>
      </c>
      <c r="C5" s="149" t="s">
        <v>4</v>
      </c>
      <c r="D5" s="133" t="s">
        <v>5</v>
      </c>
      <c r="E5" s="21"/>
      <c r="F5" s="148">
        <v>2013</v>
      </c>
      <c r="G5" s="100">
        <v>2012</v>
      </c>
      <c r="H5" s="101" t="s">
        <v>4</v>
      </c>
      <c r="I5" s="101" t="s">
        <v>5</v>
      </c>
    </row>
    <row r="6" spans="1:9" ht="25.5" customHeight="1" thickBot="1" thickTop="1">
      <c r="A6" s="102">
        <f>A7+A12</f>
        <v>845</v>
      </c>
      <c r="B6" s="103">
        <f>B7+B12</f>
        <v>1801</v>
      </c>
      <c r="C6" s="104">
        <f>C7+C12</f>
        <v>-956</v>
      </c>
      <c r="D6" s="217">
        <f aca="true" t="shared" si="0" ref="D6:D15">C6/B6*1</f>
        <v>-0.5308162132148806</v>
      </c>
      <c r="E6" s="202" t="s">
        <v>6</v>
      </c>
      <c r="F6" s="104">
        <f>F7+F12</f>
        <v>3361</v>
      </c>
      <c r="G6" s="103">
        <f>G7+G12</f>
        <v>3719</v>
      </c>
      <c r="H6" s="105">
        <f>H7+H12</f>
        <v>-358</v>
      </c>
      <c r="I6" s="203">
        <f aca="true" t="shared" si="1" ref="I6:I15">H6/G6*1</f>
        <v>-0.09626243613874698</v>
      </c>
    </row>
    <row r="7" spans="1:9" ht="25.5" customHeight="1" thickBot="1" thickTop="1">
      <c r="A7" s="218">
        <f>SUM(A8:A11)</f>
        <v>189</v>
      </c>
      <c r="B7" s="106">
        <f>SUM(B8:B11)</f>
        <v>224</v>
      </c>
      <c r="C7" s="107">
        <f>SUM(C8:C11)</f>
        <v>-35</v>
      </c>
      <c r="D7" s="219">
        <f t="shared" si="0"/>
        <v>-0.15625</v>
      </c>
      <c r="E7" s="108" t="s">
        <v>7</v>
      </c>
      <c r="F7" s="107">
        <f>SUM(F8:F11)</f>
        <v>681</v>
      </c>
      <c r="G7" s="106">
        <f>SUM(G8:G11)</f>
        <v>766</v>
      </c>
      <c r="H7" s="109">
        <f>SUM(H8:H11)</f>
        <v>-85</v>
      </c>
      <c r="I7" s="204">
        <f t="shared" si="1"/>
        <v>-0.11096605744125326</v>
      </c>
    </row>
    <row r="8" spans="1:17" ht="25.5" customHeight="1" thickTop="1">
      <c r="A8" s="102">
        <v>14</v>
      </c>
      <c r="B8" s="103">
        <v>22</v>
      </c>
      <c r="C8" s="104">
        <f>A8-B8</f>
        <v>-8</v>
      </c>
      <c r="D8" s="220">
        <f t="shared" si="0"/>
        <v>-0.36363636363636365</v>
      </c>
      <c r="E8" s="19" t="s">
        <v>8</v>
      </c>
      <c r="F8" s="104">
        <v>51</v>
      </c>
      <c r="G8" s="103">
        <v>58</v>
      </c>
      <c r="H8" s="105">
        <f>F8-G8</f>
        <v>-7</v>
      </c>
      <c r="I8" s="203">
        <f>H8/G8</f>
        <v>-0.1206896551724138</v>
      </c>
      <c r="Q8" s="216"/>
    </row>
    <row r="9" spans="1:9" ht="25.5" customHeight="1">
      <c r="A9" s="102">
        <v>0</v>
      </c>
      <c r="B9" s="103">
        <v>0</v>
      </c>
      <c r="C9" s="104">
        <f>A9-B9</f>
        <v>0</v>
      </c>
      <c r="D9" s="220">
        <v>0</v>
      </c>
      <c r="E9" s="19" t="s">
        <v>9</v>
      </c>
      <c r="F9" s="104">
        <v>0</v>
      </c>
      <c r="G9" s="103">
        <v>2</v>
      </c>
      <c r="H9" s="105">
        <f>F9-G9</f>
        <v>-2</v>
      </c>
      <c r="I9" s="203">
        <f t="shared" si="1"/>
        <v>-1</v>
      </c>
    </row>
    <row r="10" spans="1:9" ht="25.5" customHeight="1">
      <c r="A10" s="102">
        <v>147</v>
      </c>
      <c r="B10" s="103">
        <v>173</v>
      </c>
      <c r="C10" s="104">
        <f>A10-B10</f>
        <v>-26</v>
      </c>
      <c r="D10" s="220">
        <f t="shared" si="0"/>
        <v>-0.15028901734104047</v>
      </c>
      <c r="E10" s="19" t="s">
        <v>10</v>
      </c>
      <c r="F10" s="104">
        <v>525</v>
      </c>
      <c r="G10" s="103">
        <v>595</v>
      </c>
      <c r="H10" s="205">
        <f>F10-G10</f>
        <v>-70</v>
      </c>
      <c r="I10" s="203">
        <f t="shared" si="1"/>
        <v>-0.11764705882352941</v>
      </c>
    </row>
    <row r="11" spans="1:9" ht="25.5" customHeight="1" thickBot="1">
      <c r="A11" s="102">
        <v>28</v>
      </c>
      <c r="B11" s="103">
        <v>29</v>
      </c>
      <c r="C11" s="104">
        <f>A11-B11</f>
        <v>-1</v>
      </c>
      <c r="D11" s="220">
        <f t="shared" si="0"/>
        <v>-0.034482758620689655</v>
      </c>
      <c r="E11" s="19" t="s">
        <v>11</v>
      </c>
      <c r="F11" s="104">
        <v>105</v>
      </c>
      <c r="G11" s="103">
        <v>111</v>
      </c>
      <c r="H11" s="105">
        <f>F11-G11</f>
        <v>-6</v>
      </c>
      <c r="I11" s="203">
        <f t="shared" si="1"/>
        <v>-0.05405405405405406</v>
      </c>
    </row>
    <row r="12" spans="1:9" ht="25.5" customHeight="1" thickBot="1" thickTop="1">
      <c r="A12" s="150">
        <f>SUM(A13:A15)</f>
        <v>656</v>
      </c>
      <c r="B12" s="106">
        <f>SUM(B13:B15)</f>
        <v>1577</v>
      </c>
      <c r="C12" s="107">
        <f>SUM(C13:C15)</f>
        <v>-921</v>
      </c>
      <c r="D12" s="219">
        <f t="shared" si="0"/>
        <v>-0.5840202916930881</v>
      </c>
      <c r="E12" s="108" t="s">
        <v>12</v>
      </c>
      <c r="F12" s="106">
        <f>SUM(F13:F15)</f>
        <v>2680</v>
      </c>
      <c r="G12" s="106">
        <f>SUM(G13:G15)</f>
        <v>2953</v>
      </c>
      <c r="H12" s="109">
        <f>SUM(H13:H15)</f>
        <v>-273</v>
      </c>
      <c r="I12" s="204">
        <f t="shared" si="1"/>
        <v>-0.0924483576024382</v>
      </c>
    </row>
    <row r="13" spans="1:9" ht="25.5" customHeight="1" thickTop="1">
      <c r="A13" s="102">
        <v>100</v>
      </c>
      <c r="B13" s="103">
        <v>139</v>
      </c>
      <c r="C13" s="104">
        <f>A13-B13</f>
        <v>-39</v>
      </c>
      <c r="D13" s="220">
        <f t="shared" si="0"/>
        <v>-0.2805755395683453</v>
      </c>
      <c r="E13" s="19" t="s">
        <v>13</v>
      </c>
      <c r="F13" s="104">
        <v>449</v>
      </c>
      <c r="G13" s="103">
        <v>504</v>
      </c>
      <c r="H13" s="105">
        <f>F13-G13</f>
        <v>-55</v>
      </c>
      <c r="I13" s="203">
        <f t="shared" si="1"/>
        <v>-0.10912698412698413</v>
      </c>
    </row>
    <row r="14" spans="1:9" ht="25.5" customHeight="1">
      <c r="A14" s="102">
        <v>436</v>
      </c>
      <c r="B14" s="103">
        <v>413</v>
      </c>
      <c r="C14" s="104">
        <f>A14-B14</f>
        <v>23</v>
      </c>
      <c r="D14" s="220">
        <f t="shared" si="0"/>
        <v>0.05569007263922518</v>
      </c>
      <c r="E14" s="19" t="s">
        <v>14</v>
      </c>
      <c r="F14" s="104">
        <v>1787</v>
      </c>
      <c r="G14" s="103">
        <v>1891</v>
      </c>
      <c r="H14" s="105">
        <f>F14-G14</f>
        <v>-104</v>
      </c>
      <c r="I14" s="203">
        <f t="shared" si="1"/>
        <v>-0.05499735589635114</v>
      </c>
    </row>
    <row r="15" spans="1:9" ht="25.5" customHeight="1" thickBot="1">
      <c r="A15" s="110">
        <v>120</v>
      </c>
      <c r="B15" s="111">
        <v>1025</v>
      </c>
      <c r="C15" s="112">
        <f>A15-B15</f>
        <v>-905</v>
      </c>
      <c r="D15" s="221">
        <f t="shared" si="0"/>
        <v>-0.8829268292682927</v>
      </c>
      <c r="E15" s="20" t="s">
        <v>15</v>
      </c>
      <c r="F15" s="112">
        <v>444</v>
      </c>
      <c r="G15" s="111">
        <v>558</v>
      </c>
      <c r="H15" s="113">
        <f>F15-G15</f>
        <v>-114</v>
      </c>
      <c r="I15" s="207">
        <f t="shared" si="1"/>
        <v>-0.20430107526881722</v>
      </c>
    </row>
    <row r="16" ht="13.5" thickTop="1">
      <c r="I16" s="4"/>
    </row>
    <row r="17" ht="12.75">
      <c r="I17" s="4"/>
    </row>
    <row r="18" ht="13.5" thickBot="1"/>
    <row r="19" spans="1:9" ht="25.5" customHeight="1" thickTop="1">
      <c r="A19" s="134"/>
      <c r="B19" s="1"/>
      <c r="C19" s="208"/>
      <c r="D19" s="208"/>
      <c r="E19" s="135" t="s">
        <v>219</v>
      </c>
      <c r="F19" s="208"/>
      <c r="G19" s="208"/>
      <c r="H19" s="1"/>
      <c r="I19" s="136"/>
    </row>
    <row r="20" spans="1:9" ht="25.5" customHeight="1" thickBot="1">
      <c r="A20" s="200" t="s">
        <v>318</v>
      </c>
      <c r="G20" s="137" t="s">
        <v>0</v>
      </c>
      <c r="H20" s="138" t="s">
        <v>1</v>
      </c>
      <c r="I20" s="139"/>
    </row>
    <row r="21" spans="1:9" ht="25.5" customHeight="1" thickBot="1" thickTop="1">
      <c r="A21" s="140" t="str">
        <f>+A3</f>
        <v>     Mes del 1 al 30 de abril</v>
      </c>
      <c r="B21" s="141"/>
      <c r="C21" s="141"/>
      <c r="D21" s="142"/>
      <c r="E21" s="201" t="s">
        <v>0</v>
      </c>
      <c r="F21" s="143" t="str">
        <f>F3</f>
        <v>Acumulado al 30 de abril</v>
      </c>
      <c r="G21" s="144"/>
      <c r="H21" s="144"/>
      <c r="I21" s="145"/>
    </row>
    <row r="22" spans="1:9" ht="25.5" customHeight="1" thickBot="1" thickTop="1">
      <c r="A22" s="146" t="s">
        <v>0</v>
      </c>
      <c r="B22" s="96" t="s">
        <v>0</v>
      </c>
      <c r="C22" s="97" t="s">
        <v>2</v>
      </c>
      <c r="D22" s="147"/>
      <c r="E22" s="96" t="s">
        <v>3</v>
      </c>
      <c r="F22" s="98" t="s">
        <v>0</v>
      </c>
      <c r="G22" s="96" t="s">
        <v>0</v>
      </c>
      <c r="H22" s="97" t="s">
        <v>2</v>
      </c>
      <c r="I22" s="99"/>
    </row>
    <row r="23" spans="1:9" ht="25.5" customHeight="1" thickBot="1" thickTop="1">
      <c r="A23" s="148">
        <v>2013</v>
      </c>
      <c r="B23" s="100">
        <v>2012</v>
      </c>
      <c r="C23" s="149" t="s">
        <v>4</v>
      </c>
      <c r="D23" s="133" t="s">
        <v>5</v>
      </c>
      <c r="E23" s="21"/>
      <c r="F23" s="148">
        <v>2013</v>
      </c>
      <c r="G23" s="100">
        <v>2012</v>
      </c>
      <c r="H23" s="101" t="s">
        <v>4</v>
      </c>
      <c r="I23" s="101" t="s">
        <v>5</v>
      </c>
    </row>
    <row r="24" spans="1:9" ht="25.5" customHeight="1" thickBot="1" thickTop="1">
      <c r="A24" s="110">
        <f>A25+A30</f>
        <v>310</v>
      </c>
      <c r="B24" s="106">
        <f>B25+B30</f>
        <v>260</v>
      </c>
      <c r="C24" s="106">
        <f>C25+C30</f>
        <v>50</v>
      </c>
      <c r="D24" s="16">
        <f>C24/B24</f>
        <v>0.19230769230769232</v>
      </c>
      <c r="E24" s="21" t="s">
        <v>6</v>
      </c>
      <c r="F24" s="106">
        <f>F25+F30</f>
        <v>1284</v>
      </c>
      <c r="G24" s="106">
        <f>G25+G30</f>
        <v>1206</v>
      </c>
      <c r="H24" s="106">
        <f>H25+H30</f>
        <v>78</v>
      </c>
      <c r="I24" s="17">
        <f>H24/G24</f>
        <v>0.06467661691542288</v>
      </c>
    </row>
    <row r="25" spans="1:9" ht="25.5" customHeight="1" thickBot="1" thickTop="1">
      <c r="A25" s="111">
        <f>SUM(A26:A29)</f>
        <v>22</v>
      </c>
      <c r="B25" s="111">
        <f>SUM(B26:B29)</f>
        <v>34</v>
      </c>
      <c r="C25" s="111">
        <f>SUM(C26:C29)</f>
        <v>-12</v>
      </c>
      <c r="D25" s="16">
        <f>C25/B25</f>
        <v>-0.35294117647058826</v>
      </c>
      <c r="E25" s="21" t="s">
        <v>7</v>
      </c>
      <c r="F25" s="111">
        <f>SUM(F26:F29)</f>
        <v>137</v>
      </c>
      <c r="G25" s="111">
        <f>SUM(G26:G29)</f>
        <v>173</v>
      </c>
      <c r="H25" s="111">
        <f>SUM(H26:H29)</f>
        <v>-36</v>
      </c>
      <c r="I25" s="17">
        <f>H25/G25</f>
        <v>-0.20809248554913296</v>
      </c>
    </row>
    <row r="26" spans="1:9" ht="25.5" customHeight="1" thickTop="1">
      <c r="A26" s="102">
        <v>4</v>
      </c>
      <c r="B26" s="103">
        <v>6</v>
      </c>
      <c r="C26" s="104">
        <f>A26-B26</f>
        <v>-2</v>
      </c>
      <c r="D26" s="155">
        <f aca="true" t="shared" si="2" ref="D26:D33">C26/B26</f>
        <v>-0.3333333333333333</v>
      </c>
      <c r="E26" s="19" t="s">
        <v>8</v>
      </c>
      <c r="F26" s="103">
        <v>19</v>
      </c>
      <c r="G26" s="103">
        <v>16</v>
      </c>
      <c r="H26" s="103">
        <f>F26-G26</f>
        <v>3</v>
      </c>
      <c r="I26" s="15">
        <f>H26/G26</f>
        <v>0.1875</v>
      </c>
    </row>
    <row r="27" spans="1:9" ht="25.5" customHeight="1">
      <c r="A27" s="102">
        <v>0</v>
      </c>
      <c r="B27" s="102">
        <v>0</v>
      </c>
      <c r="C27" s="103">
        <f>A27-B27</f>
        <v>0</v>
      </c>
      <c r="D27" s="155">
        <v>0</v>
      </c>
      <c r="E27" s="19" t="s">
        <v>9</v>
      </c>
      <c r="F27" s="103">
        <v>0</v>
      </c>
      <c r="G27" s="103">
        <v>1</v>
      </c>
      <c r="H27" s="103">
        <f>F27-G27</f>
        <v>-1</v>
      </c>
      <c r="I27" s="15">
        <f aca="true" t="shared" si="3" ref="I27:I33">H27/G27</f>
        <v>-1</v>
      </c>
    </row>
    <row r="28" spans="1:9" ht="25.5" customHeight="1">
      <c r="A28" s="102">
        <v>13</v>
      </c>
      <c r="B28" s="102">
        <v>17</v>
      </c>
      <c r="C28" s="103">
        <f>A28-B28</f>
        <v>-4</v>
      </c>
      <c r="D28" s="155">
        <f t="shared" si="2"/>
        <v>-0.23529411764705882</v>
      </c>
      <c r="E28" s="19" t="s">
        <v>10</v>
      </c>
      <c r="F28" s="103">
        <v>86</v>
      </c>
      <c r="G28" s="103">
        <v>112</v>
      </c>
      <c r="H28" s="103">
        <f>F28-G28</f>
        <v>-26</v>
      </c>
      <c r="I28" s="15">
        <f t="shared" si="3"/>
        <v>-0.23214285714285715</v>
      </c>
    </row>
    <row r="29" spans="1:9" ht="25.5" customHeight="1" thickBot="1">
      <c r="A29" s="102">
        <v>5</v>
      </c>
      <c r="B29" s="102">
        <v>11</v>
      </c>
      <c r="C29" s="103">
        <f>A29-B29</f>
        <v>-6</v>
      </c>
      <c r="D29" s="155">
        <f t="shared" si="2"/>
        <v>-0.5454545454545454</v>
      </c>
      <c r="E29" s="19" t="s">
        <v>11</v>
      </c>
      <c r="F29" s="103">
        <v>32</v>
      </c>
      <c r="G29" s="103">
        <v>44</v>
      </c>
      <c r="H29" s="103">
        <f>F29-G29</f>
        <v>-12</v>
      </c>
      <c r="I29" s="15">
        <f t="shared" si="3"/>
        <v>-0.2727272727272727</v>
      </c>
    </row>
    <row r="30" spans="1:9" ht="25.5" customHeight="1" thickBot="1" thickTop="1">
      <c r="A30" s="150">
        <f>SUM(A31:A33)</f>
        <v>288</v>
      </c>
      <c r="B30" s="150">
        <f>SUM(B31:B33)</f>
        <v>226</v>
      </c>
      <c r="C30" s="150">
        <f>SUM(C31:C33)</f>
        <v>62</v>
      </c>
      <c r="D30" s="156">
        <f t="shared" si="2"/>
        <v>0.2743362831858407</v>
      </c>
      <c r="E30" s="192" t="s">
        <v>12</v>
      </c>
      <c r="F30" s="106">
        <f>SUM(F31:F33)</f>
        <v>1147</v>
      </c>
      <c r="G30" s="106">
        <f>SUM(G31:G33)</f>
        <v>1033</v>
      </c>
      <c r="H30" s="106">
        <f>SUM(H31:H33)</f>
        <v>114</v>
      </c>
      <c r="I30" s="18">
        <f t="shared" si="3"/>
        <v>0.11035818005808325</v>
      </c>
    </row>
    <row r="31" spans="1:9" ht="25.5" customHeight="1" thickTop="1">
      <c r="A31" s="102">
        <v>108</v>
      </c>
      <c r="B31" s="102">
        <v>109</v>
      </c>
      <c r="C31" s="102">
        <f>A31-B31</f>
        <v>-1</v>
      </c>
      <c r="D31" s="155">
        <f t="shared" si="2"/>
        <v>-0.009174311926605505</v>
      </c>
      <c r="E31" s="19" t="s">
        <v>13</v>
      </c>
      <c r="F31" s="103">
        <v>423</v>
      </c>
      <c r="G31" s="103">
        <v>481</v>
      </c>
      <c r="H31" s="103">
        <f>F31-G31</f>
        <v>-58</v>
      </c>
      <c r="I31" s="15">
        <f t="shared" si="3"/>
        <v>-0.12058212058212059</v>
      </c>
    </row>
    <row r="32" spans="1:9" ht="25.5" customHeight="1">
      <c r="A32" s="102">
        <v>145</v>
      </c>
      <c r="B32" s="102">
        <v>70</v>
      </c>
      <c r="C32" s="102">
        <f>A32-B32</f>
        <v>75</v>
      </c>
      <c r="D32" s="155">
        <f t="shared" si="2"/>
        <v>1.0714285714285714</v>
      </c>
      <c r="E32" s="19" t="s">
        <v>14</v>
      </c>
      <c r="F32" s="103">
        <v>598</v>
      </c>
      <c r="G32" s="103">
        <v>384</v>
      </c>
      <c r="H32" s="103">
        <f>F32-G32</f>
        <v>214</v>
      </c>
      <c r="I32" s="15">
        <f t="shared" si="3"/>
        <v>0.5572916666666666</v>
      </c>
    </row>
    <row r="33" spans="1:9" ht="25.5" customHeight="1" thickBot="1">
      <c r="A33" s="110">
        <v>35</v>
      </c>
      <c r="B33" s="110">
        <v>47</v>
      </c>
      <c r="C33" s="110">
        <f>A33-B33</f>
        <v>-12</v>
      </c>
      <c r="D33" s="16">
        <f t="shared" si="2"/>
        <v>-0.2553191489361702</v>
      </c>
      <c r="E33" s="20" t="s">
        <v>15</v>
      </c>
      <c r="F33" s="111">
        <v>126</v>
      </c>
      <c r="G33" s="111">
        <v>168</v>
      </c>
      <c r="H33" s="111">
        <f>F33-G33</f>
        <v>-42</v>
      </c>
      <c r="I33" s="17">
        <f t="shared" si="3"/>
        <v>-0.25</v>
      </c>
    </row>
    <row r="34" ht="13.5" thickTop="1"/>
    <row r="37" ht="13.5" thickBot="1"/>
    <row r="38" spans="1:9" ht="25.5" customHeight="1" thickTop="1">
      <c r="A38" s="134"/>
      <c r="B38" s="1"/>
      <c r="C38" s="1"/>
      <c r="D38" s="1"/>
      <c r="E38" s="151" t="s">
        <v>220</v>
      </c>
      <c r="F38" s="1"/>
      <c r="G38" s="1"/>
      <c r="H38" s="1"/>
      <c r="I38" s="136"/>
    </row>
    <row r="39" spans="1:9" ht="25.5" customHeight="1" thickBot="1">
      <c r="A39" s="200" t="s">
        <v>318</v>
      </c>
      <c r="G39" s="137" t="s">
        <v>0</v>
      </c>
      <c r="H39" s="138" t="s">
        <v>1</v>
      </c>
      <c r="I39" s="139"/>
    </row>
    <row r="40" spans="1:9" ht="25.5" customHeight="1" thickBot="1" thickTop="1">
      <c r="A40" s="140" t="str">
        <f>A3</f>
        <v>     Mes del 1 al 30 de abril</v>
      </c>
      <c r="B40" s="141"/>
      <c r="C40" s="141"/>
      <c r="D40" s="142"/>
      <c r="E40" s="201" t="s">
        <v>0</v>
      </c>
      <c r="F40" s="143" t="str">
        <f>F3</f>
        <v>Acumulado al 30 de abril</v>
      </c>
      <c r="G40" s="144"/>
      <c r="H40" s="144"/>
      <c r="I40" s="145"/>
    </row>
    <row r="41" spans="1:9" ht="25.5" customHeight="1" thickBot="1" thickTop="1">
      <c r="A41" s="146" t="s">
        <v>0</v>
      </c>
      <c r="B41" s="96" t="s">
        <v>0</v>
      </c>
      <c r="C41" s="97" t="s">
        <v>2</v>
      </c>
      <c r="D41" s="147"/>
      <c r="E41" s="96" t="s">
        <v>3</v>
      </c>
      <c r="F41" s="98" t="s">
        <v>0</v>
      </c>
      <c r="G41" s="96" t="s">
        <v>0</v>
      </c>
      <c r="H41" s="97" t="s">
        <v>2</v>
      </c>
      <c r="I41" s="99"/>
    </row>
    <row r="42" spans="1:9" ht="25.5" customHeight="1" thickBot="1" thickTop="1">
      <c r="A42" s="148">
        <v>2013</v>
      </c>
      <c r="B42" s="100">
        <v>2012</v>
      </c>
      <c r="C42" s="149" t="s">
        <v>4</v>
      </c>
      <c r="D42" s="133" t="s">
        <v>5</v>
      </c>
      <c r="E42" s="21"/>
      <c r="F42" s="148">
        <v>2013</v>
      </c>
      <c r="G42" s="100">
        <v>2012</v>
      </c>
      <c r="H42" s="101" t="s">
        <v>4</v>
      </c>
      <c r="I42" s="101" t="s">
        <v>5</v>
      </c>
    </row>
    <row r="43" spans="1:9" ht="25.5" customHeight="1" thickBot="1" thickTop="1">
      <c r="A43" s="110">
        <f>A44+A49</f>
        <v>301</v>
      </c>
      <c r="B43" s="111">
        <f>B44+B49</f>
        <v>290</v>
      </c>
      <c r="C43" s="112">
        <f>C44+C49</f>
        <v>11</v>
      </c>
      <c r="D43" s="16">
        <f aca="true" t="shared" si="4" ref="D43:D49">C43/B43</f>
        <v>0.03793103448275862</v>
      </c>
      <c r="E43" s="21" t="s">
        <v>6</v>
      </c>
      <c r="F43" s="112">
        <f>F44+F49</f>
        <v>1409</v>
      </c>
      <c r="G43" s="111">
        <f>G44+G49</f>
        <v>1385</v>
      </c>
      <c r="H43" s="113">
        <f>H44+H49</f>
        <v>24</v>
      </c>
      <c r="I43" s="17">
        <f aca="true" t="shared" si="5" ref="I43:I48">H43/G43</f>
        <v>0.017328519855595668</v>
      </c>
    </row>
    <row r="44" spans="1:9" ht="25.5" customHeight="1" thickBot="1" thickTop="1">
      <c r="A44" s="111">
        <f>SUM(A45:A48)</f>
        <v>51</v>
      </c>
      <c r="B44" s="111">
        <f>SUM(B45:B48)</f>
        <v>41</v>
      </c>
      <c r="C44" s="112">
        <f>SUM(C45:C48)</f>
        <v>10</v>
      </c>
      <c r="D44" s="16">
        <f t="shared" si="4"/>
        <v>0.24390243902439024</v>
      </c>
      <c r="E44" s="21" t="s">
        <v>7</v>
      </c>
      <c r="F44" s="112">
        <f>SUM(F45:F48)</f>
        <v>225</v>
      </c>
      <c r="G44" s="111">
        <f>SUM(G45:G48)</f>
        <v>233</v>
      </c>
      <c r="H44" s="113">
        <f>SUM(H45:H48)</f>
        <v>-8</v>
      </c>
      <c r="I44" s="17">
        <f t="shared" si="5"/>
        <v>-0.034334763948497854</v>
      </c>
    </row>
    <row r="45" spans="1:9" ht="25.5" customHeight="1" thickTop="1">
      <c r="A45" s="102">
        <v>6</v>
      </c>
      <c r="B45" s="103">
        <v>4</v>
      </c>
      <c r="C45" s="104">
        <f>A45-B45</f>
        <v>2</v>
      </c>
      <c r="D45" s="209">
        <f t="shared" si="4"/>
        <v>0.5</v>
      </c>
      <c r="E45" s="19" t="s">
        <v>8</v>
      </c>
      <c r="F45" s="104">
        <v>28</v>
      </c>
      <c r="G45" s="103">
        <v>30</v>
      </c>
      <c r="H45" s="105">
        <f>F45-G45</f>
        <v>-2</v>
      </c>
      <c r="I45" s="15">
        <f t="shared" si="5"/>
        <v>-0.06666666666666667</v>
      </c>
    </row>
    <row r="46" spans="1:9" ht="25.5" customHeight="1">
      <c r="A46" s="102">
        <v>0</v>
      </c>
      <c r="B46" s="103">
        <v>1</v>
      </c>
      <c r="C46" s="104">
        <f>A46-B46</f>
        <v>-1</v>
      </c>
      <c r="D46" s="155">
        <f t="shared" si="4"/>
        <v>-1</v>
      </c>
      <c r="E46" s="19" t="s">
        <v>9</v>
      </c>
      <c r="F46" s="104">
        <v>1</v>
      </c>
      <c r="G46" s="103">
        <v>3</v>
      </c>
      <c r="H46" s="105">
        <f>F46-G46</f>
        <v>-2</v>
      </c>
      <c r="I46" s="15">
        <f t="shared" si="5"/>
        <v>-0.6666666666666666</v>
      </c>
    </row>
    <row r="47" spans="1:9" ht="25.5" customHeight="1">
      <c r="A47" s="102">
        <v>32</v>
      </c>
      <c r="B47" s="103">
        <v>18</v>
      </c>
      <c r="C47" s="104">
        <f>A47-B47</f>
        <v>14</v>
      </c>
      <c r="D47" s="155">
        <f t="shared" si="4"/>
        <v>0.7777777777777778</v>
      </c>
      <c r="E47" s="19" t="s">
        <v>10</v>
      </c>
      <c r="F47" s="104">
        <v>136</v>
      </c>
      <c r="G47" s="103">
        <v>109</v>
      </c>
      <c r="H47" s="105">
        <f>F47-G47</f>
        <v>27</v>
      </c>
      <c r="I47" s="15">
        <f t="shared" si="5"/>
        <v>0.24770642201834864</v>
      </c>
    </row>
    <row r="48" spans="1:9" ht="25.5" customHeight="1" thickBot="1">
      <c r="A48" s="102">
        <v>13</v>
      </c>
      <c r="B48" s="103">
        <v>18</v>
      </c>
      <c r="C48" s="104">
        <f>A48-B48</f>
        <v>-5</v>
      </c>
      <c r="D48" s="155">
        <f t="shared" si="4"/>
        <v>-0.2777777777777778</v>
      </c>
      <c r="E48" s="19" t="s">
        <v>11</v>
      </c>
      <c r="F48" s="104">
        <v>60</v>
      </c>
      <c r="G48" s="103">
        <v>91</v>
      </c>
      <c r="H48" s="105">
        <f>F48-G48</f>
        <v>-31</v>
      </c>
      <c r="I48" s="15">
        <f t="shared" si="5"/>
        <v>-0.34065934065934067</v>
      </c>
    </row>
    <row r="49" spans="1:9" ht="25.5" customHeight="1" thickBot="1" thickTop="1">
      <c r="A49" s="150">
        <f>SUM(A50:A52)</f>
        <v>250</v>
      </c>
      <c r="B49" s="106">
        <f>SUM(B50:B52)</f>
        <v>249</v>
      </c>
      <c r="C49" s="107">
        <f>SUM(C50:C52)</f>
        <v>1</v>
      </c>
      <c r="D49" s="156">
        <f t="shared" si="4"/>
        <v>0.004016064257028112</v>
      </c>
      <c r="E49" s="192" t="s">
        <v>12</v>
      </c>
      <c r="F49" s="107">
        <f>SUM(F50:F52)</f>
        <v>1184</v>
      </c>
      <c r="G49" s="106">
        <f>SUM(G50:G52)</f>
        <v>1152</v>
      </c>
      <c r="H49" s="109">
        <f>SUM(H50:H52)</f>
        <v>32</v>
      </c>
      <c r="I49" s="18">
        <f>H49/G49</f>
        <v>0.027777777777777776</v>
      </c>
    </row>
    <row r="50" spans="1:9" ht="25.5" customHeight="1" thickTop="1">
      <c r="A50" s="102">
        <v>69</v>
      </c>
      <c r="B50" s="103">
        <v>65</v>
      </c>
      <c r="C50" s="104">
        <f>A50-B50</f>
        <v>4</v>
      </c>
      <c r="D50" s="155">
        <f>C50/B50</f>
        <v>0.06153846153846154</v>
      </c>
      <c r="E50" s="19" t="s">
        <v>13</v>
      </c>
      <c r="F50" s="104">
        <v>314</v>
      </c>
      <c r="G50" s="103">
        <v>337</v>
      </c>
      <c r="H50" s="105">
        <f>F50-G50</f>
        <v>-23</v>
      </c>
      <c r="I50" s="15">
        <f>H50/G50</f>
        <v>-0.06824925816023739</v>
      </c>
    </row>
    <row r="51" spans="1:9" ht="25.5" customHeight="1">
      <c r="A51" s="102">
        <v>164</v>
      </c>
      <c r="B51" s="103">
        <v>172</v>
      </c>
      <c r="C51" s="104">
        <f>A51-B51</f>
        <v>-8</v>
      </c>
      <c r="D51" s="155">
        <f>C51/B51</f>
        <v>-0.046511627906976744</v>
      </c>
      <c r="E51" s="19" t="s">
        <v>14</v>
      </c>
      <c r="F51" s="104">
        <v>812</v>
      </c>
      <c r="G51" s="103">
        <v>758</v>
      </c>
      <c r="H51" s="105">
        <f>F51-G51</f>
        <v>54</v>
      </c>
      <c r="I51" s="15">
        <f>H51/G51</f>
        <v>0.0712401055408971</v>
      </c>
    </row>
    <row r="52" spans="1:9" ht="25.5" customHeight="1" thickBot="1">
      <c r="A52" s="110">
        <v>17</v>
      </c>
      <c r="B52" s="111">
        <v>12</v>
      </c>
      <c r="C52" s="111">
        <f>A52-B52</f>
        <v>5</v>
      </c>
      <c r="D52" s="16">
        <f>C52/B52</f>
        <v>0.4166666666666667</v>
      </c>
      <c r="E52" s="20" t="s">
        <v>15</v>
      </c>
      <c r="F52" s="112">
        <v>58</v>
      </c>
      <c r="G52" s="111">
        <v>57</v>
      </c>
      <c r="H52" s="113">
        <f>F52-G52</f>
        <v>1</v>
      </c>
      <c r="I52" s="17">
        <f>H52/G52</f>
        <v>0.017543859649122806</v>
      </c>
    </row>
    <row r="53" ht="15.75" thickTop="1">
      <c r="A53" s="152"/>
    </row>
    <row r="55" ht="13.5" thickBot="1"/>
    <row r="56" spans="1:9" ht="25.5" customHeight="1" thickTop="1">
      <c r="A56" s="153" t="s">
        <v>221</v>
      </c>
      <c r="B56" s="1"/>
      <c r="C56" s="1"/>
      <c r="D56" s="1"/>
      <c r="E56" s="151" t="s">
        <v>222</v>
      </c>
      <c r="F56" s="1"/>
      <c r="G56" s="1"/>
      <c r="H56" s="1"/>
      <c r="I56" s="136"/>
    </row>
    <row r="57" spans="1:9" ht="25.5" customHeight="1" thickBot="1">
      <c r="A57" s="200" t="s">
        <v>318</v>
      </c>
      <c r="G57" s="137" t="s">
        <v>0</v>
      </c>
      <c r="H57" s="138" t="s">
        <v>1</v>
      </c>
      <c r="I57" s="139"/>
    </row>
    <row r="58" spans="1:9" ht="25.5" customHeight="1" thickBot="1" thickTop="1">
      <c r="A58" s="140" t="str">
        <f>A3</f>
        <v>     Mes del 1 al 30 de abril</v>
      </c>
      <c r="B58" s="141"/>
      <c r="C58" s="141"/>
      <c r="D58" s="142"/>
      <c r="E58" s="201" t="s">
        <v>0</v>
      </c>
      <c r="F58" s="143" t="str">
        <f>F3</f>
        <v>Acumulado al 30 de abril</v>
      </c>
      <c r="G58" s="144"/>
      <c r="H58" s="144"/>
      <c r="I58" s="145"/>
    </row>
    <row r="59" spans="1:9" ht="25.5" customHeight="1" thickBot="1" thickTop="1">
      <c r="A59" s="146" t="s">
        <v>0</v>
      </c>
      <c r="B59" s="96" t="s">
        <v>0</v>
      </c>
      <c r="C59" s="97" t="s">
        <v>2</v>
      </c>
      <c r="D59" s="147"/>
      <c r="E59" s="96" t="s">
        <v>3</v>
      </c>
      <c r="F59" s="98" t="s">
        <v>0</v>
      </c>
      <c r="G59" s="96" t="s">
        <v>0</v>
      </c>
      <c r="H59" s="97" t="s">
        <v>2</v>
      </c>
      <c r="I59" s="99"/>
    </row>
    <row r="60" spans="1:9" ht="25.5" customHeight="1" thickBot="1" thickTop="1">
      <c r="A60" s="148">
        <v>2013</v>
      </c>
      <c r="B60" s="100">
        <v>2012</v>
      </c>
      <c r="C60" s="149" t="s">
        <v>4</v>
      </c>
      <c r="D60" s="133" t="s">
        <v>5</v>
      </c>
      <c r="E60" s="21"/>
      <c r="F60" s="148">
        <v>2013</v>
      </c>
      <c r="G60" s="100">
        <v>2012</v>
      </c>
      <c r="H60" s="101" t="s">
        <v>4</v>
      </c>
      <c r="I60" s="101" t="s">
        <v>5</v>
      </c>
    </row>
    <row r="61" spans="1:9" ht="25.5" customHeight="1" thickBot="1" thickTop="1">
      <c r="A61" s="110">
        <f>A62+A67</f>
        <v>189</v>
      </c>
      <c r="B61" s="111">
        <f>B62+B67</f>
        <v>224</v>
      </c>
      <c r="C61" s="112">
        <f>C62+C67</f>
        <v>-35</v>
      </c>
      <c r="D61" s="16">
        <f aca="true" t="shared" si="6" ref="D61:D70">C61/B61</f>
        <v>-0.15625</v>
      </c>
      <c r="E61" s="21" t="s">
        <v>6</v>
      </c>
      <c r="F61" s="112">
        <f>F62+F67</f>
        <v>752</v>
      </c>
      <c r="G61" s="111">
        <f>G62+G67</f>
        <v>974</v>
      </c>
      <c r="H61" s="113">
        <f>H62+H67</f>
        <v>-222</v>
      </c>
      <c r="I61" s="17">
        <f aca="true" t="shared" si="7" ref="I61:I70">H61/G61</f>
        <v>-0.22792607802874743</v>
      </c>
    </row>
    <row r="62" spans="1:9" ht="25.5" customHeight="1" thickBot="1" thickTop="1">
      <c r="A62" s="110">
        <f>SUM(A63:A66)</f>
        <v>30</v>
      </c>
      <c r="B62" s="111">
        <f>SUM(B63:B66)</f>
        <v>39</v>
      </c>
      <c r="C62" s="112">
        <f>SUM(C63:C66)</f>
        <v>-9</v>
      </c>
      <c r="D62" s="16">
        <f t="shared" si="6"/>
        <v>-0.23076923076923078</v>
      </c>
      <c r="E62" s="21" t="s">
        <v>7</v>
      </c>
      <c r="F62" s="112">
        <f>SUM(F63:F66)</f>
        <v>128</v>
      </c>
      <c r="G62" s="111">
        <f>SUM(G63:G66)</f>
        <v>174</v>
      </c>
      <c r="H62" s="113">
        <f>SUM(H63:H66)</f>
        <v>-46</v>
      </c>
      <c r="I62" s="17">
        <f t="shared" si="7"/>
        <v>-0.26436781609195403</v>
      </c>
    </row>
    <row r="63" spans="1:9" ht="25.5" customHeight="1" thickTop="1">
      <c r="A63" s="102">
        <v>4</v>
      </c>
      <c r="B63" s="103">
        <v>3</v>
      </c>
      <c r="C63" s="104">
        <f>A63-B63</f>
        <v>1</v>
      </c>
      <c r="D63" s="155">
        <f t="shared" si="6"/>
        <v>0.3333333333333333</v>
      </c>
      <c r="E63" s="19" t="s">
        <v>8</v>
      </c>
      <c r="F63" s="104">
        <v>12</v>
      </c>
      <c r="G63" s="103">
        <v>13</v>
      </c>
      <c r="H63" s="105">
        <f>F63-G63</f>
        <v>-1</v>
      </c>
      <c r="I63" s="15">
        <f t="shared" si="7"/>
        <v>-0.07692307692307693</v>
      </c>
    </row>
    <row r="64" spans="1:9" ht="25.5" customHeight="1">
      <c r="A64" s="102">
        <v>0</v>
      </c>
      <c r="B64" s="103">
        <v>0</v>
      </c>
      <c r="C64" s="104">
        <f>A64-B64</f>
        <v>0</v>
      </c>
      <c r="D64" s="155">
        <v>0</v>
      </c>
      <c r="E64" s="19" t="s">
        <v>9</v>
      </c>
      <c r="F64" s="104">
        <v>2</v>
      </c>
      <c r="G64" s="103">
        <v>0</v>
      </c>
      <c r="H64" s="105">
        <f>F64-G64</f>
        <v>2</v>
      </c>
      <c r="I64" s="15">
        <v>0</v>
      </c>
    </row>
    <row r="65" spans="1:9" ht="25.5" customHeight="1">
      <c r="A65" s="102">
        <v>19</v>
      </c>
      <c r="B65" s="103">
        <v>17</v>
      </c>
      <c r="C65" s="104">
        <f>A65-B65</f>
        <v>2</v>
      </c>
      <c r="D65" s="155">
        <f t="shared" si="6"/>
        <v>0.11764705882352941</v>
      </c>
      <c r="E65" s="19" t="s">
        <v>10</v>
      </c>
      <c r="F65" s="104">
        <v>88</v>
      </c>
      <c r="G65" s="103">
        <v>96</v>
      </c>
      <c r="H65" s="105">
        <f>F65-G65</f>
        <v>-8</v>
      </c>
      <c r="I65" s="15">
        <f t="shared" si="7"/>
        <v>-0.08333333333333333</v>
      </c>
    </row>
    <row r="66" spans="1:9" ht="25.5" customHeight="1" thickBot="1">
      <c r="A66" s="102">
        <v>7</v>
      </c>
      <c r="B66" s="103">
        <v>19</v>
      </c>
      <c r="C66" s="104">
        <f>A66-B66</f>
        <v>-12</v>
      </c>
      <c r="D66" s="155">
        <f t="shared" si="6"/>
        <v>-0.631578947368421</v>
      </c>
      <c r="E66" s="19" t="s">
        <v>11</v>
      </c>
      <c r="F66" s="104">
        <v>26</v>
      </c>
      <c r="G66" s="103">
        <v>65</v>
      </c>
      <c r="H66" s="105">
        <f>F66-G66</f>
        <v>-39</v>
      </c>
      <c r="I66" s="15">
        <f t="shared" si="7"/>
        <v>-0.6</v>
      </c>
    </row>
    <row r="67" spans="1:9" ht="25.5" customHeight="1" thickBot="1" thickTop="1">
      <c r="A67" s="150">
        <f>SUM(A68:A70)</f>
        <v>159</v>
      </c>
      <c r="B67" s="106">
        <f>SUM(B68:B70)</f>
        <v>185</v>
      </c>
      <c r="C67" s="107">
        <f>SUM(C68:C70)</f>
        <v>-26</v>
      </c>
      <c r="D67" s="156">
        <f t="shared" si="6"/>
        <v>-0.14054054054054055</v>
      </c>
      <c r="E67" s="192" t="s">
        <v>12</v>
      </c>
      <c r="F67" s="107">
        <f>SUM(F68:F70)</f>
        <v>624</v>
      </c>
      <c r="G67" s="106">
        <f>SUM(G68:G70)</f>
        <v>800</v>
      </c>
      <c r="H67" s="109">
        <f>SUM(H68:H70)</f>
        <v>-176</v>
      </c>
      <c r="I67" s="18">
        <f t="shared" si="7"/>
        <v>-0.22</v>
      </c>
    </row>
    <row r="68" spans="1:9" ht="25.5" customHeight="1" thickTop="1">
      <c r="A68" s="102">
        <v>74</v>
      </c>
      <c r="B68" s="103">
        <v>69</v>
      </c>
      <c r="C68" s="104">
        <f>A68-B68</f>
        <v>5</v>
      </c>
      <c r="D68" s="155">
        <f t="shared" si="6"/>
        <v>0.07246376811594203</v>
      </c>
      <c r="E68" s="19" t="s">
        <v>13</v>
      </c>
      <c r="F68" s="104">
        <v>237</v>
      </c>
      <c r="G68" s="103">
        <v>336</v>
      </c>
      <c r="H68" s="105">
        <f>F68-G68</f>
        <v>-99</v>
      </c>
      <c r="I68" s="15">
        <f t="shared" si="7"/>
        <v>-0.29464285714285715</v>
      </c>
    </row>
    <row r="69" spans="1:9" ht="25.5" customHeight="1">
      <c r="A69" s="102">
        <v>83</v>
      </c>
      <c r="B69" s="103">
        <v>109</v>
      </c>
      <c r="C69" s="104">
        <f>A69-B69</f>
        <v>-26</v>
      </c>
      <c r="D69" s="155">
        <f t="shared" si="6"/>
        <v>-0.23853211009174313</v>
      </c>
      <c r="E69" s="19" t="s">
        <v>14</v>
      </c>
      <c r="F69" s="104">
        <v>365</v>
      </c>
      <c r="G69" s="103">
        <v>430</v>
      </c>
      <c r="H69" s="105">
        <f>F69-G69</f>
        <v>-65</v>
      </c>
      <c r="I69" s="15">
        <f t="shared" si="7"/>
        <v>-0.1511627906976744</v>
      </c>
    </row>
    <row r="70" spans="1:9" ht="25.5" customHeight="1" thickBot="1">
      <c r="A70" s="110">
        <v>2</v>
      </c>
      <c r="B70" s="111">
        <v>7</v>
      </c>
      <c r="C70" s="112">
        <f>A70-B70</f>
        <v>-5</v>
      </c>
      <c r="D70" s="16">
        <f t="shared" si="6"/>
        <v>-0.7142857142857143</v>
      </c>
      <c r="E70" s="20" t="s">
        <v>15</v>
      </c>
      <c r="F70" s="112">
        <v>22</v>
      </c>
      <c r="G70" s="111">
        <v>34</v>
      </c>
      <c r="H70" s="113">
        <f>F70-G70</f>
        <v>-12</v>
      </c>
      <c r="I70" s="17">
        <f t="shared" si="7"/>
        <v>-0.35294117647058826</v>
      </c>
    </row>
    <row r="71" ht="15" thickTop="1">
      <c r="E71" s="7"/>
    </row>
    <row r="73" ht="13.5" thickBot="1"/>
    <row r="74" spans="1:9" ht="25.5" customHeight="1" thickTop="1">
      <c r="A74" s="153" t="s">
        <v>221</v>
      </c>
      <c r="B74" s="1"/>
      <c r="C74" s="1"/>
      <c r="D74" s="1"/>
      <c r="E74" s="151" t="s">
        <v>223</v>
      </c>
      <c r="F74" s="1"/>
      <c r="G74" s="1"/>
      <c r="H74" s="1"/>
      <c r="I74" s="136"/>
    </row>
    <row r="75" spans="1:9" ht="25.5" customHeight="1" thickBot="1">
      <c r="A75" s="200" t="s">
        <v>318</v>
      </c>
      <c r="G75" s="137" t="s">
        <v>0</v>
      </c>
      <c r="H75" s="138" t="s">
        <v>1</v>
      </c>
      <c r="I75" s="139"/>
    </row>
    <row r="76" spans="1:9" ht="25.5" customHeight="1" thickBot="1" thickTop="1">
      <c r="A76" s="140" t="str">
        <f>A3</f>
        <v>     Mes del 1 al 30 de abril</v>
      </c>
      <c r="B76" s="141"/>
      <c r="C76" s="141"/>
      <c r="D76" s="142"/>
      <c r="E76" s="201" t="s">
        <v>0</v>
      </c>
      <c r="F76" s="143" t="str">
        <f>F3</f>
        <v>Acumulado al 30 de abril</v>
      </c>
      <c r="G76" s="144"/>
      <c r="H76" s="144"/>
      <c r="I76" s="145"/>
    </row>
    <row r="77" spans="1:9" ht="25.5" customHeight="1" thickBot="1" thickTop="1">
      <c r="A77" s="146" t="s">
        <v>0</v>
      </c>
      <c r="B77" s="96" t="s">
        <v>0</v>
      </c>
      <c r="C77" s="97" t="s">
        <v>2</v>
      </c>
      <c r="D77" s="147"/>
      <c r="E77" s="96" t="s">
        <v>3</v>
      </c>
      <c r="F77" s="98" t="s">
        <v>0</v>
      </c>
      <c r="G77" s="96" t="s">
        <v>0</v>
      </c>
      <c r="H77" s="97" t="s">
        <v>2</v>
      </c>
      <c r="I77" s="99"/>
    </row>
    <row r="78" spans="1:9" ht="25.5" customHeight="1" thickBot="1" thickTop="1">
      <c r="A78" s="148">
        <v>2013</v>
      </c>
      <c r="B78" s="100">
        <v>2012</v>
      </c>
      <c r="C78" s="149" t="s">
        <v>4</v>
      </c>
      <c r="D78" s="133" t="s">
        <v>5</v>
      </c>
      <c r="E78" s="21"/>
      <c r="F78" s="148">
        <v>2013</v>
      </c>
      <c r="G78" s="100">
        <v>2012</v>
      </c>
      <c r="H78" s="101" t="s">
        <v>4</v>
      </c>
      <c r="I78" s="101" t="s">
        <v>5</v>
      </c>
    </row>
    <row r="79" spans="1:9" ht="25.5" customHeight="1" thickBot="1" thickTop="1">
      <c r="A79" s="110">
        <f>A80+A85</f>
        <v>251</v>
      </c>
      <c r="B79" s="111">
        <f>B80+B85</f>
        <v>270</v>
      </c>
      <c r="C79" s="112">
        <f>C80+C85</f>
        <v>-19</v>
      </c>
      <c r="D79" s="16">
        <f aca="true" t="shared" si="8" ref="D79:D88">C79/B79</f>
        <v>-0.07037037037037037</v>
      </c>
      <c r="E79" s="6" t="s">
        <v>6</v>
      </c>
      <c r="F79" s="112">
        <f>F80+F85</f>
        <v>1020</v>
      </c>
      <c r="G79" s="111">
        <f>G80+G85</f>
        <v>1289</v>
      </c>
      <c r="H79" s="113">
        <f>H80+H85</f>
        <v>-269</v>
      </c>
      <c r="I79" s="17">
        <f aca="true" t="shared" si="9" ref="I79:I88">H79/G79</f>
        <v>-0.208688906128782</v>
      </c>
    </row>
    <row r="80" spans="1:9" ht="25.5" customHeight="1" thickBot="1" thickTop="1">
      <c r="A80" s="110">
        <f>SUM(A81:A84)</f>
        <v>31</v>
      </c>
      <c r="B80" s="111">
        <f>SUM(B81:B84)</f>
        <v>30</v>
      </c>
      <c r="C80" s="112">
        <f>SUM(C81:C84)</f>
        <v>1</v>
      </c>
      <c r="D80" s="16">
        <f t="shared" si="8"/>
        <v>0.03333333333333333</v>
      </c>
      <c r="E80" s="6" t="s">
        <v>7</v>
      </c>
      <c r="F80" s="112">
        <f>SUM(F81:F84)</f>
        <v>149</v>
      </c>
      <c r="G80" s="111">
        <f>SUM(G81:G84)</f>
        <v>137</v>
      </c>
      <c r="H80" s="113">
        <f>SUM(H81:H84)</f>
        <v>12</v>
      </c>
      <c r="I80" s="17">
        <f t="shared" si="9"/>
        <v>0.08759124087591241</v>
      </c>
    </row>
    <row r="81" spans="1:9" ht="25.5" customHeight="1" thickTop="1">
      <c r="A81" s="102">
        <v>5</v>
      </c>
      <c r="B81" s="103">
        <v>5</v>
      </c>
      <c r="C81" s="114">
        <f>A81-B81</f>
        <v>0</v>
      </c>
      <c r="D81" s="155">
        <f t="shared" si="8"/>
        <v>0</v>
      </c>
      <c r="E81" s="2" t="s">
        <v>8</v>
      </c>
      <c r="F81" s="104">
        <v>15</v>
      </c>
      <c r="G81" s="103">
        <v>18</v>
      </c>
      <c r="H81" s="105">
        <f>F81-G81</f>
        <v>-3</v>
      </c>
      <c r="I81" s="15">
        <f>H81/G81</f>
        <v>-0.16666666666666666</v>
      </c>
    </row>
    <row r="82" spans="1:9" ht="25.5" customHeight="1">
      <c r="A82" s="102">
        <v>0</v>
      </c>
      <c r="B82" s="103">
        <v>0</v>
      </c>
      <c r="C82" s="104">
        <f>A82-B82</f>
        <v>0</v>
      </c>
      <c r="D82" s="155">
        <v>0</v>
      </c>
      <c r="E82" s="2" t="s">
        <v>9</v>
      </c>
      <c r="F82" s="104">
        <v>0</v>
      </c>
      <c r="G82" s="103">
        <v>0</v>
      </c>
      <c r="H82" s="105">
        <f>F82-G82</f>
        <v>0</v>
      </c>
      <c r="I82" s="15">
        <v>0</v>
      </c>
    </row>
    <row r="83" spans="1:9" ht="25.5" customHeight="1">
      <c r="A83" s="102">
        <v>12</v>
      </c>
      <c r="B83" s="103">
        <v>16</v>
      </c>
      <c r="C83" s="104">
        <f>A83-B83</f>
        <v>-4</v>
      </c>
      <c r="D83" s="155">
        <f t="shared" si="8"/>
        <v>-0.25</v>
      </c>
      <c r="E83" s="2" t="s">
        <v>10</v>
      </c>
      <c r="F83" s="104">
        <v>66</v>
      </c>
      <c r="G83" s="103">
        <v>73</v>
      </c>
      <c r="H83" s="105">
        <f>F83-G83</f>
        <v>-7</v>
      </c>
      <c r="I83" s="15">
        <f t="shared" si="9"/>
        <v>-0.0958904109589041</v>
      </c>
    </row>
    <row r="84" spans="1:9" ht="25.5" customHeight="1" thickBot="1">
      <c r="A84" s="102">
        <v>14</v>
      </c>
      <c r="B84" s="103">
        <v>9</v>
      </c>
      <c r="C84" s="104">
        <f>A84-B84</f>
        <v>5</v>
      </c>
      <c r="D84" s="155">
        <f t="shared" si="8"/>
        <v>0.5555555555555556</v>
      </c>
      <c r="E84" s="2" t="s">
        <v>11</v>
      </c>
      <c r="F84" s="104">
        <v>68</v>
      </c>
      <c r="G84" s="103">
        <v>46</v>
      </c>
      <c r="H84" s="105">
        <f>F84-G84</f>
        <v>22</v>
      </c>
      <c r="I84" s="15">
        <f t="shared" si="9"/>
        <v>0.4782608695652174</v>
      </c>
    </row>
    <row r="85" spans="1:9" ht="25.5" customHeight="1" thickBot="1" thickTop="1">
      <c r="A85" s="106">
        <f>SUM(A86:A88)</f>
        <v>220</v>
      </c>
      <c r="B85" s="106">
        <f>SUM(B86:B88)</f>
        <v>240</v>
      </c>
      <c r="C85" s="107">
        <f>SUM(C86:C88)</f>
        <v>-20</v>
      </c>
      <c r="D85" s="156">
        <f t="shared" si="8"/>
        <v>-0.08333333333333333</v>
      </c>
      <c r="E85" s="5" t="s">
        <v>12</v>
      </c>
      <c r="F85" s="107">
        <f>SUM(F86:F88)</f>
        <v>871</v>
      </c>
      <c r="G85" s="106">
        <f>SUM(G86:G88)</f>
        <v>1152</v>
      </c>
      <c r="H85" s="109">
        <f>SUM(H86:H88)</f>
        <v>-281</v>
      </c>
      <c r="I85" s="18">
        <f t="shared" si="9"/>
        <v>-0.2439236111111111</v>
      </c>
    </row>
    <row r="86" spans="1:9" ht="25.5" customHeight="1" thickTop="1">
      <c r="A86" s="102">
        <v>81</v>
      </c>
      <c r="B86" s="103">
        <v>105</v>
      </c>
      <c r="C86" s="104">
        <f>A86-B86</f>
        <v>-24</v>
      </c>
      <c r="D86" s="155">
        <f t="shared" si="8"/>
        <v>-0.22857142857142856</v>
      </c>
      <c r="E86" s="2" t="s">
        <v>13</v>
      </c>
      <c r="F86" s="104">
        <v>363</v>
      </c>
      <c r="G86" s="103">
        <v>446</v>
      </c>
      <c r="H86" s="105">
        <f>F86-G86</f>
        <v>-83</v>
      </c>
      <c r="I86" s="15">
        <f t="shared" si="9"/>
        <v>-0.1860986547085202</v>
      </c>
    </row>
    <row r="87" spans="1:9" ht="25.5" customHeight="1">
      <c r="A87" s="102">
        <v>125</v>
      </c>
      <c r="B87" s="103">
        <v>129</v>
      </c>
      <c r="C87" s="104">
        <f>A87-B87</f>
        <v>-4</v>
      </c>
      <c r="D87" s="155">
        <f t="shared" si="8"/>
        <v>-0.031007751937984496</v>
      </c>
      <c r="E87" s="2" t="s">
        <v>14</v>
      </c>
      <c r="F87" s="104">
        <v>460</v>
      </c>
      <c r="G87" s="103">
        <v>658</v>
      </c>
      <c r="H87" s="105">
        <f>F87-G87</f>
        <v>-198</v>
      </c>
      <c r="I87" s="15">
        <f>H87/G87</f>
        <v>-0.3009118541033435</v>
      </c>
    </row>
    <row r="88" spans="1:9" ht="25.5" customHeight="1" thickBot="1">
      <c r="A88" s="110">
        <v>14</v>
      </c>
      <c r="B88" s="111">
        <v>6</v>
      </c>
      <c r="C88" s="112">
        <f>A88-B88</f>
        <v>8</v>
      </c>
      <c r="D88" s="16">
        <f t="shared" si="8"/>
        <v>1.3333333333333333</v>
      </c>
      <c r="E88" s="3" t="s">
        <v>15</v>
      </c>
      <c r="F88" s="112">
        <v>48</v>
      </c>
      <c r="G88" s="111">
        <v>48</v>
      </c>
      <c r="H88" s="113">
        <f>F88-G88</f>
        <v>0</v>
      </c>
      <c r="I88" s="17">
        <f t="shared" si="9"/>
        <v>0</v>
      </c>
    </row>
    <row r="89" ht="15" thickTop="1">
      <c r="E89" s="7"/>
    </row>
    <row r="91" ht="13.5" thickBot="1"/>
    <row r="92" spans="1:9" ht="25.5" customHeight="1" thickTop="1">
      <c r="A92" s="153" t="s">
        <v>221</v>
      </c>
      <c r="B92" s="1"/>
      <c r="C92" s="1"/>
      <c r="D92" s="1"/>
      <c r="E92" s="151" t="s">
        <v>224</v>
      </c>
      <c r="F92" s="1"/>
      <c r="G92" s="1"/>
      <c r="H92" s="1"/>
      <c r="I92" s="136"/>
    </row>
    <row r="93" spans="1:9" ht="25.5" customHeight="1" thickBot="1">
      <c r="A93" s="200" t="s">
        <v>318</v>
      </c>
      <c r="G93" s="137" t="s">
        <v>0</v>
      </c>
      <c r="H93" s="138" t="s">
        <v>1</v>
      </c>
      <c r="I93" s="139"/>
    </row>
    <row r="94" spans="1:9" ht="25.5" customHeight="1" thickBot="1" thickTop="1">
      <c r="A94" s="140" t="str">
        <f>A3</f>
        <v>     Mes del 1 al 30 de abril</v>
      </c>
      <c r="B94" s="141"/>
      <c r="C94" s="141"/>
      <c r="D94" s="142"/>
      <c r="E94" s="201" t="s">
        <v>0</v>
      </c>
      <c r="F94" s="143" t="str">
        <f>F3</f>
        <v>Acumulado al 30 de abril</v>
      </c>
      <c r="G94" s="144"/>
      <c r="H94" s="144"/>
      <c r="I94" s="145"/>
    </row>
    <row r="95" spans="1:9" ht="25.5" customHeight="1" thickBot="1" thickTop="1">
      <c r="A95" s="146" t="s">
        <v>0</v>
      </c>
      <c r="B95" s="96" t="s">
        <v>0</v>
      </c>
      <c r="C95" s="97" t="s">
        <v>2</v>
      </c>
      <c r="D95" s="147"/>
      <c r="E95" s="96" t="s">
        <v>3</v>
      </c>
      <c r="F95" s="98" t="s">
        <v>0</v>
      </c>
      <c r="G95" s="96" t="s">
        <v>0</v>
      </c>
      <c r="H95" s="97" t="s">
        <v>2</v>
      </c>
      <c r="I95" s="99"/>
    </row>
    <row r="96" spans="1:9" ht="25.5" customHeight="1" thickBot="1" thickTop="1">
      <c r="A96" s="148">
        <v>2013</v>
      </c>
      <c r="B96" s="100">
        <v>2012</v>
      </c>
      <c r="C96" s="149" t="s">
        <v>4</v>
      </c>
      <c r="D96" s="133" t="s">
        <v>5</v>
      </c>
      <c r="E96" s="21"/>
      <c r="F96" s="148">
        <v>2013</v>
      </c>
      <c r="G96" s="100">
        <v>2012</v>
      </c>
      <c r="H96" s="101" t="s">
        <v>4</v>
      </c>
      <c r="I96" s="101" t="s">
        <v>5</v>
      </c>
    </row>
    <row r="97" spans="1:9" ht="25.5" customHeight="1" thickBot="1" thickTop="1">
      <c r="A97" s="110">
        <f>A98+A103</f>
        <v>433</v>
      </c>
      <c r="B97" s="106">
        <f>B98+B103</f>
        <v>474</v>
      </c>
      <c r="C97" s="106">
        <f>C98+C103</f>
        <v>-41</v>
      </c>
      <c r="D97" s="16">
        <f aca="true" t="shared" si="10" ref="D97:D106">C97/B97</f>
        <v>-0.08649789029535865</v>
      </c>
      <c r="E97" s="21" t="s">
        <v>6</v>
      </c>
      <c r="F97" s="112">
        <f>F98+F103</f>
        <v>1666</v>
      </c>
      <c r="G97" s="111">
        <f>G98+G103</f>
        <v>1803</v>
      </c>
      <c r="H97" s="113">
        <f>F97-G97</f>
        <v>-137</v>
      </c>
      <c r="I97" s="17">
        <f aca="true" t="shared" si="11" ref="I97:I106">H97/G97</f>
        <v>-0.07598447032723239</v>
      </c>
    </row>
    <row r="98" spans="1:9" ht="25.5" customHeight="1" thickBot="1" thickTop="1">
      <c r="A98" s="110">
        <f>SUM(A99:A102)</f>
        <v>89</v>
      </c>
      <c r="B98" s="111">
        <f>SUM(B99:B102)</f>
        <v>87</v>
      </c>
      <c r="C98" s="111">
        <f>SUM(C99:C102)</f>
        <v>2</v>
      </c>
      <c r="D98" s="16">
        <f t="shared" si="10"/>
        <v>0.022988505747126436</v>
      </c>
      <c r="E98" s="21" t="s">
        <v>7</v>
      </c>
      <c r="F98" s="112">
        <f>SUM(F99:F102)</f>
        <v>291</v>
      </c>
      <c r="G98" s="111">
        <f>SUM(G99:G102)</f>
        <v>318</v>
      </c>
      <c r="H98" s="111">
        <f>SUM(H99:H102)</f>
        <v>-27</v>
      </c>
      <c r="I98" s="17">
        <f t="shared" si="11"/>
        <v>-0.08490566037735849</v>
      </c>
    </row>
    <row r="99" spans="1:9" ht="25.5" customHeight="1" thickTop="1">
      <c r="A99" s="102">
        <v>5</v>
      </c>
      <c r="B99" s="103">
        <v>7</v>
      </c>
      <c r="C99" s="104">
        <f aca="true" t="shared" si="12" ref="C99:C106">A99-B99</f>
        <v>-2</v>
      </c>
      <c r="D99" s="155">
        <f t="shared" si="10"/>
        <v>-0.2857142857142857</v>
      </c>
      <c r="E99" s="19" t="s">
        <v>8</v>
      </c>
      <c r="F99" s="104">
        <v>31</v>
      </c>
      <c r="G99" s="103">
        <v>32</v>
      </c>
      <c r="H99" s="105">
        <f>F99-G99</f>
        <v>-1</v>
      </c>
      <c r="I99" s="115">
        <f t="shared" si="11"/>
        <v>-0.03125</v>
      </c>
    </row>
    <row r="100" spans="1:9" ht="25.5" customHeight="1">
      <c r="A100" s="102">
        <v>0</v>
      </c>
      <c r="B100" s="103">
        <v>0</v>
      </c>
      <c r="C100" s="104">
        <f t="shared" si="12"/>
        <v>0</v>
      </c>
      <c r="D100" s="155">
        <v>0</v>
      </c>
      <c r="E100" s="19" t="s">
        <v>9</v>
      </c>
      <c r="F100" s="104">
        <v>1</v>
      </c>
      <c r="G100" s="103">
        <v>1</v>
      </c>
      <c r="H100" s="105">
        <f>F100-G100</f>
        <v>0</v>
      </c>
      <c r="I100" s="22">
        <f t="shared" si="11"/>
        <v>0</v>
      </c>
    </row>
    <row r="101" spans="1:9" ht="25.5" customHeight="1">
      <c r="A101" s="102">
        <v>60</v>
      </c>
      <c r="B101" s="103">
        <v>49</v>
      </c>
      <c r="C101" s="104">
        <f t="shared" si="12"/>
        <v>11</v>
      </c>
      <c r="D101" s="155">
        <f t="shared" si="10"/>
        <v>0.22448979591836735</v>
      </c>
      <c r="E101" s="19" t="s">
        <v>10</v>
      </c>
      <c r="F101" s="104">
        <v>181</v>
      </c>
      <c r="G101" s="103">
        <v>194</v>
      </c>
      <c r="H101" s="105">
        <f>F101-G101</f>
        <v>-13</v>
      </c>
      <c r="I101" s="22">
        <f t="shared" si="11"/>
        <v>-0.06701030927835051</v>
      </c>
    </row>
    <row r="102" spans="1:9" ht="25.5" customHeight="1" thickBot="1">
      <c r="A102" s="102">
        <v>24</v>
      </c>
      <c r="B102" s="103">
        <v>31</v>
      </c>
      <c r="C102" s="104">
        <f t="shared" si="12"/>
        <v>-7</v>
      </c>
      <c r="D102" s="155">
        <f t="shared" si="10"/>
        <v>-0.22580645161290322</v>
      </c>
      <c r="E102" s="19" t="s">
        <v>11</v>
      </c>
      <c r="F102" s="104">
        <v>78</v>
      </c>
      <c r="G102" s="103">
        <v>91</v>
      </c>
      <c r="H102" s="105">
        <f>F102-G102</f>
        <v>-13</v>
      </c>
      <c r="I102" s="22">
        <f t="shared" si="11"/>
        <v>-0.14285714285714285</v>
      </c>
    </row>
    <row r="103" spans="1:9" ht="25.5" customHeight="1" thickBot="1" thickTop="1">
      <c r="A103" s="150">
        <f>SUM(A104:A106)</f>
        <v>344</v>
      </c>
      <c r="B103" s="106">
        <f>SUM(B104:B106)</f>
        <v>387</v>
      </c>
      <c r="C103" s="107">
        <f t="shared" si="12"/>
        <v>-43</v>
      </c>
      <c r="D103" s="156">
        <f t="shared" si="10"/>
        <v>-0.1111111111111111</v>
      </c>
      <c r="E103" s="192" t="s">
        <v>12</v>
      </c>
      <c r="F103" s="107">
        <f>SUM(F104:F106)</f>
        <v>1375</v>
      </c>
      <c r="G103" s="106">
        <f>SUM(G104:G106)</f>
        <v>1485</v>
      </c>
      <c r="H103" s="109">
        <f>SUM(H104:H106)</f>
        <v>-110</v>
      </c>
      <c r="I103" s="222">
        <f t="shared" si="11"/>
        <v>-0.07407407407407407</v>
      </c>
    </row>
    <row r="104" spans="1:9" ht="25.5" customHeight="1" thickTop="1">
      <c r="A104" s="102">
        <v>115</v>
      </c>
      <c r="B104" s="103">
        <v>111</v>
      </c>
      <c r="C104" s="104">
        <f t="shared" si="12"/>
        <v>4</v>
      </c>
      <c r="D104" s="155">
        <f t="shared" si="10"/>
        <v>0.036036036036036036</v>
      </c>
      <c r="E104" s="19" t="s">
        <v>13</v>
      </c>
      <c r="F104" s="104">
        <v>403</v>
      </c>
      <c r="G104" s="103">
        <v>463</v>
      </c>
      <c r="H104" s="105">
        <f>F104-G104</f>
        <v>-60</v>
      </c>
      <c r="I104" s="22">
        <f t="shared" si="11"/>
        <v>-0.12958963282937366</v>
      </c>
    </row>
    <row r="105" spans="1:9" ht="25.5" customHeight="1">
      <c r="A105" s="102">
        <v>206</v>
      </c>
      <c r="B105" s="103">
        <v>240</v>
      </c>
      <c r="C105" s="104">
        <f t="shared" si="12"/>
        <v>-34</v>
      </c>
      <c r="D105" s="155">
        <f t="shared" si="10"/>
        <v>-0.14166666666666666</v>
      </c>
      <c r="E105" s="19" t="s">
        <v>14</v>
      </c>
      <c r="F105" s="104">
        <v>817</v>
      </c>
      <c r="G105" s="103">
        <v>869</v>
      </c>
      <c r="H105" s="105">
        <f>F105-G105</f>
        <v>-52</v>
      </c>
      <c r="I105" s="22">
        <f t="shared" si="11"/>
        <v>-0.05983889528193326</v>
      </c>
    </row>
    <row r="106" spans="1:9" ht="25.5" customHeight="1" thickBot="1">
      <c r="A106" s="110">
        <v>23</v>
      </c>
      <c r="B106" s="111">
        <v>36</v>
      </c>
      <c r="C106" s="112">
        <f t="shared" si="12"/>
        <v>-13</v>
      </c>
      <c r="D106" s="16">
        <f t="shared" si="10"/>
        <v>-0.3611111111111111</v>
      </c>
      <c r="E106" s="20" t="s">
        <v>15</v>
      </c>
      <c r="F106" s="112">
        <v>155</v>
      </c>
      <c r="G106" s="111">
        <v>153</v>
      </c>
      <c r="H106" s="113">
        <f>F106-G106</f>
        <v>2</v>
      </c>
      <c r="I106" s="206">
        <f t="shared" si="11"/>
        <v>0.013071895424836602</v>
      </c>
    </row>
    <row r="107" ht="13.5" thickTop="1"/>
    <row r="109" ht="13.5" thickBot="1"/>
    <row r="110" spans="1:9" ht="25.5" customHeight="1" thickTop="1">
      <c r="A110" s="153" t="s">
        <v>221</v>
      </c>
      <c r="B110" s="1"/>
      <c r="C110" s="1"/>
      <c r="D110" s="1"/>
      <c r="E110" s="151" t="s">
        <v>225</v>
      </c>
      <c r="F110" s="1"/>
      <c r="G110" s="1"/>
      <c r="H110" s="1"/>
      <c r="I110" s="136"/>
    </row>
    <row r="111" spans="1:9" ht="25.5" customHeight="1" thickBot="1">
      <c r="A111" s="200" t="s">
        <v>318</v>
      </c>
      <c r="G111" s="137" t="s">
        <v>0</v>
      </c>
      <c r="H111" s="138" t="s">
        <v>1</v>
      </c>
      <c r="I111" s="139"/>
    </row>
    <row r="112" spans="1:9" ht="25.5" customHeight="1" thickBot="1" thickTop="1">
      <c r="A112" s="140" t="str">
        <f>A3</f>
        <v>     Mes del 1 al 30 de abril</v>
      </c>
      <c r="B112" s="141"/>
      <c r="C112" s="141"/>
      <c r="D112" s="142"/>
      <c r="E112" s="201" t="s">
        <v>0</v>
      </c>
      <c r="F112" s="143" t="str">
        <f>F3</f>
        <v>Acumulado al 30 de abril</v>
      </c>
      <c r="G112" s="144"/>
      <c r="H112" s="144"/>
      <c r="I112" s="145"/>
    </row>
    <row r="113" spans="1:9" ht="25.5" customHeight="1" thickBot="1" thickTop="1">
      <c r="A113" s="146" t="s">
        <v>0</v>
      </c>
      <c r="B113" s="96" t="s">
        <v>0</v>
      </c>
      <c r="C113" s="97" t="s">
        <v>2</v>
      </c>
      <c r="D113" s="147"/>
      <c r="E113" s="96" t="s">
        <v>3</v>
      </c>
      <c r="F113" s="98" t="s">
        <v>0</v>
      </c>
      <c r="G113" s="96" t="s">
        <v>0</v>
      </c>
      <c r="H113" s="97" t="s">
        <v>2</v>
      </c>
      <c r="I113" s="99"/>
    </row>
    <row r="114" spans="1:9" ht="25.5" customHeight="1" thickBot="1" thickTop="1">
      <c r="A114" s="148">
        <v>2013</v>
      </c>
      <c r="B114" s="100">
        <v>2012</v>
      </c>
      <c r="C114" s="149" t="s">
        <v>4</v>
      </c>
      <c r="D114" s="133" t="s">
        <v>5</v>
      </c>
      <c r="E114" s="21"/>
      <c r="F114" s="148">
        <v>2013</v>
      </c>
      <c r="G114" s="100">
        <v>2012</v>
      </c>
      <c r="H114" s="101" t="s">
        <v>4</v>
      </c>
      <c r="I114" s="101" t="s">
        <v>5</v>
      </c>
    </row>
    <row r="115" spans="1:9" ht="25.5" customHeight="1" thickBot="1" thickTop="1">
      <c r="A115" s="110">
        <f>A116+A121</f>
        <v>1105</v>
      </c>
      <c r="B115" s="106">
        <f>B116+B121</f>
        <v>828</v>
      </c>
      <c r="C115" s="106">
        <f>C116+C121</f>
        <v>277</v>
      </c>
      <c r="D115" s="16">
        <f aca="true" t="shared" si="13" ref="D115:D124">C115/B115</f>
        <v>0.33454106280193235</v>
      </c>
      <c r="E115" s="21" t="s">
        <v>6</v>
      </c>
      <c r="F115" s="112">
        <f>F116+F121</f>
        <v>4378</v>
      </c>
      <c r="G115" s="111">
        <f>G116+G121</f>
        <v>3997</v>
      </c>
      <c r="H115" s="106">
        <f>H116+H121</f>
        <v>381</v>
      </c>
      <c r="I115" s="222">
        <f aca="true" t="shared" si="14" ref="I115:I124">H115/G115</f>
        <v>0.09532149111833875</v>
      </c>
    </row>
    <row r="116" spans="1:9" ht="25.5" customHeight="1" thickBot="1" thickTop="1">
      <c r="A116" s="110">
        <f>SUM(A117:A120)</f>
        <v>163</v>
      </c>
      <c r="B116" s="111">
        <f>SUM(B117:B120)</f>
        <v>179</v>
      </c>
      <c r="C116" s="111">
        <f>SUM(C117:C120)</f>
        <v>-16</v>
      </c>
      <c r="D116" s="16">
        <f t="shared" si="13"/>
        <v>-0.0893854748603352</v>
      </c>
      <c r="E116" s="21" t="s">
        <v>7</v>
      </c>
      <c r="F116" s="112">
        <f>SUM(F117:F120)</f>
        <v>644</v>
      </c>
      <c r="G116" s="111">
        <f>SUM(G117:G120)</f>
        <v>670</v>
      </c>
      <c r="H116" s="111">
        <f>SUM(H117:H120)</f>
        <v>-26</v>
      </c>
      <c r="I116" s="206">
        <f t="shared" si="14"/>
        <v>-0.03880597014925373</v>
      </c>
    </row>
    <row r="117" spans="1:9" ht="25.5" customHeight="1" thickTop="1">
      <c r="A117" s="102">
        <v>18</v>
      </c>
      <c r="B117" s="103">
        <v>8</v>
      </c>
      <c r="C117" s="104">
        <f>A117-B117</f>
        <v>10</v>
      </c>
      <c r="D117" s="155">
        <f t="shared" si="13"/>
        <v>1.25</v>
      </c>
      <c r="E117" s="19" t="s">
        <v>8</v>
      </c>
      <c r="F117" s="104">
        <v>48</v>
      </c>
      <c r="G117" s="103">
        <v>58</v>
      </c>
      <c r="H117" s="103">
        <f>F117-G117</f>
        <v>-10</v>
      </c>
      <c r="I117" s="22">
        <f t="shared" si="14"/>
        <v>-0.1724137931034483</v>
      </c>
    </row>
    <row r="118" spans="1:9" ht="25.5" customHeight="1">
      <c r="A118" s="102">
        <v>0</v>
      </c>
      <c r="B118" s="103">
        <v>0</v>
      </c>
      <c r="C118" s="104">
        <f>A118-B118</f>
        <v>0</v>
      </c>
      <c r="D118" s="155">
        <v>0</v>
      </c>
      <c r="E118" s="19" t="s">
        <v>9</v>
      </c>
      <c r="F118" s="104">
        <v>2</v>
      </c>
      <c r="G118" s="103">
        <v>2</v>
      </c>
      <c r="H118" s="103">
        <f>F118-G118</f>
        <v>0</v>
      </c>
      <c r="I118" s="22">
        <f t="shared" si="14"/>
        <v>0</v>
      </c>
    </row>
    <row r="119" spans="1:9" ht="25.5" customHeight="1">
      <c r="A119" s="102">
        <v>119</v>
      </c>
      <c r="B119" s="154">
        <v>143</v>
      </c>
      <c r="C119" s="104">
        <f>A119-B119</f>
        <v>-24</v>
      </c>
      <c r="D119" s="155">
        <f t="shared" si="13"/>
        <v>-0.16783216783216784</v>
      </c>
      <c r="E119" s="19" t="s">
        <v>10</v>
      </c>
      <c r="F119" s="104">
        <v>493</v>
      </c>
      <c r="G119" s="103">
        <v>500</v>
      </c>
      <c r="H119" s="103">
        <f>F119-G119</f>
        <v>-7</v>
      </c>
      <c r="I119" s="22">
        <f t="shared" si="14"/>
        <v>-0.014</v>
      </c>
    </row>
    <row r="120" spans="1:9" ht="25.5" customHeight="1" thickBot="1">
      <c r="A120" s="102">
        <v>26</v>
      </c>
      <c r="B120" s="103">
        <v>28</v>
      </c>
      <c r="C120" s="104">
        <f>A120-B120</f>
        <v>-2</v>
      </c>
      <c r="D120" s="155">
        <f t="shared" si="13"/>
        <v>-0.07142857142857142</v>
      </c>
      <c r="E120" s="19" t="s">
        <v>11</v>
      </c>
      <c r="F120" s="104">
        <v>101</v>
      </c>
      <c r="G120" s="103">
        <v>110</v>
      </c>
      <c r="H120" s="103">
        <f>F120-G120</f>
        <v>-9</v>
      </c>
      <c r="I120" s="22">
        <f t="shared" si="14"/>
        <v>-0.08181818181818182</v>
      </c>
    </row>
    <row r="121" spans="1:9" ht="25.5" customHeight="1" thickBot="1" thickTop="1">
      <c r="A121" s="150">
        <f>SUM(A122:A124)</f>
        <v>942</v>
      </c>
      <c r="B121" s="106">
        <f>SUM(B122:B124)</f>
        <v>649</v>
      </c>
      <c r="C121" s="107">
        <f>SUM(C122:C124)</f>
        <v>293</v>
      </c>
      <c r="D121" s="156">
        <f t="shared" si="13"/>
        <v>0.4514637904468413</v>
      </c>
      <c r="E121" s="192" t="s">
        <v>12</v>
      </c>
      <c r="F121" s="107">
        <f>SUM(F122:F124)</f>
        <v>3734</v>
      </c>
      <c r="G121" s="106">
        <f>SUM(G122:G124)</f>
        <v>3327</v>
      </c>
      <c r="H121" s="106">
        <f>SUM(H122:H124)</f>
        <v>407</v>
      </c>
      <c r="I121" s="222">
        <f t="shared" si="14"/>
        <v>0.12233243162007815</v>
      </c>
    </row>
    <row r="122" spans="1:9" ht="25.5" customHeight="1" thickTop="1">
      <c r="A122" s="102">
        <v>198</v>
      </c>
      <c r="B122" s="103">
        <v>170</v>
      </c>
      <c r="C122" s="104">
        <f>A122-B122</f>
        <v>28</v>
      </c>
      <c r="D122" s="155">
        <f t="shared" si="13"/>
        <v>0.16470588235294117</v>
      </c>
      <c r="E122" s="19" t="s">
        <v>13</v>
      </c>
      <c r="F122" s="104">
        <v>805</v>
      </c>
      <c r="G122" s="103">
        <v>829</v>
      </c>
      <c r="H122" s="103">
        <f>F122-G122</f>
        <v>-24</v>
      </c>
      <c r="I122" s="22">
        <f t="shared" si="14"/>
        <v>-0.028950542822677925</v>
      </c>
    </row>
    <row r="123" spans="1:9" ht="25.5" customHeight="1">
      <c r="A123" s="102">
        <v>575</v>
      </c>
      <c r="B123" s="103">
        <v>354</v>
      </c>
      <c r="C123" s="104">
        <f>A123-B123</f>
        <v>221</v>
      </c>
      <c r="D123" s="155">
        <f t="shared" si="13"/>
        <v>0.6242937853107344</v>
      </c>
      <c r="E123" s="19" t="s">
        <v>14</v>
      </c>
      <c r="F123" s="104">
        <v>2252</v>
      </c>
      <c r="G123" s="103">
        <v>1849</v>
      </c>
      <c r="H123" s="103">
        <f>F123-G123</f>
        <v>403</v>
      </c>
      <c r="I123" s="22">
        <f t="shared" si="14"/>
        <v>0.21795565170362358</v>
      </c>
    </row>
    <row r="124" spans="1:9" ht="25.5" customHeight="1" thickBot="1">
      <c r="A124" s="110">
        <v>169</v>
      </c>
      <c r="B124" s="111">
        <v>125</v>
      </c>
      <c r="C124" s="112">
        <f>A124-B124</f>
        <v>44</v>
      </c>
      <c r="D124" s="16">
        <f t="shared" si="13"/>
        <v>0.352</v>
      </c>
      <c r="E124" s="20" t="s">
        <v>15</v>
      </c>
      <c r="F124" s="112">
        <v>677</v>
      </c>
      <c r="G124" s="111">
        <v>649</v>
      </c>
      <c r="H124" s="111">
        <f>F124-G124</f>
        <v>28</v>
      </c>
      <c r="I124" s="206">
        <f t="shared" si="14"/>
        <v>0.04314329738058552</v>
      </c>
    </row>
    <row r="125" spans="5:9" ht="15" thickTop="1">
      <c r="E125" s="7"/>
      <c r="F125" s="116"/>
      <c r="G125" s="116"/>
      <c r="H125" s="116"/>
      <c r="I125" s="117"/>
    </row>
    <row r="126" spans="6:8" ht="12.75">
      <c r="F126" s="8"/>
      <c r="G126" s="8"/>
      <c r="H126" s="8"/>
    </row>
    <row r="127" ht="13.5" thickBot="1"/>
    <row r="128" spans="1:9" ht="25.5" customHeight="1" thickTop="1">
      <c r="A128" s="153" t="s">
        <v>221</v>
      </c>
      <c r="B128" s="1"/>
      <c r="C128" s="1"/>
      <c r="D128" s="1"/>
      <c r="E128" s="151" t="s">
        <v>226</v>
      </c>
      <c r="F128" s="1"/>
      <c r="G128" s="1"/>
      <c r="H128" s="1"/>
      <c r="I128" s="136"/>
    </row>
    <row r="129" spans="1:9" ht="25.5" customHeight="1" thickBot="1">
      <c r="A129" s="200" t="s">
        <v>318</v>
      </c>
      <c r="G129" s="137" t="s">
        <v>0</v>
      </c>
      <c r="H129" s="138" t="s">
        <v>1</v>
      </c>
      <c r="I129" s="139"/>
    </row>
    <row r="130" spans="1:9" ht="25.5" customHeight="1" thickBot="1" thickTop="1">
      <c r="A130" s="140" t="str">
        <f>A3</f>
        <v>     Mes del 1 al 30 de abril</v>
      </c>
      <c r="B130" s="141"/>
      <c r="C130" s="141"/>
      <c r="D130" s="142"/>
      <c r="E130" s="201" t="s">
        <v>0</v>
      </c>
      <c r="F130" s="143" t="str">
        <f>F3</f>
        <v>Acumulado al 30 de abril</v>
      </c>
      <c r="G130" s="144"/>
      <c r="H130" s="144"/>
      <c r="I130" s="145"/>
    </row>
    <row r="131" spans="1:9" ht="25.5" customHeight="1" thickBot="1" thickTop="1">
      <c r="A131" s="146" t="s">
        <v>0</v>
      </c>
      <c r="B131" s="96" t="s">
        <v>0</v>
      </c>
      <c r="C131" s="97" t="s">
        <v>2</v>
      </c>
      <c r="D131" s="147"/>
      <c r="E131" s="96" t="s">
        <v>3</v>
      </c>
      <c r="F131" s="98" t="s">
        <v>0</v>
      </c>
      <c r="G131" s="96" t="s">
        <v>0</v>
      </c>
      <c r="H131" s="97" t="s">
        <v>2</v>
      </c>
      <c r="I131" s="99"/>
    </row>
    <row r="132" spans="1:9" ht="25.5" customHeight="1" thickBot="1" thickTop="1">
      <c r="A132" s="148">
        <v>2013</v>
      </c>
      <c r="B132" s="100">
        <v>2012</v>
      </c>
      <c r="C132" s="149" t="s">
        <v>4</v>
      </c>
      <c r="D132" s="133" t="s">
        <v>5</v>
      </c>
      <c r="E132" s="21"/>
      <c r="F132" s="148">
        <v>2013</v>
      </c>
      <c r="G132" s="100">
        <v>2012</v>
      </c>
      <c r="H132" s="101" t="s">
        <v>4</v>
      </c>
      <c r="I132" s="101" t="s">
        <v>5</v>
      </c>
    </row>
    <row r="133" spans="1:9" ht="25.5" customHeight="1" thickBot="1" thickTop="1">
      <c r="A133" s="106">
        <f>A134+A139</f>
        <v>407</v>
      </c>
      <c r="B133" s="106">
        <f>B134+B139</f>
        <v>413</v>
      </c>
      <c r="C133" s="106">
        <f>C134+C139</f>
        <v>-6</v>
      </c>
      <c r="D133" s="16">
        <f aca="true" t="shared" si="15" ref="D133:D142">C133/B133</f>
        <v>-0.014527845036319613</v>
      </c>
      <c r="E133" s="21" t="s">
        <v>6</v>
      </c>
      <c r="F133" s="106">
        <f>F134+F139</f>
        <v>1685</v>
      </c>
      <c r="G133" s="106">
        <f>G134+G139</f>
        <v>1745</v>
      </c>
      <c r="H133" s="106">
        <f>H134+H139</f>
        <v>-60</v>
      </c>
      <c r="I133" s="222">
        <f aca="true" t="shared" si="16" ref="I133:I142">H133/G133</f>
        <v>-0.034383954154727794</v>
      </c>
    </row>
    <row r="134" spans="1:9" ht="25.5" customHeight="1" thickBot="1" thickTop="1">
      <c r="A134" s="111">
        <f>SUM(A135:A138)</f>
        <v>56</v>
      </c>
      <c r="B134" s="111">
        <f>SUM(B135:B138)</f>
        <v>69</v>
      </c>
      <c r="C134" s="111">
        <f>SUM(C135:C138)</f>
        <v>-13</v>
      </c>
      <c r="D134" s="16">
        <f t="shared" si="15"/>
        <v>-0.18840579710144928</v>
      </c>
      <c r="E134" s="21" t="s">
        <v>7</v>
      </c>
      <c r="F134" s="111">
        <f>SUM(F135:F138)</f>
        <v>282</v>
      </c>
      <c r="G134" s="111">
        <f>SUM(G135:G138)</f>
        <v>362</v>
      </c>
      <c r="H134" s="111">
        <f>SUM(H135:H138)</f>
        <v>-80</v>
      </c>
      <c r="I134" s="206">
        <f t="shared" si="16"/>
        <v>-0.22099447513812154</v>
      </c>
    </row>
    <row r="135" spans="1:9" ht="25.5" customHeight="1" thickTop="1">
      <c r="A135" s="114">
        <v>6</v>
      </c>
      <c r="B135" s="105">
        <v>5</v>
      </c>
      <c r="C135" s="114">
        <f>A135-B135</f>
        <v>1</v>
      </c>
      <c r="D135" s="155">
        <f t="shared" si="15"/>
        <v>0.2</v>
      </c>
      <c r="E135" s="19" t="s">
        <v>8</v>
      </c>
      <c r="F135" s="103">
        <v>35</v>
      </c>
      <c r="G135" s="114">
        <v>36</v>
      </c>
      <c r="H135" s="103">
        <f>F135-G135</f>
        <v>-1</v>
      </c>
      <c r="I135" s="22">
        <f t="shared" si="16"/>
        <v>-0.027777777777777776</v>
      </c>
    </row>
    <row r="136" spans="1:9" ht="25.5" customHeight="1">
      <c r="A136" s="103">
        <v>0</v>
      </c>
      <c r="B136" s="105">
        <v>0</v>
      </c>
      <c r="C136" s="223">
        <f>A136-B136</f>
        <v>0</v>
      </c>
      <c r="D136" s="155">
        <v>0</v>
      </c>
      <c r="E136" s="19" t="s">
        <v>9</v>
      </c>
      <c r="F136" s="103">
        <v>0</v>
      </c>
      <c r="G136" s="103">
        <v>0</v>
      </c>
      <c r="H136" s="103">
        <f>F136-G136</f>
        <v>0</v>
      </c>
      <c r="I136" s="22">
        <v>0</v>
      </c>
    </row>
    <row r="137" spans="1:9" ht="25.5" customHeight="1">
      <c r="A137" s="103">
        <v>30</v>
      </c>
      <c r="B137" s="105">
        <v>47</v>
      </c>
      <c r="C137" s="104">
        <f>A137-B137</f>
        <v>-17</v>
      </c>
      <c r="D137" s="155">
        <f t="shared" si="15"/>
        <v>-0.3617021276595745</v>
      </c>
      <c r="E137" s="19" t="s">
        <v>10</v>
      </c>
      <c r="F137" s="103">
        <v>148</v>
      </c>
      <c r="G137" s="103">
        <v>231</v>
      </c>
      <c r="H137" s="103">
        <f>F137-G137</f>
        <v>-83</v>
      </c>
      <c r="I137" s="22">
        <f t="shared" si="16"/>
        <v>-0.3593073593073593</v>
      </c>
    </row>
    <row r="138" spans="1:9" ht="25.5" customHeight="1" thickBot="1">
      <c r="A138" s="111">
        <v>20</v>
      </c>
      <c r="B138" s="105">
        <v>17</v>
      </c>
      <c r="C138" s="210">
        <f>A138-B138</f>
        <v>3</v>
      </c>
      <c r="D138" s="155">
        <f t="shared" si="15"/>
        <v>0.17647058823529413</v>
      </c>
      <c r="E138" s="19" t="s">
        <v>11</v>
      </c>
      <c r="F138" s="103">
        <v>99</v>
      </c>
      <c r="G138" s="111">
        <v>95</v>
      </c>
      <c r="H138" s="103">
        <f>F138-G138</f>
        <v>4</v>
      </c>
      <c r="I138" s="22">
        <f t="shared" si="16"/>
        <v>0.042105263157894736</v>
      </c>
    </row>
    <row r="139" spans="1:9" ht="25.5" customHeight="1" thickBot="1" thickTop="1">
      <c r="A139" s="106">
        <f>SUM(A140:A142)</f>
        <v>351</v>
      </c>
      <c r="B139" s="106">
        <f>SUM(B140:B142)</f>
        <v>344</v>
      </c>
      <c r="C139" s="107">
        <f>SUM(C140:C142)</f>
        <v>7</v>
      </c>
      <c r="D139" s="156">
        <f t="shared" si="15"/>
        <v>0.020348837209302327</v>
      </c>
      <c r="E139" s="192" t="s">
        <v>12</v>
      </c>
      <c r="F139" s="106">
        <f>SUM(F140:F142)</f>
        <v>1403</v>
      </c>
      <c r="G139" s="106">
        <f>SUM(G140:G142)</f>
        <v>1383</v>
      </c>
      <c r="H139" s="106">
        <f>SUM(H140:H142)</f>
        <v>20</v>
      </c>
      <c r="I139" s="222">
        <f t="shared" si="16"/>
        <v>0.014461315979754157</v>
      </c>
    </row>
    <row r="140" spans="1:9" ht="25.5" customHeight="1" thickTop="1">
      <c r="A140" s="102">
        <v>108</v>
      </c>
      <c r="B140" s="103">
        <v>119</v>
      </c>
      <c r="C140" s="104">
        <f>A140-B140</f>
        <v>-11</v>
      </c>
      <c r="D140" s="155">
        <f t="shared" si="15"/>
        <v>-0.09243697478991597</v>
      </c>
      <c r="E140" s="19" t="s">
        <v>13</v>
      </c>
      <c r="F140" s="103">
        <v>413</v>
      </c>
      <c r="G140" s="103">
        <v>390</v>
      </c>
      <c r="H140" s="103">
        <f>F140-G140</f>
        <v>23</v>
      </c>
      <c r="I140" s="22">
        <f t="shared" si="16"/>
        <v>0.05897435897435897</v>
      </c>
    </row>
    <row r="141" spans="1:9" ht="25.5" customHeight="1">
      <c r="A141" s="102">
        <v>221</v>
      </c>
      <c r="B141" s="103">
        <v>203</v>
      </c>
      <c r="C141" s="104">
        <f>A141-B141</f>
        <v>18</v>
      </c>
      <c r="D141" s="155">
        <f t="shared" si="15"/>
        <v>0.08866995073891626</v>
      </c>
      <c r="E141" s="19" t="s">
        <v>14</v>
      </c>
      <c r="F141" s="103">
        <v>888</v>
      </c>
      <c r="G141" s="103">
        <v>832</v>
      </c>
      <c r="H141" s="103">
        <f>F141-G141</f>
        <v>56</v>
      </c>
      <c r="I141" s="22">
        <f t="shared" si="16"/>
        <v>0.0673076923076923</v>
      </c>
    </row>
    <row r="142" spans="1:9" ht="25.5" customHeight="1" thickBot="1">
      <c r="A142" s="110">
        <v>22</v>
      </c>
      <c r="B142" s="111">
        <v>22</v>
      </c>
      <c r="C142" s="112">
        <f>A142-B142</f>
        <v>0</v>
      </c>
      <c r="D142" s="16">
        <f t="shared" si="15"/>
        <v>0</v>
      </c>
      <c r="E142" s="20" t="s">
        <v>15</v>
      </c>
      <c r="F142" s="111">
        <v>102</v>
      </c>
      <c r="G142" s="111">
        <v>161</v>
      </c>
      <c r="H142" s="111">
        <f>F142-G142</f>
        <v>-59</v>
      </c>
      <c r="I142" s="206">
        <f t="shared" si="16"/>
        <v>-0.36645962732919257</v>
      </c>
    </row>
    <row r="143" ht="15.75" thickTop="1">
      <c r="B143" s="152"/>
    </row>
    <row r="145" ht="13.5" thickBot="1"/>
    <row r="146" spans="1:9" ht="25.5" customHeight="1" thickTop="1">
      <c r="A146" s="153" t="s">
        <v>221</v>
      </c>
      <c r="B146" s="1"/>
      <c r="C146" s="1"/>
      <c r="D146" s="1"/>
      <c r="E146" s="151" t="s">
        <v>227</v>
      </c>
      <c r="F146" s="1"/>
      <c r="G146" s="1"/>
      <c r="H146" s="1"/>
      <c r="I146" s="136"/>
    </row>
    <row r="147" spans="1:9" ht="25.5" customHeight="1" thickBot="1">
      <c r="A147" s="200" t="s">
        <v>318</v>
      </c>
      <c r="G147" s="137" t="s">
        <v>0</v>
      </c>
      <c r="H147" s="138" t="s">
        <v>1</v>
      </c>
      <c r="I147" s="139"/>
    </row>
    <row r="148" spans="1:9" ht="25.5" customHeight="1" thickBot="1" thickTop="1">
      <c r="A148" s="140" t="str">
        <f>A3</f>
        <v>     Mes del 1 al 30 de abril</v>
      </c>
      <c r="B148" s="141"/>
      <c r="C148" s="141"/>
      <c r="D148" s="142"/>
      <c r="E148" s="201" t="s">
        <v>0</v>
      </c>
      <c r="F148" s="143" t="str">
        <f>F3</f>
        <v>Acumulado al 30 de abril</v>
      </c>
      <c r="G148" s="144"/>
      <c r="H148" s="144"/>
      <c r="I148" s="145"/>
    </row>
    <row r="149" spans="1:9" ht="25.5" customHeight="1" thickBot="1" thickTop="1">
      <c r="A149" s="146" t="s">
        <v>0</v>
      </c>
      <c r="B149" s="96" t="s">
        <v>0</v>
      </c>
      <c r="C149" s="97" t="s">
        <v>2</v>
      </c>
      <c r="D149" s="147"/>
      <c r="E149" s="96" t="s">
        <v>3</v>
      </c>
      <c r="F149" s="98" t="s">
        <v>0</v>
      </c>
      <c r="G149" s="96" t="s">
        <v>0</v>
      </c>
      <c r="H149" s="97" t="s">
        <v>2</v>
      </c>
      <c r="I149" s="99"/>
    </row>
    <row r="150" spans="1:9" ht="25.5" customHeight="1" thickBot="1" thickTop="1">
      <c r="A150" s="148">
        <v>2013</v>
      </c>
      <c r="B150" s="100">
        <v>2012</v>
      </c>
      <c r="C150" s="149" t="s">
        <v>4</v>
      </c>
      <c r="D150" s="133" t="s">
        <v>5</v>
      </c>
      <c r="E150" s="21"/>
      <c r="F150" s="148">
        <v>2013</v>
      </c>
      <c r="G150" s="100">
        <v>2012</v>
      </c>
      <c r="H150" s="101" t="s">
        <v>4</v>
      </c>
      <c r="I150" s="101" t="s">
        <v>5</v>
      </c>
    </row>
    <row r="151" spans="1:9" ht="25.5" customHeight="1" thickBot="1" thickTop="1">
      <c r="A151" s="110">
        <f>A152+A157</f>
        <v>306</v>
      </c>
      <c r="B151" s="111">
        <f>B152+B157</f>
        <v>194</v>
      </c>
      <c r="C151" s="112">
        <f>C152+C157</f>
        <v>112</v>
      </c>
      <c r="D151" s="16">
        <f aca="true" t="shared" si="17" ref="D151:D160">C151/B151</f>
        <v>0.5773195876288659</v>
      </c>
      <c r="E151" s="21" t="s">
        <v>6</v>
      </c>
      <c r="F151" s="112">
        <f>F152+F157</f>
        <v>976</v>
      </c>
      <c r="G151" s="111">
        <f>G152+G157</f>
        <v>961</v>
      </c>
      <c r="H151" s="113">
        <f>H152+H157</f>
        <v>15</v>
      </c>
      <c r="I151" s="17">
        <f aca="true" t="shared" si="18" ref="I151:I160">H151/G151</f>
        <v>0.015608740894901144</v>
      </c>
    </row>
    <row r="152" spans="1:9" ht="25.5" customHeight="1" thickBot="1" thickTop="1">
      <c r="A152" s="110">
        <f>SUM(A153:A156)</f>
        <v>31</v>
      </c>
      <c r="B152" s="111">
        <f>SUM(B153:B156)</f>
        <v>16</v>
      </c>
      <c r="C152" s="112">
        <f>SUM(C153:C156)</f>
        <v>15</v>
      </c>
      <c r="D152" s="16">
        <f t="shared" si="17"/>
        <v>0.9375</v>
      </c>
      <c r="E152" s="21" t="s">
        <v>7</v>
      </c>
      <c r="F152" s="112">
        <f>SUM(F153:F156)</f>
        <v>114</v>
      </c>
      <c r="G152" s="111">
        <f>SUM(G153:G156)</f>
        <v>117</v>
      </c>
      <c r="H152" s="113">
        <f>SUM(H153:H156)</f>
        <v>-3</v>
      </c>
      <c r="I152" s="17">
        <f t="shared" si="18"/>
        <v>-0.02564102564102564</v>
      </c>
    </row>
    <row r="153" spans="1:9" ht="25.5" customHeight="1" thickTop="1">
      <c r="A153" s="102">
        <v>4</v>
      </c>
      <c r="B153" s="103">
        <v>3</v>
      </c>
      <c r="C153" s="114">
        <f>A153-B153</f>
        <v>1</v>
      </c>
      <c r="D153" s="155">
        <f t="shared" si="17"/>
        <v>0.3333333333333333</v>
      </c>
      <c r="E153" s="19" t="s">
        <v>8</v>
      </c>
      <c r="F153" s="104">
        <v>12</v>
      </c>
      <c r="G153" s="103">
        <v>22</v>
      </c>
      <c r="H153" s="105">
        <f>F153-G153</f>
        <v>-10</v>
      </c>
      <c r="I153" s="15">
        <f t="shared" si="18"/>
        <v>-0.45454545454545453</v>
      </c>
    </row>
    <row r="154" spans="1:9" ht="25.5" customHeight="1">
      <c r="A154" s="102">
        <v>0</v>
      </c>
      <c r="B154" s="103">
        <v>0</v>
      </c>
      <c r="C154" s="103">
        <f>A154-B154</f>
        <v>0</v>
      </c>
      <c r="D154" s="155">
        <v>0</v>
      </c>
      <c r="E154" s="19" t="s">
        <v>9</v>
      </c>
      <c r="F154" s="104">
        <v>0</v>
      </c>
      <c r="G154" s="103">
        <v>1</v>
      </c>
      <c r="H154" s="105">
        <f>F154-G154</f>
        <v>-1</v>
      </c>
      <c r="I154" s="15">
        <f t="shared" si="18"/>
        <v>-1</v>
      </c>
    </row>
    <row r="155" spans="1:9" ht="25.5" customHeight="1">
      <c r="A155" s="102">
        <v>11</v>
      </c>
      <c r="B155" s="103">
        <v>13</v>
      </c>
      <c r="C155" s="103">
        <f>A155-B155</f>
        <v>-2</v>
      </c>
      <c r="D155" s="155">
        <f t="shared" si="17"/>
        <v>-0.15384615384615385</v>
      </c>
      <c r="E155" s="19" t="s">
        <v>10</v>
      </c>
      <c r="F155" s="104">
        <v>42</v>
      </c>
      <c r="G155" s="103">
        <v>53</v>
      </c>
      <c r="H155" s="105">
        <f>F155-G155</f>
        <v>-11</v>
      </c>
      <c r="I155" s="15">
        <f t="shared" si="18"/>
        <v>-0.20754716981132076</v>
      </c>
    </row>
    <row r="156" spans="1:9" ht="25.5" customHeight="1" thickBot="1">
      <c r="A156" s="102">
        <v>16</v>
      </c>
      <c r="B156" s="103">
        <v>0</v>
      </c>
      <c r="C156" s="104">
        <f>A156-B156</f>
        <v>16</v>
      </c>
      <c r="D156" s="155">
        <v>0</v>
      </c>
      <c r="E156" s="19" t="s">
        <v>11</v>
      </c>
      <c r="F156" s="104">
        <v>60</v>
      </c>
      <c r="G156" s="103">
        <v>41</v>
      </c>
      <c r="H156" s="105">
        <f>F156-G156</f>
        <v>19</v>
      </c>
      <c r="I156" s="15">
        <f t="shared" si="18"/>
        <v>0.4634146341463415</v>
      </c>
    </row>
    <row r="157" spans="1:9" ht="25.5" customHeight="1" thickBot="1" thickTop="1">
      <c r="A157" s="150">
        <f>SUM(A158:A160)</f>
        <v>275</v>
      </c>
      <c r="B157" s="106">
        <f>SUM(B158:B160)</f>
        <v>178</v>
      </c>
      <c r="C157" s="107">
        <f>SUM(C158:C160)</f>
        <v>97</v>
      </c>
      <c r="D157" s="156">
        <f t="shared" si="17"/>
        <v>0.5449438202247191</v>
      </c>
      <c r="E157" s="192" t="s">
        <v>12</v>
      </c>
      <c r="F157" s="107">
        <f>SUM(F158:F160)</f>
        <v>862</v>
      </c>
      <c r="G157" s="106">
        <f>SUM(G158:G160)</f>
        <v>844</v>
      </c>
      <c r="H157" s="109">
        <f>SUM(H158:H160)</f>
        <v>18</v>
      </c>
      <c r="I157" s="18">
        <f t="shared" si="18"/>
        <v>0.02132701421800948</v>
      </c>
    </row>
    <row r="158" spans="1:9" ht="25.5" customHeight="1" thickTop="1">
      <c r="A158" s="102">
        <v>87</v>
      </c>
      <c r="B158" s="103">
        <v>56</v>
      </c>
      <c r="C158" s="104">
        <f>A158-B158</f>
        <v>31</v>
      </c>
      <c r="D158" s="155">
        <f t="shared" si="17"/>
        <v>0.5535714285714286</v>
      </c>
      <c r="E158" s="19" t="s">
        <v>13</v>
      </c>
      <c r="F158" s="104">
        <v>252</v>
      </c>
      <c r="G158" s="103">
        <v>291</v>
      </c>
      <c r="H158" s="105">
        <f>F158-G158</f>
        <v>-39</v>
      </c>
      <c r="I158" s="15">
        <f t="shared" si="18"/>
        <v>-0.13402061855670103</v>
      </c>
    </row>
    <row r="159" spans="1:9" ht="25.5" customHeight="1">
      <c r="A159" s="102">
        <v>177</v>
      </c>
      <c r="B159" s="103">
        <v>114</v>
      </c>
      <c r="C159" s="104">
        <f>A159-B159</f>
        <v>63</v>
      </c>
      <c r="D159" s="211">
        <f t="shared" si="17"/>
        <v>0.5526315789473685</v>
      </c>
      <c r="E159" s="19" t="s">
        <v>14</v>
      </c>
      <c r="F159" s="104">
        <v>567</v>
      </c>
      <c r="G159" s="103">
        <v>516</v>
      </c>
      <c r="H159" s="105">
        <f>F159-G159</f>
        <v>51</v>
      </c>
      <c r="I159" s="15">
        <f t="shared" si="18"/>
        <v>0.09883720930232558</v>
      </c>
    </row>
    <row r="160" spans="1:9" ht="25.5" customHeight="1" thickBot="1">
      <c r="A160" s="110">
        <v>11</v>
      </c>
      <c r="B160" s="111">
        <v>8</v>
      </c>
      <c r="C160" s="112">
        <f>A160-B160</f>
        <v>3</v>
      </c>
      <c r="D160" s="16">
        <f t="shared" si="17"/>
        <v>0.375</v>
      </c>
      <c r="E160" s="20" t="s">
        <v>15</v>
      </c>
      <c r="F160" s="112">
        <v>43</v>
      </c>
      <c r="G160" s="111">
        <v>37</v>
      </c>
      <c r="H160" s="113">
        <f>F160-G160</f>
        <v>6</v>
      </c>
      <c r="I160" s="17">
        <f t="shared" si="18"/>
        <v>0.16216216216216217</v>
      </c>
    </row>
    <row r="161" ht="15" thickTop="1">
      <c r="E161" s="7"/>
    </row>
    <row r="163" ht="13.5" thickBot="1"/>
    <row r="164" spans="1:9" ht="25.5" customHeight="1" thickTop="1">
      <c r="A164" s="153" t="s">
        <v>221</v>
      </c>
      <c r="B164" s="1"/>
      <c r="C164" s="1"/>
      <c r="D164" s="1"/>
      <c r="E164" s="151" t="s">
        <v>228</v>
      </c>
      <c r="F164" s="1"/>
      <c r="G164" s="1"/>
      <c r="H164" s="1"/>
      <c r="I164" s="136"/>
    </row>
    <row r="165" spans="1:9" ht="25.5" customHeight="1" thickBot="1">
      <c r="A165" s="200" t="s">
        <v>318</v>
      </c>
      <c r="G165" s="137" t="s">
        <v>0</v>
      </c>
      <c r="H165" s="138" t="s">
        <v>1</v>
      </c>
      <c r="I165" s="139"/>
    </row>
    <row r="166" spans="1:9" ht="25.5" customHeight="1" thickBot="1" thickTop="1">
      <c r="A166" s="140" t="str">
        <f>A3</f>
        <v>     Mes del 1 al 30 de abril</v>
      </c>
      <c r="B166" s="141"/>
      <c r="C166" s="141"/>
      <c r="D166" s="142"/>
      <c r="E166" s="201" t="s">
        <v>0</v>
      </c>
      <c r="F166" s="143" t="str">
        <f>F3</f>
        <v>Acumulado al 30 de abril</v>
      </c>
      <c r="G166" s="144"/>
      <c r="H166" s="144"/>
      <c r="I166" s="145"/>
    </row>
    <row r="167" spans="1:9" ht="25.5" customHeight="1" thickBot="1" thickTop="1">
      <c r="A167" s="146" t="s">
        <v>0</v>
      </c>
      <c r="B167" s="96" t="s">
        <v>0</v>
      </c>
      <c r="C167" s="97" t="s">
        <v>2</v>
      </c>
      <c r="D167" s="147"/>
      <c r="E167" s="96" t="s">
        <v>3</v>
      </c>
      <c r="F167" s="98" t="s">
        <v>0</v>
      </c>
      <c r="G167" s="96" t="s">
        <v>0</v>
      </c>
      <c r="H167" s="97" t="s">
        <v>2</v>
      </c>
      <c r="I167" s="99"/>
    </row>
    <row r="168" spans="1:9" ht="25.5" customHeight="1" thickBot="1" thickTop="1">
      <c r="A168" s="148">
        <v>2013</v>
      </c>
      <c r="B168" s="148">
        <v>2013</v>
      </c>
      <c r="C168" s="192" t="s">
        <v>4</v>
      </c>
      <c r="D168" s="133" t="s">
        <v>5</v>
      </c>
      <c r="E168" s="21"/>
      <c r="F168" s="148">
        <v>2013</v>
      </c>
      <c r="G168" s="100">
        <v>2012</v>
      </c>
      <c r="H168" s="101" t="s">
        <v>4</v>
      </c>
      <c r="I168" s="101" t="s">
        <v>5</v>
      </c>
    </row>
    <row r="169" spans="1:9" ht="25.5" customHeight="1" thickBot="1" thickTop="1">
      <c r="A169" s="110">
        <f>A170+A175</f>
        <v>217</v>
      </c>
      <c r="B169" s="111">
        <f>B170+B175</f>
        <v>211</v>
      </c>
      <c r="C169" s="112">
        <f>C170+C175</f>
        <v>6</v>
      </c>
      <c r="D169" s="16">
        <f aca="true" t="shared" si="19" ref="D169:D178">C169/B169</f>
        <v>0.02843601895734597</v>
      </c>
      <c r="E169" s="21" t="s">
        <v>6</v>
      </c>
      <c r="F169" s="112">
        <f>F170+F175</f>
        <v>875</v>
      </c>
      <c r="G169" s="111">
        <f>G170+G175</f>
        <v>865</v>
      </c>
      <c r="H169" s="113">
        <f>H170+H175</f>
        <v>10</v>
      </c>
      <c r="I169" s="17">
        <f aca="true" t="shared" si="20" ref="I169:I178">H169/G169</f>
        <v>0.011560693641618497</v>
      </c>
    </row>
    <row r="170" spans="1:9" ht="25.5" customHeight="1" thickBot="1" thickTop="1">
      <c r="A170" s="110">
        <f>SUM(A171:A174)</f>
        <v>21</v>
      </c>
      <c r="B170" s="111">
        <f>SUM(B171:B174)</f>
        <v>19</v>
      </c>
      <c r="C170" s="112">
        <f>SUM(C171:C174)</f>
        <v>2</v>
      </c>
      <c r="D170" s="16">
        <f t="shared" si="19"/>
        <v>0.10526315789473684</v>
      </c>
      <c r="E170" s="21" t="s">
        <v>7</v>
      </c>
      <c r="F170" s="112">
        <f>SUM(F171:F174)</f>
        <v>84</v>
      </c>
      <c r="G170" s="111">
        <f>SUM(G171:G174)</f>
        <v>76</v>
      </c>
      <c r="H170" s="113">
        <f>SUM(H171:H174)</f>
        <v>8</v>
      </c>
      <c r="I170" s="17">
        <f t="shared" si="20"/>
        <v>0.10526315789473684</v>
      </c>
    </row>
    <row r="171" spans="1:9" ht="25.5" customHeight="1" thickTop="1">
      <c r="A171" s="102">
        <v>0</v>
      </c>
      <c r="B171" s="103">
        <v>0</v>
      </c>
      <c r="C171" s="114">
        <f aca="true" t="shared" si="21" ref="C171:C178">A171-B171</f>
        <v>0</v>
      </c>
      <c r="D171" s="15">
        <v>0</v>
      </c>
      <c r="E171" s="19" t="s">
        <v>8</v>
      </c>
      <c r="F171" s="104">
        <v>9</v>
      </c>
      <c r="G171" s="103">
        <v>4</v>
      </c>
      <c r="H171" s="114">
        <f>F171-G171</f>
        <v>5</v>
      </c>
      <c r="I171" s="115">
        <f>H171/G171</f>
        <v>1.25</v>
      </c>
    </row>
    <row r="172" spans="1:9" ht="25.5" customHeight="1">
      <c r="A172" s="102">
        <v>1</v>
      </c>
      <c r="B172" s="103">
        <v>0</v>
      </c>
      <c r="C172" s="103">
        <f t="shared" si="21"/>
        <v>1</v>
      </c>
      <c r="D172" s="15">
        <v>0</v>
      </c>
      <c r="E172" s="19" t="s">
        <v>9</v>
      </c>
      <c r="F172" s="104">
        <v>1</v>
      </c>
      <c r="G172" s="103">
        <v>0</v>
      </c>
      <c r="H172" s="105">
        <f>F172-G172</f>
        <v>1</v>
      </c>
      <c r="I172" s="15">
        <v>0</v>
      </c>
    </row>
    <row r="173" spans="1:9" ht="25.5" customHeight="1">
      <c r="A173" s="102">
        <v>14</v>
      </c>
      <c r="B173" s="103">
        <v>11</v>
      </c>
      <c r="C173" s="103">
        <f>A173-B173</f>
        <v>3</v>
      </c>
      <c r="D173" s="15">
        <f>C173/B173</f>
        <v>0.2727272727272727</v>
      </c>
      <c r="E173" s="19" t="s">
        <v>10</v>
      </c>
      <c r="F173" s="104">
        <v>49</v>
      </c>
      <c r="G173" s="103">
        <v>43</v>
      </c>
      <c r="H173" s="105">
        <f>F173-G173</f>
        <v>6</v>
      </c>
      <c r="I173" s="15">
        <f t="shared" si="20"/>
        <v>0.13953488372093023</v>
      </c>
    </row>
    <row r="174" spans="1:9" ht="25.5" customHeight="1" thickBot="1">
      <c r="A174" s="102">
        <v>6</v>
      </c>
      <c r="B174" s="103">
        <v>8</v>
      </c>
      <c r="C174" s="104">
        <f t="shared" si="21"/>
        <v>-2</v>
      </c>
      <c r="D174" s="155">
        <f t="shared" si="19"/>
        <v>-0.25</v>
      </c>
      <c r="E174" s="19" t="s">
        <v>11</v>
      </c>
      <c r="F174" s="104">
        <v>25</v>
      </c>
      <c r="G174" s="103">
        <v>29</v>
      </c>
      <c r="H174" s="105">
        <f>F174-G174</f>
        <v>-4</v>
      </c>
      <c r="I174" s="15">
        <f t="shared" si="20"/>
        <v>-0.13793103448275862</v>
      </c>
    </row>
    <row r="175" spans="1:9" ht="25.5" customHeight="1" thickBot="1" thickTop="1">
      <c r="A175" s="150">
        <f>SUM(A176:A178)</f>
        <v>196</v>
      </c>
      <c r="B175" s="150">
        <f>SUM(B176:B178)</f>
        <v>192</v>
      </c>
      <c r="C175" s="150">
        <f>SUM(C176:C178)</f>
        <v>4</v>
      </c>
      <c r="D175" s="156">
        <f t="shared" si="19"/>
        <v>0.020833333333333332</v>
      </c>
      <c r="E175" s="192" t="s">
        <v>12</v>
      </c>
      <c r="F175" s="107">
        <f>SUM(F176:F178)</f>
        <v>791</v>
      </c>
      <c r="G175" s="106">
        <f>SUM(G176:G178)</f>
        <v>789</v>
      </c>
      <c r="H175" s="109">
        <f>SUM(H176:H178)</f>
        <v>2</v>
      </c>
      <c r="I175" s="18">
        <f t="shared" si="20"/>
        <v>0.0025348542458808617</v>
      </c>
    </row>
    <row r="176" spans="1:9" ht="25.5" customHeight="1" thickTop="1">
      <c r="A176" s="102">
        <v>106</v>
      </c>
      <c r="B176" s="103">
        <v>89</v>
      </c>
      <c r="C176" s="104">
        <f t="shared" si="21"/>
        <v>17</v>
      </c>
      <c r="D176" s="155">
        <f t="shared" si="19"/>
        <v>0.19101123595505617</v>
      </c>
      <c r="E176" s="19" t="s">
        <v>13</v>
      </c>
      <c r="F176" s="104">
        <v>366</v>
      </c>
      <c r="G176" s="103">
        <v>347</v>
      </c>
      <c r="H176" s="105">
        <f>F176-G176</f>
        <v>19</v>
      </c>
      <c r="I176" s="15">
        <f t="shared" si="20"/>
        <v>0.05475504322766571</v>
      </c>
    </row>
    <row r="177" spans="1:9" ht="25.5" customHeight="1">
      <c r="A177" s="102">
        <v>83</v>
      </c>
      <c r="B177" s="103">
        <v>97</v>
      </c>
      <c r="C177" s="104">
        <f t="shared" si="21"/>
        <v>-14</v>
      </c>
      <c r="D177" s="155">
        <f t="shared" si="19"/>
        <v>-0.14432989690721648</v>
      </c>
      <c r="E177" s="19" t="s">
        <v>14</v>
      </c>
      <c r="F177" s="104">
        <v>402</v>
      </c>
      <c r="G177" s="103">
        <v>411</v>
      </c>
      <c r="H177" s="105">
        <f>F177-G177</f>
        <v>-9</v>
      </c>
      <c r="I177" s="15">
        <f t="shared" si="20"/>
        <v>-0.021897810218978103</v>
      </c>
    </row>
    <row r="178" spans="1:9" ht="25.5" customHeight="1" thickBot="1">
      <c r="A178" s="110">
        <v>7</v>
      </c>
      <c r="B178" s="111">
        <v>6</v>
      </c>
      <c r="C178" s="112">
        <f t="shared" si="21"/>
        <v>1</v>
      </c>
      <c r="D178" s="16">
        <f t="shared" si="19"/>
        <v>0.16666666666666666</v>
      </c>
      <c r="E178" s="20" t="s">
        <v>15</v>
      </c>
      <c r="F178" s="112">
        <v>23</v>
      </c>
      <c r="G178" s="111">
        <v>31</v>
      </c>
      <c r="H178" s="113">
        <f>F178-G178</f>
        <v>-8</v>
      </c>
      <c r="I178" s="17">
        <f t="shared" si="20"/>
        <v>-0.25806451612903225</v>
      </c>
    </row>
    <row r="179" spans="1:6" ht="15.75" thickTop="1">
      <c r="A179" s="1"/>
      <c r="B179" s="152"/>
      <c r="E179" s="7"/>
      <c r="F179" t="s">
        <v>0</v>
      </c>
    </row>
    <row r="180" spans="1:2" ht="12.75">
      <c r="A180" s="8"/>
      <c r="B180" s="8"/>
    </row>
    <row r="181" ht="13.5" thickBot="1"/>
    <row r="182" spans="1:9" ht="25.5" customHeight="1" thickTop="1">
      <c r="A182" s="153" t="s">
        <v>221</v>
      </c>
      <c r="B182" s="1"/>
      <c r="C182" s="1"/>
      <c r="D182" s="1"/>
      <c r="E182" s="151" t="s">
        <v>229</v>
      </c>
      <c r="F182" s="1"/>
      <c r="G182" s="1"/>
      <c r="H182" s="1"/>
      <c r="I182" s="136"/>
    </row>
    <row r="183" spans="1:9" ht="25.5" customHeight="1" thickBot="1">
      <c r="A183" s="200" t="s">
        <v>318</v>
      </c>
      <c r="G183" s="137" t="s">
        <v>0</v>
      </c>
      <c r="H183" s="138" t="s">
        <v>1</v>
      </c>
      <c r="I183" s="139"/>
    </row>
    <row r="184" spans="1:9" ht="25.5" customHeight="1" thickBot="1" thickTop="1">
      <c r="A184" s="140" t="str">
        <f>A3</f>
        <v>     Mes del 1 al 30 de abril</v>
      </c>
      <c r="B184" s="141"/>
      <c r="C184" s="141"/>
      <c r="D184" s="142"/>
      <c r="E184" s="201" t="s">
        <v>0</v>
      </c>
      <c r="F184" s="143" t="str">
        <f>F3</f>
        <v>Acumulado al 30 de abril</v>
      </c>
      <c r="G184" s="144"/>
      <c r="H184" s="144"/>
      <c r="I184" s="145"/>
    </row>
    <row r="185" spans="1:9" ht="25.5" customHeight="1" thickBot="1" thickTop="1">
      <c r="A185" s="146" t="s">
        <v>0</v>
      </c>
      <c r="B185" s="96" t="s">
        <v>0</v>
      </c>
      <c r="C185" s="97" t="s">
        <v>2</v>
      </c>
      <c r="D185" s="147"/>
      <c r="E185" s="96" t="s">
        <v>3</v>
      </c>
      <c r="F185" s="98" t="s">
        <v>0</v>
      </c>
      <c r="G185" s="96" t="s">
        <v>0</v>
      </c>
      <c r="H185" s="97" t="s">
        <v>2</v>
      </c>
      <c r="I185" s="99"/>
    </row>
    <row r="186" spans="1:9" ht="25.5" customHeight="1" thickBot="1" thickTop="1">
      <c r="A186" s="148">
        <v>2013</v>
      </c>
      <c r="B186" s="100">
        <v>2012</v>
      </c>
      <c r="C186" s="149" t="s">
        <v>4</v>
      </c>
      <c r="D186" s="133" t="s">
        <v>5</v>
      </c>
      <c r="E186" s="21"/>
      <c r="F186" s="148">
        <v>2013</v>
      </c>
      <c r="G186" s="100">
        <v>2012</v>
      </c>
      <c r="H186" s="101" t="s">
        <v>4</v>
      </c>
      <c r="I186" s="101" t="s">
        <v>5</v>
      </c>
    </row>
    <row r="187" spans="1:9" ht="25.5" customHeight="1" thickBot="1" thickTop="1">
      <c r="A187" s="110">
        <f>A188+A193</f>
        <v>97</v>
      </c>
      <c r="B187" s="106">
        <f>B188+B193</f>
        <v>99</v>
      </c>
      <c r="C187" s="106">
        <f>C188+C193</f>
        <v>-2</v>
      </c>
      <c r="D187" s="16">
        <f aca="true" t="shared" si="22" ref="D187:D196">C187/B187</f>
        <v>-0.020202020202020204</v>
      </c>
      <c r="E187" s="21" t="s">
        <v>6</v>
      </c>
      <c r="F187" s="112">
        <f>F188+F193</f>
        <v>401</v>
      </c>
      <c r="G187" s="106">
        <f>G188+G193</f>
        <v>443</v>
      </c>
      <c r="H187" s="113">
        <f>H188+H193</f>
        <v>-42</v>
      </c>
      <c r="I187" s="222">
        <f aca="true" t="shared" si="23" ref="I187:I196">H187/G187</f>
        <v>-0.09480812641083522</v>
      </c>
    </row>
    <row r="188" spans="1:9" ht="25.5" customHeight="1" thickBot="1" thickTop="1">
      <c r="A188" s="110">
        <f>SUM(A189:A192)</f>
        <v>9</v>
      </c>
      <c r="B188" s="111">
        <f>SUM(B189:B192)</f>
        <v>4</v>
      </c>
      <c r="C188" s="111">
        <f>SUM(C189:C192)</f>
        <v>5</v>
      </c>
      <c r="D188" s="16">
        <f t="shared" si="22"/>
        <v>1.25</v>
      </c>
      <c r="E188" s="21" t="s">
        <v>7</v>
      </c>
      <c r="F188" s="112">
        <f>SUM(F189:F192)</f>
        <v>33</v>
      </c>
      <c r="G188" s="111">
        <f>SUM(G189:G192)</f>
        <v>27</v>
      </c>
      <c r="H188" s="113">
        <f>SUM(H189:H192)</f>
        <v>6</v>
      </c>
      <c r="I188" s="206">
        <f t="shared" si="23"/>
        <v>0.2222222222222222</v>
      </c>
    </row>
    <row r="189" spans="1:9" ht="25.5" customHeight="1" thickTop="1">
      <c r="A189" s="102">
        <v>0</v>
      </c>
      <c r="B189" s="103">
        <v>0</v>
      </c>
      <c r="C189" s="105">
        <f>A189-B189</f>
        <v>0</v>
      </c>
      <c r="D189" s="115">
        <v>0</v>
      </c>
      <c r="E189" s="19" t="s">
        <v>8</v>
      </c>
      <c r="F189" s="104">
        <v>1</v>
      </c>
      <c r="G189" s="103">
        <v>0</v>
      </c>
      <c r="H189" s="105">
        <f>F189-G189</f>
        <v>1</v>
      </c>
      <c r="I189" s="115">
        <v>0</v>
      </c>
    </row>
    <row r="190" spans="1:9" ht="25.5" customHeight="1">
      <c r="A190" s="102">
        <v>0</v>
      </c>
      <c r="B190" s="103">
        <v>0</v>
      </c>
      <c r="C190" s="105">
        <f>A190-B190</f>
        <v>0</v>
      </c>
      <c r="D190" s="22">
        <v>0</v>
      </c>
      <c r="E190" s="19" t="s">
        <v>9</v>
      </c>
      <c r="F190" s="104">
        <v>0</v>
      </c>
      <c r="G190" s="103">
        <v>0</v>
      </c>
      <c r="H190" s="105">
        <f>F190-G190</f>
        <v>0</v>
      </c>
      <c r="I190" s="22">
        <v>0</v>
      </c>
    </row>
    <row r="191" spans="1:9" ht="25.5" customHeight="1">
      <c r="A191" s="102">
        <v>6</v>
      </c>
      <c r="B191" s="103">
        <v>1</v>
      </c>
      <c r="C191" s="105">
        <f>A191-B191</f>
        <v>5</v>
      </c>
      <c r="D191" s="22">
        <f>C191/B191</f>
        <v>5</v>
      </c>
      <c r="E191" s="19" t="s">
        <v>10</v>
      </c>
      <c r="F191" s="104">
        <v>15</v>
      </c>
      <c r="G191" s="103">
        <v>9</v>
      </c>
      <c r="H191" s="105">
        <f>F191-G191</f>
        <v>6</v>
      </c>
      <c r="I191" s="22">
        <f t="shared" si="23"/>
        <v>0.6666666666666666</v>
      </c>
    </row>
    <row r="192" spans="1:9" ht="25.5" customHeight="1" thickBot="1">
      <c r="A192" s="102">
        <v>3</v>
      </c>
      <c r="B192" s="103">
        <v>3</v>
      </c>
      <c r="C192" s="105">
        <f>A192-B192</f>
        <v>0</v>
      </c>
      <c r="D192" s="22">
        <f>C192/B192</f>
        <v>0</v>
      </c>
      <c r="E192" s="19" t="s">
        <v>11</v>
      </c>
      <c r="F192" s="104">
        <v>17</v>
      </c>
      <c r="G192" s="103">
        <v>18</v>
      </c>
      <c r="H192" s="105">
        <f>F192-G192</f>
        <v>-1</v>
      </c>
      <c r="I192" s="22">
        <f t="shared" si="23"/>
        <v>-0.05555555555555555</v>
      </c>
    </row>
    <row r="193" spans="1:9" ht="25.5" customHeight="1" thickBot="1" thickTop="1">
      <c r="A193" s="150">
        <f>SUM(A194:A196)</f>
        <v>88</v>
      </c>
      <c r="B193" s="106">
        <f>SUM(B194:B196)</f>
        <v>95</v>
      </c>
      <c r="C193" s="107">
        <f>SUM(C194:C196)</f>
        <v>-7</v>
      </c>
      <c r="D193" s="222">
        <f t="shared" si="22"/>
        <v>-0.07368421052631578</v>
      </c>
      <c r="E193" s="192" t="s">
        <v>12</v>
      </c>
      <c r="F193" s="107">
        <f>SUM(F194:F196)</f>
        <v>368</v>
      </c>
      <c r="G193" s="106">
        <f>SUM(G194:G196)</f>
        <v>416</v>
      </c>
      <c r="H193" s="109">
        <f>SUM(H194:H196)</f>
        <v>-48</v>
      </c>
      <c r="I193" s="222">
        <f t="shared" si="23"/>
        <v>-0.11538461538461539</v>
      </c>
    </row>
    <row r="194" spans="1:9" ht="25.5" customHeight="1" thickTop="1">
      <c r="A194" s="102">
        <v>35</v>
      </c>
      <c r="B194" s="103">
        <v>35</v>
      </c>
      <c r="C194" s="104">
        <f>A194-B194</f>
        <v>0</v>
      </c>
      <c r="D194" s="22">
        <f t="shared" si="22"/>
        <v>0</v>
      </c>
      <c r="E194" s="19" t="s">
        <v>13</v>
      </c>
      <c r="F194" s="104">
        <v>149</v>
      </c>
      <c r="G194" s="103">
        <v>152</v>
      </c>
      <c r="H194" s="105">
        <f>F194-G194</f>
        <v>-3</v>
      </c>
      <c r="I194" s="22">
        <f t="shared" si="23"/>
        <v>-0.019736842105263157</v>
      </c>
    </row>
    <row r="195" spans="1:9" ht="25.5" customHeight="1">
      <c r="A195" s="102">
        <v>49</v>
      </c>
      <c r="B195" s="103">
        <v>56</v>
      </c>
      <c r="C195" s="103">
        <f>A195-B195</f>
        <v>-7</v>
      </c>
      <c r="D195" s="22">
        <f t="shared" si="22"/>
        <v>-0.125</v>
      </c>
      <c r="E195" s="19" t="s">
        <v>14</v>
      </c>
      <c r="F195" s="104">
        <v>211</v>
      </c>
      <c r="G195" s="103">
        <v>257</v>
      </c>
      <c r="H195" s="105">
        <f>F195-G195</f>
        <v>-46</v>
      </c>
      <c r="I195" s="22">
        <f t="shared" si="23"/>
        <v>-0.17898832684824903</v>
      </c>
    </row>
    <row r="196" spans="1:9" ht="25.5" customHeight="1" thickBot="1">
      <c r="A196" s="110">
        <v>4</v>
      </c>
      <c r="B196" s="111">
        <v>4</v>
      </c>
      <c r="C196" s="111">
        <f>A196-B196</f>
        <v>0</v>
      </c>
      <c r="D196" s="206">
        <f t="shared" si="22"/>
        <v>0</v>
      </c>
      <c r="E196" s="20" t="s">
        <v>15</v>
      </c>
      <c r="F196" s="112">
        <v>8</v>
      </c>
      <c r="G196" s="111">
        <v>7</v>
      </c>
      <c r="H196" s="113">
        <f>F196-G196</f>
        <v>1</v>
      </c>
      <c r="I196" s="206">
        <f t="shared" si="23"/>
        <v>0.14285714285714285</v>
      </c>
    </row>
    <row r="197" ht="24.75" customHeight="1" thickTop="1">
      <c r="G197" s="152"/>
    </row>
    <row r="198" ht="13.5" thickBot="1"/>
    <row r="199" spans="1:9" ht="25.5" customHeight="1" thickTop="1">
      <c r="A199" s="153" t="s">
        <v>221</v>
      </c>
      <c r="B199" s="1"/>
      <c r="C199" s="1"/>
      <c r="D199" s="1"/>
      <c r="E199" s="151" t="s">
        <v>230</v>
      </c>
      <c r="F199" s="1"/>
      <c r="G199" s="1"/>
      <c r="H199" s="1"/>
      <c r="I199" s="136"/>
    </row>
    <row r="200" spans="1:9" ht="25.5" customHeight="1" thickBot="1">
      <c r="A200" s="200" t="s">
        <v>318</v>
      </c>
      <c r="G200" s="137" t="s">
        <v>0</v>
      </c>
      <c r="H200" s="138" t="s">
        <v>1</v>
      </c>
      <c r="I200" s="139"/>
    </row>
    <row r="201" spans="1:9" ht="25.5" customHeight="1" thickBot="1" thickTop="1">
      <c r="A201" s="140" t="str">
        <f>A3</f>
        <v>     Mes del 1 al 30 de abril</v>
      </c>
      <c r="B201" s="141"/>
      <c r="C201" s="141"/>
      <c r="D201" s="142"/>
      <c r="E201" s="201" t="s">
        <v>0</v>
      </c>
      <c r="F201" s="143" t="str">
        <f>F3</f>
        <v>Acumulado al 30 de abril</v>
      </c>
      <c r="G201" s="144"/>
      <c r="H201" s="144"/>
      <c r="I201" s="145"/>
    </row>
    <row r="202" spans="1:9" ht="25.5" customHeight="1" thickBot="1" thickTop="1">
      <c r="A202" s="146" t="s">
        <v>0</v>
      </c>
      <c r="B202" s="96" t="s">
        <v>0</v>
      </c>
      <c r="C202" s="97" t="s">
        <v>2</v>
      </c>
      <c r="D202" s="147"/>
      <c r="E202" s="96" t="s">
        <v>3</v>
      </c>
      <c r="F202" s="98" t="s">
        <v>0</v>
      </c>
      <c r="G202" s="96" t="s">
        <v>0</v>
      </c>
      <c r="H202" s="97" t="s">
        <v>2</v>
      </c>
      <c r="I202" s="99"/>
    </row>
    <row r="203" spans="1:9" ht="25.5" customHeight="1" thickBot="1" thickTop="1">
      <c r="A203" s="148">
        <v>2013</v>
      </c>
      <c r="B203" s="100">
        <v>2012</v>
      </c>
      <c r="C203" s="149" t="s">
        <v>4</v>
      </c>
      <c r="D203" s="133" t="s">
        <v>5</v>
      </c>
      <c r="E203" s="21"/>
      <c r="F203" s="148">
        <v>2013</v>
      </c>
      <c r="G203" s="100">
        <v>2012</v>
      </c>
      <c r="H203" s="101" t="s">
        <v>4</v>
      </c>
      <c r="I203" s="101" t="s">
        <v>5</v>
      </c>
    </row>
    <row r="204" spans="1:9" ht="25.5" customHeight="1" thickBot="1" thickTop="1">
      <c r="A204" s="110">
        <f>A205+A210</f>
        <v>127</v>
      </c>
      <c r="B204" s="111">
        <f>B205+B210</f>
        <v>138</v>
      </c>
      <c r="C204" s="112">
        <f>C205+C210</f>
        <v>-11</v>
      </c>
      <c r="D204" s="16">
        <f aca="true" t="shared" si="24" ref="D204:D213">C204/B204</f>
        <v>-0.07971014492753623</v>
      </c>
      <c r="E204" s="21" t="s">
        <v>6</v>
      </c>
      <c r="F204" s="114">
        <f>F205+F210</f>
        <v>588</v>
      </c>
      <c r="G204" s="114">
        <f>G205+G210</f>
        <v>649</v>
      </c>
      <c r="H204" s="114">
        <f>H205+H210</f>
        <v>-61</v>
      </c>
      <c r="I204" s="115">
        <f aca="true" t="shared" si="25" ref="I204:I213">H204/G204</f>
        <v>-0.09399075500770417</v>
      </c>
    </row>
    <row r="205" spans="1:9" ht="25.5" customHeight="1" thickBot="1" thickTop="1">
      <c r="A205" s="110">
        <f>SUM(A206:A209)</f>
        <v>26</v>
      </c>
      <c r="B205" s="111">
        <f>SUM(B206:B209)</f>
        <v>30</v>
      </c>
      <c r="C205" s="112">
        <f>SUM(C206:C209)</f>
        <v>-4</v>
      </c>
      <c r="D205" s="16">
        <f t="shared" si="24"/>
        <v>-0.13333333333333333</v>
      </c>
      <c r="E205" s="21" t="s">
        <v>7</v>
      </c>
      <c r="F205" s="106">
        <f>SUM(F206:F209)</f>
        <v>111</v>
      </c>
      <c r="G205" s="106">
        <f>SUM(G206:G209)</f>
        <v>139</v>
      </c>
      <c r="H205" s="106">
        <f>SUM(H206:H209)</f>
        <v>-28</v>
      </c>
      <c r="I205" s="222">
        <f t="shared" si="25"/>
        <v>-0.2014388489208633</v>
      </c>
    </row>
    <row r="206" spans="1:9" ht="25.5" customHeight="1" thickTop="1">
      <c r="A206" s="102">
        <v>2</v>
      </c>
      <c r="B206" s="103">
        <v>0</v>
      </c>
      <c r="C206" s="114">
        <f>A206-B206</f>
        <v>2</v>
      </c>
      <c r="D206" s="155">
        <v>0</v>
      </c>
      <c r="E206" s="19" t="s">
        <v>8</v>
      </c>
      <c r="F206" s="103">
        <v>16</v>
      </c>
      <c r="G206" s="103">
        <v>20</v>
      </c>
      <c r="H206" s="103">
        <f>F206-G206</f>
        <v>-4</v>
      </c>
      <c r="I206" s="22">
        <f t="shared" si="25"/>
        <v>-0.2</v>
      </c>
    </row>
    <row r="207" spans="1:9" ht="25.5" customHeight="1">
      <c r="A207" s="102">
        <v>0</v>
      </c>
      <c r="B207" s="103">
        <v>0</v>
      </c>
      <c r="C207" s="104">
        <f>A207-B207</f>
        <v>0</v>
      </c>
      <c r="D207" s="155">
        <v>0</v>
      </c>
      <c r="E207" s="19" t="s">
        <v>9</v>
      </c>
      <c r="F207" s="103">
        <v>0</v>
      </c>
      <c r="G207" s="103">
        <v>0</v>
      </c>
      <c r="H207" s="103">
        <f>F207-G207</f>
        <v>0</v>
      </c>
      <c r="I207" s="22">
        <v>0</v>
      </c>
    </row>
    <row r="208" spans="1:9" ht="25.5" customHeight="1">
      <c r="A208" s="102">
        <v>10</v>
      </c>
      <c r="B208" s="103">
        <v>14</v>
      </c>
      <c r="C208" s="104">
        <f>A208-B208</f>
        <v>-4</v>
      </c>
      <c r="D208" s="155">
        <f t="shared" si="24"/>
        <v>-0.2857142857142857</v>
      </c>
      <c r="E208" s="19" t="s">
        <v>10</v>
      </c>
      <c r="F208" s="103">
        <v>51</v>
      </c>
      <c r="G208" s="103">
        <v>35</v>
      </c>
      <c r="H208" s="103">
        <f>F208-G208</f>
        <v>16</v>
      </c>
      <c r="I208" s="22">
        <f t="shared" si="25"/>
        <v>0.45714285714285713</v>
      </c>
    </row>
    <row r="209" spans="1:9" ht="25.5" customHeight="1" thickBot="1">
      <c r="A209" s="102">
        <v>14</v>
      </c>
      <c r="B209" s="103">
        <v>16</v>
      </c>
      <c r="C209" s="104">
        <f>A209-B209</f>
        <v>-2</v>
      </c>
      <c r="D209" s="155">
        <f t="shared" si="24"/>
        <v>-0.125</v>
      </c>
      <c r="E209" s="19" t="s">
        <v>11</v>
      </c>
      <c r="F209" s="103">
        <v>44</v>
      </c>
      <c r="G209" s="103">
        <v>84</v>
      </c>
      <c r="H209" s="103">
        <f>F209-G209</f>
        <v>-40</v>
      </c>
      <c r="I209" s="22">
        <f t="shared" si="25"/>
        <v>-0.47619047619047616</v>
      </c>
    </row>
    <row r="210" spans="1:9" ht="25.5" customHeight="1" thickBot="1" thickTop="1">
      <c r="A210" s="150">
        <f>SUM(A211:A213)</f>
        <v>101</v>
      </c>
      <c r="B210" s="106">
        <f>SUM(B211:B213)</f>
        <v>108</v>
      </c>
      <c r="C210" s="107">
        <f>SUM(C211:C213)</f>
        <v>-7</v>
      </c>
      <c r="D210" s="156">
        <f t="shared" si="24"/>
        <v>-0.06481481481481481</v>
      </c>
      <c r="E210" s="192" t="s">
        <v>12</v>
      </c>
      <c r="F210" s="106">
        <f>SUM(F211:F213)</f>
        <v>477</v>
      </c>
      <c r="G210" s="106">
        <f>SUM(G211:G213)</f>
        <v>510</v>
      </c>
      <c r="H210" s="106">
        <f>SUM(H211:H213)</f>
        <v>-33</v>
      </c>
      <c r="I210" s="222">
        <f t="shared" si="25"/>
        <v>-0.06470588235294118</v>
      </c>
    </row>
    <row r="211" spans="1:9" ht="25.5" customHeight="1" thickTop="1">
      <c r="A211" s="102">
        <v>40</v>
      </c>
      <c r="B211" s="103">
        <v>56</v>
      </c>
      <c r="C211" s="104">
        <f>A211-B211</f>
        <v>-16</v>
      </c>
      <c r="D211" s="155">
        <f t="shared" si="24"/>
        <v>-0.2857142857142857</v>
      </c>
      <c r="E211" s="19" t="s">
        <v>13</v>
      </c>
      <c r="F211" s="103">
        <v>195</v>
      </c>
      <c r="G211" s="103">
        <v>243</v>
      </c>
      <c r="H211" s="103">
        <f>F211-G211</f>
        <v>-48</v>
      </c>
      <c r="I211" s="22">
        <f t="shared" si="25"/>
        <v>-0.19753086419753085</v>
      </c>
    </row>
    <row r="212" spans="1:9" ht="25.5" customHeight="1">
      <c r="A212" s="102">
        <v>54</v>
      </c>
      <c r="B212" s="103">
        <v>45</v>
      </c>
      <c r="C212" s="104">
        <f>A212-B212</f>
        <v>9</v>
      </c>
      <c r="D212" s="155">
        <f t="shared" si="24"/>
        <v>0.2</v>
      </c>
      <c r="E212" s="19" t="s">
        <v>14</v>
      </c>
      <c r="F212" s="103">
        <v>268</v>
      </c>
      <c r="G212" s="103">
        <v>221</v>
      </c>
      <c r="H212" s="103">
        <f>F212-G212</f>
        <v>47</v>
      </c>
      <c r="I212" s="22">
        <f t="shared" si="25"/>
        <v>0.21266968325791855</v>
      </c>
    </row>
    <row r="213" spans="1:9" ht="25.5" customHeight="1" thickBot="1">
      <c r="A213" s="110">
        <v>7</v>
      </c>
      <c r="B213" s="111">
        <v>7</v>
      </c>
      <c r="C213" s="112">
        <f>A213-B213</f>
        <v>0</v>
      </c>
      <c r="D213" s="16">
        <f t="shared" si="24"/>
        <v>0</v>
      </c>
      <c r="E213" s="20" t="s">
        <v>15</v>
      </c>
      <c r="F213" s="111">
        <v>14</v>
      </c>
      <c r="G213" s="111">
        <v>46</v>
      </c>
      <c r="H213" s="111">
        <f>F213-G213</f>
        <v>-32</v>
      </c>
      <c r="I213" s="206">
        <f t="shared" si="25"/>
        <v>-0.6956521739130435</v>
      </c>
    </row>
    <row r="214" ht="13.5" thickTop="1"/>
    <row r="216" ht="13.5" thickBot="1"/>
    <row r="217" spans="1:9" ht="25.5" customHeight="1" thickTop="1">
      <c r="A217" s="153" t="s">
        <v>221</v>
      </c>
      <c r="B217" s="1"/>
      <c r="C217" s="1"/>
      <c r="D217" s="1"/>
      <c r="E217" s="151" t="s">
        <v>231</v>
      </c>
      <c r="F217" s="1"/>
      <c r="G217" s="1"/>
      <c r="H217" s="1"/>
      <c r="I217" s="136"/>
    </row>
    <row r="218" spans="1:9" ht="25.5" customHeight="1" thickBot="1">
      <c r="A218" s="200" t="s">
        <v>318</v>
      </c>
      <c r="G218" s="137" t="s">
        <v>0</v>
      </c>
      <c r="H218" s="138" t="s">
        <v>1</v>
      </c>
      <c r="I218" s="139"/>
    </row>
    <row r="219" spans="1:9" ht="25.5" customHeight="1" thickBot="1" thickTop="1">
      <c r="A219" s="140" t="str">
        <f>A3</f>
        <v>     Mes del 1 al 30 de abril</v>
      </c>
      <c r="B219" s="141"/>
      <c r="C219" s="141"/>
      <c r="D219" s="142"/>
      <c r="E219" s="201" t="s">
        <v>0</v>
      </c>
      <c r="F219" s="143" t="str">
        <f>F3</f>
        <v>Acumulado al 30 de abril</v>
      </c>
      <c r="G219" s="144"/>
      <c r="H219" s="144"/>
      <c r="I219" s="145"/>
    </row>
    <row r="220" spans="1:9" ht="25.5" customHeight="1" thickBot="1" thickTop="1">
      <c r="A220" s="146" t="s">
        <v>0</v>
      </c>
      <c r="B220" s="96" t="s">
        <v>0</v>
      </c>
      <c r="C220" s="97" t="s">
        <v>2</v>
      </c>
      <c r="D220" s="147"/>
      <c r="E220" s="96" t="s">
        <v>3</v>
      </c>
      <c r="F220" s="98" t="s">
        <v>0</v>
      </c>
      <c r="G220" s="96" t="s">
        <v>0</v>
      </c>
      <c r="H220" s="97" t="s">
        <v>2</v>
      </c>
      <c r="I220" s="99"/>
    </row>
    <row r="221" spans="1:9" ht="25.5" customHeight="1" thickBot="1" thickTop="1">
      <c r="A221" s="148">
        <v>2013</v>
      </c>
      <c r="B221" s="100">
        <v>2012</v>
      </c>
      <c r="C221" s="149" t="s">
        <v>4</v>
      </c>
      <c r="D221" s="133" t="s">
        <v>5</v>
      </c>
      <c r="E221" s="21"/>
      <c r="F221" s="148">
        <v>2013</v>
      </c>
      <c r="G221" s="100">
        <v>2012</v>
      </c>
      <c r="H221" s="101" t="s">
        <v>4</v>
      </c>
      <c r="I221" s="101" t="s">
        <v>5</v>
      </c>
    </row>
    <row r="222" spans="1:9" ht="25.5" customHeight="1" thickBot="1" thickTop="1">
      <c r="A222" s="110">
        <f>A223+A228</f>
        <v>144</v>
      </c>
      <c r="B222" s="111">
        <f>B223+B228</f>
        <v>128</v>
      </c>
      <c r="C222" s="112">
        <f>C223+C228</f>
        <v>16</v>
      </c>
      <c r="D222" s="16">
        <f aca="true" t="shared" si="26" ref="D222:D231">C222/B222</f>
        <v>0.125</v>
      </c>
      <c r="E222" s="21" t="s">
        <v>6</v>
      </c>
      <c r="F222" s="112">
        <f>F223+F228</f>
        <v>649</v>
      </c>
      <c r="G222" s="111">
        <f>G223+G228</f>
        <v>658</v>
      </c>
      <c r="H222" s="113">
        <f>H223+H228</f>
        <v>-9</v>
      </c>
      <c r="I222" s="17">
        <f aca="true" t="shared" si="27" ref="I222:I231">H222/G222</f>
        <v>-0.013677811550151976</v>
      </c>
    </row>
    <row r="223" spans="1:9" ht="25.5" customHeight="1" thickBot="1" thickTop="1">
      <c r="A223" s="110">
        <f>SUM(A224:A227)</f>
        <v>24</v>
      </c>
      <c r="B223" s="111">
        <f>SUM(B224:B227)</f>
        <v>24</v>
      </c>
      <c r="C223" s="112">
        <f>SUM(C224:C227)</f>
        <v>0</v>
      </c>
      <c r="D223" s="16">
        <f t="shared" si="26"/>
        <v>0</v>
      </c>
      <c r="E223" s="21" t="s">
        <v>7</v>
      </c>
      <c r="F223" s="112">
        <f>SUM(F224:F227)</f>
        <v>86</v>
      </c>
      <c r="G223" s="111">
        <f>SUM(G224:G227)</f>
        <v>105</v>
      </c>
      <c r="H223" s="113">
        <f>SUM(H224:H227)</f>
        <v>-19</v>
      </c>
      <c r="I223" s="17">
        <f t="shared" si="27"/>
        <v>-0.18095238095238095</v>
      </c>
    </row>
    <row r="224" spans="1:9" ht="25.5" customHeight="1" thickTop="1">
      <c r="A224" s="102">
        <v>1</v>
      </c>
      <c r="B224" s="103">
        <v>2</v>
      </c>
      <c r="C224" s="104">
        <f>A224-B224</f>
        <v>-1</v>
      </c>
      <c r="D224" s="22">
        <f t="shared" si="26"/>
        <v>-0.5</v>
      </c>
      <c r="E224" s="19" t="s">
        <v>8</v>
      </c>
      <c r="F224" s="104">
        <v>4</v>
      </c>
      <c r="G224" s="103">
        <v>3</v>
      </c>
      <c r="H224" s="105">
        <f>F224-G224</f>
        <v>1</v>
      </c>
      <c r="I224" s="15">
        <f t="shared" si="27"/>
        <v>0.3333333333333333</v>
      </c>
    </row>
    <row r="225" spans="1:9" ht="25.5" customHeight="1">
      <c r="A225" s="102">
        <v>0</v>
      </c>
      <c r="B225" s="103">
        <v>0</v>
      </c>
      <c r="C225" s="104">
        <f>A225-B225</f>
        <v>0</v>
      </c>
      <c r="D225" s="22">
        <v>0</v>
      </c>
      <c r="E225" s="19" t="s">
        <v>9</v>
      </c>
      <c r="F225" s="104">
        <v>0</v>
      </c>
      <c r="G225" s="103">
        <v>0</v>
      </c>
      <c r="H225" s="105">
        <f>F225-G225</f>
        <v>0</v>
      </c>
      <c r="I225" s="15">
        <v>0</v>
      </c>
    </row>
    <row r="226" spans="1:9" ht="25.5" customHeight="1">
      <c r="A226" s="102">
        <v>8</v>
      </c>
      <c r="B226" s="103">
        <v>9</v>
      </c>
      <c r="C226" s="104">
        <f>A226-B226</f>
        <v>-1</v>
      </c>
      <c r="D226" s="22">
        <f>C226/B226</f>
        <v>-0.1111111111111111</v>
      </c>
      <c r="E226" s="19" t="s">
        <v>10</v>
      </c>
      <c r="F226" s="104">
        <v>34</v>
      </c>
      <c r="G226" s="103">
        <v>40</v>
      </c>
      <c r="H226" s="105">
        <f>F226-G226</f>
        <v>-6</v>
      </c>
      <c r="I226" s="15">
        <f t="shared" si="27"/>
        <v>-0.15</v>
      </c>
    </row>
    <row r="227" spans="1:9" ht="25.5" customHeight="1" thickBot="1">
      <c r="A227" s="102">
        <v>15</v>
      </c>
      <c r="B227" s="103">
        <v>13</v>
      </c>
      <c r="C227" s="112">
        <f>A227-B227</f>
        <v>2</v>
      </c>
      <c r="D227" s="206">
        <f>C227/B227</f>
        <v>0.15384615384615385</v>
      </c>
      <c r="E227" s="19" t="s">
        <v>11</v>
      </c>
      <c r="F227" s="104">
        <v>48</v>
      </c>
      <c r="G227" s="103">
        <v>62</v>
      </c>
      <c r="H227" s="105">
        <f>F227-G227</f>
        <v>-14</v>
      </c>
      <c r="I227" s="15">
        <f t="shared" si="27"/>
        <v>-0.22580645161290322</v>
      </c>
    </row>
    <row r="228" spans="1:9" ht="25.5" customHeight="1" thickBot="1" thickTop="1">
      <c r="A228" s="150">
        <f>SUM(A229:A231)</f>
        <v>120</v>
      </c>
      <c r="B228" s="106">
        <f>SUM(B229:B231)</f>
        <v>104</v>
      </c>
      <c r="C228" s="107">
        <f>SUM(C229:C231)</f>
        <v>16</v>
      </c>
      <c r="D228" s="156">
        <f t="shared" si="26"/>
        <v>0.15384615384615385</v>
      </c>
      <c r="E228" s="192" t="s">
        <v>12</v>
      </c>
      <c r="F228" s="107">
        <f>SUM(F229:F231)</f>
        <v>563</v>
      </c>
      <c r="G228" s="106">
        <f>SUM(G229:G231)</f>
        <v>553</v>
      </c>
      <c r="H228" s="109">
        <f>SUM(H229:H231)</f>
        <v>10</v>
      </c>
      <c r="I228" s="18">
        <f t="shared" si="27"/>
        <v>0.018083182640144666</v>
      </c>
    </row>
    <row r="229" spans="1:9" ht="25.5" customHeight="1" thickTop="1">
      <c r="A229" s="102">
        <v>45</v>
      </c>
      <c r="B229" s="103">
        <v>43</v>
      </c>
      <c r="C229" s="104">
        <f>A229-B229</f>
        <v>2</v>
      </c>
      <c r="D229" s="155">
        <f t="shared" si="26"/>
        <v>0.046511627906976744</v>
      </c>
      <c r="E229" s="19" t="s">
        <v>13</v>
      </c>
      <c r="F229" s="104">
        <v>185</v>
      </c>
      <c r="G229" s="103">
        <v>209</v>
      </c>
      <c r="H229" s="105">
        <f>F229-G229</f>
        <v>-24</v>
      </c>
      <c r="I229" s="15">
        <f t="shared" si="27"/>
        <v>-0.11483253588516747</v>
      </c>
    </row>
    <row r="230" spans="1:9" ht="25.5" customHeight="1">
      <c r="A230" s="102">
        <v>66</v>
      </c>
      <c r="B230" s="103">
        <v>55</v>
      </c>
      <c r="C230" s="104">
        <f>A230-B230</f>
        <v>11</v>
      </c>
      <c r="D230" s="155">
        <f t="shared" si="26"/>
        <v>0.2</v>
      </c>
      <c r="E230" s="19" t="s">
        <v>14</v>
      </c>
      <c r="F230" s="104">
        <v>326</v>
      </c>
      <c r="G230" s="103">
        <v>285</v>
      </c>
      <c r="H230" s="105">
        <f>F230-G230</f>
        <v>41</v>
      </c>
      <c r="I230" s="15">
        <f t="shared" si="27"/>
        <v>0.14385964912280702</v>
      </c>
    </row>
    <row r="231" spans="1:9" ht="25.5" customHeight="1" thickBot="1">
      <c r="A231" s="110">
        <v>9</v>
      </c>
      <c r="B231" s="111">
        <v>6</v>
      </c>
      <c r="C231" s="111">
        <f>A231-B231</f>
        <v>3</v>
      </c>
      <c r="D231" s="16">
        <f t="shared" si="26"/>
        <v>0.5</v>
      </c>
      <c r="E231" s="20" t="s">
        <v>15</v>
      </c>
      <c r="F231" s="112">
        <v>52</v>
      </c>
      <c r="G231" s="111">
        <v>59</v>
      </c>
      <c r="H231" s="113">
        <f>F231-G231</f>
        <v>-7</v>
      </c>
      <c r="I231" s="17">
        <f t="shared" si="27"/>
        <v>-0.11864406779661017</v>
      </c>
    </row>
    <row r="232" ht="13.5" thickTop="1"/>
    <row r="234" ht="14.25" customHeight="1" thickBot="1"/>
    <row r="235" spans="1:9" ht="25.5" customHeight="1" thickTop="1">
      <c r="A235" s="153" t="s">
        <v>221</v>
      </c>
      <c r="B235" s="1"/>
      <c r="C235" s="1"/>
      <c r="D235" s="1"/>
      <c r="E235" s="151" t="s">
        <v>16</v>
      </c>
      <c r="F235" s="1"/>
      <c r="G235" s="1"/>
      <c r="H235" s="1"/>
      <c r="I235" s="136"/>
    </row>
    <row r="236" spans="1:9" ht="25.5" customHeight="1" thickBot="1">
      <c r="A236" s="200" t="s">
        <v>318</v>
      </c>
      <c r="G236" s="137" t="s">
        <v>0</v>
      </c>
      <c r="H236" s="138" t="s">
        <v>1</v>
      </c>
      <c r="I236" s="139"/>
    </row>
    <row r="237" spans="1:9" ht="25.5" customHeight="1" thickBot="1" thickTop="1">
      <c r="A237" s="140" t="str">
        <f>A3</f>
        <v>     Mes del 1 al 30 de abril</v>
      </c>
      <c r="B237" s="141"/>
      <c r="C237" s="141"/>
      <c r="D237" s="142"/>
      <c r="E237" s="201" t="s">
        <v>0</v>
      </c>
      <c r="F237" s="143" t="str">
        <f>F3</f>
        <v>Acumulado al 30 de abril</v>
      </c>
      <c r="G237" s="144"/>
      <c r="H237" s="144"/>
      <c r="I237" s="145"/>
    </row>
    <row r="238" spans="1:9" ht="25.5" customHeight="1" thickBot="1" thickTop="1">
      <c r="A238" s="146" t="s">
        <v>0</v>
      </c>
      <c r="B238" s="96" t="s">
        <v>0</v>
      </c>
      <c r="C238" s="97" t="s">
        <v>2</v>
      </c>
      <c r="D238" s="147"/>
      <c r="E238" s="96" t="s">
        <v>3</v>
      </c>
      <c r="F238" s="98" t="s">
        <v>0</v>
      </c>
      <c r="G238" s="96" t="s">
        <v>0</v>
      </c>
      <c r="H238" s="97" t="s">
        <v>2</v>
      </c>
      <c r="I238" s="99"/>
    </row>
    <row r="239" spans="1:9" ht="25.5" customHeight="1" thickBot="1" thickTop="1">
      <c r="A239" s="148">
        <v>2013</v>
      </c>
      <c r="B239" s="100">
        <v>2012</v>
      </c>
      <c r="C239" s="149" t="s">
        <v>4</v>
      </c>
      <c r="D239" s="133" t="s">
        <v>5</v>
      </c>
      <c r="E239" s="21"/>
      <c r="F239" s="148">
        <v>2013</v>
      </c>
      <c r="G239" s="100">
        <v>2012</v>
      </c>
      <c r="H239" s="101" t="s">
        <v>4</v>
      </c>
      <c r="I239" s="101" t="s">
        <v>5</v>
      </c>
    </row>
    <row r="240" spans="1:9" ht="25.5" customHeight="1" thickBot="1" thickTop="1">
      <c r="A240" s="110">
        <f>A241+A246</f>
        <v>4732</v>
      </c>
      <c r="B240" s="111">
        <f>B241+B246</f>
        <v>5330</v>
      </c>
      <c r="C240" s="106">
        <f>C241+C246</f>
        <v>-598</v>
      </c>
      <c r="D240" s="222">
        <f aca="true" t="shared" si="28" ref="D240:D249">C240/B240</f>
        <v>-0.11219512195121951</v>
      </c>
      <c r="E240" s="21" t="s">
        <v>6</v>
      </c>
      <c r="F240" s="106">
        <f>F241+F246</f>
        <v>19044</v>
      </c>
      <c r="G240" s="106">
        <f>G241+G246</f>
        <v>19694</v>
      </c>
      <c r="H240" s="106">
        <f>H241+H246</f>
        <v>-650</v>
      </c>
      <c r="I240" s="222">
        <f aca="true" t="shared" si="29" ref="I240:I249">H240/G240</f>
        <v>-0.03300497613486341</v>
      </c>
    </row>
    <row r="241" spans="1:9" ht="25.5" customHeight="1" thickBot="1" thickTop="1">
      <c r="A241" s="110">
        <f>SUM(A242:A245)</f>
        <v>742</v>
      </c>
      <c r="B241" s="111">
        <f>SUM(B242:B245)</f>
        <v>796</v>
      </c>
      <c r="C241" s="111">
        <f>SUM(C242:C245)</f>
        <v>-54</v>
      </c>
      <c r="D241" s="206">
        <f t="shared" si="28"/>
        <v>-0.0678391959798995</v>
      </c>
      <c r="E241" s="21" t="s">
        <v>7</v>
      </c>
      <c r="F241" s="111">
        <f>SUM(F242:F245)</f>
        <v>2965</v>
      </c>
      <c r="G241" s="111">
        <f>SUM(G242:G245)</f>
        <v>3297</v>
      </c>
      <c r="H241" s="111">
        <f>SUM(H242:H245)</f>
        <v>-332</v>
      </c>
      <c r="I241" s="206">
        <f t="shared" si="29"/>
        <v>-0.10069760388231726</v>
      </c>
    </row>
    <row r="242" spans="1:9" ht="25.5" customHeight="1" thickTop="1">
      <c r="A242" s="102">
        <f aca="true" t="shared" si="30" ref="A242:B245">SUM(A8+A26+A45+A63+A81+A99+A117+A135+A153+A171+A189+A206+A224)</f>
        <v>69</v>
      </c>
      <c r="B242" s="102">
        <f t="shared" si="30"/>
        <v>65</v>
      </c>
      <c r="C242" s="114">
        <f>A242-B242</f>
        <v>4</v>
      </c>
      <c r="D242" s="22">
        <f t="shared" si="28"/>
        <v>0.06153846153846154</v>
      </c>
      <c r="E242" s="19" t="s">
        <v>8</v>
      </c>
      <c r="F242" s="103">
        <f aca="true" t="shared" si="31" ref="F242:G245">SUM(F8+F26+F45+F63+F81+F99+F117+F135+F153+F171+F189+F206+F224)</f>
        <v>281</v>
      </c>
      <c r="G242" s="103">
        <f t="shared" si="31"/>
        <v>310</v>
      </c>
      <c r="H242" s="114">
        <f>F242-G242</f>
        <v>-29</v>
      </c>
      <c r="I242" s="22">
        <f t="shared" si="29"/>
        <v>-0.0935483870967742</v>
      </c>
    </row>
    <row r="243" spans="1:9" ht="25.5" customHeight="1">
      <c r="A243" s="103">
        <f t="shared" si="30"/>
        <v>1</v>
      </c>
      <c r="B243" s="103">
        <f t="shared" si="30"/>
        <v>1</v>
      </c>
      <c r="C243" s="103">
        <f>A243-B243</f>
        <v>0</v>
      </c>
      <c r="D243" s="22">
        <f t="shared" si="28"/>
        <v>0</v>
      </c>
      <c r="E243" s="19" t="s">
        <v>9</v>
      </c>
      <c r="F243" s="103">
        <f t="shared" si="31"/>
        <v>7</v>
      </c>
      <c r="G243" s="103">
        <f t="shared" si="31"/>
        <v>10</v>
      </c>
      <c r="H243" s="103">
        <f>F243-G243</f>
        <v>-3</v>
      </c>
      <c r="I243" s="22">
        <f t="shared" si="29"/>
        <v>-0.3</v>
      </c>
    </row>
    <row r="244" spans="1:9" ht="25.5" customHeight="1">
      <c r="A244" s="103">
        <f t="shared" si="30"/>
        <v>481</v>
      </c>
      <c r="B244" s="103">
        <f t="shared" si="30"/>
        <v>528</v>
      </c>
      <c r="C244" s="103">
        <f>A244-B244</f>
        <v>-47</v>
      </c>
      <c r="D244" s="22">
        <f t="shared" si="28"/>
        <v>-0.08901515151515152</v>
      </c>
      <c r="E244" s="19" t="s">
        <v>10</v>
      </c>
      <c r="F244" s="103">
        <f t="shared" si="31"/>
        <v>1914</v>
      </c>
      <c r="G244" s="103">
        <f t="shared" si="31"/>
        <v>2090</v>
      </c>
      <c r="H244" s="103">
        <f>F244-G244</f>
        <v>-176</v>
      </c>
      <c r="I244" s="22">
        <f t="shared" si="29"/>
        <v>-0.08421052631578947</v>
      </c>
    </row>
    <row r="245" spans="1:9" ht="25.5" customHeight="1" thickBot="1">
      <c r="A245" s="111">
        <f t="shared" si="30"/>
        <v>191</v>
      </c>
      <c r="B245" s="111">
        <f t="shared" si="30"/>
        <v>202</v>
      </c>
      <c r="C245" s="103">
        <f>A245-B245</f>
        <v>-11</v>
      </c>
      <c r="D245" s="22">
        <f t="shared" si="28"/>
        <v>-0.054455445544554455</v>
      </c>
      <c r="E245" s="19" t="s">
        <v>11</v>
      </c>
      <c r="F245" s="111">
        <f t="shared" si="31"/>
        <v>763</v>
      </c>
      <c r="G245" s="111">
        <f t="shared" si="31"/>
        <v>887</v>
      </c>
      <c r="H245" s="103">
        <f>F245-G245</f>
        <v>-124</v>
      </c>
      <c r="I245" s="22">
        <f t="shared" si="29"/>
        <v>-0.13979706877113868</v>
      </c>
    </row>
    <row r="246" spans="1:9" ht="25.5" customHeight="1" thickBot="1" thickTop="1">
      <c r="A246" s="150">
        <f>SUM(A247:A249)</f>
        <v>3990</v>
      </c>
      <c r="B246" s="106">
        <f>SUM(B247:B249)</f>
        <v>4534</v>
      </c>
      <c r="C246" s="106">
        <f>SUM(C247:C249)</f>
        <v>-544</v>
      </c>
      <c r="D246" s="222">
        <f t="shared" si="28"/>
        <v>-0.1199823555359506</v>
      </c>
      <c r="E246" s="192" t="s">
        <v>12</v>
      </c>
      <c r="F246" s="106">
        <f>SUM(F247:F249)</f>
        <v>16079</v>
      </c>
      <c r="G246" s="106">
        <f>SUM(G247:G249)</f>
        <v>16397</v>
      </c>
      <c r="H246" s="106">
        <f>SUM(H247:H249)</f>
        <v>-318</v>
      </c>
      <c r="I246" s="222">
        <f t="shared" si="29"/>
        <v>-0.01939379154723425</v>
      </c>
    </row>
    <row r="247" spans="1:9" ht="25.5" customHeight="1" thickTop="1">
      <c r="A247" s="103">
        <f aca="true" t="shared" si="32" ref="A247:B249">SUM(A13+A31+A50+A68+A86+A104+A122+A140+A158+A176+A194+A211+A229)</f>
        <v>1166</v>
      </c>
      <c r="B247" s="103">
        <f t="shared" si="32"/>
        <v>1166</v>
      </c>
      <c r="C247" s="103">
        <f>A247-B247</f>
        <v>0</v>
      </c>
      <c r="D247" s="22">
        <f t="shared" si="28"/>
        <v>0</v>
      </c>
      <c r="E247" s="19" t="s">
        <v>13</v>
      </c>
      <c r="F247" s="103">
        <f aca="true" t="shared" si="33" ref="F247:G249">SUM(F13+F31+F50+F68+F86+F104+F122+F140+F158+F176+F194+F211+F229)</f>
        <v>4554</v>
      </c>
      <c r="G247" s="103">
        <f t="shared" si="33"/>
        <v>5028</v>
      </c>
      <c r="H247" s="103">
        <f>F247-G247</f>
        <v>-474</v>
      </c>
      <c r="I247" s="22">
        <f t="shared" si="29"/>
        <v>-0.09427207637231504</v>
      </c>
    </row>
    <row r="248" spans="1:9" ht="25.5" customHeight="1">
      <c r="A248" s="103">
        <f t="shared" si="32"/>
        <v>2384</v>
      </c>
      <c r="B248" s="103">
        <f t="shared" si="32"/>
        <v>2057</v>
      </c>
      <c r="C248" s="103">
        <f>A248-B248</f>
        <v>327</v>
      </c>
      <c r="D248" s="22">
        <f t="shared" si="28"/>
        <v>0.1589693728731162</v>
      </c>
      <c r="E248" s="19" t="s">
        <v>14</v>
      </c>
      <c r="F248" s="103">
        <f t="shared" si="33"/>
        <v>9753</v>
      </c>
      <c r="G248" s="103">
        <f t="shared" si="33"/>
        <v>9361</v>
      </c>
      <c r="H248" s="103">
        <f>F248-G248</f>
        <v>392</v>
      </c>
      <c r="I248" s="22">
        <f t="shared" si="29"/>
        <v>0.041875867962824484</v>
      </c>
    </row>
    <row r="249" spans="1:9" ht="25.5" customHeight="1" thickBot="1">
      <c r="A249" s="111">
        <f t="shared" si="32"/>
        <v>440</v>
      </c>
      <c r="B249" s="111">
        <f t="shared" si="32"/>
        <v>1311</v>
      </c>
      <c r="C249" s="111">
        <f>A249-B249</f>
        <v>-871</v>
      </c>
      <c r="D249" s="206">
        <f t="shared" si="28"/>
        <v>-0.6643783371472158</v>
      </c>
      <c r="E249" s="20" t="s">
        <v>15</v>
      </c>
      <c r="F249" s="111">
        <f t="shared" si="33"/>
        <v>1772</v>
      </c>
      <c r="G249" s="111">
        <f t="shared" si="33"/>
        <v>2008</v>
      </c>
      <c r="H249" s="111">
        <f>F249-G249</f>
        <v>-236</v>
      </c>
      <c r="I249" s="206">
        <f t="shared" si="29"/>
        <v>-0.11752988047808766</v>
      </c>
    </row>
    <row r="250" spans="1:9" ht="15" thickTop="1">
      <c r="A250" s="129"/>
      <c r="B250" s="129"/>
      <c r="C250" s="129"/>
      <c r="D250" s="130"/>
      <c r="E250" s="131"/>
      <c r="F250" s="129"/>
      <c r="G250" s="129"/>
      <c r="H250" s="129"/>
      <c r="I250" s="130"/>
    </row>
    <row r="325" ht="12.75">
      <c r="A325" s="8"/>
    </row>
    <row r="451" spans="1:5" ht="14.25">
      <c r="A451" s="129"/>
      <c r="B451" s="129"/>
      <c r="C451" s="129"/>
      <c r="D451" s="130"/>
      <c r="E451" s="131"/>
    </row>
    <row r="452" ht="12.75">
      <c r="F452" s="9"/>
    </row>
    <row r="453" ht="12.75">
      <c r="F453" s="9"/>
    </row>
    <row r="454" spans="6:9" ht="12.75">
      <c r="F454" s="8"/>
      <c r="G454" s="8"/>
      <c r="H454" s="13"/>
      <c r="I454" s="13"/>
    </row>
    <row r="455" spans="6:9" ht="14.25">
      <c r="F455" s="10"/>
      <c r="G455" s="12"/>
      <c r="H455" s="11"/>
      <c r="I455" s="11"/>
    </row>
    <row r="456" spans="6:9" ht="12.75">
      <c r="F456" s="10"/>
      <c r="G456" s="12"/>
      <c r="H456" s="8"/>
      <c r="I456" s="8"/>
    </row>
    <row r="457" spans="6:9" ht="12.75">
      <c r="F457" s="10"/>
      <c r="G457" s="12"/>
      <c r="H457" s="8"/>
      <c r="I457" s="8"/>
    </row>
    <row r="458" spans="6:9" ht="12.75">
      <c r="F458" s="10"/>
      <c r="G458" s="12"/>
      <c r="H458" s="14"/>
      <c r="I458" s="14"/>
    </row>
    <row r="459" spans="6:9" ht="14.25">
      <c r="F459" s="10"/>
      <c r="G459" s="12"/>
      <c r="H459" s="11"/>
      <c r="I459" s="11"/>
    </row>
    <row r="460" spans="6:9" ht="14.25">
      <c r="F460" s="10"/>
      <c r="G460" s="12"/>
      <c r="H460" s="11"/>
      <c r="I460" s="11"/>
    </row>
    <row r="461" spans="6:9" ht="12.75">
      <c r="F461" s="10"/>
      <c r="G461" s="12"/>
      <c r="H461" s="8"/>
      <c r="I461" s="8"/>
    </row>
    <row r="462" spans="6:9" ht="12.75">
      <c r="F462" s="10"/>
      <c r="G462" s="12"/>
      <c r="H462" s="14"/>
      <c r="I462" s="14"/>
    </row>
    <row r="463" spans="6:9" ht="14.25">
      <c r="F463" s="10"/>
      <c r="G463" s="12"/>
      <c r="H463" s="11"/>
      <c r="I463" s="11"/>
    </row>
    <row r="464" spans="6:9" ht="14.25">
      <c r="F464" s="10"/>
      <c r="G464" s="12"/>
      <c r="H464" s="11"/>
      <c r="I464" s="11"/>
    </row>
    <row r="465" spans="6:9" ht="12.75">
      <c r="F465" s="10"/>
      <c r="G465" s="12"/>
      <c r="H465" s="8"/>
      <c r="I465" s="8"/>
    </row>
    <row r="466" spans="6:9" ht="12.75">
      <c r="F466" s="10"/>
      <c r="G466" s="12"/>
      <c r="H466" s="14"/>
      <c r="I466" s="14"/>
    </row>
    <row r="467" spans="6:9" ht="14.25">
      <c r="F467" s="10"/>
      <c r="G467" s="12"/>
      <c r="H467" s="11"/>
      <c r="I467" s="11"/>
    </row>
    <row r="468" spans="6:9" ht="14.25">
      <c r="F468" s="10"/>
      <c r="G468" s="12"/>
      <c r="H468" s="11"/>
      <c r="I468" s="11"/>
    </row>
    <row r="469" spans="6:9" ht="12.75">
      <c r="F469" s="10"/>
      <c r="G469" s="12"/>
      <c r="H469" s="8"/>
      <c r="I469" s="8"/>
    </row>
    <row r="470" spans="6:9" ht="12.75">
      <c r="F470" s="10"/>
      <c r="G470" s="12"/>
      <c r="H470" s="14"/>
      <c r="I470" s="14"/>
    </row>
    <row r="471" spans="6:9" ht="14.25">
      <c r="F471" s="10"/>
      <c r="G471" s="12"/>
      <c r="H471" s="11"/>
      <c r="I471" s="11"/>
    </row>
    <row r="472" spans="6:9" ht="14.25">
      <c r="F472" s="10"/>
      <c r="G472" s="12"/>
      <c r="H472" s="11"/>
      <c r="I472" s="11"/>
    </row>
    <row r="473" spans="6:9" ht="12.75">
      <c r="F473" s="10"/>
      <c r="G473" s="12"/>
      <c r="H473" s="8"/>
      <c r="I473" s="8"/>
    </row>
    <row r="474" spans="6:9" ht="12.75">
      <c r="F474" s="10"/>
      <c r="G474" s="12"/>
      <c r="H474" s="14"/>
      <c r="I474" s="14"/>
    </row>
    <row r="475" spans="6:9" ht="14.25">
      <c r="F475" s="10"/>
      <c r="G475" s="12"/>
      <c r="H475" s="11"/>
      <c r="I475" s="11"/>
    </row>
    <row r="476" spans="6:9" ht="14.25">
      <c r="F476" s="10"/>
      <c r="G476" s="12"/>
      <c r="H476" s="11"/>
      <c r="I476" s="11"/>
    </row>
    <row r="477" spans="6:9" ht="12.75">
      <c r="F477" s="10"/>
      <c r="G477" s="12"/>
      <c r="H477" s="8"/>
      <c r="I477" s="8"/>
    </row>
    <row r="478" spans="6:9" ht="12.75">
      <c r="F478" s="10"/>
      <c r="G478" s="12"/>
      <c r="H478" s="14"/>
      <c r="I478" s="14"/>
    </row>
    <row r="479" spans="6:9" ht="14.25">
      <c r="F479" s="10"/>
      <c r="G479" s="12"/>
      <c r="H479" s="11"/>
      <c r="I479" s="11"/>
    </row>
    <row r="480" spans="6:9" ht="14.25">
      <c r="F480" s="10"/>
      <c r="G480" s="12"/>
      <c r="H480" s="11"/>
      <c r="I480" s="11"/>
    </row>
    <row r="481" spans="6:9" ht="12.75">
      <c r="F481" s="10"/>
      <c r="G481" s="12"/>
      <c r="H481" s="8"/>
      <c r="I481" s="8"/>
    </row>
    <row r="482" spans="6:9" ht="12.75">
      <c r="F482" s="10"/>
      <c r="G482" s="12"/>
      <c r="H482" s="14"/>
      <c r="I482" s="14"/>
    </row>
    <row r="483" spans="6:9" ht="14.25">
      <c r="F483" s="10"/>
      <c r="G483" s="12"/>
      <c r="H483" s="11"/>
      <c r="I483" s="11"/>
    </row>
    <row r="484" spans="6:9" ht="14.25">
      <c r="F484" s="10"/>
      <c r="G484" s="12"/>
      <c r="H484" s="11"/>
      <c r="I484" s="11"/>
    </row>
    <row r="485" spans="6:9" ht="12.75">
      <c r="F485" s="10"/>
      <c r="G485" s="12"/>
      <c r="H485" s="8"/>
      <c r="I485" s="8"/>
    </row>
    <row r="486" spans="6:9" ht="12.75">
      <c r="F486" s="10"/>
      <c r="G486" s="12"/>
      <c r="H486" s="14"/>
      <c r="I486" s="14"/>
    </row>
    <row r="487" spans="6:9" ht="12.75">
      <c r="F487" s="8"/>
      <c r="G487" s="8"/>
      <c r="H487" s="8"/>
      <c r="I487" s="8"/>
    </row>
  </sheetData>
  <sheetProtection/>
  <printOptions/>
  <pageMargins left="1.27" right="0.33" top="1.61" bottom="0.92" header="7.26" footer="0.33"/>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V475"/>
  <sheetViews>
    <sheetView view="pageBreakPreview" zoomScale="60" zoomScaleNormal="83" zoomScalePageLayoutView="0" workbookViewId="0" topLeftCell="A1">
      <selection activeCell="A1" sqref="A1"/>
    </sheetView>
  </sheetViews>
  <sheetFormatPr defaultColWidth="9.140625" defaultRowHeight="12.75"/>
  <sheetData>
    <row r="1" spans="1:19" ht="13.5" thickBot="1">
      <c r="A1" s="161"/>
      <c r="B1" s="125"/>
      <c r="C1" s="23" t="s">
        <v>17</v>
      </c>
      <c r="D1" s="24" t="s">
        <v>18</v>
      </c>
      <c r="E1" s="23" t="s">
        <v>19</v>
      </c>
      <c r="F1" s="24" t="s">
        <v>20</v>
      </c>
      <c r="G1" s="23" t="s">
        <v>21</v>
      </c>
      <c r="H1" s="24" t="s">
        <v>22</v>
      </c>
      <c r="I1" s="23" t="s">
        <v>23</v>
      </c>
      <c r="J1" s="24" t="s">
        <v>24</v>
      </c>
      <c r="K1" s="23" t="s">
        <v>25</v>
      </c>
      <c r="L1" s="24" t="s">
        <v>26</v>
      </c>
      <c r="M1" s="23" t="s">
        <v>27</v>
      </c>
      <c r="N1" s="23" t="s">
        <v>28</v>
      </c>
      <c r="O1" s="24" t="s">
        <v>29</v>
      </c>
      <c r="P1" s="25"/>
      <c r="Q1" s="25"/>
      <c r="R1" s="25"/>
      <c r="S1" s="25" t="s">
        <v>30</v>
      </c>
    </row>
    <row r="2" spans="1:19" ht="12.75">
      <c r="A2" s="162"/>
      <c r="B2" s="126">
        <v>2013</v>
      </c>
      <c r="C2" s="27">
        <f>C6+C10+C14+C18+C22+C26+C30</f>
        <v>3361</v>
      </c>
      <c r="D2" s="27">
        <f>D6+D10+D14+D18+D22+D26+D30</f>
        <v>1284</v>
      </c>
      <c r="E2" s="26">
        <f>S104</f>
        <v>1409</v>
      </c>
      <c r="F2" s="27">
        <f aca="true" t="shared" si="0" ref="F2:O2">F6+F10+F14+F18+F22+F26+F30</f>
        <v>752</v>
      </c>
      <c r="G2" s="27">
        <f t="shared" si="0"/>
        <v>1020</v>
      </c>
      <c r="H2" s="27">
        <f t="shared" si="0"/>
        <v>1666</v>
      </c>
      <c r="I2" s="27">
        <f t="shared" si="0"/>
        <v>4378</v>
      </c>
      <c r="J2" s="27">
        <f t="shared" si="0"/>
        <v>1685</v>
      </c>
      <c r="K2" s="27">
        <f t="shared" si="0"/>
        <v>976</v>
      </c>
      <c r="L2" s="27">
        <f t="shared" si="0"/>
        <v>875</v>
      </c>
      <c r="M2" s="27">
        <f t="shared" si="0"/>
        <v>401</v>
      </c>
      <c r="N2" s="27">
        <f t="shared" si="0"/>
        <v>588</v>
      </c>
      <c r="O2" s="27">
        <f t="shared" si="0"/>
        <v>649</v>
      </c>
      <c r="P2" s="28"/>
      <c r="Q2" s="28"/>
      <c r="R2" s="28"/>
      <c r="S2" s="26">
        <f>C2+D2+E2+F2+G2+H2+I2+J2+K2+L2+M2+N2+O2</f>
        <v>19044</v>
      </c>
    </row>
    <row r="3" spans="1:19" ht="12.75">
      <c r="A3" s="212" t="s">
        <v>40</v>
      </c>
      <c r="B3" s="126">
        <v>2012</v>
      </c>
      <c r="C3" s="27">
        <f>C7+C11+C15+C19+C23+C27+C31</f>
        <v>3719</v>
      </c>
      <c r="D3" s="27">
        <f>D7+D11+D15+D19+D23+D27+D31</f>
        <v>1206</v>
      </c>
      <c r="E3" s="27">
        <f>E7+E11+E15+E19+E23+E27+E31</f>
        <v>1385</v>
      </c>
      <c r="F3" s="27">
        <f>F7+F11+F15+F19+F23+F27+F31</f>
        <v>974</v>
      </c>
      <c r="G3" s="27">
        <f>G7+G11+G15+G19+G23+G27+G31</f>
        <v>1289</v>
      </c>
      <c r="H3" s="27">
        <f>H7+H11+H15+H19+H23+H27+H31</f>
        <v>1803</v>
      </c>
      <c r="I3" s="27">
        <f>I7+I11+I15+I19+I23+I27+I31</f>
        <v>3997</v>
      </c>
      <c r="J3" s="26">
        <f aca="true" t="shared" si="1" ref="J3:J33">S275</f>
        <v>1745</v>
      </c>
      <c r="K3" s="27">
        <f>K7+K11+K15+K19+K23+K27+K31</f>
        <v>961</v>
      </c>
      <c r="L3" s="27">
        <f>L7+L11+L15+L19+L23+L27+L31</f>
        <v>865</v>
      </c>
      <c r="M3" s="27">
        <f>M7+M11+M15+M19+M23+M27+M31</f>
        <v>443</v>
      </c>
      <c r="N3" s="27">
        <f>N7+N11+N15+N19+N23+N27+N31</f>
        <v>649</v>
      </c>
      <c r="O3" s="27">
        <f>O7+O11+O15+O19+O23+O27+O31</f>
        <v>658</v>
      </c>
      <c r="P3" s="28"/>
      <c r="Q3" s="28"/>
      <c r="R3" s="28"/>
      <c r="S3" s="26">
        <f>C3+D3+E3+F3+G3+H3+I3+J3+K3+L3+M3+N3+O3</f>
        <v>19694</v>
      </c>
    </row>
    <row r="4" spans="1:19" ht="12.75">
      <c r="A4" s="162"/>
      <c r="B4" s="127" t="s">
        <v>214</v>
      </c>
      <c r="C4" s="27">
        <f aca="true" t="shared" si="2" ref="C4:L4">C2-C3</f>
        <v>-358</v>
      </c>
      <c r="D4" s="27">
        <f t="shared" si="2"/>
        <v>78</v>
      </c>
      <c r="E4" s="27">
        <f t="shared" si="2"/>
        <v>24</v>
      </c>
      <c r="F4" s="27">
        <f t="shared" si="2"/>
        <v>-222</v>
      </c>
      <c r="G4" s="27">
        <f t="shared" si="2"/>
        <v>-269</v>
      </c>
      <c r="H4" s="27">
        <f t="shared" si="2"/>
        <v>-137</v>
      </c>
      <c r="I4" s="27">
        <f t="shared" si="2"/>
        <v>381</v>
      </c>
      <c r="J4" s="27">
        <f t="shared" si="2"/>
        <v>-60</v>
      </c>
      <c r="K4" s="27">
        <f t="shared" si="2"/>
        <v>15</v>
      </c>
      <c r="L4" s="27">
        <f t="shared" si="2"/>
        <v>10</v>
      </c>
      <c r="M4" s="26">
        <f aca="true" t="shared" si="3" ref="M4:M32">S378</f>
        <v>-42</v>
      </c>
      <c r="N4" s="27">
        <f>N2-N3</f>
        <v>-61</v>
      </c>
      <c r="O4" s="27">
        <f>O2-O3</f>
        <v>-9</v>
      </c>
      <c r="P4" s="28"/>
      <c r="Q4" s="28"/>
      <c r="R4" s="28"/>
      <c r="S4" s="26">
        <f>S2-S3</f>
        <v>-650</v>
      </c>
    </row>
    <row r="5" spans="1:19" ht="13.5" thickBot="1">
      <c r="A5" s="163"/>
      <c r="B5" s="128" t="s">
        <v>5</v>
      </c>
      <c r="C5" s="29">
        <f aca="true" t="shared" si="4" ref="C5:C33">S39</f>
        <v>-0.09626243613874698</v>
      </c>
      <c r="D5" s="29">
        <f aca="true" t="shared" si="5" ref="D5:D33">S73</f>
        <v>0.06467661691542288</v>
      </c>
      <c r="E5" s="29">
        <f aca="true" t="shared" si="6" ref="E5:E33">S107</f>
        <v>0.017328519855595668</v>
      </c>
      <c r="F5" s="29">
        <f aca="true" t="shared" si="7" ref="F5:F33">S141</f>
        <v>-0.22792607802874743</v>
      </c>
      <c r="G5" s="29">
        <f aca="true" t="shared" si="8" ref="G5:G33">S175</f>
        <v>-0.208688906128782</v>
      </c>
      <c r="H5" s="29">
        <f aca="true" t="shared" si="9" ref="H5:H33">S209</f>
        <v>-0.07598447032723239</v>
      </c>
      <c r="I5" s="29">
        <f aca="true" t="shared" si="10" ref="I5:I33">S243</f>
        <v>0.09532149111833875</v>
      </c>
      <c r="J5" s="29">
        <f t="shared" si="1"/>
        <v>-0.034383954154727794</v>
      </c>
      <c r="K5" s="29">
        <f aca="true" t="shared" si="11" ref="K5:K33">S311</f>
        <v>0.015608740894901144</v>
      </c>
      <c r="L5" s="29">
        <f aca="true" t="shared" si="12" ref="L5:L33">S345</f>
        <v>0.011560693641618497</v>
      </c>
      <c r="M5" s="29">
        <f t="shared" si="3"/>
        <v>-0.09480812641083522</v>
      </c>
      <c r="N5" s="29">
        <f aca="true" t="shared" si="13" ref="N5:N33">S413</f>
        <v>-0.09399075500770417</v>
      </c>
      <c r="O5" s="30">
        <f>O4/O3</f>
        <v>-0.013677811550151976</v>
      </c>
      <c r="P5" s="31"/>
      <c r="Q5" s="31"/>
      <c r="R5" s="31"/>
      <c r="S5" s="29">
        <f>S4/S3</f>
        <v>-0.03300497613486341</v>
      </c>
    </row>
    <row r="6" spans="1:19" ht="12.75">
      <c r="A6" s="162"/>
      <c r="B6" s="126">
        <v>2013</v>
      </c>
      <c r="C6" s="26">
        <f>S40</f>
        <v>51</v>
      </c>
      <c r="D6" s="26">
        <f t="shared" si="5"/>
        <v>19</v>
      </c>
      <c r="E6" s="26">
        <f t="shared" si="6"/>
        <v>28</v>
      </c>
      <c r="F6" s="26">
        <f t="shared" si="7"/>
        <v>12</v>
      </c>
      <c r="G6" s="26">
        <f t="shared" si="8"/>
        <v>15</v>
      </c>
      <c r="H6" s="26">
        <f t="shared" si="9"/>
        <v>31</v>
      </c>
      <c r="I6" s="26">
        <f t="shared" si="10"/>
        <v>48</v>
      </c>
      <c r="J6" s="26">
        <f t="shared" si="1"/>
        <v>35</v>
      </c>
      <c r="K6" s="26">
        <f t="shared" si="11"/>
        <v>12</v>
      </c>
      <c r="L6" s="26">
        <f t="shared" si="12"/>
        <v>9</v>
      </c>
      <c r="M6" s="26">
        <f t="shared" si="3"/>
        <v>1</v>
      </c>
      <c r="N6" s="26">
        <f t="shared" si="13"/>
        <v>16</v>
      </c>
      <c r="O6" s="27">
        <f aca="true" t="shared" si="14" ref="O6:O33">S448</f>
        <v>4</v>
      </c>
      <c r="P6" s="28"/>
      <c r="Q6" s="28"/>
      <c r="R6" s="28"/>
      <c r="S6" s="26">
        <f>C6+D6+E6+F6+G6+H6+I6+J6+K6+L6+M6+N6+O6</f>
        <v>281</v>
      </c>
    </row>
    <row r="7" spans="1:19" ht="12.75">
      <c r="A7" s="164" t="s">
        <v>265</v>
      </c>
      <c r="B7" s="126">
        <v>2012</v>
      </c>
      <c r="C7" s="26">
        <f t="shared" si="4"/>
        <v>58</v>
      </c>
      <c r="D7" s="26">
        <f t="shared" si="5"/>
        <v>16</v>
      </c>
      <c r="E7" s="26">
        <f t="shared" si="6"/>
        <v>30</v>
      </c>
      <c r="F7" s="26">
        <f t="shared" si="7"/>
        <v>13</v>
      </c>
      <c r="G7" s="26">
        <f t="shared" si="8"/>
        <v>18</v>
      </c>
      <c r="H7" s="26">
        <f t="shared" si="9"/>
        <v>32</v>
      </c>
      <c r="I7" s="26">
        <f t="shared" si="10"/>
        <v>58</v>
      </c>
      <c r="J7" s="26">
        <f t="shared" si="1"/>
        <v>36</v>
      </c>
      <c r="K7" s="26">
        <f t="shared" si="11"/>
        <v>22</v>
      </c>
      <c r="L7" s="26">
        <f t="shared" si="12"/>
        <v>4</v>
      </c>
      <c r="M7" s="26">
        <f t="shared" si="3"/>
        <v>0</v>
      </c>
      <c r="N7" s="26">
        <f t="shared" si="13"/>
        <v>20</v>
      </c>
      <c r="O7" s="27">
        <f t="shared" si="14"/>
        <v>3</v>
      </c>
      <c r="P7" s="28"/>
      <c r="Q7" s="28"/>
      <c r="R7" s="28"/>
      <c r="S7" s="26">
        <f>C7+D7+E7+F7+G7+H7+I7+J7+K7+L7+M7+N7+O7</f>
        <v>310</v>
      </c>
    </row>
    <row r="8" spans="1:19" ht="12.75">
      <c r="A8" s="165" t="s">
        <v>266</v>
      </c>
      <c r="B8" s="127" t="s">
        <v>214</v>
      </c>
      <c r="C8" s="26">
        <f t="shared" si="4"/>
        <v>-7</v>
      </c>
      <c r="D8" s="26">
        <f t="shared" si="5"/>
        <v>3</v>
      </c>
      <c r="E8" s="26">
        <f t="shared" si="6"/>
        <v>-2</v>
      </c>
      <c r="F8" s="26">
        <f t="shared" si="7"/>
        <v>-1</v>
      </c>
      <c r="G8" s="26">
        <f t="shared" si="8"/>
        <v>-3</v>
      </c>
      <c r="H8" s="26">
        <f t="shared" si="9"/>
        <v>-1</v>
      </c>
      <c r="I8" s="26">
        <f t="shared" si="10"/>
        <v>-10</v>
      </c>
      <c r="J8" s="26">
        <f t="shared" si="1"/>
        <v>-1</v>
      </c>
      <c r="K8" s="26">
        <f t="shared" si="11"/>
        <v>-10</v>
      </c>
      <c r="L8" s="26">
        <f t="shared" si="12"/>
        <v>5</v>
      </c>
      <c r="M8" s="26">
        <f t="shared" si="3"/>
        <v>1</v>
      </c>
      <c r="N8" s="26">
        <f t="shared" si="13"/>
        <v>-4</v>
      </c>
      <c r="O8" s="27">
        <f t="shared" si="14"/>
        <v>1</v>
      </c>
      <c r="P8" s="28"/>
      <c r="Q8" s="28"/>
      <c r="R8" s="28"/>
      <c r="S8" s="26">
        <f>S6-S7</f>
        <v>-29</v>
      </c>
    </row>
    <row r="9" spans="1:19" ht="13.5" thickBot="1">
      <c r="A9" s="166"/>
      <c r="B9" s="128" t="s">
        <v>5</v>
      </c>
      <c r="C9" s="29">
        <f t="shared" si="4"/>
        <v>-0.1206896551724138</v>
      </c>
      <c r="D9" s="29">
        <f t="shared" si="5"/>
        <v>0.1875</v>
      </c>
      <c r="E9" s="29">
        <f t="shared" si="6"/>
        <v>-0.06666666666666667</v>
      </c>
      <c r="F9" s="29">
        <f t="shared" si="7"/>
        <v>-0.07692307692307693</v>
      </c>
      <c r="G9" s="29">
        <f t="shared" si="8"/>
        <v>-0.16666666666666666</v>
      </c>
      <c r="H9" s="29">
        <f t="shared" si="9"/>
        <v>-0.03125</v>
      </c>
      <c r="I9" s="29">
        <f t="shared" si="10"/>
        <v>-0.1724137931034483</v>
      </c>
      <c r="J9" s="29">
        <f t="shared" si="1"/>
        <v>-0.027777777777777776</v>
      </c>
      <c r="K9" s="29">
        <f t="shared" si="11"/>
        <v>-0.45454545454545453</v>
      </c>
      <c r="L9" s="29">
        <f t="shared" si="12"/>
        <v>1.25</v>
      </c>
      <c r="M9" s="29">
        <f>S383</f>
        <v>0</v>
      </c>
      <c r="N9" s="29">
        <f t="shared" si="13"/>
        <v>-0.2</v>
      </c>
      <c r="O9" s="29">
        <f t="shared" si="14"/>
        <v>0.3333333333333333</v>
      </c>
      <c r="P9" s="31"/>
      <c r="Q9" s="31"/>
      <c r="R9" s="31"/>
      <c r="S9" s="29">
        <f>S8/S7</f>
        <v>-0.0935483870967742</v>
      </c>
    </row>
    <row r="10" spans="1:19" ht="12.75">
      <c r="A10" s="167"/>
      <c r="B10" s="126">
        <v>2013</v>
      </c>
      <c r="C10" s="26">
        <f t="shared" si="4"/>
        <v>0</v>
      </c>
      <c r="D10" s="26">
        <f t="shared" si="5"/>
        <v>0</v>
      </c>
      <c r="E10" s="26">
        <f t="shared" si="6"/>
        <v>1</v>
      </c>
      <c r="F10" s="26">
        <f t="shared" si="7"/>
        <v>2</v>
      </c>
      <c r="G10" s="26">
        <f t="shared" si="8"/>
        <v>0</v>
      </c>
      <c r="H10" s="26">
        <f t="shared" si="9"/>
        <v>1</v>
      </c>
      <c r="I10" s="26">
        <f t="shared" si="10"/>
        <v>2</v>
      </c>
      <c r="J10" s="26">
        <f t="shared" si="1"/>
        <v>0</v>
      </c>
      <c r="K10" s="26">
        <f t="shared" si="11"/>
        <v>0</v>
      </c>
      <c r="L10" s="26">
        <f t="shared" si="12"/>
        <v>1</v>
      </c>
      <c r="M10" s="26">
        <f t="shared" si="3"/>
        <v>0</v>
      </c>
      <c r="N10" s="26">
        <f t="shared" si="13"/>
        <v>0</v>
      </c>
      <c r="O10" s="27">
        <f t="shared" si="14"/>
        <v>0</v>
      </c>
      <c r="P10" s="28"/>
      <c r="Q10" s="28"/>
      <c r="R10" s="28"/>
      <c r="S10" s="26">
        <f>C10+D10+E10+F10+G10+H10+I10+J10+K10+L10+M10+N10+O10</f>
        <v>7</v>
      </c>
    </row>
    <row r="11" spans="1:19" ht="12.75">
      <c r="A11" s="165" t="s">
        <v>267</v>
      </c>
      <c r="B11" s="126">
        <v>2012</v>
      </c>
      <c r="C11" s="26">
        <f t="shared" si="4"/>
        <v>2</v>
      </c>
      <c r="D11" s="26">
        <f t="shared" si="5"/>
        <v>1</v>
      </c>
      <c r="E11" s="26">
        <f t="shared" si="6"/>
        <v>3</v>
      </c>
      <c r="F11" s="26">
        <f t="shared" si="7"/>
        <v>0</v>
      </c>
      <c r="G11" s="26">
        <f t="shared" si="8"/>
        <v>0</v>
      </c>
      <c r="H11" s="26">
        <f t="shared" si="9"/>
        <v>1</v>
      </c>
      <c r="I11" s="26">
        <f t="shared" si="10"/>
        <v>2</v>
      </c>
      <c r="J11" s="26">
        <f t="shared" si="1"/>
        <v>0</v>
      </c>
      <c r="K11" s="26">
        <f t="shared" si="11"/>
        <v>1</v>
      </c>
      <c r="L11" s="26">
        <f t="shared" si="12"/>
        <v>0</v>
      </c>
      <c r="M11" s="26">
        <f t="shared" si="3"/>
        <v>0</v>
      </c>
      <c r="N11" s="26">
        <f t="shared" si="13"/>
        <v>0</v>
      </c>
      <c r="O11" s="27">
        <f t="shared" si="14"/>
        <v>0</v>
      </c>
      <c r="P11" s="28"/>
      <c r="Q11" s="28"/>
      <c r="R11" s="28"/>
      <c r="S11" s="26">
        <f>C11+D11+E11+F11+G11+H11+I11+J11+K11+L11+M11+N11+O11</f>
        <v>10</v>
      </c>
    </row>
    <row r="12" spans="1:19" ht="12.75">
      <c r="A12" s="165" t="s">
        <v>268</v>
      </c>
      <c r="B12" s="127" t="s">
        <v>214</v>
      </c>
      <c r="C12" s="26">
        <f t="shared" si="4"/>
        <v>-2</v>
      </c>
      <c r="D12" s="26">
        <f t="shared" si="5"/>
        <v>-1</v>
      </c>
      <c r="E12" s="26">
        <f t="shared" si="6"/>
        <v>-2</v>
      </c>
      <c r="F12" s="26">
        <f t="shared" si="7"/>
        <v>2</v>
      </c>
      <c r="G12" s="26">
        <f t="shared" si="8"/>
        <v>0</v>
      </c>
      <c r="H12" s="26">
        <f t="shared" si="9"/>
        <v>0</v>
      </c>
      <c r="I12" s="26">
        <f t="shared" si="10"/>
        <v>0</v>
      </c>
      <c r="J12" s="26">
        <f t="shared" si="1"/>
        <v>0</v>
      </c>
      <c r="K12" s="26">
        <f t="shared" si="11"/>
        <v>-1</v>
      </c>
      <c r="L12" s="26">
        <f t="shared" si="12"/>
        <v>1</v>
      </c>
      <c r="M12" s="26">
        <f t="shared" si="3"/>
        <v>0</v>
      </c>
      <c r="N12" s="26">
        <f t="shared" si="13"/>
        <v>0</v>
      </c>
      <c r="O12" s="27">
        <f t="shared" si="14"/>
        <v>0</v>
      </c>
      <c r="P12" s="28"/>
      <c r="Q12" s="28"/>
      <c r="R12" s="28"/>
      <c r="S12" s="26">
        <f>S10-S11</f>
        <v>-3</v>
      </c>
    </row>
    <row r="13" spans="1:19" ht="13.5" thickBot="1">
      <c r="A13" s="166"/>
      <c r="B13" s="128" t="s">
        <v>5</v>
      </c>
      <c r="C13" s="29">
        <f t="shared" si="4"/>
        <v>-1</v>
      </c>
      <c r="D13" s="29">
        <f>S115</f>
        <v>-0.6666666666666666</v>
      </c>
      <c r="E13" s="29">
        <f t="shared" si="6"/>
        <v>-0.6666666666666666</v>
      </c>
      <c r="F13" s="29">
        <f>S115</f>
        <v>-0.6666666666666666</v>
      </c>
      <c r="G13" s="29">
        <f>S183</f>
        <v>0</v>
      </c>
      <c r="H13" s="29">
        <f t="shared" si="9"/>
        <v>0</v>
      </c>
      <c r="I13" s="29">
        <f t="shared" si="10"/>
        <v>0</v>
      </c>
      <c r="J13" s="29">
        <f t="shared" si="1"/>
        <v>0</v>
      </c>
      <c r="K13" s="29">
        <f t="shared" si="11"/>
        <v>-1</v>
      </c>
      <c r="L13" s="29">
        <f>S353</f>
        <v>0</v>
      </c>
      <c r="M13" s="29">
        <f t="shared" si="3"/>
        <v>0</v>
      </c>
      <c r="N13" s="29">
        <f t="shared" si="13"/>
        <v>0</v>
      </c>
      <c r="O13" s="29">
        <f t="shared" si="14"/>
        <v>0</v>
      </c>
      <c r="P13" s="31"/>
      <c r="Q13" s="31"/>
      <c r="R13" s="31"/>
      <c r="S13" s="29">
        <f>S12/S11</f>
        <v>-0.3</v>
      </c>
    </row>
    <row r="14" spans="1:19" ht="12.75">
      <c r="A14" s="167"/>
      <c r="B14" s="126">
        <v>2013</v>
      </c>
      <c r="C14" s="26">
        <f t="shared" si="4"/>
        <v>525</v>
      </c>
      <c r="D14" s="26">
        <f t="shared" si="5"/>
        <v>86</v>
      </c>
      <c r="E14" s="26">
        <f t="shared" si="6"/>
        <v>136</v>
      </c>
      <c r="F14" s="26">
        <f t="shared" si="7"/>
        <v>88</v>
      </c>
      <c r="G14" s="26">
        <f t="shared" si="8"/>
        <v>66</v>
      </c>
      <c r="H14" s="26">
        <f t="shared" si="9"/>
        <v>181</v>
      </c>
      <c r="I14" s="26">
        <f t="shared" si="10"/>
        <v>493</v>
      </c>
      <c r="J14" s="26">
        <f t="shared" si="1"/>
        <v>148</v>
      </c>
      <c r="K14" s="26">
        <f t="shared" si="11"/>
        <v>42</v>
      </c>
      <c r="L14" s="26">
        <f t="shared" si="12"/>
        <v>49</v>
      </c>
      <c r="M14" s="26">
        <f t="shared" si="3"/>
        <v>15</v>
      </c>
      <c r="N14" s="26">
        <f t="shared" si="13"/>
        <v>51</v>
      </c>
      <c r="O14" s="27">
        <f t="shared" si="14"/>
        <v>34</v>
      </c>
      <c r="P14" s="28"/>
      <c r="Q14" s="28"/>
      <c r="R14" s="28"/>
      <c r="S14" s="26">
        <f>C14+D14+E14+F14+G14+H14+I14+J14+K14+L14+M14+N14+O14</f>
        <v>1914</v>
      </c>
    </row>
    <row r="15" spans="1:19" ht="12.75">
      <c r="A15" s="165" t="s">
        <v>144</v>
      </c>
      <c r="B15" s="126">
        <v>2012</v>
      </c>
      <c r="C15" s="26">
        <f t="shared" si="4"/>
        <v>595</v>
      </c>
      <c r="D15" s="26">
        <f t="shared" si="5"/>
        <v>112</v>
      </c>
      <c r="E15" s="26">
        <f t="shared" si="6"/>
        <v>109</v>
      </c>
      <c r="F15" s="26">
        <f t="shared" si="7"/>
        <v>96</v>
      </c>
      <c r="G15" s="26">
        <f t="shared" si="8"/>
        <v>73</v>
      </c>
      <c r="H15" s="26">
        <f t="shared" si="9"/>
        <v>194</v>
      </c>
      <c r="I15" s="26">
        <f t="shared" si="10"/>
        <v>500</v>
      </c>
      <c r="J15" s="26">
        <f t="shared" si="1"/>
        <v>231</v>
      </c>
      <c r="K15" s="26">
        <f t="shared" si="11"/>
        <v>53</v>
      </c>
      <c r="L15" s="26">
        <f t="shared" si="12"/>
        <v>43</v>
      </c>
      <c r="M15" s="26">
        <f t="shared" si="3"/>
        <v>9</v>
      </c>
      <c r="N15" s="26">
        <f t="shared" si="13"/>
        <v>35</v>
      </c>
      <c r="O15" s="27">
        <f t="shared" si="14"/>
        <v>40</v>
      </c>
      <c r="P15" s="28"/>
      <c r="Q15" s="28"/>
      <c r="R15" s="28"/>
      <c r="S15" s="26">
        <f>C15+D15+E15+F15+G15+H15+I15+J15+K15+L15+M15+N15+O15</f>
        <v>2090</v>
      </c>
    </row>
    <row r="16" spans="1:19" ht="12.75">
      <c r="A16" s="167"/>
      <c r="B16" s="127" t="s">
        <v>214</v>
      </c>
      <c r="C16" s="26">
        <f t="shared" si="4"/>
        <v>-70</v>
      </c>
      <c r="D16" s="26">
        <f t="shared" si="5"/>
        <v>-26</v>
      </c>
      <c r="E16" s="26">
        <f t="shared" si="6"/>
        <v>27</v>
      </c>
      <c r="F16" s="26">
        <f t="shared" si="7"/>
        <v>-8</v>
      </c>
      <c r="G16" s="26">
        <f t="shared" si="8"/>
        <v>-7</v>
      </c>
      <c r="H16" s="26">
        <f t="shared" si="9"/>
        <v>-13</v>
      </c>
      <c r="I16" s="32">
        <f t="shared" si="10"/>
        <v>-7</v>
      </c>
      <c r="J16" s="26">
        <f t="shared" si="1"/>
        <v>-83</v>
      </c>
      <c r="K16" s="26">
        <f t="shared" si="11"/>
        <v>-11</v>
      </c>
      <c r="L16" s="26">
        <f t="shared" si="12"/>
        <v>6</v>
      </c>
      <c r="M16" s="26">
        <f t="shared" si="3"/>
        <v>6</v>
      </c>
      <c r="N16" s="26">
        <f t="shared" si="13"/>
        <v>16</v>
      </c>
      <c r="O16" s="27">
        <f t="shared" si="14"/>
        <v>-6</v>
      </c>
      <c r="P16" s="28"/>
      <c r="Q16" s="28"/>
      <c r="R16" s="28"/>
      <c r="S16" s="26">
        <f>S14-S15</f>
        <v>-176</v>
      </c>
    </row>
    <row r="17" spans="1:19" ht="13.5" thickBot="1">
      <c r="A17" s="166"/>
      <c r="B17" s="128" t="s">
        <v>5</v>
      </c>
      <c r="C17" s="29">
        <f t="shared" si="4"/>
        <v>-0.11764705882352941</v>
      </c>
      <c r="D17" s="29">
        <f t="shared" si="5"/>
        <v>-0.23214285714285715</v>
      </c>
      <c r="E17" s="29">
        <f t="shared" si="6"/>
        <v>0.24770642201834864</v>
      </c>
      <c r="F17" s="29">
        <f t="shared" si="7"/>
        <v>-0.08333333333333333</v>
      </c>
      <c r="G17" s="29">
        <f t="shared" si="8"/>
        <v>-0.0958904109589041</v>
      </c>
      <c r="H17" s="29">
        <f t="shared" si="9"/>
        <v>-0.06701030927835051</v>
      </c>
      <c r="I17" s="29">
        <f t="shared" si="10"/>
        <v>-0.014</v>
      </c>
      <c r="J17" s="29">
        <f t="shared" si="1"/>
        <v>-0.3593073593073593</v>
      </c>
      <c r="K17" s="29">
        <f t="shared" si="11"/>
        <v>-0.20754716981132076</v>
      </c>
      <c r="L17" s="29">
        <f t="shared" si="12"/>
        <v>0.13953488372093023</v>
      </c>
      <c r="M17" s="29">
        <f t="shared" si="3"/>
        <v>0.6666666666666666</v>
      </c>
      <c r="N17" s="29">
        <f t="shared" si="13"/>
        <v>0.45714285714285713</v>
      </c>
      <c r="O17" s="30">
        <f t="shared" si="14"/>
        <v>-0.15</v>
      </c>
      <c r="P17" s="31"/>
      <c r="Q17" s="31"/>
      <c r="R17" s="31"/>
      <c r="S17" s="29">
        <f>S16/S15</f>
        <v>-0.08421052631578947</v>
      </c>
    </row>
    <row r="18" spans="1:19" ht="12.75">
      <c r="A18" s="167"/>
      <c r="B18" s="126">
        <v>2013</v>
      </c>
      <c r="C18" s="26">
        <f t="shared" si="4"/>
        <v>105</v>
      </c>
      <c r="D18" s="26">
        <f t="shared" si="5"/>
        <v>32</v>
      </c>
      <c r="E18" s="26">
        <f t="shared" si="6"/>
        <v>60</v>
      </c>
      <c r="F18" s="26">
        <f t="shared" si="7"/>
        <v>26</v>
      </c>
      <c r="G18" s="26">
        <f t="shared" si="8"/>
        <v>68</v>
      </c>
      <c r="H18" s="26">
        <f t="shared" si="9"/>
        <v>78</v>
      </c>
      <c r="I18" s="26">
        <f t="shared" si="10"/>
        <v>101</v>
      </c>
      <c r="J18" s="26">
        <f t="shared" si="1"/>
        <v>99</v>
      </c>
      <c r="K18" s="26">
        <f t="shared" si="11"/>
        <v>60</v>
      </c>
      <c r="L18" s="26">
        <f t="shared" si="12"/>
        <v>25</v>
      </c>
      <c r="M18" s="26">
        <f t="shared" si="3"/>
        <v>17</v>
      </c>
      <c r="N18" s="26">
        <f t="shared" si="13"/>
        <v>44</v>
      </c>
      <c r="O18" s="27">
        <f t="shared" si="14"/>
        <v>48</v>
      </c>
      <c r="P18" s="28"/>
      <c r="Q18" s="28"/>
      <c r="R18" s="28"/>
      <c r="S18" s="26">
        <f>C18+D18+E18+F18+G18+H18+I18+J18+K18+L18+M18+N18+O18</f>
        <v>763</v>
      </c>
    </row>
    <row r="19" spans="1:19" ht="12.75">
      <c r="A19" s="165" t="s">
        <v>269</v>
      </c>
      <c r="B19" s="126">
        <v>2012</v>
      </c>
      <c r="C19" s="26">
        <f t="shared" si="4"/>
        <v>111</v>
      </c>
      <c r="D19" s="26">
        <f t="shared" si="5"/>
        <v>44</v>
      </c>
      <c r="E19" s="26">
        <f t="shared" si="6"/>
        <v>91</v>
      </c>
      <c r="F19" s="26">
        <f t="shared" si="7"/>
        <v>65</v>
      </c>
      <c r="G19" s="26">
        <f t="shared" si="8"/>
        <v>46</v>
      </c>
      <c r="H19" s="26">
        <f t="shared" si="9"/>
        <v>91</v>
      </c>
      <c r="I19" s="26">
        <f t="shared" si="10"/>
        <v>110</v>
      </c>
      <c r="J19" s="26">
        <f t="shared" si="1"/>
        <v>95</v>
      </c>
      <c r="K19" s="26">
        <f t="shared" si="11"/>
        <v>41</v>
      </c>
      <c r="L19" s="26">
        <f t="shared" si="12"/>
        <v>29</v>
      </c>
      <c r="M19" s="26">
        <f t="shared" si="3"/>
        <v>18</v>
      </c>
      <c r="N19" s="26">
        <f t="shared" si="13"/>
        <v>84</v>
      </c>
      <c r="O19" s="27">
        <f t="shared" si="14"/>
        <v>62</v>
      </c>
      <c r="P19" s="28"/>
      <c r="Q19" s="28"/>
      <c r="R19" s="28"/>
      <c r="S19" s="26">
        <f>C19+D19+E19+F19+G19+H19+I19+J19+K19+L19+M19+N19+O19</f>
        <v>887</v>
      </c>
    </row>
    <row r="20" spans="1:19" ht="12.75">
      <c r="A20" s="165" t="s">
        <v>270</v>
      </c>
      <c r="B20" s="127" t="s">
        <v>214</v>
      </c>
      <c r="C20" s="26">
        <f t="shared" si="4"/>
        <v>-6</v>
      </c>
      <c r="D20" s="26">
        <f t="shared" si="5"/>
        <v>-12</v>
      </c>
      <c r="E20" s="26">
        <f t="shared" si="6"/>
        <v>-31</v>
      </c>
      <c r="F20" s="26">
        <f t="shared" si="7"/>
        <v>-39</v>
      </c>
      <c r="G20" s="26">
        <f t="shared" si="8"/>
        <v>22</v>
      </c>
      <c r="H20" s="26">
        <f t="shared" si="9"/>
        <v>-13</v>
      </c>
      <c r="I20" s="32">
        <f t="shared" si="10"/>
        <v>-9</v>
      </c>
      <c r="J20" s="26">
        <f t="shared" si="1"/>
        <v>4</v>
      </c>
      <c r="K20" s="26">
        <f t="shared" si="11"/>
        <v>19</v>
      </c>
      <c r="L20" s="26">
        <f t="shared" si="12"/>
        <v>-4</v>
      </c>
      <c r="M20" s="26">
        <f t="shared" si="3"/>
        <v>-1</v>
      </c>
      <c r="N20" s="26">
        <f t="shared" si="13"/>
        <v>-40</v>
      </c>
      <c r="O20" s="27">
        <f t="shared" si="14"/>
        <v>-14</v>
      </c>
      <c r="P20" s="28"/>
      <c r="Q20" s="28"/>
      <c r="R20" s="28"/>
      <c r="S20" s="26">
        <f>S18-S19</f>
        <v>-124</v>
      </c>
    </row>
    <row r="21" spans="1:19" ht="13.5" thickBot="1">
      <c r="A21" s="166"/>
      <c r="B21" s="128" t="s">
        <v>5</v>
      </c>
      <c r="C21" s="29">
        <f t="shared" si="4"/>
        <v>-0.05405405405405406</v>
      </c>
      <c r="D21" s="29">
        <f t="shared" si="5"/>
        <v>-0.2727272727272727</v>
      </c>
      <c r="E21" s="29">
        <f t="shared" si="6"/>
        <v>-0.34065934065934067</v>
      </c>
      <c r="F21" s="29">
        <f t="shared" si="7"/>
        <v>-0.6</v>
      </c>
      <c r="G21" s="29">
        <f t="shared" si="8"/>
        <v>0.4782608695652174</v>
      </c>
      <c r="H21" s="29">
        <f t="shared" si="9"/>
        <v>-0.14285714285714285</v>
      </c>
      <c r="I21" s="29">
        <f t="shared" si="10"/>
        <v>-0.08181818181818182</v>
      </c>
      <c r="J21" s="29">
        <f t="shared" si="1"/>
        <v>0.042105263157894736</v>
      </c>
      <c r="K21" s="29">
        <f t="shared" si="11"/>
        <v>0.4634146341463415</v>
      </c>
      <c r="L21" s="29">
        <f t="shared" si="12"/>
        <v>-0.13793103448275862</v>
      </c>
      <c r="M21" s="29">
        <f t="shared" si="3"/>
        <v>-0.05555555555555555</v>
      </c>
      <c r="N21" s="29">
        <f t="shared" si="13"/>
        <v>-0.47619047619047616</v>
      </c>
      <c r="O21" s="30">
        <f t="shared" si="14"/>
        <v>-0.22580645161290322</v>
      </c>
      <c r="P21" s="31"/>
      <c r="Q21" s="31"/>
      <c r="R21" s="31"/>
      <c r="S21" s="29">
        <f>S20/S19</f>
        <v>-0.13979706877113868</v>
      </c>
    </row>
    <row r="22" spans="1:19" ht="12.75">
      <c r="A22" s="167"/>
      <c r="B22" s="126">
        <v>2013</v>
      </c>
      <c r="C22" s="26">
        <f t="shared" si="4"/>
        <v>449</v>
      </c>
      <c r="D22" s="26">
        <f t="shared" si="5"/>
        <v>423</v>
      </c>
      <c r="E22" s="26">
        <f t="shared" si="6"/>
        <v>314</v>
      </c>
      <c r="F22" s="26">
        <f t="shared" si="7"/>
        <v>237</v>
      </c>
      <c r="G22" s="26">
        <f t="shared" si="8"/>
        <v>363</v>
      </c>
      <c r="H22" s="26">
        <f t="shared" si="9"/>
        <v>403</v>
      </c>
      <c r="I22" s="26">
        <f t="shared" si="10"/>
        <v>805</v>
      </c>
      <c r="J22" s="26">
        <f t="shared" si="1"/>
        <v>413</v>
      </c>
      <c r="K22" s="26">
        <f t="shared" si="11"/>
        <v>252</v>
      </c>
      <c r="L22" s="26">
        <f t="shared" si="12"/>
        <v>366</v>
      </c>
      <c r="M22" s="26">
        <f t="shared" si="3"/>
        <v>149</v>
      </c>
      <c r="N22" s="26">
        <f t="shared" si="13"/>
        <v>195</v>
      </c>
      <c r="O22" s="27">
        <f t="shared" si="14"/>
        <v>185</v>
      </c>
      <c r="P22" s="28"/>
      <c r="Q22" s="28"/>
      <c r="R22" s="28"/>
      <c r="S22" s="26">
        <f>C22+D22+E22+F22+G22+H22+I22+J22+K22+L22+M22+N22+O22</f>
        <v>4554</v>
      </c>
    </row>
    <row r="23" spans="1:19" ht="12.75">
      <c r="A23" s="164" t="s">
        <v>271</v>
      </c>
      <c r="B23" s="126">
        <v>2012</v>
      </c>
      <c r="C23" s="26">
        <f t="shared" si="4"/>
        <v>504</v>
      </c>
      <c r="D23" s="26">
        <f t="shared" si="5"/>
        <v>481</v>
      </c>
      <c r="E23" s="26">
        <f t="shared" si="6"/>
        <v>337</v>
      </c>
      <c r="F23" s="26">
        <f t="shared" si="7"/>
        <v>336</v>
      </c>
      <c r="G23" s="26">
        <f t="shared" si="8"/>
        <v>446</v>
      </c>
      <c r="H23" s="26">
        <f t="shared" si="9"/>
        <v>463</v>
      </c>
      <c r="I23" s="26">
        <f t="shared" si="10"/>
        <v>829</v>
      </c>
      <c r="J23" s="26">
        <f t="shared" si="1"/>
        <v>390</v>
      </c>
      <c r="K23" s="26">
        <f t="shared" si="11"/>
        <v>291</v>
      </c>
      <c r="L23" s="26">
        <f t="shared" si="12"/>
        <v>347</v>
      </c>
      <c r="M23" s="26">
        <f t="shared" si="3"/>
        <v>152</v>
      </c>
      <c r="N23" s="26">
        <f t="shared" si="13"/>
        <v>243</v>
      </c>
      <c r="O23" s="27">
        <f t="shared" si="14"/>
        <v>209</v>
      </c>
      <c r="P23" s="28"/>
      <c r="Q23" s="28"/>
      <c r="R23" s="28"/>
      <c r="S23" s="26">
        <f>C23+D23+E23+F23+G23+H23+I23+J23+K23+L23+M23+N23+O23</f>
        <v>5028</v>
      </c>
    </row>
    <row r="24" spans="1:19" ht="12.75">
      <c r="A24" s="167"/>
      <c r="B24" s="127" t="s">
        <v>214</v>
      </c>
      <c r="C24" s="26">
        <f t="shared" si="4"/>
        <v>-55</v>
      </c>
      <c r="D24" s="26">
        <f t="shared" si="5"/>
        <v>-58</v>
      </c>
      <c r="E24" s="26">
        <f t="shared" si="6"/>
        <v>-23</v>
      </c>
      <c r="F24" s="26">
        <f t="shared" si="7"/>
        <v>-99</v>
      </c>
      <c r="G24" s="26">
        <f t="shared" si="8"/>
        <v>-83</v>
      </c>
      <c r="H24" s="26">
        <f t="shared" si="9"/>
        <v>-60</v>
      </c>
      <c r="I24" s="32">
        <f t="shared" si="10"/>
        <v>-24</v>
      </c>
      <c r="J24" s="26">
        <f t="shared" si="1"/>
        <v>23</v>
      </c>
      <c r="K24" s="26">
        <f t="shared" si="11"/>
        <v>-39</v>
      </c>
      <c r="L24" s="26">
        <f t="shared" si="12"/>
        <v>19</v>
      </c>
      <c r="M24" s="26">
        <f t="shared" si="3"/>
        <v>-3</v>
      </c>
      <c r="N24" s="26">
        <f t="shared" si="13"/>
        <v>-48</v>
      </c>
      <c r="O24" s="27">
        <f t="shared" si="14"/>
        <v>-24</v>
      </c>
      <c r="P24" s="28"/>
      <c r="Q24" s="28"/>
      <c r="R24" s="28"/>
      <c r="S24" s="26">
        <f>S22-S23</f>
        <v>-474</v>
      </c>
    </row>
    <row r="25" spans="1:19" ht="13.5" thickBot="1">
      <c r="A25" s="166"/>
      <c r="B25" s="128" t="s">
        <v>5</v>
      </c>
      <c r="C25" s="29">
        <f t="shared" si="4"/>
        <v>-0.10912698412698413</v>
      </c>
      <c r="D25" s="29">
        <f t="shared" si="5"/>
        <v>-0.12058212058212059</v>
      </c>
      <c r="E25" s="29">
        <f t="shared" si="6"/>
        <v>-0.06824925816023739</v>
      </c>
      <c r="F25" s="29">
        <f t="shared" si="7"/>
        <v>-0.29464285714285715</v>
      </c>
      <c r="G25" s="29">
        <f t="shared" si="8"/>
        <v>-0.1860986547085202</v>
      </c>
      <c r="H25" s="29">
        <f t="shared" si="9"/>
        <v>-0.12958963282937366</v>
      </c>
      <c r="I25" s="29">
        <f t="shared" si="10"/>
        <v>-0.028950542822677925</v>
      </c>
      <c r="J25" s="29">
        <f t="shared" si="1"/>
        <v>0.05897435897435897</v>
      </c>
      <c r="K25" s="29">
        <f t="shared" si="11"/>
        <v>-0.13402061855670103</v>
      </c>
      <c r="L25" s="29">
        <f t="shared" si="12"/>
        <v>0.05475504322766571</v>
      </c>
      <c r="M25" s="29">
        <f t="shared" si="3"/>
        <v>-0.019736842105263157</v>
      </c>
      <c r="N25" s="29">
        <f t="shared" si="13"/>
        <v>-0.19753086419753085</v>
      </c>
      <c r="O25" s="30">
        <f t="shared" si="14"/>
        <v>-0.11483253588516747</v>
      </c>
      <c r="P25" s="31"/>
      <c r="Q25" s="31"/>
      <c r="R25" s="31"/>
      <c r="S25" s="29">
        <f>S24/S23</f>
        <v>-0.09427207637231504</v>
      </c>
    </row>
    <row r="26" spans="1:19" ht="12.75">
      <c r="A26" s="167"/>
      <c r="B26" s="126">
        <v>2013</v>
      </c>
      <c r="C26" s="26">
        <f t="shared" si="4"/>
        <v>1787</v>
      </c>
      <c r="D26" s="26">
        <f t="shared" si="5"/>
        <v>598</v>
      </c>
      <c r="E26" s="26">
        <f t="shared" si="6"/>
        <v>812</v>
      </c>
      <c r="F26" s="26">
        <f t="shared" si="7"/>
        <v>365</v>
      </c>
      <c r="G26" s="26">
        <f t="shared" si="8"/>
        <v>460</v>
      </c>
      <c r="H26" s="26">
        <f t="shared" si="9"/>
        <v>817</v>
      </c>
      <c r="I26" s="26">
        <f t="shared" si="10"/>
        <v>2252</v>
      </c>
      <c r="J26" s="26">
        <f t="shared" si="1"/>
        <v>888</v>
      </c>
      <c r="K26" s="26">
        <f t="shared" si="11"/>
        <v>567</v>
      </c>
      <c r="L26" s="26">
        <f t="shared" si="12"/>
        <v>402</v>
      </c>
      <c r="M26" s="26">
        <f t="shared" si="3"/>
        <v>211</v>
      </c>
      <c r="N26" s="26">
        <f t="shared" si="13"/>
        <v>268</v>
      </c>
      <c r="O26" s="27">
        <f t="shared" si="14"/>
        <v>326</v>
      </c>
      <c r="P26" s="28"/>
      <c r="Q26" s="28"/>
      <c r="R26" s="28"/>
      <c r="S26" s="26">
        <f>C26+D26+E26+F26+G26+H26+I26+J26+K26+L26+M26+N26+O26</f>
        <v>9753</v>
      </c>
    </row>
    <row r="27" spans="1:19" ht="12.75">
      <c r="A27" s="165" t="s">
        <v>272</v>
      </c>
      <c r="B27" s="126">
        <v>2012</v>
      </c>
      <c r="C27" s="26">
        <f t="shared" si="4"/>
        <v>1891</v>
      </c>
      <c r="D27" s="26">
        <f t="shared" si="5"/>
        <v>384</v>
      </c>
      <c r="E27" s="26">
        <f t="shared" si="6"/>
        <v>758</v>
      </c>
      <c r="F27" s="26">
        <f t="shared" si="7"/>
        <v>430</v>
      </c>
      <c r="G27" s="26">
        <f t="shared" si="8"/>
        <v>658</v>
      </c>
      <c r="H27" s="26">
        <f t="shared" si="9"/>
        <v>869</v>
      </c>
      <c r="I27" s="26">
        <f t="shared" si="10"/>
        <v>1849</v>
      </c>
      <c r="J27" s="26">
        <f t="shared" si="1"/>
        <v>832</v>
      </c>
      <c r="K27" s="26">
        <f t="shared" si="11"/>
        <v>516</v>
      </c>
      <c r="L27" s="26">
        <f t="shared" si="12"/>
        <v>411</v>
      </c>
      <c r="M27" s="26">
        <f t="shared" si="3"/>
        <v>257</v>
      </c>
      <c r="N27" s="26">
        <f t="shared" si="13"/>
        <v>221</v>
      </c>
      <c r="O27" s="27">
        <f t="shared" si="14"/>
        <v>285</v>
      </c>
      <c r="P27" s="28"/>
      <c r="Q27" s="28"/>
      <c r="R27" s="28"/>
      <c r="S27" s="26">
        <f>C27+D27+E27+F27+G27+H27+I27+J27+K27+L27+M27+N27+O27</f>
        <v>9361</v>
      </c>
    </row>
    <row r="28" spans="1:19" ht="12.75">
      <c r="A28" s="165" t="s">
        <v>273</v>
      </c>
      <c r="B28" s="127" t="s">
        <v>214</v>
      </c>
      <c r="C28" s="26">
        <f t="shared" si="4"/>
        <v>-104</v>
      </c>
      <c r="D28" s="26">
        <f t="shared" si="5"/>
        <v>214</v>
      </c>
      <c r="E28" s="26">
        <f t="shared" si="6"/>
        <v>54</v>
      </c>
      <c r="F28" s="26">
        <f t="shared" si="7"/>
        <v>-65</v>
      </c>
      <c r="G28" s="26">
        <f t="shared" si="8"/>
        <v>-198</v>
      </c>
      <c r="H28" s="26">
        <f t="shared" si="9"/>
        <v>-52</v>
      </c>
      <c r="I28" s="32">
        <f t="shared" si="10"/>
        <v>403</v>
      </c>
      <c r="J28" s="26">
        <f t="shared" si="1"/>
        <v>56</v>
      </c>
      <c r="K28" s="26">
        <f t="shared" si="11"/>
        <v>51</v>
      </c>
      <c r="L28" s="26">
        <f t="shared" si="12"/>
        <v>-9</v>
      </c>
      <c r="M28" s="26">
        <f t="shared" si="3"/>
        <v>-46</v>
      </c>
      <c r="N28" s="26">
        <f t="shared" si="13"/>
        <v>47</v>
      </c>
      <c r="O28" s="27">
        <f t="shared" si="14"/>
        <v>41</v>
      </c>
      <c r="P28" s="28"/>
      <c r="Q28" s="28"/>
      <c r="R28" s="28"/>
      <c r="S28" s="26">
        <f>S26-S27</f>
        <v>392</v>
      </c>
    </row>
    <row r="29" spans="1:19" ht="13.5" thickBot="1">
      <c r="A29" s="166"/>
      <c r="B29" s="128" t="s">
        <v>5</v>
      </c>
      <c r="C29" s="29">
        <f t="shared" si="4"/>
        <v>-0.05499735589635114</v>
      </c>
      <c r="D29" s="29">
        <f t="shared" si="5"/>
        <v>0.5572916666666666</v>
      </c>
      <c r="E29" s="29">
        <f t="shared" si="6"/>
        <v>0.0712401055408971</v>
      </c>
      <c r="F29" s="29">
        <f t="shared" si="7"/>
        <v>-0.1511627906976744</v>
      </c>
      <c r="G29" s="29">
        <f t="shared" si="8"/>
        <v>-0.3009118541033435</v>
      </c>
      <c r="H29" s="29">
        <f t="shared" si="9"/>
        <v>-0.05983889528193326</v>
      </c>
      <c r="I29" s="29">
        <f t="shared" si="10"/>
        <v>0.21795565170362358</v>
      </c>
      <c r="J29" s="29">
        <f t="shared" si="1"/>
        <v>0.0673076923076923</v>
      </c>
      <c r="K29" s="29">
        <f t="shared" si="11"/>
        <v>0.09883720930232558</v>
      </c>
      <c r="L29" s="29">
        <f t="shared" si="12"/>
        <v>-0.021897810218978103</v>
      </c>
      <c r="M29" s="29">
        <f t="shared" si="3"/>
        <v>-0.17898832684824903</v>
      </c>
      <c r="N29" s="29">
        <f t="shared" si="13"/>
        <v>0.21266968325791855</v>
      </c>
      <c r="O29" s="30">
        <f t="shared" si="14"/>
        <v>0.14385964912280702</v>
      </c>
      <c r="P29" s="31"/>
      <c r="Q29" s="31"/>
      <c r="R29" s="31"/>
      <c r="S29" s="29">
        <f>S28/S27</f>
        <v>0.041875867962824484</v>
      </c>
    </row>
    <row r="30" spans="1:19" ht="12.75">
      <c r="A30" s="167"/>
      <c r="B30" s="126">
        <v>2013</v>
      </c>
      <c r="C30" s="26">
        <f t="shared" si="4"/>
        <v>444</v>
      </c>
      <c r="D30" s="26">
        <f t="shared" si="5"/>
        <v>126</v>
      </c>
      <c r="E30" s="26">
        <f t="shared" si="6"/>
        <v>58</v>
      </c>
      <c r="F30" s="26">
        <f t="shared" si="7"/>
        <v>22</v>
      </c>
      <c r="G30" s="26">
        <f t="shared" si="8"/>
        <v>48</v>
      </c>
      <c r="H30" s="26">
        <f t="shared" si="9"/>
        <v>155</v>
      </c>
      <c r="I30" s="26">
        <f t="shared" si="10"/>
        <v>677</v>
      </c>
      <c r="J30" s="26">
        <f t="shared" si="1"/>
        <v>102</v>
      </c>
      <c r="K30" s="26">
        <f t="shared" si="11"/>
        <v>43</v>
      </c>
      <c r="L30" s="26">
        <f t="shared" si="12"/>
        <v>23</v>
      </c>
      <c r="M30" s="26">
        <f t="shared" si="3"/>
        <v>8</v>
      </c>
      <c r="N30" s="26">
        <f t="shared" si="13"/>
        <v>14</v>
      </c>
      <c r="O30" s="27">
        <f t="shared" si="14"/>
        <v>52</v>
      </c>
      <c r="P30" s="28"/>
      <c r="Q30" s="28"/>
      <c r="R30" s="28"/>
      <c r="S30" s="26">
        <f>C30+D30+E30+F30+G30+H30+I30+J30+K30+L30+M30+N30+O30</f>
        <v>1772</v>
      </c>
    </row>
    <row r="31" spans="1:19" ht="12.75">
      <c r="A31" s="164" t="s">
        <v>274</v>
      </c>
      <c r="B31" s="126">
        <v>2012</v>
      </c>
      <c r="C31" s="26">
        <f t="shared" si="4"/>
        <v>558</v>
      </c>
      <c r="D31" s="26">
        <f t="shared" si="5"/>
        <v>168</v>
      </c>
      <c r="E31" s="26">
        <f t="shared" si="6"/>
        <v>57</v>
      </c>
      <c r="F31" s="26">
        <f t="shared" si="7"/>
        <v>34</v>
      </c>
      <c r="G31" s="26">
        <f t="shared" si="8"/>
        <v>48</v>
      </c>
      <c r="H31" s="26">
        <f t="shared" si="9"/>
        <v>153</v>
      </c>
      <c r="I31" s="26">
        <f t="shared" si="10"/>
        <v>649</v>
      </c>
      <c r="J31" s="26">
        <f t="shared" si="1"/>
        <v>161</v>
      </c>
      <c r="K31" s="26">
        <f t="shared" si="11"/>
        <v>37</v>
      </c>
      <c r="L31" s="26">
        <f t="shared" si="12"/>
        <v>31</v>
      </c>
      <c r="M31" s="26">
        <f t="shared" si="3"/>
        <v>7</v>
      </c>
      <c r="N31" s="26">
        <f t="shared" si="13"/>
        <v>46</v>
      </c>
      <c r="O31" s="27">
        <f t="shared" si="14"/>
        <v>59</v>
      </c>
      <c r="P31" s="28"/>
      <c r="Q31" s="28"/>
      <c r="R31" s="28"/>
      <c r="S31" s="26">
        <f>C31+D31+E31+F31+G31+H31+I31+J31+K31+L31+M31+N31+O31</f>
        <v>2008</v>
      </c>
    </row>
    <row r="32" spans="1:19" ht="12.75">
      <c r="A32" s="165" t="s">
        <v>275</v>
      </c>
      <c r="B32" s="127" t="s">
        <v>214</v>
      </c>
      <c r="C32" s="26">
        <f t="shared" si="4"/>
        <v>-114</v>
      </c>
      <c r="D32" s="26">
        <f t="shared" si="5"/>
        <v>-42</v>
      </c>
      <c r="E32" s="26">
        <f t="shared" si="6"/>
        <v>1</v>
      </c>
      <c r="F32" s="26">
        <f t="shared" si="7"/>
        <v>-12</v>
      </c>
      <c r="G32" s="26">
        <f t="shared" si="8"/>
        <v>0</v>
      </c>
      <c r="H32" s="26">
        <f t="shared" si="9"/>
        <v>2</v>
      </c>
      <c r="I32" s="26">
        <f t="shared" si="10"/>
        <v>28</v>
      </c>
      <c r="J32" s="26">
        <f t="shared" si="1"/>
        <v>-59</v>
      </c>
      <c r="K32" s="26">
        <f t="shared" si="11"/>
        <v>6</v>
      </c>
      <c r="L32" s="26">
        <f t="shared" si="12"/>
        <v>-8</v>
      </c>
      <c r="M32" s="26">
        <f t="shared" si="3"/>
        <v>1</v>
      </c>
      <c r="N32" s="26">
        <f t="shared" si="13"/>
        <v>-32</v>
      </c>
      <c r="O32" s="27">
        <f t="shared" si="14"/>
        <v>-7</v>
      </c>
      <c r="P32" s="28"/>
      <c r="Q32" s="28"/>
      <c r="R32" s="28"/>
      <c r="S32" s="26">
        <f>S30-S31</f>
        <v>-236</v>
      </c>
    </row>
    <row r="33" spans="1:19" ht="13.5" thickBot="1">
      <c r="A33" s="166"/>
      <c r="B33" s="128" t="s">
        <v>5</v>
      </c>
      <c r="C33" s="29">
        <f t="shared" si="4"/>
        <v>-0.20430107526881722</v>
      </c>
      <c r="D33" s="29">
        <f t="shared" si="5"/>
        <v>-0.25</v>
      </c>
      <c r="E33" s="29">
        <f t="shared" si="6"/>
        <v>0.017543859649122806</v>
      </c>
      <c r="F33" s="29">
        <f t="shared" si="7"/>
        <v>-0.35294117647058826</v>
      </c>
      <c r="G33" s="29">
        <f t="shared" si="8"/>
        <v>0</v>
      </c>
      <c r="H33" s="29">
        <f t="shared" si="9"/>
        <v>0.013071895424836602</v>
      </c>
      <c r="I33" s="29">
        <f t="shared" si="10"/>
        <v>0.04314329738058552</v>
      </c>
      <c r="J33" s="29">
        <f t="shared" si="1"/>
        <v>-0.36645962732919257</v>
      </c>
      <c r="K33" s="29">
        <f t="shared" si="11"/>
        <v>0.16216216216216217</v>
      </c>
      <c r="L33" s="29">
        <f t="shared" si="12"/>
        <v>-0.25806451612903225</v>
      </c>
      <c r="M33" s="29">
        <f>S407</f>
        <v>0.14285714285714285</v>
      </c>
      <c r="N33" s="29">
        <f t="shared" si="13"/>
        <v>-0.6956521739130435</v>
      </c>
      <c r="O33" s="30">
        <f t="shared" si="14"/>
        <v>-0.11864406779661017</v>
      </c>
      <c r="P33" s="31"/>
      <c r="Q33" s="31"/>
      <c r="R33" s="31"/>
      <c r="S33" s="29">
        <f>S32/S31</f>
        <v>-0.11752988047808766</v>
      </c>
    </row>
    <row r="34" spans="1:19" ht="13.5" thickBot="1">
      <c r="A34" s="193" t="s">
        <v>305</v>
      </c>
      <c r="B34" s="33"/>
      <c r="C34" s="33"/>
      <c r="D34" s="33"/>
      <c r="E34" s="33"/>
      <c r="F34" s="33"/>
      <c r="G34" s="33"/>
      <c r="H34" s="33"/>
      <c r="I34" s="33"/>
      <c r="J34" s="33"/>
      <c r="K34" s="33"/>
      <c r="L34" s="33"/>
      <c r="M34" s="33"/>
      <c r="N34" s="33"/>
      <c r="O34" s="33"/>
      <c r="P34" s="33"/>
      <c r="Q34" s="33"/>
      <c r="R34" s="33"/>
      <c r="S34" s="34" t="s">
        <v>0</v>
      </c>
    </row>
    <row r="35" spans="1:19" ht="34.5" thickBot="1">
      <c r="A35" s="168"/>
      <c r="B35" s="125"/>
      <c r="C35" s="35" t="s">
        <v>31</v>
      </c>
      <c r="D35" s="36" t="s">
        <v>32</v>
      </c>
      <c r="E35" s="35" t="s">
        <v>33</v>
      </c>
      <c r="F35" s="37" t="s">
        <v>34</v>
      </c>
      <c r="G35" s="35" t="s">
        <v>35</v>
      </c>
      <c r="H35" s="36" t="s">
        <v>36</v>
      </c>
      <c r="I35" s="38" t="s">
        <v>37</v>
      </c>
      <c r="J35" s="36" t="s">
        <v>38</v>
      </c>
      <c r="K35" s="38" t="s">
        <v>319</v>
      </c>
      <c r="L35" s="37" t="s">
        <v>39</v>
      </c>
      <c r="M35" s="38" t="s">
        <v>320</v>
      </c>
      <c r="N35" s="39"/>
      <c r="O35" s="40"/>
      <c r="P35" s="40"/>
      <c r="Q35" s="40"/>
      <c r="R35" s="41"/>
      <c r="S35" s="40" t="s">
        <v>40</v>
      </c>
    </row>
    <row r="36" spans="1:19" ht="12.75">
      <c r="A36" s="169"/>
      <c r="B36" s="126">
        <v>2013</v>
      </c>
      <c r="C36" s="28">
        <f aca="true" t="shared" si="15" ref="C36:M37">C40+C44+C48+C52+C56+C60+C64</f>
        <v>244</v>
      </c>
      <c r="D36" s="28">
        <f t="shared" si="15"/>
        <v>454</v>
      </c>
      <c r="E36" s="28">
        <f t="shared" si="15"/>
        <v>324</v>
      </c>
      <c r="F36" s="28">
        <f t="shared" si="15"/>
        <v>198</v>
      </c>
      <c r="G36" s="28">
        <f t="shared" si="15"/>
        <v>429</v>
      </c>
      <c r="H36" s="28">
        <f t="shared" si="15"/>
        <v>220</v>
      </c>
      <c r="I36" s="28">
        <f t="shared" si="15"/>
        <v>200</v>
      </c>
      <c r="J36" s="28">
        <f t="shared" si="15"/>
        <v>168</v>
      </c>
      <c r="K36" s="28">
        <f t="shared" si="15"/>
        <v>305</v>
      </c>
      <c r="L36" s="28">
        <f t="shared" si="15"/>
        <v>473</v>
      </c>
      <c r="M36" s="28">
        <f t="shared" si="15"/>
        <v>346</v>
      </c>
      <c r="N36" s="28"/>
      <c r="O36" s="28"/>
      <c r="P36" s="28"/>
      <c r="Q36" s="28"/>
      <c r="R36" s="42"/>
      <c r="S36" s="28">
        <f>C36+D36+E36+F36+G36+H36+I36+J36+K36+L36+M36+N36</f>
        <v>3361</v>
      </c>
    </row>
    <row r="37" spans="1:19" ht="12.75">
      <c r="A37" s="213" t="s">
        <v>40</v>
      </c>
      <c r="B37" s="126">
        <v>2012</v>
      </c>
      <c r="C37" s="28">
        <f>C41+C45+C49+C53+C57+C61+C65</f>
        <v>242</v>
      </c>
      <c r="D37" s="28">
        <f t="shared" si="15"/>
        <v>448</v>
      </c>
      <c r="E37" s="28">
        <f t="shared" si="15"/>
        <v>410</v>
      </c>
      <c r="F37" s="28">
        <f>F41+F45+F49+F53+F57+F61+F65</f>
        <v>256</v>
      </c>
      <c r="G37" s="28">
        <f t="shared" si="15"/>
        <v>597</v>
      </c>
      <c r="H37" s="28">
        <f t="shared" si="15"/>
        <v>238</v>
      </c>
      <c r="I37" s="28">
        <f>I41+I45+I49+I53+I57+I61+I65</f>
        <v>225</v>
      </c>
      <c r="J37" s="28">
        <f t="shared" si="15"/>
        <v>187</v>
      </c>
      <c r="K37" s="28">
        <f t="shared" si="15"/>
        <v>215</v>
      </c>
      <c r="L37" s="28">
        <f t="shared" si="15"/>
        <v>545</v>
      </c>
      <c r="M37" s="28">
        <f t="shared" si="15"/>
        <v>356</v>
      </c>
      <c r="N37" s="28"/>
      <c r="O37" s="28"/>
      <c r="P37" s="28"/>
      <c r="Q37" s="28"/>
      <c r="R37" s="42"/>
      <c r="S37" s="28">
        <f>C37+D37+E37+F37+G37+H37+I37+J37+K37+L37+M37+N37</f>
        <v>3719</v>
      </c>
    </row>
    <row r="38" spans="1:19" ht="12.75">
      <c r="A38" s="169"/>
      <c r="B38" s="127" t="s">
        <v>214</v>
      </c>
      <c r="C38" s="28">
        <f>C36-C37</f>
        <v>2</v>
      </c>
      <c r="D38" s="34">
        <f>D36-D37</f>
        <v>6</v>
      </c>
      <c r="E38" s="28">
        <f aca="true" t="shared" si="16" ref="E38:M38">E36-E37</f>
        <v>-86</v>
      </c>
      <c r="F38" s="34">
        <f t="shared" si="16"/>
        <v>-58</v>
      </c>
      <c r="G38" s="28">
        <f t="shared" si="16"/>
        <v>-168</v>
      </c>
      <c r="H38" s="34">
        <f t="shared" si="16"/>
        <v>-18</v>
      </c>
      <c r="I38" s="28">
        <f t="shared" si="16"/>
        <v>-25</v>
      </c>
      <c r="J38" s="34">
        <f t="shared" si="16"/>
        <v>-19</v>
      </c>
      <c r="K38" s="28">
        <f t="shared" si="16"/>
        <v>90</v>
      </c>
      <c r="L38" s="34">
        <f t="shared" si="16"/>
        <v>-72</v>
      </c>
      <c r="M38" s="28">
        <f t="shared" si="16"/>
        <v>-10</v>
      </c>
      <c r="N38" s="42"/>
      <c r="O38" s="28"/>
      <c r="P38" s="28"/>
      <c r="Q38" s="28"/>
      <c r="R38" s="34"/>
      <c r="S38" s="28">
        <f>S36-S37</f>
        <v>-358</v>
      </c>
    </row>
    <row r="39" spans="1:19" ht="13.5" thickBot="1">
      <c r="A39" s="170"/>
      <c r="B39" s="128" t="s">
        <v>5</v>
      </c>
      <c r="C39" s="31">
        <f>C38/C37</f>
        <v>0.008264462809917356</v>
      </c>
      <c r="D39" s="43">
        <f aca="true" t="shared" si="17" ref="D39:M39">D38/D37</f>
        <v>0.013392857142857142</v>
      </c>
      <c r="E39" s="31">
        <f t="shared" si="17"/>
        <v>-0.2097560975609756</v>
      </c>
      <c r="F39" s="43">
        <f t="shared" si="17"/>
        <v>-0.2265625</v>
      </c>
      <c r="G39" s="31">
        <f t="shared" si="17"/>
        <v>-0.2814070351758794</v>
      </c>
      <c r="H39" s="43">
        <f t="shared" si="17"/>
        <v>-0.07563025210084033</v>
      </c>
      <c r="I39" s="31">
        <f t="shared" si="17"/>
        <v>-0.1111111111111111</v>
      </c>
      <c r="J39" s="43">
        <f t="shared" si="17"/>
        <v>-0.10160427807486631</v>
      </c>
      <c r="K39" s="31">
        <f t="shared" si="17"/>
        <v>0.4186046511627907</v>
      </c>
      <c r="L39" s="43">
        <f t="shared" si="17"/>
        <v>-0.13211009174311927</v>
      </c>
      <c r="M39" s="31">
        <f t="shared" si="17"/>
        <v>-0.028089887640449437</v>
      </c>
      <c r="N39" s="44"/>
      <c r="O39" s="31"/>
      <c r="P39" s="31"/>
      <c r="Q39" s="31"/>
      <c r="R39" s="43"/>
      <c r="S39" s="31">
        <f>S38/S37</f>
        <v>-0.09626243613874698</v>
      </c>
    </row>
    <row r="40" spans="1:19" ht="12.75">
      <c r="A40" s="169"/>
      <c r="B40" s="126">
        <v>2013</v>
      </c>
      <c r="C40" s="28">
        <v>1</v>
      </c>
      <c r="D40" s="34">
        <v>4</v>
      </c>
      <c r="E40" s="28">
        <v>2</v>
      </c>
      <c r="F40" s="34">
        <v>9</v>
      </c>
      <c r="G40" s="28">
        <v>9</v>
      </c>
      <c r="H40" s="34">
        <v>1</v>
      </c>
      <c r="I40" s="28">
        <v>6</v>
      </c>
      <c r="J40" s="34">
        <v>2</v>
      </c>
      <c r="K40" s="28">
        <v>9</v>
      </c>
      <c r="L40" s="34">
        <v>8</v>
      </c>
      <c r="M40" s="28">
        <v>0</v>
      </c>
      <c r="N40" s="42"/>
      <c r="O40" s="28"/>
      <c r="P40" s="28"/>
      <c r="Q40" s="28"/>
      <c r="R40" s="34"/>
      <c r="S40" s="28">
        <f>C40+D40+E40+F40+G40+H40+I40+J40+K40+L40+M40+N40</f>
        <v>51</v>
      </c>
    </row>
    <row r="41" spans="1:19" ht="12.75">
      <c r="A41" s="171" t="s">
        <v>265</v>
      </c>
      <c r="B41" s="126">
        <v>2012</v>
      </c>
      <c r="C41" s="28">
        <v>0</v>
      </c>
      <c r="D41" s="34">
        <v>5</v>
      </c>
      <c r="E41" s="28">
        <v>5</v>
      </c>
      <c r="F41" s="34">
        <v>8</v>
      </c>
      <c r="G41" s="28">
        <v>12</v>
      </c>
      <c r="H41" s="34">
        <v>5</v>
      </c>
      <c r="I41" s="28">
        <v>6</v>
      </c>
      <c r="J41" s="34">
        <v>6</v>
      </c>
      <c r="K41" s="28">
        <v>7</v>
      </c>
      <c r="L41" s="34">
        <v>4</v>
      </c>
      <c r="M41" s="28">
        <v>0</v>
      </c>
      <c r="N41" s="42"/>
      <c r="O41" s="28"/>
      <c r="P41" s="28"/>
      <c r="Q41" s="28"/>
      <c r="R41" s="34"/>
      <c r="S41" s="28">
        <f>C41+D41+E41+F41+G41+H41+I41+J41+K41+L41+M41+N41</f>
        <v>58</v>
      </c>
    </row>
    <row r="42" spans="1:19" ht="12.75">
      <c r="A42" s="171" t="s">
        <v>266</v>
      </c>
      <c r="B42" s="127" t="s">
        <v>214</v>
      </c>
      <c r="C42" s="48">
        <f aca="true" t="shared" si="18" ref="C42:M42">C40-C41</f>
        <v>1</v>
      </c>
      <c r="D42" s="34">
        <f t="shared" si="18"/>
        <v>-1</v>
      </c>
      <c r="E42" s="28">
        <f t="shared" si="18"/>
        <v>-3</v>
      </c>
      <c r="F42" s="34">
        <f t="shared" si="18"/>
        <v>1</v>
      </c>
      <c r="G42" s="28">
        <f t="shared" si="18"/>
        <v>-3</v>
      </c>
      <c r="H42" s="34">
        <f t="shared" si="18"/>
        <v>-4</v>
      </c>
      <c r="I42" s="28">
        <f t="shared" si="18"/>
        <v>0</v>
      </c>
      <c r="J42" s="34">
        <f t="shared" si="18"/>
        <v>-4</v>
      </c>
      <c r="K42" s="28">
        <f t="shared" si="18"/>
        <v>2</v>
      </c>
      <c r="L42" s="34">
        <f t="shared" si="18"/>
        <v>4</v>
      </c>
      <c r="M42" s="28">
        <f t="shared" si="18"/>
        <v>0</v>
      </c>
      <c r="N42" s="42"/>
      <c r="O42" s="28"/>
      <c r="P42" s="28"/>
      <c r="Q42" s="28"/>
      <c r="R42" s="34"/>
      <c r="S42" s="28">
        <f>S40-S41</f>
        <v>-7</v>
      </c>
    </row>
    <row r="43" spans="1:19" ht="13.5" thickBot="1">
      <c r="A43" s="172"/>
      <c r="B43" s="128" t="s">
        <v>5</v>
      </c>
      <c r="C43" s="31">
        <v>0</v>
      </c>
      <c r="D43" s="43">
        <f aca="true" t="shared" si="19" ref="D43:L43">D42/D41</f>
        <v>-0.2</v>
      </c>
      <c r="E43" s="45">
        <f t="shared" si="19"/>
        <v>-0.6</v>
      </c>
      <c r="F43" s="45">
        <f t="shared" si="19"/>
        <v>0.125</v>
      </c>
      <c r="G43" s="45">
        <f t="shared" si="19"/>
        <v>-0.25</v>
      </c>
      <c r="H43" s="43">
        <f t="shared" si="19"/>
        <v>-0.8</v>
      </c>
      <c r="I43" s="31">
        <f t="shared" si="19"/>
        <v>0</v>
      </c>
      <c r="J43" s="43">
        <f t="shared" si="19"/>
        <v>-0.6666666666666666</v>
      </c>
      <c r="K43" s="31">
        <f t="shared" si="19"/>
        <v>0.2857142857142857</v>
      </c>
      <c r="L43" s="31">
        <f t="shared" si="19"/>
        <v>1</v>
      </c>
      <c r="M43" s="31">
        <v>0</v>
      </c>
      <c r="N43" s="44"/>
      <c r="O43" s="31"/>
      <c r="P43" s="31"/>
      <c r="Q43" s="31"/>
      <c r="R43" s="43"/>
      <c r="S43" s="31">
        <f>S42/S41</f>
        <v>-0.1206896551724138</v>
      </c>
    </row>
    <row r="44" spans="1:19" ht="12.75">
      <c r="A44" s="173"/>
      <c r="B44" s="126">
        <v>2013</v>
      </c>
      <c r="C44" s="28">
        <v>0</v>
      </c>
      <c r="D44" s="34">
        <v>0</v>
      </c>
      <c r="E44" s="28">
        <v>0</v>
      </c>
      <c r="F44" s="34">
        <v>0</v>
      </c>
      <c r="G44" s="28">
        <v>0</v>
      </c>
      <c r="H44" s="34">
        <v>0</v>
      </c>
      <c r="I44" s="28">
        <v>0</v>
      </c>
      <c r="J44" s="34">
        <v>0</v>
      </c>
      <c r="K44" s="28">
        <v>0</v>
      </c>
      <c r="L44" s="34">
        <v>0</v>
      </c>
      <c r="M44" s="28">
        <v>0</v>
      </c>
      <c r="N44" s="42"/>
      <c r="O44" s="28"/>
      <c r="P44" s="28"/>
      <c r="Q44" s="28"/>
      <c r="R44" s="34"/>
      <c r="S44" s="28">
        <f>C44+D44+E44+F44+G44+H44+I44+J44+K44+L44+M44+N44</f>
        <v>0</v>
      </c>
    </row>
    <row r="45" spans="1:19" ht="12.75">
      <c r="A45" s="171" t="s">
        <v>267</v>
      </c>
      <c r="B45" s="126">
        <v>2012</v>
      </c>
      <c r="C45" s="28">
        <v>0</v>
      </c>
      <c r="D45" s="34">
        <v>1</v>
      </c>
      <c r="E45" s="28">
        <v>0</v>
      </c>
      <c r="F45" s="34">
        <v>0</v>
      </c>
      <c r="G45" s="28">
        <v>1</v>
      </c>
      <c r="H45" s="34">
        <v>0</v>
      </c>
      <c r="I45" s="28">
        <v>0</v>
      </c>
      <c r="J45" s="34">
        <v>0</v>
      </c>
      <c r="K45" s="28">
        <v>0</v>
      </c>
      <c r="L45" s="34">
        <v>0</v>
      </c>
      <c r="M45" s="28">
        <v>0</v>
      </c>
      <c r="N45" s="42" t="s">
        <v>0</v>
      </c>
      <c r="O45" s="28"/>
      <c r="P45" s="28"/>
      <c r="Q45" s="28"/>
      <c r="R45" s="34"/>
      <c r="S45" s="28">
        <f>C45+D45+E45+F45+G45+H45+I45+J45+K45+L45+M45</f>
        <v>2</v>
      </c>
    </row>
    <row r="46" spans="1:19" ht="12.75">
      <c r="A46" s="171" t="s">
        <v>268</v>
      </c>
      <c r="B46" s="127" t="s">
        <v>214</v>
      </c>
      <c r="C46" s="28">
        <f aca="true" t="shared" si="20" ref="C46:M46">C44-C45</f>
        <v>0</v>
      </c>
      <c r="D46" s="46">
        <f>D44-D45</f>
        <v>-1</v>
      </c>
      <c r="E46" s="28">
        <f t="shared" si="20"/>
        <v>0</v>
      </c>
      <c r="F46" s="34">
        <f t="shared" si="20"/>
        <v>0</v>
      </c>
      <c r="G46" s="28">
        <f t="shared" si="20"/>
        <v>-1</v>
      </c>
      <c r="H46" s="34">
        <f t="shared" si="20"/>
        <v>0</v>
      </c>
      <c r="I46" s="28">
        <f t="shared" si="20"/>
        <v>0</v>
      </c>
      <c r="J46" s="34">
        <f t="shared" si="20"/>
        <v>0</v>
      </c>
      <c r="K46" s="28">
        <f t="shared" si="20"/>
        <v>0</v>
      </c>
      <c r="L46" s="34">
        <f t="shared" si="20"/>
        <v>0</v>
      </c>
      <c r="M46" s="28">
        <f t="shared" si="20"/>
        <v>0</v>
      </c>
      <c r="N46" s="42"/>
      <c r="O46" s="28"/>
      <c r="P46" s="28"/>
      <c r="Q46" s="28"/>
      <c r="R46" s="34"/>
      <c r="S46" s="47">
        <f>S44-S45</f>
        <v>-2</v>
      </c>
    </row>
    <row r="47" spans="1:19" ht="13.5" thickBot="1">
      <c r="A47" s="172"/>
      <c r="B47" s="128" t="s">
        <v>5</v>
      </c>
      <c r="C47" s="31">
        <v>0</v>
      </c>
      <c r="D47" s="31">
        <f>D46/D45</f>
        <v>-1</v>
      </c>
      <c r="E47" s="31">
        <v>0</v>
      </c>
      <c r="F47" s="31">
        <v>0</v>
      </c>
      <c r="G47" s="31">
        <f>G46/G45</f>
        <v>-1</v>
      </c>
      <c r="H47" s="31">
        <v>0</v>
      </c>
      <c r="I47" s="31">
        <v>0</v>
      </c>
      <c r="J47" s="31">
        <v>0</v>
      </c>
      <c r="K47" s="31">
        <v>0</v>
      </c>
      <c r="L47" s="31">
        <v>0</v>
      </c>
      <c r="M47" s="31">
        <v>0</v>
      </c>
      <c r="N47" s="44"/>
      <c r="O47" s="31"/>
      <c r="P47" s="31"/>
      <c r="Q47" s="31"/>
      <c r="R47" s="43"/>
      <c r="S47" s="31">
        <f>S46/S45</f>
        <v>-1</v>
      </c>
    </row>
    <row r="48" spans="1:19" ht="12.75">
      <c r="A48" s="173"/>
      <c r="B48" s="126">
        <v>2013</v>
      </c>
      <c r="C48" s="28">
        <v>32</v>
      </c>
      <c r="D48" s="34">
        <v>86</v>
      </c>
      <c r="E48" s="28">
        <v>67</v>
      </c>
      <c r="F48" s="34">
        <v>31</v>
      </c>
      <c r="G48" s="28">
        <v>81</v>
      </c>
      <c r="H48" s="34">
        <v>32</v>
      </c>
      <c r="I48" s="28">
        <v>18</v>
      </c>
      <c r="J48" s="34">
        <v>14</v>
      </c>
      <c r="K48" s="28">
        <v>59</v>
      </c>
      <c r="L48" s="34">
        <v>87</v>
      </c>
      <c r="M48" s="28">
        <v>18</v>
      </c>
      <c r="N48" s="42"/>
      <c r="O48" s="28"/>
      <c r="P48" s="28"/>
      <c r="Q48" s="28"/>
      <c r="R48" s="34"/>
      <c r="S48" s="28">
        <f>C48+D48+E48+F48+G48+H48+I48+J48+K48+L48+M48+N48</f>
        <v>525</v>
      </c>
    </row>
    <row r="49" spans="1:19" ht="12.75">
      <c r="A49" s="171" t="s">
        <v>144</v>
      </c>
      <c r="B49" s="126">
        <v>2012</v>
      </c>
      <c r="C49" s="28">
        <v>22</v>
      </c>
      <c r="D49" s="34">
        <v>61</v>
      </c>
      <c r="E49" s="28">
        <v>72</v>
      </c>
      <c r="F49" s="34">
        <v>39</v>
      </c>
      <c r="G49" s="28">
        <v>129</v>
      </c>
      <c r="H49" s="34">
        <v>33</v>
      </c>
      <c r="I49" s="28">
        <v>41</v>
      </c>
      <c r="J49" s="34">
        <v>20</v>
      </c>
      <c r="K49" s="28">
        <v>36</v>
      </c>
      <c r="L49" s="34">
        <v>116</v>
      </c>
      <c r="M49" s="28">
        <v>26</v>
      </c>
      <c r="N49" s="42"/>
      <c r="O49" s="28"/>
      <c r="P49" s="28"/>
      <c r="Q49" s="28"/>
      <c r="R49" s="34"/>
      <c r="S49" s="28">
        <f>C49+D49+E49+F49+G49+H49+I49+J49+K49+L49+M49+N49</f>
        <v>595</v>
      </c>
    </row>
    <row r="50" spans="1:19" ht="12.75">
      <c r="A50" s="173"/>
      <c r="B50" s="127" t="s">
        <v>214</v>
      </c>
      <c r="C50" s="28">
        <f aca="true" t="shared" si="21" ref="C50:M50">C48-C49</f>
        <v>10</v>
      </c>
      <c r="D50" s="34">
        <f t="shared" si="21"/>
        <v>25</v>
      </c>
      <c r="E50" s="28">
        <f t="shared" si="21"/>
        <v>-5</v>
      </c>
      <c r="F50" s="34">
        <f>F48-F49</f>
        <v>-8</v>
      </c>
      <c r="G50" s="28">
        <f t="shared" si="21"/>
        <v>-48</v>
      </c>
      <c r="H50" s="48">
        <f t="shared" si="21"/>
        <v>-1</v>
      </c>
      <c r="I50" s="48">
        <f t="shared" si="21"/>
        <v>-23</v>
      </c>
      <c r="J50" s="48">
        <f t="shared" si="21"/>
        <v>-6</v>
      </c>
      <c r="K50" s="48">
        <f t="shared" si="21"/>
        <v>23</v>
      </c>
      <c r="L50" s="34">
        <f t="shared" si="21"/>
        <v>-29</v>
      </c>
      <c r="M50" s="28">
        <f t="shared" si="21"/>
        <v>-8</v>
      </c>
      <c r="N50" s="42"/>
      <c r="O50" s="28"/>
      <c r="P50" s="28"/>
      <c r="Q50" s="28"/>
      <c r="R50" s="34"/>
      <c r="S50" s="28">
        <f>S48-S49</f>
        <v>-70</v>
      </c>
    </row>
    <row r="51" spans="1:19" ht="13.5" thickBot="1">
      <c r="A51" s="172"/>
      <c r="B51" s="128" t="s">
        <v>5</v>
      </c>
      <c r="C51" s="31">
        <f aca="true" t="shared" si="22" ref="C51:M51">C50/C49</f>
        <v>0.45454545454545453</v>
      </c>
      <c r="D51" s="43">
        <f t="shared" si="22"/>
        <v>0.4098360655737705</v>
      </c>
      <c r="E51" s="31">
        <f>E50/E49</f>
        <v>-0.06944444444444445</v>
      </c>
      <c r="F51" s="43">
        <f t="shared" si="22"/>
        <v>-0.20512820512820512</v>
      </c>
      <c r="G51" s="31">
        <f t="shared" si="22"/>
        <v>-0.37209302325581395</v>
      </c>
      <c r="H51" s="43">
        <f t="shared" si="22"/>
        <v>-0.030303030303030304</v>
      </c>
      <c r="I51" s="31">
        <f t="shared" si="22"/>
        <v>-0.5609756097560976</v>
      </c>
      <c r="J51" s="43">
        <f t="shared" si="22"/>
        <v>-0.3</v>
      </c>
      <c r="K51" s="31">
        <f t="shared" si="22"/>
        <v>0.6388888888888888</v>
      </c>
      <c r="L51" s="43">
        <f t="shared" si="22"/>
        <v>-0.25</v>
      </c>
      <c r="M51" s="31">
        <f t="shared" si="22"/>
        <v>-0.3076923076923077</v>
      </c>
      <c r="N51" s="44"/>
      <c r="O51" s="31"/>
      <c r="P51" s="31"/>
      <c r="Q51" s="31"/>
      <c r="R51" s="43"/>
      <c r="S51" s="31">
        <f>S50/S49</f>
        <v>-0.11764705882352941</v>
      </c>
    </row>
    <row r="52" spans="1:19" ht="12.75">
      <c r="A52" s="173"/>
      <c r="B52" s="126">
        <v>2013</v>
      </c>
      <c r="C52" s="28">
        <v>6</v>
      </c>
      <c r="D52" s="34">
        <v>10</v>
      </c>
      <c r="E52" s="28">
        <v>5</v>
      </c>
      <c r="F52" s="34">
        <v>11</v>
      </c>
      <c r="G52" s="28">
        <v>13</v>
      </c>
      <c r="H52" s="34">
        <v>5</v>
      </c>
      <c r="I52" s="28">
        <v>18</v>
      </c>
      <c r="J52" s="34">
        <v>5</v>
      </c>
      <c r="K52" s="28">
        <v>13</v>
      </c>
      <c r="L52" s="34">
        <v>18</v>
      </c>
      <c r="M52" s="28">
        <v>1</v>
      </c>
      <c r="N52" s="42"/>
      <c r="O52" s="28"/>
      <c r="P52" s="28"/>
      <c r="Q52" s="28"/>
      <c r="R52" s="34"/>
      <c r="S52" s="28">
        <f>C52+D52+E52+F52+G52+H52+I52+J52+K52+L52+M52+N52</f>
        <v>105</v>
      </c>
    </row>
    <row r="53" spans="1:19" ht="12.75">
      <c r="A53" s="171" t="s">
        <v>269</v>
      </c>
      <c r="B53" s="126">
        <v>2012</v>
      </c>
      <c r="C53" s="28">
        <v>8</v>
      </c>
      <c r="D53" s="34">
        <v>9</v>
      </c>
      <c r="E53" s="28">
        <v>9</v>
      </c>
      <c r="F53" s="34">
        <v>17</v>
      </c>
      <c r="G53" s="28">
        <v>21</v>
      </c>
      <c r="H53" s="34">
        <v>2</v>
      </c>
      <c r="I53" s="28">
        <v>14</v>
      </c>
      <c r="J53" s="34">
        <v>6</v>
      </c>
      <c r="K53" s="28">
        <v>6</v>
      </c>
      <c r="L53" s="34">
        <v>13</v>
      </c>
      <c r="M53" s="28">
        <v>6</v>
      </c>
      <c r="N53" s="42"/>
      <c r="O53" s="28"/>
      <c r="P53" s="28"/>
      <c r="Q53" s="28"/>
      <c r="R53" s="34"/>
      <c r="S53" s="28">
        <f>C53+D53+E53+F53+G53+H53+I53+J53+K53+L53+M53+N53</f>
        <v>111</v>
      </c>
    </row>
    <row r="54" spans="1:19" ht="12.75">
      <c r="A54" s="171" t="s">
        <v>270</v>
      </c>
      <c r="B54" s="127" t="s">
        <v>214</v>
      </c>
      <c r="C54" s="28">
        <f>C52-C53</f>
        <v>-2</v>
      </c>
      <c r="D54" s="34">
        <f aca="true" t="shared" si="23" ref="D54:K54">D52-D53</f>
        <v>1</v>
      </c>
      <c r="E54" s="28">
        <f t="shared" si="23"/>
        <v>-4</v>
      </c>
      <c r="F54" s="34">
        <f t="shared" si="23"/>
        <v>-6</v>
      </c>
      <c r="G54" s="28">
        <f t="shared" si="23"/>
        <v>-8</v>
      </c>
      <c r="H54" s="34">
        <f t="shared" si="23"/>
        <v>3</v>
      </c>
      <c r="I54" s="28">
        <f t="shared" si="23"/>
        <v>4</v>
      </c>
      <c r="J54" s="34">
        <f t="shared" si="23"/>
        <v>-1</v>
      </c>
      <c r="K54" s="28">
        <f t="shared" si="23"/>
        <v>7</v>
      </c>
      <c r="L54" s="28">
        <f>L52-L53</f>
        <v>5</v>
      </c>
      <c r="M54" s="28">
        <f>M52-M53</f>
        <v>-5</v>
      </c>
      <c r="N54" s="42"/>
      <c r="O54" s="28"/>
      <c r="P54" s="28"/>
      <c r="Q54" s="28"/>
      <c r="R54" s="34"/>
      <c r="S54" s="28">
        <f>S52-S53</f>
        <v>-6</v>
      </c>
    </row>
    <row r="55" spans="1:19" ht="13.5" thickBot="1">
      <c r="A55" s="172"/>
      <c r="B55" s="128" t="s">
        <v>5</v>
      </c>
      <c r="C55" s="45">
        <f aca="true" t="shared" si="24" ref="C55:M55">C54/C53</f>
        <v>-0.25</v>
      </c>
      <c r="D55" s="43">
        <f t="shared" si="24"/>
        <v>0.1111111111111111</v>
      </c>
      <c r="E55" s="31">
        <f t="shared" si="24"/>
        <v>-0.4444444444444444</v>
      </c>
      <c r="F55" s="43">
        <f t="shared" si="24"/>
        <v>-0.35294117647058826</v>
      </c>
      <c r="G55" s="31">
        <f t="shared" si="24"/>
        <v>-0.38095238095238093</v>
      </c>
      <c r="H55" s="43">
        <f t="shared" si="24"/>
        <v>1.5</v>
      </c>
      <c r="I55" s="31">
        <f t="shared" si="24"/>
        <v>0.2857142857142857</v>
      </c>
      <c r="J55" s="43">
        <f t="shared" si="24"/>
        <v>-0.16666666666666666</v>
      </c>
      <c r="K55" s="31">
        <f t="shared" si="24"/>
        <v>1.1666666666666667</v>
      </c>
      <c r="L55" s="43">
        <f t="shared" si="24"/>
        <v>0.38461538461538464</v>
      </c>
      <c r="M55" s="31">
        <f t="shared" si="24"/>
        <v>-0.8333333333333334</v>
      </c>
      <c r="N55" s="44"/>
      <c r="O55" s="31"/>
      <c r="P55" s="31"/>
      <c r="Q55" s="31"/>
      <c r="R55" s="43"/>
      <c r="S55" s="31">
        <f>S54/S53</f>
        <v>-0.05405405405405406</v>
      </c>
    </row>
    <row r="56" spans="1:19" ht="12.75">
      <c r="A56" s="173"/>
      <c r="B56" s="126">
        <v>2013</v>
      </c>
      <c r="C56" s="28">
        <v>15</v>
      </c>
      <c r="D56" s="34">
        <v>21</v>
      </c>
      <c r="E56" s="28">
        <v>32</v>
      </c>
      <c r="F56" s="34">
        <v>26</v>
      </c>
      <c r="G56" s="28">
        <v>90</v>
      </c>
      <c r="H56" s="34">
        <v>49</v>
      </c>
      <c r="I56" s="28">
        <v>55</v>
      </c>
      <c r="J56" s="34">
        <v>32</v>
      </c>
      <c r="K56" s="28">
        <v>38</v>
      </c>
      <c r="L56" s="34">
        <v>73</v>
      </c>
      <c r="M56" s="28">
        <v>18</v>
      </c>
      <c r="N56" s="42"/>
      <c r="O56" s="28"/>
      <c r="P56" s="28"/>
      <c r="Q56" s="28"/>
      <c r="R56" s="34"/>
      <c r="S56" s="28">
        <f>C56+D56+E56+F56+G56+H56+I56+J56+K56+L56+M56+N56</f>
        <v>449</v>
      </c>
    </row>
    <row r="57" spans="1:19" ht="12.75">
      <c r="A57" s="174" t="s">
        <v>271</v>
      </c>
      <c r="B57" s="126">
        <v>2012</v>
      </c>
      <c r="C57" s="28">
        <v>11</v>
      </c>
      <c r="D57" s="34">
        <v>34</v>
      </c>
      <c r="E57" s="28">
        <v>24</v>
      </c>
      <c r="F57" s="34">
        <v>36</v>
      </c>
      <c r="G57" s="28">
        <v>75</v>
      </c>
      <c r="H57" s="34">
        <v>82</v>
      </c>
      <c r="I57" s="28">
        <v>44</v>
      </c>
      <c r="J57" s="34">
        <v>48</v>
      </c>
      <c r="K57" s="28">
        <v>25</v>
      </c>
      <c r="L57" s="34">
        <v>98</v>
      </c>
      <c r="M57" s="28">
        <v>27</v>
      </c>
      <c r="N57" s="42"/>
      <c r="O57" s="28"/>
      <c r="P57" s="28"/>
      <c r="Q57" s="28"/>
      <c r="R57" s="34"/>
      <c r="S57" s="28">
        <f>C57+D57+E57+F57+G57+H57+I57+J57+K57+L57+M57+N57</f>
        <v>504</v>
      </c>
    </row>
    <row r="58" spans="1:19" ht="12.75">
      <c r="A58" s="173"/>
      <c r="B58" s="127" t="s">
        <v>214</v>
      </c>
      <c r="C58" s="28">
        <f aca="true" t="shared" si="25" ref="C58:M58">C56-C57</f>
        <v>4</v>
      </c>
      <c r="D58" s="34">
        <f t="shared" si="25"/>
        <v>-13</v>
      </c>
      <c r="E58" s="28">
        <f t="shared" si="25"/>
        <v>8</v>
      </c>
      <c r="F58" s="34">
        <f t="shared" si="25"/>
        <v>-10</v>
      </c>
      <c r="G58" s="28">
        <f t="shared" si="25"/>
        <v>15</v>
      </c>
      <c r="H58" s="34">
        <f t="shared" si="25"/>
        <v>-33</v>
      </c>
      <c r="I58" s="28">
        <f t="shared" si="25"/>
        <v>11</v>
      </c>
      <c r="J58" s="34">
        <f t="shared" si="25"/>
        <v>-16</v>
      </c>
      <c r="K58" s="28">
        <f t="shared" si="25"/>
        <v>13</v>
      </c>
      <c r="L58" s="34">
        <f>L56-L57</f>
        <v>-25</v>
      </c>
      <c r="M58" s="28">
        <f t="shared" si="25"/>
        <v>-9</v>
      </c>
      <c r="N58" s="42"/>
      <c r="O58" s="28"/>
      <c r="P58" s="28"/>
      <c r="Q58" s="28"/>
      <c r="R58" s="34"/>
      <c r="S58" s="28">
        <f>S56-S57</f>
        <v>-55</v>
      </c>
    </row>
    <row r="59" spans="1:19" ht="13.5" thickBot="1">
      <c r="A59" s="172"/>
      <c r="B59" s="128" t="s">
        <v>5</v>
      </c>
      <c r="C59" s="31">
        <f aca="true" t="shared" si="26" ref="C59:K59">C58/C57</f>
        <v>0.36363636363636365</v>
      </c>
      <c r="D59" s="43">
        <f t="shared" si="26"/>
        <v>-0.38235294117647056</v>
      </c>
      <c r="E59" s="31">
        <f t="shared" si="26"/>
        <v>0.3333333333333333</v>
      </c>
      <c r="F59" s="43">
        <f t="shared" si="26"/>
        <v>-0.2777777777777778</v>
      </c>
      <c r="G59" s="31">
        <f t="shared" si="26"/>
        <v>0.2</v>
      </c>
      <c r="H59" s="43">
        <f t="shared" si="26"/>
        <v>-0.4024390243902439</v>
      </c>
      <c r="I59" s="31">
        <f t="shared" si="26"/>
        <v>0.25</v>
      </c>
      <c r="J59" s="43">
        <f t="shared" si="26"/>
        <v>-0.3333333333333333</v>
      </c>
      <c r="K59" s="31">
        <f t="shared" si="26"/>
        <v>0.52</v>
      </c>
      <c r="L59" s="43">
        <f>L58/L57</f>
        <v>-0.25510204081632654</v>
      </c>
      <c r="M59" s="31">
        <f>M58/M57</f>
        <v>-0.3333333333333333</v>
      </c>
      <c r="N59" s="44"/>
      <c r="O59" s="31"/>
      <c r="P59" s="31"/>
      <c r="Q59" s="31"/>
      <c r="R59" s="43"/>
      <c r="S59" s="31">
        <f>S58/S57</f>
        <v>-0.10912698412698413</v>
      </c>
    </row>
    <row r="60" spans="1:19" ht="12.75">
      <c r="A60" s="173"/>
      <c r="B60" s="126">
        <v>2013</v>
      </c>
      <c r="C60" s="28">
        <v>162</v>
      </c>
      <c r="D60" s="49">
        <v>257</v>
      </c>
      <c r="E60" s="28">
        <v>184</v>
      </c>
      <c r="F60" s="34">
        <v>105</v>
      </c>
      <c r="G60" s="28">
        <v>172</v>
      </c>
      <c r="H60" s="34">
        <v>114</v>
      </c>
      <c r="I60" s="28">
        <v>88</v>
      </c>
      <c r="J60" s="34">
        <v>100</v>
      </c>
      <c r="K60" s="28">
        <v>158</v>
      </c>
      <c r="L60" s="34">
        <v>182</v>
      </c>
      <c r="M60" s="28">
        <v>265</v>
      </c>
      <c r="N60" s="42"/>
      <c r="O60" s="28"/>
      <c r="P60" s="28"/>
      <c r="Q60" s="28"/>
      <c r="R60" s="34"/>
      <c r="S60" s="28">
        <f>C60+D60+E60+F60+G60+H60+I60+J60+K60+L60+M60+N60</f>
        <v>1787</v>
      </c>
    </row>
    <row r="61" spans="1:19" ht="12.75">
      <c r="A61" s="171" t="s">
        <v>272</v>
      </c>
      <c r="B61" s="126">
        <v>2012</v>
      </c>
      <c r="C61" s="28">
        <v>160</v>
      </c>
      <c r="D61" s="34">
        <v>242</v>
      </c>
      <c r="E61" s="28">
        <v>259</v>
      </c>
      <c r="F61" s="34">
        <v>133</v>
      </c>
      <c r="G61" s="28">
        <v>265</v>
      </c>
      <c r="H61" s="34">
        <v>103</v>
      </c>
      <c r="I61" s="28">
        <v>93</v>
      </c>
      <c r="J61" s="34">
        <v>92</v>
      </c>
      <c r="K61" s="28">
        <v>113</v>
      </c>
      <c r="L61" s="34">
        <v>227</v>
      </c>
      <c r="M61" s="28">
        <v>204</v>
      </c>
      <c r="N61" s="42"/>
      <c r="O61" s="28"/>
      <c r="P61" s="28"/>
      <c r="Q61" s="28"/>
      <c r="R61" s="34"/>
      <c r="S61" s="28">
        <f>C61+D61+E61+F61+G61+H61+I61+J61+K61+L61+M61+N61</f>
        <v>1891</v>
      </c>
    </row>
    <row r="62" spans="1:19" ht="12.75">
      <c r="A62" s="171" t="s">
        <v>273</v>
      </c>
      <c r="B62" s="127" t="s">
        <v>214</v>
      </c>
      <c r="C62" s="28">
        <f aca="true" t="shared" si="27" ref="C62:L62">C60-C61</f>
        <v>2</v>
      </c>
      <c r="D62" s="34">
        <f t="shared" si="27"/>
        <v>15</v>
      </c>
      <c r="E62" s="28">
        <f t="shared" si="27"/>
        <v>-75</v>
      </c>
      <c r="F62" s="34">
        <f t="shared" si="27"/>
        <v>-28</v>
      </c>
      <c r="G62" s="28">
        <f t="shared" si="27"/>
        <v>-93</v>
      </c>
      <c r="H62" s="34">
        <f t="shared" si="27"/>
        <v>11</v>
      </c>
      <c r="I62" s="28">
        <f t="shared" si="27"/>
        <v>-5</v>
      </c>
      <c r="J62" s="34">
        <f t="shared" si="27"/>
        <v>8</v>
      </c>
      <c r="K62" s="28">
        <f t="shared" si="27"/>
        <v>45</v>
      </c>
      <c r="L62" s="34">
        <f t="shared" si="27"/>
        <v>-45</v>
      </c>
      <c r="M62" s="48">
        <f>M60-M61</f>
        <v>61</v>
      </c>
      <c r="N62" s="42"/>
      <c r="O62" s="28"/>
      <c r="P62" s="28"/>
      <c r="Q62" s="28"/>
      <c r="R62" s="34"/>
      <c r="S62" s="28">
        <f>S60-S61</f>
        <v>-104</v>
      </c>
    </row>
    <row r="63" spans="1:19" ht="13.5" thickBot="1">
      <c r="A63" s="172"/>
      <c r="B63" s="128" t="s">
        <v>5</v>
      </c>
      <c r="C63" s="31">
        <f aca="true" t="shared" si="28" ref="C63:M63">C62/C61</f>
        <v>0.0125</v>
      </c>
      <c r="D63" s="43">
        <f t="shared" si="28"/>
        <v>0.06198347107438017</v>
      </c>
      <c r="E63" s="31">
        <f t="shared" si="28"/>
        <v>-0.28957528957528955</v>
      </c>
      <c r="F63" s="43">
        <f t="shared" si="28"/>
        <v>-0.21052631578947367</v>
      </c>
      <c r="G63" s="31">
        <f t="shared" si="28"/>
        <v>-0.35094339622641507</v>
      </c>
      <c r="H63" s="43">
        <f t="shared" si="28"/>
        <v>0.10679611650485436</v>
      </c>
      <c r="I63" s="31">
        <f t="shared" si="28"/>
        <v>-0.053763440860215055</v>
      </c>
      <c r="J63" s="43">
        <f t="shared" si="28"/>
        <v>0.08695652173913043</v>
      </c>
      <c r="K63" s="31">
        <f t="shared" si="28"/>
        <v>0.39823008849557523</v>
      </c>
      <c r="L63" s="43">
        <f t="shared" si="28"/>
        <v>-0.19823788546255505</v>
      </c>
      <c r="M63" s="45">
        <f t="shared" si="28"/>
        <v>0.29901960784313725</v>
      </c>
      <c r="N63" s="44"/>
      <c r="O63" s="31"/>
      <c r="P63" s="31"/>
      <c r="Q63" s="31"/>
      <c r="R63" s="43"/>
      <c r="S63" s="31">
        <f>S62/S61</f>
        <v>-0.05499735589635114</v>
      </c>
    </row>
    <row r="64" spans="1:19" ht="12.75">
      <c r="A64" s="173"/>
      <c r="B64" s="126">
        <v>2013</v>
      </c>
      <c r="C64" s="28">
        <v>28</v>
      </c>
      <c r="D64" s="34">
        <v>76</v>
      </c>
      <c r="E64" s="28">
        <v>34</v>
      </c>
      <c r="F64" s="49">
        <v>16</v>
      </c>
      <c r="G64" s="28">
        <v>64</v>
      </c>
      <c r="H64" s="34">
        <v>19</v>
      </c>
      <c r="I64" s="28">
        <v>15</v>
      </c>
      <c r="J64" s="34">
        <v>15</v>
      </c>
      <c r="K64" s="28">
        <v>28</v>
      </c>
      <c r="L64" s="34">
        <v>105</v>
      </c>
      <c r="M64" s="28">
        <v>44</v>
      </c>
      <c r="N64" s="42"/>
      <c r="O64" s="28"/>
      <c r="P64" s="28"/>
      <c r="Q64" s="28"/>
      <c r="R64" s="34"/>
      <c r="S64" s="28">
        <f>C64+D64+E64+F64+G64+H64+I64+J64+K64+L64+M64+N64</f>
        <v>444</v>
      </c>
    </row>
    <row r="65" spans="1:19" ht="12.75">
      <c r="A65" s="171" t="s">
        <v>274</v>
      </c>
      <c r="B65" s="126">
        <v>2012</v>
      </c>
      <c r="C65" s="28">
        <v>41</v>
      </c>
      <c r="D65" s="34">
        <v>96</v>
      </c>
      <c r="E65" s="28">
        <v>41</v>
      </c>
      <c r="F65" s="34">
        <v>23</v>
      </c>
      <c r="G65" s="28">
        <v>94</v>
      </c>
      <c r="H65" s="34">
        <v>13</v>
      </c>
      <c r="I65" s="28">
        <v>27</v>
      </c>
      <c r="J65" s="34">
        <v>15</v>
      </c>
      <c r="K65" s="28">
        <v>28</v>
      </c>
      <c r="L65" s="34">
        <v>87</v>
      </c>
      <c r="M65" s="28">
        <v>93</v>
      </c>
      <c r="N65" s="42"/>
      <c r="O65" s="28"/>
      <c r="P65" s="28"/>
      <c r="Q65" s="28"/>
      <c r="R65" s="34"/>
      <c r="S65" s="28">
        <f>C65+D65+E65+F65+G65+H65+I65+J65+K65+L65+M65+N65</f>
        <v>558</v>
      </c>
    </row>
    <row r="66" spans="1:19" ht="12.75">
      <c r="A66" s="171" t="s">
        <v>275</v>
      </c>
      <c r="B66" s="127" t="s">
        <v>214</v>
      </c>
      <c r="C66" s="28">
        <f aca="true" t="shared" si="29" ref="C66:M66">C64-C65</f>
        <v>-13</v>
      </c>
      <c r="D66" s="34">
        <f t="shared" si="29"/>
        <v>-20</v>
      </c>
      <c r="E66" s="28">
        <f t="shared" si="29"/>
        <v>-7</v>
      </c>
      <c r="F66" s="34">
        <f t="shared" si="29"/>
        <v>-7</v>
      </c>
      <c r="G66" s="28">
        <f t="shared" si="29"/>
        <v>-30</v>
      </c>
      <c r="H66" s="34">
        <f t="shared" si="29"/>
        <v>6</v>
      </c>
      <c r="I66" s="28">
        <f t="shared" si="29"/>
        <v>-12</v>
      </c>
      <c r="J66" s="34">
        <f t="shared" si="29"/>
        <v>0</v>
      </c>
      <c r="K66" s="28">
        <f t="shared" si="29"/>
        <v>0</v>
      </c>
      <c r="L66" s="34">
        <f t="shared" si="29"/>
        <v>18</v>
      </c>
      <c r="M66" s="28">
        <f t="shared" si="29"/>
        <v>-49</v>
      </c>
      <c r="N66" s="42"/>
      <c r="O66" s="28"/>
      <c r="P66" s="28"/>
      <c r="Q66" s="28"/>
      <c r="R66" s="34"/>
      <c r="S66" s="28">
        <f>S64-S65</f>
        <v>-114</v>
      </c>
    </row>
    <row r="67" spans="1:19" ht="13.5" thickBot="1">
      <c r="A67" s="172"/>
      <c r="B67" s="128" t="s">
        <v>5</v>
      </c>
      <c r="C67" s="31">
        <f aca="true" t="shared" si="30" ref="C67:M67">C66/C65</f>
        <v>-0.3170731707317073</v>
      </c>
      <c r="D67" s="43">
        <f t="shared" si="30"/>
        <v>-0.20833333333333334</v>
      </c>
      <c r="E67" s="31">
        <f t="shared" si="30"/>
        <v>-0.17073170731707318</v>
      </c>
      <c r="F67" s="43">
        <f t="shared" si="30"/>
        <v>-0.30434782608695654</v>
      </c>
      <c r="G67" s="31">
        <f t="shared" si="30"/>
        <v>-0.3191489361702128</v>
      </c>
      <c r="H67" s="43">
        <f t="shared" si="30"/>
        <v>0.46153846153846156</v>
      </c>
      <c r="I67" s="31">
        <f t="shared" si="30"/>
        <v>-0.4444444444444444</v>
      </c>
      <c r="J67" s="43">
        <f t="shared" si="30"/>
        <v>0</v>
      </c>
      <c r="K67" s="31">
        <f t="shared" si="30"/>
        <v>0</v>
      </c>
      <c r="L67" s="43">
        <f t="shared" si="30"/>
        <v>0.20689655172413793</v>
      </c>
      <c r="M67" s="31">
        <f t="shared" si="30"/>
        <v>-0.5268817204301075</v>
      </c>
      <c r="N67" s="44"/>
      <c r="O67" s="31"/>
      <c r="P67" s="31"/>
      <c r="Q67" s="31"/>
      <c r="R67" s="43"/>
      <c r="S67" s="31">
        <f>S66/S65</f>
        <v>-0.20430107526881722</v>
      </c>
    </row>
    <row r="68" spans="1:19" ht="13.5" thickBot="1">
      <c r="A68" s="194" t="s">
        <v>306</v>
      </c>
      <c r="B68" s="33"/>
      <c r="C68" s="33"/>
      <c r="D68" s="33"/>
      <c r="E68" s="33"/>
      <c r="F68" s="33"/>
      <c r="G68" s="33"/>
      <c r="H68" s="33"/>
      <c r="I68" s="33"/>
      <c r="J68" s="33"/>
      <c r="K68" s="33"/>
      <c r="L68" s="33"/>
      <c r="M68" s="33"/>
      <c r="N68" s="50"/>
      <c r="O68" s="33"/>
      <c r="P68" s="33"/>
      <c r="Q68" s="33"/>
      <c r="R68" s="33"/>
      <c r="S68" s="33"/>
    </row>
    <row r="69" spans="1:19" ht="23.25" thickBot="1">
      <c r="A69" s="168"/>
      <c r="B69" s="125"/>
      <c r="C69" s="35" t="s">
        <v>41</v>
      </c>
      <c r="D69" s="37" t="s">
        <v>42</v>
      </c>
      <c r="E69" s="35" t="s">
        <v>43</v>
      </c>
      <c r="F69" s="35" t="s">
        <v>44</v>
      </c>
      <c r="G69" s="36" t="s">
        <v>45</v>
      </c>
      <c r="H69" s="35" t="s">
        <v>46</v>
      </c>
      <c r="I69" s="36" t="s">
        <v>47</v>
      </c>
      <c r="J69" s="35" t="s">
        <v>48</v>
      </c>
      <c r="K69" s="35" t="s">
        <v>49</v>
      </c>
      <c r="L69" s="51" t="s">
        <v>50</v>
      </c>
      <c r="M69" s="35"/>
      <c r="N69" s="52"/>
      <c r="O69" s="40"/>
      <c r="P69" s="40"/>
      <c r="Q69" s="40"/>
      <c r="R69" s="41"/>
      <c r="S69" s="40" t="s">
        <v>30</v>
      </c>
    </row>
    <row r="70" spans="1:19" ht="12.75">
      <c r="A70" s="169"/>
      <c r="B70" s="126">
        <v>2013</v>
      </c>
      <c r="C70" s="28">
        <f aca="true" t="shared" si="31" ref="C70:L71">C74+C78+C82+C86+C90+C94+C98</f>
        <v>185</v>
      </c>
      <c r="D70" s="28">
        <f t="shared" si="31"/>
        <v>91</v>
      </c>
      <c r="E70" s="28">
        <f t="shared" si="31"/>
        <v>161</v>
      </c>
      <c r="F70" s="28">
        <f t="shared" si="31"/>
        <v>170</v>
      </c>
      <c r="G70" s="28">
        <f t="shared" si="31"/>
        <v>70</v>
      </c>
      <c r="H70" s="28">
        <f t="shared" si="31"/>
        <v>51</v>
      </c>
      <c r="I70" s="28">
        <f t="shared" si="31"/>
        <v>250</v>
      </c>
      <c r="J70" s="28">
        <f t="shared" si="31"/>
        <v>152</v>
      </c>
      <c r="K70" s="28">
        <f t="shared" si="31"/>
        <v>101</v>
      </c>
      <c r="L70" s="28">
        <f t="shared" si="31"/>
        <v>53</v>
      </c>
      <c r="M70" s="28"/>
      <c r="N70" s="28"/>
      <c r="O70" s="28"/>
      <c r="P70" s="28"/>
      <c r="Q70" s="28"/>
      <c r="R70" s="42"/>
      <c r="S70" s="28">
        <f>S74+S78+S82+S86+S90+S94+S98</f>
        <v>1284</v>
      </c>
    </row>
    <row r="71" spans="1:19" ht="12.75">
      <c r="A71" s="214" t="s">
        <v>40</v>
      </c>
      <c r="B71" s="126">
        <v>2012</v>
      </c>
      <c r="C71" s="28">
        <f>C75+C79+C83+C87+C91+C95+C99</f>
        <v>227</v>
      </c>
      <c r="D71" s="28">
        <f t="shared" si="31"/>
        <v>128</v>
      </c>
      <c r="E71" s="28">
        <f t="shared" si="31"/>
        <v>127</v>
      </c>
      <c r="F71" s="28">
        <f t="shared" si="31"/>
        <v>115</v>
      </c>
      <c r="G71" s="28">
        <f t="shared" si="31"/>
        <v>77</v>
      </c>
      <c r="H71" s="28">
        <f t="shared" si="31"/>
        <v>35</v>
      </c>
      <c r="I71" s="28">
        <f t="shared" si="31"/>
        <v>133</v>
      </c>
      <c r="J71" s="28">
        <f t="shared" si="31"/>
        <v>205</v>
      </c>
      <c r="K71" s="28">
        <f t="shared" si="31"/>
        <v>100</v>
      </c>
      <c r="L71" s="28">
        <f t="shared" si="31"/>
        <v>59</v>
      </c>
      <c r="M71" s="28"/>
      <c r="N71" s="28"/>
      <c r="O71" s="28"/>
      <c r="P71" s="28"/>
      <c r="Q71" s="28"/>
      <c r="R71" s="42"/>
      <c r="S71" s="28">
        <f>S75+S79+S83+S87+S91+S95+S99</f>
        <v>1206</v>
      </c>
    </row>
    <row r="72" spans="1:19" ht="12.75">
      <c r="A72" s="169"/>
      <c r="B72" s="127" t="s">
        <v>214</v>
      </c>
      <c r="C72" s="28">
        <f aca="true" t="shared" si="32" ref="C72:L72">C70-C71</f>
        <v>-42</v>
      </c>
      <c r="D72" s="34">
        <f t="shared" si="32"/>
        <v>-37</v>
      </c>
      <c r="E72" s="28">
        <f t="shared" si="32"/>
        <v>34</v>
      </c>
      <c r="F72" s="28">
        <f t="shared" si="32"/>
        <v>55</v>
      </c>
      <c r="G72" s="34">
        <f t="shared" si="32"/>
        <v>-7</v>
      </c>
      <c r="H72" s="28">
        <f t="shared" si="32"/>
        <v>16</v>
      </c>
      <c r="I72" s="34">
        <f t="shared" si="32"/>
        <v>117</v>
      </c>
      <c r="J72" s="28">
        <f t="shared" si="32"/>
        <v>-53</v>
      </c>
      <c r="K72" s="28">
        <f t="shared" si="32"/>
        <v>1</v>
      </c>
      <c r="L72" s="34">
        <f t="shared" si="32"/>
        <v>-6</v>
      </c>
      <c r="M72" s="28"/>
      <c r="N72" s="42"/>
      <c r="O72" s="28"/>
      <c r="P72" s="28"/>
      <c r="Q72" s="28"/>
      <c r="R72" s="34"/>
      <c r="S72" s="28">
        <f>S70-S71</f>
        <v>78</v>
      </c>
    </row>
    <row r="73" spans="1:19" ht="13.5" thickBot="1">
      <c r="A73" s="170"/>
      <c r="B73" s="128" t="s">
        <v>5</v>
      </c>
      <c r="C73" s="31">
        <f aca="true" t="shared" si="33" ref="C73:L73">C72/C71</f>
        <v>-0.18502202643171806</v>
      </c>
      <c r="D73" s="43">
        <f t="shared" si="33"/>
        <v>-0.2890625</v>
      </c>
      <c r="E73" s="31">
        <f t="shared" si="33"/>
        <v>0.2677165354330709</v>
      </c>
      <c r="F73" s="31">
        <f t="shared" si="33"/>
        <v>0.4782608695652174</v>
      </c>
      <c r="G73" s="43">
        <f t="shared" si="33"/>
        <v>-0.09090909090909091</v>
      </c>
      <c r="H73" s="31">
        <f t="shared" si="33"/>
        <v>0.45714285714285713</v>
      </c>
      <c r="I73" s="43">
        <f t="shared" si="33"/>
        <v>0.8796992481203008</v>
      </c>
      <c r="J73" s="31">
        <f t="shared" si="33"/>
        <v>-0.25853658536585367</v>
      </c>
      <c r="K73" s="31">
        <f t="shared" si="33"/>
        <v>0.01</v>
      </c>
      <c r="L73" s="43">
        <f t="shared" si="33"/>
        <v>-0.1016949152542373</v>
      </c>
      <c r="M73" s="31"/>
      <c r="N73" s="44"/>
      <c r="O73" s="31"/>
      <c r="P73" s="31"/>
      <c r="Q73" s="31"/>
      <c r="R73" s="43"/>
      <c r="S73" s="31">
        <f>S72/S71</f>
        <v>0.06467661691542288</v>
      </c>
    </row>
    <row r="74" spans="1:19" ht="12.75">
      <c r="A74" s="169"/>
      <c r="B74" s="126">
        <v>2013</v>
      </c>
      <c r="C74" s="28">
        <v>6</v>
      </c>
      <c r="D74" s="34">
        <v>1</v>
      </c>
      <c r="E74" s="28">
        <v>2</v>
      </c>
      <c r="F74" s="28">
        <v>1</v>
      </c>
      <c r="G74" s="49">
        <v>0</v>
      </c>
      <c r="H74" s="28">
        <v>0</v>
      </c>
      <c r="I74" s="34">
        <v>3</v>
      </c>
      <c r="J74" s="28">
        <v>3</v>
      </c>
      <c r="K74" s="28">
        <v>3</v>
      </c>
      <c r="L74" s="34">
        <v>0</v>
      </c>
      <c r="M74" s="28"/>
      <c r="N74" s="42"/>
      <c r="O74" s="28"/>
      <c r="P74" s="28"/>
      <c r="Q74" s="28"/>
      <c r="R74" s="34"/>
      <c r="S74" s="28">
        <f>C74+D74+E74+F74+G74+H74+I74+J74+K74+L74</f>
        <v>19</v>
      </c>
    </row>
    <row r="75" spans="1:19" ht="12.75">
      <c r="A75" s="171" t="s">
        <v>265</v>
      </c>
      <c r="B75" s="126">
        <v>2012</v>
      </c>
      <c r="C75" s="28">
        <v>6</v>
      </c>
      <c r="D75" s="34">
        <v>3</v>
      </c>
      <c r="E75" s="28">
        <v>2</v>
      </c>
      <c r="F75" s="28">
        <v>1</v>
      </c>
      <c r="G75" s="34">
        <v>0</v>
      </c>
      <c r="H75" s="28">
        <v>0</v>
      </c>
      <c r="I75" s="34">
        <v>0</v>
      </c>
      <c r="J75" s="28">
        <v>1</v>
      </c>
      <c r="K75" s="28">
        <v>1</v>
      </c>
      <c r="L75" s="34">
        <v>2</v>
      </c>
      <c r="M75" s="28"/>
      <c r="N75" s="42"/>
      <c r="O75" s="28"/>
      <c r="P75" s="28"/>
      <c r="Q75" s="28"/>
      <c r="R75" s="34"/>
      <c r="S75" s="28">
        <f>C75+D75+E75+F75+G75+H75+I75+J75+K75+L75</f>
        <v>16</v>
      </c>
    </row>
    <row r="76" spans="1:19" ht="12.75">
      <c r="A76" s="171" t="s">
        <v>266</v>
      </c>
      <c r="B76" s="127" t="s">
        <v>214</v>
      </c>
      <c r="C76" s="48">
        <f aca="true" t="shared" si="34" ref="C76:L76">C74-C75</f>
        <v>0</v>
      </c>
      <c r="D76" s="48">
        <f t="shared" si="34"/>
        <v>-2</v>
      </c>
      <c r="E76" s="34">
        <f t="shared" si="34"/>
        <v>0</v>
      </c>
      <c r="F76" s="28">
        <f t="shared" si="34"/>
        <v>0</v>
      </c>
      <c r="G76" s="34">
        <f t="shared" si="34"/>
        <v>0</v>
      </c>
      <c r="H76" s="28">
        <f t="shared" si="34"/>
        <v>0</v>
      </c>
      <c r="I76" s="34">
        <f t="shared" si="34"/>
        <v>3</v>
      </c>
      <c r="J76" s="28">
        <f t="shared" si="34"/>
        <v>2</v>
      </c>
      <c r="K76" s="28">
        <f t="shared" si="34"/>
        <v>2</v>
      </c>
      <c r="L76" s="34">
        <f t="shared" si="34"/>
        <v>-2</v>
      </c>
      <c r="M76" s="28"/>
      <c r="N76" s="42"/>
      <c r="O76" s="28"/>
      <c r="P76" s="28"/>
      <c r="Q76" s="28"/>
      <c r="R76" s="34"/>
      <c r="S76" s="28">
        <f>S74-S75</f>
        <v>3</v>
      </c>
    </row>
    <row r="77" spans="1:19" ht="13.5" thickBot="1">
      <c r="A77" s="172"/>
      <c r="B77" s="128" t="s">
        <v>5</v>
      </c>
      <c r="C77" s="45">
        <f aca="true" t="shared" si="35" ref="C77:L77">C76/C75</f>
        <v>0</v>
      </c>
      <c r="D77" s="31">
        <f t="shared" si="35"/>
        <v>-0.6666666666666666</v>
      </c>
      <c r="E77" s="31">
        <f t="shared" si="35"/>
        <v>0</v>
      </c>
      <c r="F77" s="31">
        <f t="shared" si="35"/>
        <v>0</v>
      </c>
      <c r="G77" s="31">
        <v>0</v>
      </c>
      <c r="H77" s="45">
        <v>0</v>
      </c>
      <c r="I77" s="31">
        <v>0</v>
      </c>
      <c r="J77" s="45">
        <f t="shared" si="35"/>
        <v>2</v>
      </c>
      <c r="K77" s="31">
        <f t="shared" si="35"/>
        <v>2</v>
      </c>
      <c r="L77" s="31">
        <f t="shared" si="35"/>
        <v>-1</v>
      </c>
      <c r="M77" s="31"/>
      <c r="N77" s="44"/>
      <c r="O77" s="31"/>
      <c r="P77" s="31"/>
      <c r="Q77" s="31"/>
      <c r="R77" s="43"/>
      <c r="S77" s="45">
        <f>S76/S75</f>
        <v>0.1875</v>
      </c>
    </row>
    <row r="78" spans="1:19" ht="12.75">
      <c r="A78" s="173"/>
      <c r="B78" s="126">
        <v>2013</v>
      </c>
      <c r="C78" s="28">
        <v>0</v>
      </c>
      <c r="D78" s="34">
        <v>0</v>
      </c>
      <c r="E78" s="28">
        <v>0</v>
      </c>
      <c r="F78" s="28">
        <v>0</v>
      </c>
      <c r="G78" s="34">
        <v>0</v>
      </c>
      <c r="H78" s="28">
        <v>0</v>
      </c>
      <c r="I78" s="34">
        <v>0</v>
      </c>
      <c r="J78" s="28">
        <v>0</v>
      </c>
      <c r="K78" s="28">
        <v>0</v>
      </c>
      <c r="L78" s="34">
        <v>0</v>
      </c>
      <c r="M78" s="28"/>
      <c r="N78" s="42"/>
      <c r="O78" s="28"/>
      <c r="P78" s="28"/>
      <c r="Q78" s="28"/>
      <c r="R78" s="34"/>
      <c r="S78" s="28">
        <f>C78+D78+E78+F78+G78+H78+I78+J78+K78+L78</f>
        <v>0</v>
      </c>
    </row>
    <row r="79" spans="1:19" ht="12.75">
      <c r="A79" s="171" t="s">
        <v>267</v>
      </c>
      <c r="B79" s="126">
        <v>2012</v>
      </c>
      <c r="C79" s="28">
        <v>0</v>
      </c>
      <c r="D79" s="34">
        <v>0</v>
      </c>
      <c r="E79" s="28">
        <v>0</v>
      </c>
      <c r="F79" s="28">
        <v>0</v>
      </c>
      <c r="G79" s="34">
        <v>0</v>
      </c>
      <c r="H79" s="28">
        <v>0</v>
      </c>
      <c r="I79" s="34">
        <v>0</v>
      </c>
      <c r="J79" s="28">
        <v>0</v>
      </c>
      <c r="K79" s="28">
        <v>1</v>
      </c>
      <c r="L79" s="34">
        <v>0</v>
      </c>
      <c r="M79" s="28"/>
      <c r="N79" s="42"/>
      <c r="O79" s="28"/>
      <c r="P79" s="28"/>
      <c r="Q79" s="28"/>
      <c r="R79" s="34"/>
      <c r="S79" s="28">
        <f>C79+D79+E79+F79+G79+H79+I79+J79+K79+L79</f>
        <v>1</v>
      </c>
    </row>
    <row r="80" spans="1:19" ht="12.75">
      <c r="A80" s="171" t="s">
        <v>268</v>
      </c>
      <c r="B80" s="127" t="s">
        <v>214</v>
      </c>
      <c r="C80" s="28">
        <f aca="true" t="shared" si="36" ref="C80:L80">C78-C79</f>
        <v>0</v>
      </c>
      <c r="D80" s="34">
        <f t="shared" si="36"/>
        <v>0</v>
      </c>
      <c r="E80" s="28">
        <f t="shared" si="36"/>
        <v>0</v>
      </c>
      <c r="F80" s="28">
        <f t="shared" si="36"/>
        <v>0</v>
      </c>
      <c r="G80" s="34">
        <f t="shared" si="36"/>
        <v>0</v>
      </c>
      <c r="H80" s="28">
        <f t="shared" si="36"/>
        <v>0</v>
      </c>
      <c r="I80" s="34">
        <f t="shared" si="36"/>
        <v>0</v>
      </c>
      <c r="J80" s="48">
        <f t="shared" si="36"/>
        <v>0</v>
      </c>
      <c r="K80" s="48">
        <f t="shared" si="36"/>
        <v>-1</v>
      </c>
      <c r="L80" s="34">
        <f t="shared" si="36"/>
        <v>0</v>
      </c>
      <c r="M80" s="28"/>
      <c r="N80" s="42"/>
      <c r="O80" s="28"/>
      <c r="P80" s="28"/>
      <c r="Q80" s="28"/>
      <c r="R80" s="34"/>
      <c r="S80" s="48">
        <f>S78-S79</f>
        <v>-1</v>
      </c>
    </row>
    <row r="81" spans="1:19" ht="13.5" thickBot="1">
      <c r="A81" s="172"/>
      <c r="B81" s="128" t="s">
        <v>5</v>
      </c>
      <c r="C81" s="31">
        <v>0</v>
      </c>
      <c r="D81" s="31">
        <v>0</v>
      </c>
      <c r="E81" s="31">
        <v>0</v>
      </c>
      <c r="F81" s="31">
        <v>0</v>
      </c>
      <c r="G81" s="31">
        <v>0</v>
      </c>
      <c r="H81" s="31">
        <v>0</v>
      </c>
      <c r="I81" s="31">
        <v>0</v>
      </c>
      <c r="J81" s="31">
        <v>0</v>
      </c>
      <c r="K81" s="31">
        <f>K80/K79</f>
        <v>-1</v>
      </c>
      <c r="L81" s="31">
        <v>0</v>
      </c>
      <c r="M81" s="31"/>
      <c r="N81" s="44"/>
      <c r="O81" s="31"/>
      <c r="P81" s="31"/>
      <c r="Q81" s="31"/>
      <c r="R81" s="43"/>
      <c r="S81" s="45">
        <v>0</v>
      </c>
    </row>
    <row r="82" spans="1:19" ht="12.75">
      <c r="A82" s="173"/>
      <c r="B82" s="126">
        <v>2013</v>
      </c>
      <c r="C82" s="28">
        <v>18</v>
      </c>
      <c r="D82" s="34">
        <v>9</v>
      </c>
      <c r="E82" s="28">
        <v>9</v>
      </c>
      <c r="F82" s="28">
        <v>9</v>
      </c>
      <c r="G82" s="34">
        <v>6</v>
      </c>
      <c r="H82" s="28">
        <v>3</v>
      </c>
      <c r="I82" s="34">
        <v>16</v>
      </c>
      <c r="J82" s="28">
        <v>12</v>
      </c>
      <c r="K82" s="28">
        <v>3</v>
      </c>
      <c r="L82" s="34">
        <v>1</v>
      </c>
      <c r="M82" s="28"/>
      <c r="N82" s="42"/>
      <c r="O82" s="28"/>
      <c r="P82" s="28"/>
      <c r="Q82" s="28"/>
      <c r="R82" s="34"/>
      <c r="S82" s="28">
        <f>C82+D82+E82+F82+G82+H82+I82+J82+K82+L82</f>
        <v>86</v>
      </c>
    </row>
    <row r="83" spans="1:19" ht="12.75">
      <c r="A83" s="171" t="s">
        <v>144</v>
      </c>
      <c r="B83" s="126">
        <v>2012</v>
      </c>
      <c r="C83" s="28">
        <v>14</v>
      </c>
      <c r="D83" s="34">
        <v>17</v>
      </c>
      <c r="E83" s="28">
        <v>8</v>
      </c>
      <c r="F83" s="28">
        <v>10</v>
      </c>
      <c r="G83" s="34">
        <v>7</v>
      </c>
      <c r="H83" s="28">
        <v>2</v>
      </c>
      <c r="I83" s="34">
        <v>15</v>
      </c>
      <c r="J83" s="28">
        <v>27</v>
      </c>
      <c r="K83" s="28">
        <v>9</v>
      </c>
      <c r="L83" s="42">
        <v>3</v>
      </c>
      <c r="M83" s="28"/>
      <c r="N83" s="42"/>
      <c r="O83" s="28"/>
      <c r="P83" s="28"/>
      <c r="Q83" s="28"/>
      <c r="R83" s="34"/>
      <c r="S83" s="28">
        <f>C83+D83+E83+F83+G83+H83+I83+J83+K83+L83</f>
        <v>112</v>
      </c>
    </row>
    <row r="84" spans="1:19" ht="12.75">
      <c r="A84" s="173"/>
      <c r="B84" s="127" t="s">
        <v>214</v>
      </c>
      <c r="C84" s="28">
        <f aca="true" t="shared" si="37" ref="C84:L84">C82-C83</f>
        <v>4</v>
      </c>
      <c r="D84" s="34">
        <f t="shared" si="37"/>
        <v>-8</v>
      </c>
      <c r="E84" s="28">
        <f t="shared" si="37"/>
        <v>1</v>
      </c>
      <c r="F84" s="28">
        <f t="shared" si="37"/>
        <v>-1</v>
      </c>
      <c r="G84" s="34">
        <f t="shared" si="37"/>
        <v>-1</v>
      </c>
      <c r="H84" s="28">
        <f t="shared" si="37"/>
        <v>1</v>
      </c>
      <c r="I84" s="34">
        <f t="shared" si="37"/>
        <v>1</v>
      </c>
      <c r="J84" s="28">
        <f t="shared" si="37"/>
        <v>-15</v>
      </c>
      <c r="K84" s="28">
        <f t="shared" si="37"/>
        <v>-6</v>
      </c>
      <c r="L84" s="42">
        <f t="shared" si="37"/>
        <v>-2</v>
      </c>
      <c r="M84" s="28"/>
      <c r="N84" s="42" t="s">
        <v>0</v>
      </c>
      <c r="O84" s="28"/>
      <c r="P84" s="28"/>
      <c r="Q84" s="28"/>
      <c r="R84" s="34"/>
      <c r="S84" s="28">
        <f>S82-S83</f>
        <v>-26</v>
      </c>
    </row>
    <row r="85" spans="1:19" ht="13.5" thickBot="1">
      <c r="A85" s="172"/>
      <c r="B85" s="128" t="s">
        <v>5</v>
      </c>
      <c r="C85" s="31">
        <f aca="true" t="shared" si="38" ref="C85:J85">C84/C83</f>
        <v>0.2857142857142857</v>
      </c>
      <c r="D85" s="45">
        <f t="shared" si="38"/>
        <v>-0.47058823529411764</v>
      </c>
      <c r="E85" s="45">
        <f t="shared" si="38"/>
        <v>0.125</v>
      </c>
      <c r="F85" s="45">
        <f t="shared" si="38"/>
        <v>-0.1</v>
      </c>
      <c r="G85" s="31">
        <f t="shared" si="38"/>
        <v>-0.14285714285714285</v>
      </c>
      <c r="H85" s="45">
        <f t="shared" si="38"/>
        <v>0.5</v>
      </c>
      <c r="I85" s="43">
        <f t="shared" si="38"/>
        <v>0.06666666666666667</v>
      </c>
      <c r="J85" s="31">
        <f t="shared" si="38"/>
        <v>-0.5555555555555556</v>
      </c>
      <c r="K85" s="31">
        <f>K84/K83</f>
        <v>-0.6666666666666666</v>
      </c>
      <c r="L85" s="45">
        <f>L84/L83</f>
        <v>-0.6666666666666666</v>
      </c>
      <c r="M85" s="31"/>
      <c r="N85" s="44"/>
      <c r="O85" s="31"/>
      <c r="P85" s="31"/>
      <c r="Q85" s="31"/>
      <c r="R85" s="43"/>
      <c r="S85" s="31">
        <f>S84/S83</f>
        <v>-0.23214285714285715</v>
      </c>
    </row>
    <row r="86" spans="1:19" ht="12.75">
      <c r="A86" s="173"/>
      <c r="B86" s="126">
        <v>2013</v>
      </c>
      <c r="C86" s="28">
        <v>11</v>
      </c>
      <c r="D86" s="34">
        <v>3</v>
      </c>
      <c r="E86" s="28">
        <v>1</v>
      </c>
      <c r="F86" s="28">
        <v>1</v>
      </c>
      <c r="G86" s="34">
        <v>3</v>
      </c>
      <c r="H86" s="28">
        <v>1</v>
      </c>
      <c r="I86" s="34">
        <v>3</v>
      </c>
      <c r="J86" s="28">
        <v>5</v>
      </c>
      <c r="K86" s="28">
        <v>2</v>
      </c>
      <c r="L86" s="34">
        <v>2</v>
      </c>
      <c r="M86" s="28"/>
      <c r="N86" s="42"/>
      <c r="O86" s="28"/>
      <c r="P86" s="28"/>
      <c r="Q86" s="28"/>
      <c r="R86" s="34"/>
      <c r="S86" s="28">
        <f>C86+D86+E86+F86+G86+H86+I86+J86+K86+L86</f>
        <v>32</v>
      </c>
    </row>
    <row r="87" spans="1:19" ht="12.75">
      <c r="A87" s="171" t="s">
        <v>269</v>
      </c>
      <c r="B87" s="126">
        <v>2012</v>
      </c>
      <c r="C87" s="28">
        <v>9</v>
      </c>
      <c r="D87" s="34">
        <v>6</v>
      </c>
      <c r="E87" s="28">
        <v>6</v>
      </c>
      <c r="F87" s="28">
        <v>3</v>
      </c>
      <c r="G87" s="34">
        <v>1</v>
      </c>
      <c r="H87" s="28">
        <v>0</v>
      </c>
      <c r="I87" s="34">
        <v>2</v>
      </c>
      <c r="J87" s="28">
        <v>11</v>
      </c>
      <c r="K87" s="28">
        <v>6</v>
      </c>
      <c r="L87" s="34">
        <v>0</v>
      </c>
      <c r="M87" s="28"/>
      <c r="N87" s="42"/>
      <c r="O87" s="28"/>
      <c r="P87" s="28"/>
      <c r="Q87" s="28"/>
      <c r="R87" s="34"/>
      <c r="S87" s="28">
        <f>C87+D87+E87+F87+G87+H87+I87+J87+K87+L87</f>
        <v>44</v>
      </c>
    </row>
    <row r="88" spans="1:19" ht="12.75">
      <c r="A88" s="171" t="s">
        <v>270</v>
      </c>
      <c r="B88" s="127" t="s">
        <v>214</v>
      </c>
      <c r="C88" s="28">
        <f aca="true" t="shared" si="39" ref="C88:L88">C86-C87</f>
        <v>2</v>
      </c>
      <c r="D88" s="34">
        <f t="shared" si="39"/>
        <v>-3</v>
      </c>
      <c r="E88" s="28">
        <f t="shared" si="39"/>
        <v>-5</v>
      </c>
      <c r="F88" s="28">
        <f t="shared" si="39"/>
        <v>-2</v>
      </c>
      <c r="G88" s="34">
        <f t="shared" si="39"/>
        <v>2</v>
      </c>
      <c r="H88" s="28">
        <f t="shared" si="39"/>
        <v>1</v>
      </c>
      <c r="I88" s="34">
        <f t="shared" si="39"/>
        <v>1</v>
      </c>
      <c r="J88" s="28">
        <f t="shared" si="39"/>
        <v>-6</v>
      </c>
      <c r="K88" s="28">
        <f t="shared" si="39"/>
        <v>-4</v>
      </c>
      <c r="L88" s="34">
        <f t="shared" si="39"/>
        <v>2</v>
      </c>
      <c r="M88" s="28"/>
      <c r="N88" s="42"/>
      <c r="O88" s="28"/>
      <c r="P88" s="28"/>
      <c r="Q88" s="28"/>
      <c r="R88" s="34"/>
      <c r="S88" s="28">
        <f>S86-S87</f>
        <v>-12</v>
      </c>
    </row>
    <row r="89" spans="1:19" ht="13.5" thickBot="1">
      <c r="A89" s="172"/>
      <c r="B89" s="128" t="s">
        <v>5</v>
      </c>
      <c r="C89" s="31">
        <f aca="true" t="shared" si="40" ref="C89:K89">C88/C87</f>
        <v>0.2222222222222222</v>
      </c>
      <c r="D89" s="31">
        <f t="shared" si="40"/>
        <v>-0.5</v>
      </c>
      <c r="E89" s="31">
        <f t="shared" si="40"/>
        <v>-0.8333333333333334</v>
      </c>
      <c r="F89" s="31">
        <f t="shared" si="40"/>
        <v>-0.6666666666666666</v>
      </c>
      <c r="G89" s="31">
        <f t="shared" si="40"/>
        <v>2</v>
      </c>
      <c r="H89" s="31" t="e">
        <f t="shared" si="40"/>
        <v>#DIV/0!</v>
      </c>
      <c r="I89" s="31">
        <f t="shared" si="40"/>
        <v>0.5</v>
      </c>
      <c r="J89" s="31">
        <f t="shared" si="40"/>
        <v>-0.5454545454545454</v>
      </c>
      <c r="K89" s="31">
        <f t="shared" si="40"/>
        <v>-0.6666666666666666</v>
      </c>
      <c r="L89" s="31">
        <v>0</v>
      </c>
      <c r="M89" s="31"/>
      <c r="N89" s="44"/>
      <c r="O89" s="31"/>
      <c r="P89" s="31"/>
      <c r="Q89" s="31"/>
      <c r="R89" s="43"/>
      <c r="S89" s="31">
        <f>S88/S87</f>
        <v>-0.2727272727272727</v>
      </c>
    </row>
    <row r="90" spans="1:19" ht="12.75">
      <c r="A90" s="173"/>
      <c r="B90" s="126">
        <v>2013</v>
      </c>
      <c r="C90" s="28">
        <v>65</v>
      </c>
      <c r="D90" s="34">
        <v>42</v>
      </c>
      <c r="E90" s="28">
        <v>27</v>
      </c>
      <c r="F90" s="28">
        <v>64</v>
      </c>
      <c r="G90" s="34">
        <v>24</v>
      </c>
      <c r="H90" s="28">
        <v>24</v>
      </c>
      <c r="I90" s="34">
        <v>85</v>
      </c>
      <c r="J90" s="28">
        <v>35</v>
      </c>
      <c r="K90" s="28">
        <v>47</v>
      </c>
      <c r="L90" s="34">
        <v>10</v>
      </c>
      <c r="M90" s="28" t="s">
        <v>0</v>
      </c>
      <c r="N90" s="42"/>
      <c r="O90" s="28"/>
      <c r="P90" s="28"/>
      <c r="Q90" s="28"/>
      <c r="R90" s="34"/>
      <c r="S90" s="28">
        <f>C90+D90+E90+F90+G90+H90+I90+J90+K90+L90</f>
        <v>423</v>
      </c>
    </row>
    <row r="91" spans="1:19" ht="12.75">
      <c r="A91" s="174" t="s">
        <v>271</v>
      </c>
      <c r="B91" s="126">
        <v>2012</v>
      </c>
      <c r="C91" s="28">
        <v>86</v>
      </c>
      <c r="D91" s="34">
        <v>68</v>
      </c>
      <c r="E91" s="28">
        <v>42</v>
      </c>
      <c r="F91" s="28">
        <v>63</v>
      </c>
      <c r="G91" s="34">
        <v>32</v>
      </c>
      <c r="H91" s="28">
        <v>14</v>
      </c>
      <c r="I91" s="34">
        <v>57</v>
      </c>
      <c r="J91" s="28">
        <v>53</v>
      </c>
      <c r="K91" s="28">
        <v>47</v>
      </c>
      <c r="L91" s="34">
        <v>19</v>
      </c>
      <c r="M91" s="28" t="s">
        <v>0</v>
      </c>
      <c r="N91" s="42"/>
      <c r="O91" s="28"/>
      <c r="P91" s="28"/>
      <c r="Q91" s="28"/>
      <c r="R91" s="34"/>
      <c r="S91" s="28">
        <f>C91+D91+E91+F91+G91+H91+I91+J91+K91+L91</f>
        <v>481</v>
      </c>
    </row>
    <row r="92" spans="1:19" ht="12.75">
      <c r="A92" s="173"/>
      <c r="B92" s="127" t="s">
        <v>214</v>
      </c>
      <c r="C92" s="28">
        <f aca="true" t="shared" si="41" ref="C92:L92">C90-C91</f>
        <v>-21</v>
      </c>
      <c r="D92" s="34">
        <f t="shared" si="41"/>
        <v>-26</v>
      </c>
      <c r="E92" s="28">
        <f t="shared" si="41"/>
        <v>-15</v>
      </c>
      <c r="F92" s="28">
        <f t="shared" si="41"/>
        <v>1</v>
      </c>
      <c r="G92" s="34">
        <f t="shared" si="41"/>
        <v>-8</v>
      </c>
      <c r="H92" s="28">
        <f t="shared" si="41"/>
        <v>10</v>
      </c>
      <c r="I92" s="34">
        <f t="shared" si="41"/>
        <v>28</v>
      </c>
      <c r="J92" s="28">
        <f t="shared" si="41"/>
        <v>-18</v>
      </c>
      <c r="K92" s="28">
        <f t="shared" si="41"/>
        <v>0</v>
      </c>
      <c r="L92" s="34">
        <f t="shared" si="41"/>
        <v>-9</v>
      </c>
      <c r="M92" s="28"/>
      <c r="N92" s="42"/>
      <c r="O92" s="28"/>
      <c r="P92" s="28"/>
      <c r="Q92" s="28"/>
      <c r="R92" s="34"/>
      <c r="S92" s="28">
        <f>S90-S91</f>
        <v>-58</v>
      </c>
    </row>
    <row r="93" spans="1:19" ht="13.5" thickBot="1">
      <c r="A93" s="172"/>
      <c r="B93" s="128" t="s">
        <v>5</v>
      </c>
      <c r="C93" s="31">
        <f aca="true" t="shared" si="42" ref="C93:L93">C92/C91</f>
        <v>-0.2441860465116279</v>
      </c>
      <c r="D93" s="43">
        <f t="shared" si="42"/>
        <v>-0.38235294117647056</v>
      </c>
      <c r="E93" s="31">
        <f t="shared" si="42"/>
        <v>-0.35714285714285715</v>
      </c>
      <c r="F93" s="31">
        <f t="shared" si="42"/>
        <v>0.015873015873015872</v>
      </c>
      <c r="G93" s="43">
        <f t="shared" si="42"/>
        <v>-0.25</v>
      </c>
      <c r="H93" s="31">
        <f t="shared" si="42"/>
        <v>0.7142857142857143</v>
      </c>
      <c r="I93" s="43">
        <f t="shared" si="42"/>
        <v>0.49122807017543857</v>
      </c>
      <c r="J93" s="31">
        <f t="shared" si="42"/>
        <v>-0.33962264150943394</v>
      </c>
      <c r="K93" s="31">
        <f t="shared" si="42"/>
        <v>0</v>
      </c>
      <c r="L93" s="43">
        <f t="shared" si="42"/>
        <v>-0.47368421052631576</v>
      </c>
      <c r="M93" s="31"/>
      <c r="N93" s="44"/>
      <c r="O93" s="31"/>
      <c r="P93" s="31"/>
      <c r="Q93" s="31"/>
      <c r="R93" s="43"/>
      <c r="S93" s="31">
        <f>S92/S91</f>
        <v>-0.12058212058212059</v>
      </c>
    </row>
    <row r="94" spans="1:19" ht="12.75">
      <c r="A94" s="173"/>
      <c r="B94" s="126">
        <v>2013</v>
      </c>
      <c r="C94" s="28">
        <v>67</v>
      </c>
      <c r="D94" s="34">
        <v>29</v>
      </c>
      <c r="E94" s="28">
        <v>100</v>
      </c>
      <c r="F94" s="28">
        <v>89</v>
      </c>
      <c r="G94" s="34">
        <v>31</v>
      </c>
      <c r="H94" s="28">
        <v>22</v>
      </c>
      <c r="I94" s="34">
        <v>133</v>
      </c>
      <c r="J94" s="28">
        <v>66</v>
      </c>
      <c r="K94" s="28">
        <v>23</v>
      </c>
      <c r="L94" s="34">
        <v>38</v>
      </c>
      <c r="M94" s="28"/>
      <c r="N94" s="42"/>
      <c r="O94" s="28"/>
      <c r="P94" s="28"/>
      <c r="Q94" s="28"/>
      <c r="R94" s="34"/>
      <c r="S94" s="28">
        <f>C94+D94+E94+F94+G94+H94+I94+J94+K94+L94</f>
        <v>598</v>
      </c>
    </row>
    <row r="95" spans="1:19" ht="12.75">
      <c r="A95" s="171" t="s">
        <v>272</v>
      </c>
      <c r="B95" s="126">
        <v>2012</v>
      </c>
      <c r="C95" s="28">
        <v>76</v>
      </c>
      <c r="D95" s="34">
        <v>23</v>
      </c>
      <c r="E95" s="28">
        <v>52</v>
      </c>
      <c r="F95" s="28">
        <v>32</v>
      </c>
      <c r="G95" s="34">
        <v>32</v>
      </c>
      <c r="H95" s="28">
        <v>15</v>
      </c>
      <c r="I95" s="34">
        <v>36</v>
      </c>
      <c r="J95" s="28">
        <v>60</v>
      </c>
      <c r="K95" s="28">
        <v>30</v>
      </c>
      <c r="L95" s="34">
        <v>28</v>
      </c>
      <c r="M95" s="28"/>
      <c r="N95" s="42"/>
      <c r="O95" s="28"/>
      <c r="P95" s="28"/>
      <c r="Q95" s="28"/>
      <c r="R95" s="34"/>
      <c r="S95" s="28">
        <f>C95+D95+E95+F95+G95+H95+I95+J95+K95+L95</f>
        <v>384</v>
      </c>
    </row>
    <row r="96" spans="1:19" ht="12.75">
      <c r="A96" s="171" t="s">
        <v>273</v>
      </c>
      <c r="B96" s="127" t="s">
        <v>214</v>
      </c>
      <c r="C96" s="28">
        <f aca="true" t="shared" si="43" ref="C96:L96">C94-C95</f>
        <v>-9</v>
      </c>
      <c r="D96" s="34">
        <f t="shared" si="43"/>
        <v>6</v>
      </c>
      <c r="E96" s="28">
        <f t="shared" si="43"/>
        <v>48</v>
      </c>
      <c r="F96" s="28">
        <f t="shared" si="43"/>
        <v>57</v>
      </c>
      <c r="G96" s="34">
        <f t="shared" si="43"/>
        <v>-1</v>
      </c>
      <c r="H96" s="28">
        <f t="shared" si="43"/>
        <v>7</v>
      </c>
      <c r="I96" s="34">
        <f t="shared" si="43"/>
        <v>97</v>
      </c>
      <c r="J96" s="28">
        <f t="shared" si="43"/>
        <v>6</v>
      </c>
      <c r="K96" s="28">
        <f t="shared" si="43"/>
        <v>-7</v>
      </c>
      <c r="L96" s="34">
        <f t="shared" si="43"/>
        <v>10</v>
      </c>
      <c r="M96" s="28"/>
      <c r="N96" s="42"/>
      <c r="O96" s="28"/>
      <c r="P96" s="28"/>
      <c r="Q96" s="28"/>
      <c r="R96" s="34"/>
      <c r="S96" s="28">
        <f>S94-S95</f>
        <v>214</v>
      </c>
    </row>
    <row r="97" spans="1:19" ht="13.5" thickBot="1">
      <c r="A97" s="172"/>
      <c r="B97" s="128" t="s">
        <v>5</v>
      </c>
      <c r="C97" s="31">
        <f aca="true" t="shared" si="44" ref="C97:L97">C96/C95</f>
        <v>-0.11842105263157894</v>
      </c>
      <c r="D97" s="43">
        <f t="shared" si="44"/>
        <v>0.2608695652173913</v>
      </c>
      <c r="E97" s="31">
        <f t="shared" si="44"/>
        <v>0.9230769230769231</v>
      </c>
      <c r="F97" s="31">
        <f t="shared" si="44"/>
        <v>1.78125</v>
      </c>
      <c r="G97" s="43">
        <f t="shared" si="44"/>
        <v>-0.03125</v>
      </c>
      <c r="H97" s="31">
        <f t="shared" si="44"/>
        <v>0.4666666666666667</v>
      </c>
      <c r="I97" s="43">
        <f t="shared" si="44"/>
        <v>2.6944444444444446</v>
      </c>
      <c r="J97" s="31">
        <f t="shared" si="44"/>
        <v>0.1</v>
      </c>
      <c r="K97" s="31">
        <f t="shared" si="44"/>
        <v>-0.23333333333333334</v>
      </c>
      <c r="L97" s="43">
        <f t="shared" si="44"/>
        <v>0.35714285714285715</v>
      </c>
      <c r="M97" s="31"/>
      <c r="N97" s="44"/>
      <c r="O97" s="31"/>
      <c r="P97" s="31"/>
      <c r="Q97" s="31"/>
      <c r="R97" s="43"/>
      <c r="S97" s="31">
        <f>S96/S95</f>
        <v>0.5572916666666666</v>
      </c>
    </row>
    <row r="98" spans="1:19" ht="12.75">
      <c r="A98" s="173" t="s">
        <v>0</v>
      </c>
      <c r="B98" s="126">
        <v>2013</v>
      </c>
      <c r="C98" s="28">
        <v>18</v>
      </c>
      <c r="D98" s="34">
        <v>7</v>
      </c>
      <c r="E98" s="28">
        <v>22</v>
      </c>
      <c r="F98" s="28">
        <v>6</v>
      </c>
      <c r="G98" s="34">
        <v>6</v>
      </c>
      <c r="H98" s="28">
        <v>1</v>
      </c>
      <c r="I98" s="34">
        <v>10</v>
      </c>
      <c r="J98" s="28">
        <v>31</v>
      </c>
      <c r="K98" s="28">
        <v>23</v>
      </c>
      <c r="L98" s="34">
        <v>2</v>
      </c>
      <c r="M98" s="28"/>
      <c r="N98" s="42"/>
      <c r="O98" s="28"/>
      <c r="P98" s="28"/>
      <c r="Q98" s="28"/>
      <c r="R98" s="34"/>
      <c r="S98" s="28">
        <f>C98+D98+E98+F98+G98+H98+I98+J98+K98+L98</f>
        <v>126</v>
      </c>
    </row>
    <row r="99" spans="1:19" ht="12.75">
      <c r="A99" s="171" t="s">
        <v>274</v>
      </c>
      <c r="B99" s="126">
        <v>2012</v>
      </c>
      <c r="C99" s="28">
        <v>36</v>
      </c>
      <c r="D99" s="34">
        <v>11</v>
      </c>
      <c r="E99" s="28">
        <v>17</v>
      </c>
      <c r="F99" s="28">
        <v>6</v>
      </c>
      <c r="G99" s="34">
        <v>5</v>
      </c>
      <c r="H99" s="28">
        <v>4</v>
      </c>
      <c r="I99" s="34">
        <v>23</v>
      </c>
      <c r="J99" s="28">
        <v>53</v>
      </c>
      <c r="K99" s="28">
        <v>6</v>
      </c>
      <c r="L99" s="34">
        <v>7</v>
      </c>
      <c r="M99" s="28"/>
      <c r="N99" s="42"/>
      <c r="O99" s="28"/>
      <c r="P99" s="28"/>
      <c r="Q99" s="28"/>
      <c r="R99" s="34"/>
      <c r="S99" s="28">
        <f>C99+D99+E99+F99+G99+H99+I99+J99+K99+L99</f>
        <v>168</v>
      </c>
    </row>
    <row r="100" spans="1:19" ht="12.75">
      <c r="A100" s="171" t="s">
        <v>275</v>
      </c>
      <c r="B100" s="127" t="s">
        <v>214</v>
      </c>
      <c r="C100" s="28">
        <f aca="true" t="shared" si="45" ref="C100:L100">C98-C99</f>
        <v>-18</v>
      </c>
      <c r="D100" s="34">
        <f t="shared" si="45"/>
        <v>-4</v>
      </c>
      <c r="E100" s="28">
        <f t="shared" si="45"/>
        <v>5</v>
      </c>
      <c r="F100" s="28">
        <f t="shared" si="45"/>
        <v>0</v>
      </c>
      <c r="G100" s="34">
        <f t="shared" si="45"/>
        <v>1</v>
      </c>
      <c r="H100" s="28">
        <f t="shared" si="45"/>
        <v>-3</v>
      </c>
      <c r="I100" s="34">
        <f t="shared" si="45"/>
        <v>-13</v>
      </c>
      <c r="J100" s="48">
        <f t="shared" si="45"/>
        <v>-22</v>
      </c>
      <c r="K100" s="28">
        <f t="shared" si="45"/>
        <v>17</v>
      </c>
      <c r="L100" s="34">
        <f t="shared" si="45"/>
        <v>-5</v>
      </c>
      <c r="M100" s="28"/>
      <c r="N100" s="42"/>
      <c r="O100" s="28"/>
      <c r="P100" s="28"/>
      <c r="Q100" s="28"/>
      <c r="R100" s="34"/>
      <c r="S100" s="28">
        <f>S98-S99</f>
        <v>-42</v>
      </c>
    </row>
    <row r="101" spans="1:19" ht="13.5" thickBot="1">
      <c r="A101" s="172"/>
      <c r="B101" s="128" t="s">
        <v>5</v>
      </c>
      <c r="C101" s="31">
        <f aca="true" t="shared" si="46" ref="C101:L101">C100/C99</f>
        <v>-0.5</v>
      </c>
      <c r="D101" s="43">
        <f t="shared" si="46"/>
        <v>-0.36363636363636365</v>
      </c>
      <c r="E101" s="31">
        <f t="shared" si="46"/>
        <v>0.29411764705882354</v>
      </c>
      <c r="F101" s="31">
        <f t="shared" si="46"/>
        <v>0</v>
      </c>
      <c r="G101" s="43">
        <f t="shared" si="46"/>
        <v>0.2</v>
      </c>
      <c r="H101" s="45">
        <f t="shared" si="46"/>
        <v>-0.75</v>
      </c>
      <c r="I101" s="43">
        <f t="shared" si="46"/>
        <v>-0.5652173913043478</v>
      </c>
      <c r="J101" s="31">
        <f t="shared" si="46"/>
        <v>-0.41509433962264153</v>
      </c>
      <c r="K101" s="31">
        <f t="shared" si="46"/>
        <v>2.8333333333333335</v>
      </c>
      <c r="L101" s="43">
        <f t="shared" si="46"/>
        <v>-0.7142857142857143</v>
      </c>
      <c r="M101" s="31"/>
      <c r="N101" s="44"/>
      <c r="O101" s="31"/>
      <c r="P101" s="31"/>
      <c r="Q101" s="31"/>
      <c r="R101" s="43"/>
      <c r="S101" s="31">
        <f>S100/S99</f>
        <v>-0.25</v>
      </c>
    </row>
    <row r="102" spans="1:19" ht="13.5" thickBot="1">
      <c r="A102" s="194" t="s">
        <v>307</v>
      </c>
      <c r="B102" s="33"/>
      <c r="C102" s="33"/>
      <c r="D102" s="33"/>
      <c r="E102" s="33"/>
      <c r="F102" s="33"/>
      <c r="G102" s="33"/>
      <c r="H102" s="33"/>
      <c r="I102" s="33"/>
      <c r="J102" s="33"/>
      <c r="K102" s="33"/>
      <c r="L102" s="33"/>
      <c r="M102" s="33"/>
      <c r="N102" s="33"/>
      <c r="O102" s="33"/>
      <c r="P102" s="33"/>
      <c r="Q102" s="33"/>
      <c r="R102" s="33"/>
      <c r="S102" s="33"/>
    </row>
    <row r="103" spans="1:19" ht="23.25" thickBot="1">
      <c r="A103" s="168"/>
      <c r="B103" s="125"/>
      <c r="C103" s="35" t="s">
        <v>51</v>
      </c>
      <c r="D103" s="36" t="s">
        <v>52</v>
      </c>
      <c r="E103" s="35" t="s">
        <v>53</v>
      </c>
      <c r="F103" s="36" t="s">
        <v>54</v>
      </c>
      <c r="G103" s="38" t="s">
        <v>55</v>
      </c>
      <c r="H103" s="35" t="s">
        <v>56</v>
      </c>
      <c r="I103" s="36" t="s">
        <v>57</v>
      </c>
      <c r="J103" s="53" t="s">
        <v>58</v>
      </c>
      <c r="K103" s="35" t="s">
        <v>59</v>
      </c>
      <c r="L103" s="35" t="s">
        <v>60</v>
      </c>
      <c r="M103" s="35" t="s">
        <v>61</v>
      </c>
      <c r="N103" s="38" t="s">
        <v>62</v>
      </c>
      <c r="O103" s="39"/>
      <c r="P103" s="52"/>
      <c r="Q103" s="52"/>
      <c r="R103" s="52"/>
      <c r="S103" s="40" t="s">
        <v>30</v>
      </c>
    </row>
    <row r="104" spans="1:19" ht="12.75">
      <c r="A104" s="169"/>
      <c r="B104" s="126">
        <v>2013</v>
      </c>
      <c r="C104" s="28">
        <f aca="true" t="shared" si="47" ref="C104:N105">C108+C112+C116+C120+C124+C128+C132</f>
        <v>56</v>
      </c>
      <c r="D104" s="28">
        <f t="shared" si="47"/>
        <v>51</v>
      </c>
      <c r="E104" s="28">
        <f t="shared" si="47"/>
        <v>128</v>
      </c>
      <c r="F104" s="27">
        <f t="shared" si="47"/>
        <v>73</v>
      </c>
      <c r="G104" s="28">
        <f t="shared" si="47"/>
        <v>120</v>
      </c>
      <c r="H104" s="28">
        <f t="shared" si="47"/>
        <v>43</v>
      </c>
      <c r="I104" s="28">
        <f t="shared" si="47"/>
        <v>74</v>
      </c>
      <c r="J104" s="27">
        <f t="shared" si="47"/>
        <v>290</v>
      </c>
      <c r="K104" s="28">
        <f t="shared" si="47"/>
        <v>240</v>
      </c>
      <c r="L104" s="28">
        <f t="shared" si="47"/>
        <v>59</v>
      </c>
      <c r="M104" s="28">
        <f t="shared" si="47"/>
        <v>187</v>
      </c>
      <c r="N104" s="28">
        <f t="shared" si="47"/>
        <v>88</v>
      </c>
      <c r="O104" s="42"/>
      <c r="P104" s="28"/>
      <c r="Q104" s="28"/>
      <c r="R104" s="28"/>
      <c r="S104" s="28">
        <f>S108+S112+S116+S120+S124+S128+S132</f>
        <v>1409</v>
      </c>
    </row>
    <row r="105" spans="1:19" ht="12.75">
      <c r="A105" s="214" t="s">
        <v>40</v>
      </c>
      <c r="B105" s="126">
        <v>2012</v>
      </c>
      <c r="C105" s="28">
        <f t="shared" si="47"/>
        <v>59</v>
      </c>
      <c r="D105" s="28">
        <f t="shared" si="47"/>
        <v>59</v>
      </c>
      <c r="E105" s="28">
        <f t="shared" si="47"/>
        <v>116</v>
      </c>
      <c r="F105" s="27">
        <f t="shared" si="47"/>
        <v>59</v>
      </c>
      <c r="G105" s="48">
        <f t="shared" si="47"/>
        <v>105</v>
      </c>
      <c r="H105" s="28">
        <f t="shared" si="47"/>
        <v>35</v>
      </c>
      <c r="I105" s="28">
        <f t="shared" si="47"/>
        <v>132</v>
      </c>
      <c r="J105" s="27">
        <f t="shared" si="47"/>
        <v>272</v>
      </c>
      <c r="K105" s="28">
        <f t="shared" si="47"/>
        <v>186</v>
      </c>
      <c r="L105" s="28">
        <f t="shared" si="47"/>
        <v>71</v>
      </c>
      <c r="M105" s="28">
        <f t="shared" si="47"/>
        <v>198</v>
      </c>
      <c r="N105" s="28">
        <f t="shared" si="47"/>
        <v>93</v>
      </c>
      <c r="O105" s="42"/>
      <c r="P105" s="28"/>
      <c r="Q105" s="28"/>
      <c r="R105" s="28"/>
      <c r="S105" s="28">
        <f>S109+S113+S117+S121+S125+S129+S133</f>
        <v>1385</v>
      </c>
    </row>
    <row r="106" spans="1:19" ht="12.75">
      <c r="A106" s="169"/>
      <c r="B106" s="127" t="s">
        <v>214</v>
      </c>
      <c r="C106" s="28">
        <f aca="true" t="shared" si="48" ref="C106:S106">C104-C105</f>
        <v>-3</v>
      </c>
      <c r="D106" s="34">
        <f t="shared" si="48"/>
        <v>-8</v>
      </c>
      <c r="E106" s="28">
        <f t="shared" si="48"/>
        <v>12</v>
      </c>
      <c r="F106" s="34">
        <f t="shared" si="48"/>
        <v>14</v>
      </c>
      <c r="G106" s="48">
        <f t="shared" si="48"/>
        <v>15</v>
      </c>
      <c r="H106" s="28">
        <f t="shared" si="48"/>
        <v>8</v>
      </c>
      <c r="I106" s="34">
        <f t="shared" si="48"/>
        <v>-58</v>
      </c>
      <c r="J106" s="27">
        <f t="shared" si="48"/>
        <v>18</v>
      </c>
      <c r="K106" s="28">
        <f>K104-K105</f>
        <v>54</v>
      </c>
      <c r="L106" s="28">
        <f>L104-L105</f>
        <v>-12</v>
      </c>
      <c r="M106" s="28">
        <f>M104-M105</f>
        <v>-11</v>
      </c>
      <c r="N106" s="28">
        <f>N104-N105</f>
        <v>-5</v>
      </c>
      <c r="O106" s="42"/>
      <c r="P106" s="42"/>
      <c r="Q106" s="42"/>
      <c r="R106" s="42"/>
      <c r="S106" s="28">
        <f t="shared" si="48"/>
        <v>24</v>
      </c>
    </row>
    <row r="107" spans="1:19" ht="13.5" thickBot="1">
      <c r="A107" s="170"/>
      <c r="B107" s="128" t="s">
        <v>5</v>
      </c>
      <c r="C107" s="31">
        <f aca="true" t="shared" si="49" ref="C107:S107">C106/C105</f>
        <v>-0.05084745762711865</v>
      </c>
      <c r="D107" s="43">
        <f t="shared" si="49"/>
        <v>-0.13559322033898305</v>
      </c>
      <c r="E107" s="31">
        <f t="shared" si="49"/>
        <v>0.10344827586206896</v>
      </c>
      <c r="F107" s="43">
        <f t="shared" si="49"/>
        <v>0.23728813559322035</v>
      </c>
      <c r="G107" s="45">
        <f t="shared" si="49"/>
        <v>0.14285714285714285</v>
      </c>
      <c r="H107" s="31">
        <f t="shared" si="49"/>
        <v>0.22857142857142856</v>
      </c>
      <c r="I107" s="43">
        <f t="shared" si="49"/>
        <v>-0.4393939393939394</v>
      </c>
      <c r="J107" s="30">
        <f t="shared" si="49"/>
        <v>0.0661764705882353</v>
      </c>
      <c r="K107" s="31">
        <f>K106/K105</f>
        <v>0.2903225806451613</v>
      </c>
      <c r="L107" s="31">
        <f>L106/L105</f>
        <v>-0.16901408450704225</v>
      </c>
      <c r="M107" s="31">
        <f>M106/M105</f>
        <v>-0.05555555555555555</v>
      </c>
      <c r="N107" s="31">
        <f>N106/N105</f>
        <v>-0.053763440860215055</v>
      </c>
      <c r="O107" s="44"/>
      <c r="P107" s="44"/>
      <c r="Q107" s="44"/>
      <c r="R107" s="44"/>
      <c r="S107" s="31">
        <f t="shared" si="49"/>
        <v>0.017328519855595668</v>
      </c>
    </row>
    <row r="108" spans="1:19" ht="12.75">
      <c r="A108" s="169"/>
      <c r="B108" s="126">
        <v>2013</v>
      </c>
      <c r="C108" s="28">
        <v>0</v>
      </c>
      <c r="D108" s="34">
        <v>0</v>
      </c>
      <c r="E108" s="28">
        <v>7</v>
      </c>
      <c r="F108" s="34">
        <v>2</v>
      </c>
      <c r="G108" s="28">
        <v>2</v>
      </c>
      <c r="H108" s="28">
        <v>0</v>
      </c>
      <c r="I108" s="34">
        <v>1</v>
      </c>
      <c r="J108" s="27">
        <v>6</v>
      </c>
      <c r="K108" s="28">
        <v>4</v>
      </c>
      <c r="L108" s="28">
        <v>1</v>
      </c>
      <c r="M108" s="28">
        <v>2</v>
      </c>
      <c r="N108" s="28">
        <v>3</v>
      </c>
      <c r="O108" s="42"/>
      <c r="P108" s="42"/>
      <c r="Q108" s="42"/>
      <c r="R108" s="42"/>
      <c r="S108" s="28">
        <f>C108+D108+E108+F108+G108+H108+I108+J108+K108+L108+M108+N108+O108</f>
        <v>28</v>
      </c>
    </row>
    <row r="109" spans="1:19" ht="12.75">
      <c r="A109" s="171" t="s">
        <v>265</v>
      </c>
      <c r="B109" s="126">
        <v>2012</v>
      </c>
      <c r="C109" s="28">
        <v>1</v>
      </c>
      <c r="D109" s="34">
        <v>0</v>
      </c>
      <c r="E109" s="28">
        <v>4</v>
      </c>
      <c r="F109" s="34">
        <v>0</v>
      </c>
      <c r="G109" s="48">
        <v>5</v>
      </c>
      <c r="H109" s="28">
        <v>3</v>
      </c>
      <c r="I109" s="34">
        <v>2</v>
      </c>
      <c r="J109" s="27">
        <v>7</v>
      </c>
      <c r="K109" s="28">
        <v>2</v>
      </c>
      <c r="L109" s="28">
        <v>2</v>
      </c>
      <c r="M109" s="28">
        <v>3</v>
      </c>
      <c r="N109" s="28">
        <v>1</v>
      </c>
      <c r="O109" s="42"/>
      <c r="P109" s="42"/>
      <c r="Q109" s="42"/>
      <c r="R109" s="42"/>
      <c r="S109" s="28">
        <f>C109+D109+E109+F109+G109+H109+I109+J109+K109+L109+M109+N109+O109</f>
        <v>30</v>
      </c>
    </row>
    <row r="110" spans="1:19" ht="12.75">
      <c r="A110" s="171" t="s">
        <v>266</v>
      </c>
      <c r="B110" s="127" t="s">
        <v>214</v>
      </c>
      <c r="C110" s="28">
        <f aca="true" t="shared" si="50" ref="C110:S110">C108-C109</f>
        <v>-1</v>
      </c>
      <c r="D110" s="34">
        <f t="shared" si="50"/>
        <v>0</v>
      </c>
      <c r="E110" s="28">
        <f t="shared" si="50"/>
        <v>3</v>
      </c>
      <c r="F110" s="34">
        <f t="shared" si="50"/>
        <v>2</v>
      </c>
      <c r="G110" s="48">
        <f t="shared" si="50"/>
        <v>-3</v>
      </c>
      <c r="H110" s="28">
        <f t="shared" si="50"/>
        <v>-3</v>
      </c>
      <c r="I110" s="48">
        <f t="shared" si="50"/>
        <v>-1</v>
      </c>
      <c r="J110" s="34">
        <f t="shared" si="50"/>
        <v>-1</v>
      </c>
      <c r="K110" s="28">
        <f>K108-K109</f>
        <v>2</v>
      </c>
      <c r="L110" s="28">
        <f>L108-L109</f>
        <v>-1</v>
      </c>
      <c r="M110" s="28">
        <f>M108-M109</f>
        <v>-1</v>
      </c>
      <c r="N110" s="28">
        <f>N108-N109</f>
        <v>2</v>
      </c>
      <c r="O110" s="42"/>
      <c r="P110" s="42"/>
      <c r="Q110" s="42"/>
      <c r="R110" s="42"/>
      <c r="S110" s="28">
        <f t="shared" si="50"/>
        <v>-2</v>
      </c>
    </row>
    <row r="111" spans="1:19" ht="13.5" thickBot="1">
      <c r="A111" s="172" t="s">
        <v>0</v>
      </c>
      <c r="B111" s="128" t="s">
        <v>5</v>
      </c>
      <c r="C111" s="31">
        <f aca="true" t="shared" si="51" ref="C111:N111">C110/C109</f>
        <v>-1</v>
      </c>
      <c r="D111" s="31">
        <v>0</v>
      </c>
      <c r="E111" s="31">
        <f t="shared" si="51"/>
        <v>0.75</v>
      </c>
      <c r="F111" s="31">
        <v>0</v>
      </c>
      <c r="G111" s="31">
        <f t="shared" si="51"/>
        <v>-0.6</v>
      </c>
      <c r="H111" s="31">
        <f t="shared" si="51"/>
        <v>-1</v>
      </c>
      <c r="I111" s="31">
        <f t="shared" si="51"/>
        <v>-0.5</v>
      </c>
      <c r="J111" s="31">
        <f t="shared" si="51"/>
        <v>-0.14285714285714285</v>
      </c>
      <c r="K111" s="45">
        <f t="shared" si="51"/>
        <v>1</v>
      </c>
      <c r="L111" s="31">
        <f t="shared" si="51"/>
        <v>-0.5</v>
      </c>
      <c r="M111" s="31">
        <f t="shared" si="51"/>
        <v>-0.3333333333333333</v>
      </c>
      <c r="N111" s="45">
        <f t="shared" si="51"/>
        <v>2</v>
      </c>
      <c r="O111" s="44"/>
      <c r="P111" s="44"/>
      <c r="Q111" s="44"/>
      <c r="R111" s="44"/>
      <c r="S111" s="31">
        <f>S110/S109</f>
        <v>-0.06666666666666667</v>
      </c>
    </row>
    <row r="112" spans="1:19" ht="12.75">
      <c r="A112" s="173"/>
      <c r="B112" s="126">
        <v>2013</v>
      </c>
      <c r="C112" s="28">
        <v>0</v>
      </c>
      <c r="D112" s="34">
        <v>1</v>
      </c>
      <c r="E112" s="28">
        <v>0</v>
      </c>
      <c r="F112" s="34">
        <v>0</v>
      </c>
      <c r="G112" s="28">
        <v>0</v>
      </c>
      <c r="H112" s="28">
        <v>0</v>
      </c>
      <c r="I112" s="34">
        <v>0</v>
      </c>
      <c r="J112" s="27">
        <v>0</v>
      </c>
      <c r="K112" s="28">
        <v>0</v>
      </c>
      <c r="L112" s="28">
        <v>0</v>
      </c>
      <c r="M112" s="28">
        <v>0</v>
      </c>
      <c r="N112" s="28">
        <v>0</v>
      </c>
      <c r="O112" s="42"/>
      <c r="P112" s="42"/>
      <c r="Q112" s="42"/>
      <c r="R112" s="42"/>
      <c r="S112" s="28">
        <f>C112+D112+E112+F112+G112+H112+I112+J112+K112+L112+M112+N112+O112</f>
        <v>1</v>
      </c>
    </row>
    <row r="113" spans="1:19" ht="12.75">
      <c r="A113" s="171" t="s">
        <v>267</v>
      </c>
      <c r="B113" s="126">
        <v>2012</v>
      </c>
      <c r="C113" s="28">
        <v>0</v>
      </c>
      <c r="D113" s="34">
        <v>0</v>
      </c>
      <c r="E113" s="28">
        <v>2</v>
      </c>
      <c r="F113" s="34">
        <v>0</v>
      </c>
      <c r="G113" s="48">
        <v>0</v>
      </c>
      <c r="H113" s="28">
        <v>0</v>
      </c>
      <c r="I113" s="34">
        <v>0</v>
      </c>
      <c r="J113" s="27">
        <v>0</v>
      </c>
      <c r="K113" s="28">
        <v>0</v>
      </c>
      <c r="L113" s="28">
        <v>0</v>
      </c>
      <c r="M113" s="28">
        <v>1</v>
      </c>
      <c r="N113" s="28">
        <v>0</v>
      </c>
      <c r="O113" s="42"/>
      <c r="P113" s="42"/>
      <c r="Q113" s="42"/>
      <c r="R113" s="42"/>
      <c r="S113" s="28">
        <f>C113+D113+E113+F113+G113+H113+I113+J113+K113+L113+M113+N113+O113</f>
        <v>3</v>
      </c>
    </row>
    <row r="114" spans="1:19" ht="12.75">
      <c r="A114" s="171" t="s">
        <v>268</v>
      </c>
      <c r="B114" s="127" t="s">
        <v>214</v>
      </c>
      <c r="C114" s="28">
        <f aca="true" t="shared" si="52" ref="C114:S114">C112-C113</f>
        <v>0</v>
      </c>
      <c r="D114" s="34">
        <f t="shared" si="52"/>
        <v>1</v>
      </c>
      <c r="E114" s="28">
        <f t="shared" si="52"/>
        <v>-2</v>
      </c>
      <c r="F114" s="34">
        <f t="shared" si="52"/>
        <v>0</v>
      </c>
      <c r="G114" s="48">
        <f t="shared" si="52"/>
        <v>0</v>
      </c>
      <c r="H114" s="28">
        <f t="shared" si="52"/>
        <v>0</v>
      </c>
      <c r="I114" s="28">
        <f t="shared" si="52"/>
        <v>0</v>
      </c>
      <c r="J114" s="27">
        <f t="shared" si="52"/>
        <v>0</v>
      </c>
      <c r="K114" s="28">
        <f>K112-K113</f>
        <v>0</v>
      </c>
      <c r="L114" s="28">
        <f>L112-L113</f>
        <v>0</v>
      </c>
      <c r="M114" s="28">
        <f>M112-M113</f>
        <v>-1</v>
      </c>
      <c r="N114" s="28">
        <f>N112-N113</f>
        <v>0</v>
      </c>
      <c r="O114" s="42"/>
      <c r="P114" s="42"/>
      <c r="Q114" s="42"/>
      <c r="R114" s="42"/>
      <c r="S114" s="28">
        <f t="shared" si="52"/>
        <v>-2</v>
      </c>
    </row>
    <row r="115" spans="1:19" ht="13.5" thickBot="1">
      <c r="A115" s="172"/>
      <c r="B115" s="128" t="s">
        <v>5</v>
      </c>
      <c r="C115" s="31">
        <v>0</v>
      </c>
      <c r="D115" s="31">
        <v>0</v>
      </c>
      <c r="E115" s="31">
        <f>E114/E113</f>
        <v>-1</v>
      </c>
      <c r="F115" s="31">
        <v>0</v>
      </c>
      <c r="G115" s="31">
        <v>0</v>
      </c>
      <c r="H115" s="31">
        <v>0</v>
      </c>
      <c r="I115" s="31">
        <v>0</v>
      </c>
      <c r="J115" s="31">
        <v>0</v>
      </c>
      <c r="K115" s="31">
        <v>0</v>
      </c>
      <c r="L115" s="31">
        <v>0</v>
      </c>
      <c r="M115" s="31">
        <f>M114/M113</f>
        <v>-1</v>
      </c>
      <c r="N115" s="31">
        <v>0</v>
      </c>
      <c r="O115" s="44"/>
      <c r="P115" s="31"/>
      <c r="Q115" s="31"/>
      <c r="R115" s="31"/>
      <c r="S115" s="31">
        <f>S114/S113</f>
        <v>-0.6666666666666666</v>
      </c>
    </row>
    <row r="116" spans="1:19" ht="12.75">
      <c r="A116" s="173"/>
      <c r="B116" s="126">
        <v>2013</v>
      </c>
      <c r="C116" s="28">
        <v>0</v>
      </c>
      <c r="D116" s="34">
        <v>3</v>
      </c>
      <c r="E116" s="28">
        <v>16</v>
      </c>
      <c r="F116" s="34">
        <v>4</v>
      </c>
      <c r="G116" s="28">
        <v>6</v>
      </c>
      <c r="H116" s="28">
        <v>12</v>
      </c>
      <c r="I116" s="34">
        <v>2</v>
      </c>
      <c r="J116" s="27">
        <v>40</v>
      </c>
      <c r="K116" s="28">
        <v>15</v>
      </c>
      <c r="L116" s="28">
        <v>1</v>
      </c>
      <c r="M116" s="28">
        <v>30</v>
      </c>
      <c r="N116" s="28">
        <v>7</v>
      </c>
      <c r="O116" s="42"/>
      <c r="P116" s="42"/>
      <c r="Q116" s="42"/>
      <c r="R116" s="42"/>
      <c r="S116" s="28">
        <f>C116+D116+E116+F116+G116+H116+I116+J116+K116+L116+M116+N116+O116</f>
        <v>136</v>
      </c>
    </row>
    <row r="117" spans="1:19" ht="12.75">
      <c r="A117" s="171" t="s">
        <v>144</v>
      </c>
      <c r="B117" s="126">
        <v>2012</v>
      </c>
      <c r="C117" s="28">
        <v>1</v>
      </c>
      <c r="D117" s="34">
        <v>3</v>
      </c>
      <c r="E117" s="28">
        <v>24</v>
      </c>
      <c r="F117" s="34">
        <v>7</v>
      </c>
      <c r="G117" s="48">
        <v>7</v>
      </c>
      <c r="H117" s="28">
        <v>4</v>
      </c>
      <c r="I117" s="34">
        <v>9</v>
      </c>
      <c r="J117" s="27">
        <v>16</v>
      </c>
      <c r="K117" s="28">
        <v>9</v>
      </c>
      <c r="L117" s="28">
        <v>3</v>
      </c>
      <c r="M117" s="28">
        <v>13</v>
      </c>
      <c r="N117" s="28">
        <v>13</v>
      </c>
      <c r="O117" s="42"/>
      <c r="P117" s="42"/>
      <c r="Q117" s="42"/>
      <c r="R117" s="42"/>
      <c r="S117" s="28">
        <f>C117+D117+E117+F117+G117+H117+I117+J117+K117+L117+M117+N117+O117</f>
        <v>109</v>
      </c>
    </row>
    <row r="118" spans="1:19" ht="12.75">
      <c r="A118" s="173"/>
      <c r="B118" s="127" t="s">
        <v>214</v>
      </c>
      <c r="C118" s="28">
        <f aca="true" t="shared" si="53" ref="C118:S118">C116-C117</f>
        <v>-1</v>
      </c>
      <c r="D118" s="34">
        <f t="shared" si="53"/>
        <v>0</v>
      </c>
      <c r="E118" s="28">
        <f t="shared" si="53"/>
        <v>-8</v>
      </c>
      <c r="F118" s="34">
        <f t="shared" si="53"/>
        <v>-3</v>
      </c>
      <c r="G118" s="48">
        <f t="shared" si="53"/>
        <v>-1</v>
      </c>
      <c r="H118" s="28">
        <f t="shared" si="53"/>
        <v>8</v>
      </c>
      <c r="I118" s="34">
        <f t="shared" si="53"/>
        <v>-7</v>
      </c>
      <c r="J118" s="27">
        <f t="shared" si="53"/>
        <v>24</v>
      </c>
      <c r="K118" s="28">
        <f>K116-K117</f>
        <v>6</v>
      </c>
      <c r="L118" s="28">
        <f>L116-L117</f>
        <v>-2</v>
      </c>
      <c r="M118" s="28">
        <f>M116-M117</f>
        <v>17</v>
      </c>
      <c r="N118" s="28">
        <f>N116-N117</f>
        <v>-6</v>
      </c>
      <c r="O118" s="42"/>
      <c r="P118" s="42"/>
      <c r="Q118" s="42"/>
      <c r="R118" s="42"/>
      <c r="S118" s="28">
        <f t="shared" si="53"/>
        <v>27</v>
      </c>
    </row>
    <row r="119" spans="1:19" ht="13.5" thickBot="1">
      <c r="A119" s="172"/>
      <c r="B119" s="128" t="s">
        <v>5</v>
      </c>
      <c r="C119" s="45">
        <f aca="true" t="shared" si="54" ref="C119:N119">C118/C117</f>
        <v>-1</v>
      </c>
      <c r="D119" s="43">
        <f t="shared" si="54"/>
        <v>0</v>
      </c>
      <c r="E119" s="31">
        <f t="shared" si="54"/>
        <v>-0.3333333333333333</v>
      </c>
      <c r="F119" s="43">
        <f t="shared" si="54"/>
        <v>-0.42857142857142855</v>
      </c>
      <c r="G119" s="45">
        <f t="shared" si="54"/>
        <v>-0.14285714285714285</v>
      </c>
      <c r="H119" s="43">
        <f t="shared" si="54"/>
        <v>2</v>
      </c>
      <c r="I119" s="45">
        <f t="shared" si="54"/>
        <v>-0.7777777777777778</v>
      </c>
      <c r="J119" s="30">
        <f t="shared" si="54"/>
        <v>1.5</v>
      </c>
      <c r="K119" s="31">
        <f t="shared" si="54"/>
        <v>0.6666666666666666</v>
      </c>
      <c r="L119" s="43">
        <f t="shared" si="54"/>
        <v>-0.6666666666666666</v>
      </c>
      <c r="M119" s="31">
        <f t="shared" si="54"/>
        <v>1.3076923076923077</v>
      </c>
      <c r="N119" s="31">
        <f t="shared" si="54"/>
        <v>-0.46153846153846156</v>
      </c>
      <c r="O119" s="44"/>
      <c r="P119" s="44"/>
      <c r="Q119" s="44"/>
      <c r="R119" s="44"/>
      <c r="S119" s="31">
        <f>S118/S117</f>
        <v>0.24770642201834864</v>
      </c>
    </row>
    <row r="120" spans="1:19" ht="12.75">
      <c r="A120" s="173"/>
      <c r="B120" s="126">
        <v>2013</v>
      </c>
      <c r="C120" s="54">
        <v>1</v>
      </c>
      <c r="D120" s="55">
        <v>5</v>
      </c>
      <c r="E120" s="54">
        <v>6</v>
      </c>
      <c r="F120" s="55">
        <v>3</v>
      </c>
      <c r="G120" s="54">
        <v>7</v>
      </c>
      <c r="H120" s="54">
        <v>2</v>
      </c>
      <c r="I120" s="55">
        <v>4</v>
      </c>
      <c r="J120" s="56">
        <v>9</v>
      </c>
      <c r="K120" s="54">
        <v>9</v>
      </c>
      <c r="L120" s="54">
        <v>6</v>
      </c>
      <c r="M120" s="54">
        <v>7</v>
      </c>
      <c r="N120" s="54">
        <v>1</v>
      </c>
      <c r="O120" s="57"/>
      <c r="P120" s="57"/>
      <c r="Q120" s="57"/>
      <c r="R120" s="57"/>
      <c r="S120" s="54">
        <f>C120+D120+E120+F120+G120+H120+I120+J120+K120+L120+M120+N120+O120</f>
        <v>60</v>
      </c>
    </row>
    <row r="121" spans="1:19" ht="12.75">
      <c r="A121" s="171" t="s">
        <v>269</v>
      </c>
      <c r="B121" s="126">
        <v>2012</v>
      </c>
      <c r="C121" s="28">
        <v>5</v>
      </c>
      <c r="D121" s="34">
        <v>5</v>
      </c>
      <c r="E121" s="28">
        <v>6</v>
      </c>
      <c r="F121" s="34">
        <v>0</v>
      </c>
      <c r="G121" s="48">
        <v>10</v>
      </c>
      <c r="H121" s="28">
        <v>3</v>
      </c>
      <c r="I121" s="34">
        <v>17</v>
      </c>
      <c r="J121" s="27">
        <v>14</v>
      </c>
      <c r="K121" s="28">
        <v>13</v>
      </c>
      <c r="L121" s="28">
        <v>4</v>
      </c>
      <c r="M121" s="28">
        <v>10</v>
      </c>
      <c r="N121" s="28">
        <v>4</v>
      </c>
      <c r="O121" s="42"/>
      <c r="P121" s="42"/>
      <c r="Q121" s="42"/>
      <c r="R121" s="42"/>
      <c r="S121" s="28">
        <f>C121+D121+E121+F121+G121+H121+I121+J121+K121+L121+M121+N121+O121</f>
        <v>91</v>
      </c>
    </row>
    <row r="122" spans="1:19" ht="12.75">
      <c r="A122" s="171" t="s">
        <v>270</v>
      </c>
      <c r="B122" s="127" t="s">
        <v>214</v>
      </c>
      <c r="C122" s="28">
        <f aca="true" t="shared" si="55" ref="C122:S122">C120-C121</f>
        <v>-4</v>
      </c>
      <c r="D122" s="34">
        <f t="shared" si="55"/>
        <v>0</v>
      </c>
      <c r="E122" s="28">
        <f t="shared" si="55"/>
        <v>0</v>
      </c>
      <c r="F122" s="34">
        <f t="shared" si="55"/>
        <v>3</v>
      </c>
      <c r="G122" s="48">
        <f t="shared" si="55"/>
        <v>-3</v>
      </c>
      <c r="H122" s="28">
        <f t="shared" si="55"/>
        <v>-1</v>
      </c>
      <c r="I122" s="28">
        <f t="shared" si="55"/>
        <v>-13</v>
      </c>
      <c r="J122" s="27">
        <f t="shared" si="55"/>
        <v>-5</v>
      </c>
      <c r="K122" s="28">
        <f>K120-K121</f>
        <v>-4</v>
      </c>
      <c r="L122" s="28">
        <f>L120-L121</f>
        <v>2</v>
      </c>
      <c r="M122" s="28">
        <f>M120-M121</f>
        <v>-3</v>
      </c>
      <c r="N122" s="28">
        <f>N120-N121</f>
        <v>-3</v>
      </c>
      <c r="O122" s="42"/>
      <c r="P122" s="28"/>
      <c r="Q122" s="28"/>
      <c r="R122" s="28"/>
      <c r="S122" s="28">
        <f t="shared" si="55"/>
        <v>-31</v>
      </c>
    </row>
    <row r="123" spans="1:19" ht="13.5" thickBot="1">
      <c r="A123" s="172"/>
      <c r="B123" s="128" t="s">
        <v>5</v>
      </c>
      <c r="C123" s="45">
        <f>C122/C121</f>
        <v>-0.8</v>
      </c>
      <c r="D123" s="43">
        <f>D122/D121</f>
        <v>0</v>
      </c>
      <c r="E123" s="31">
        <f>E122/E121</f>
        <v>0</v>
      </c>
      <c r="F123" s="43">
        <v>0</v>
      </c>
      <c r="G123" s="45">
        <f aca="true" t="shared" si="56" ref="G123:N123">G122/G121</f>
        <v>-0.3</v>
      </c>
      <c r="H123" s="31">
        <f t="shared" si="56"/>
        <v>-0.3333333333333333</v>
      </c>
      <c r="I123" s="43">
        <f t="shared" si="56"/>
        <v>-0.7647058823529411</v>
      </c>
      <c r="J123" s="30">
        <f t="shared" si="56"/>
        <v>-0.35714285714285715</v>
      </c>
      <c r="K123" s="31">
        <f>K122/K121</f>
        <v>-0.3076923076923077</v>
      </c>
      <c r="L123" s="31">
        <f>L122/L121</f>
        <v>0.5</v>
      </c>
      <c r="M123" s="31">
        <f t="shared" si="56"/>
        <v>-0.3</v>
      </c>
      <c r="N123" s="31">
        <f t="shared" si="56"/>
        <v>-0.75</v>
      </c>
      <c r="O123" s="44"/>
      <c r="P123" s="44"/>
      <c r="Q123" s="44"/>
      <c r="R123" s="44"/>
      <c r="S123" s="31">
        <f>S122/S121</f>
        <v>-0.34065934065934067</v>
      </c>
    </row>
    <row r="124" spans="1:19" ht="12.75">
      <c r="A124" s="173"/>
      <c r="B124" s="126">
        <v>2013</v>
      </c>
      <c r="C124" s="28">
        <v>15</v>
      </c>
      <c r="D124" s="34">
        <v>17</v>
      </c>
      <c r="E124" s="28">
        <v>31</v>
      </c>
      <c r="F124" s="34">
        <v>35</v>
      </c>
      <c r="G124" s="28">
        <v>30</v>
      </c>
      <c r="H124" s="28">
        <v>12</v>
      </c>
      <c r="I124" s="34">
        <v>17</v>
      </c>
      <c r="J124" s="27">
        <v>60</v>
      </c>
      <c r="K124" s="28">
        <v>33</v>
      </c>
      <c r="L124" s="28">
        <v>9</v>
      </c>
      <c r="M124" s="28">
        <v>36</v>
      </c>
      <c r="N124" s="28">
        <v>19</v>
      </c>
      <c r="O124" s="42"/>
      <c r="P124" s="42"/>
      <c r="Q124" s="42"/>
      <c r="R124" s="42"/>
      <c r="S124" s="28">
        <f>C124+D124+E124+F124+G124+H124+I124+J124+K124+L124+M124+N124+O124</f>
        <v>314</v>
      </c>
    </row>
    <row r="125" spans="1:19" ht="12.75">
      <c r="A125" s="174" t="s">
        <v>271</v>
      </c>
      <c r="B125" s="126">
        <v>2012</v>
      </c>
      <c r="C125" s="28">
        <v>26</v>
      </c>
      <c r="D125" s="34">
        <v>29</v>
      </c>
      <c r="E125" s="28">
        <v>29</v>
      </c>
      <c r="F125" s="34">
        <v>25</v>
      </c>
      <c r="G125" s="48">
        <v>23</v>
      </c>
      <c r="H125" s="28">
        <v>14</v>
      </c>
      <c r="I125" s="34">
        <v>38</v>
      </c>
      <c r="J125" s="27">
        <v>43</v>
      </c>
      <c r="K125" s="28">
        <v>27</v>
      </c>
      <c r="L125" s="28">
        <v>20</v>
      </c>
      <c r="M125" s="28">
        <v>37</v>
      </c>
      <c r="N125" s="28">
        <v>26</v>
      </c>
      <c r="O125" s="42"/>
      <c r="P125" s="42"/>
      <c r="Q125" s="42"/>
      <c r="R125" s="42"/>
      <c r="S125" s="28">
        <f>C125+D125+E125+F125+G125+H125+I125+J125+K125+L125+M125+N125+O125</f>
        <v>337</v>
      </c>
    </row>
    <row r="126" spans="1:19" ht="12.75">
      <c r="A126" s="173"/>
      <c r="B126" s="127" t="s">
        <v>214</v>
      </c>
      <c r="C126" s="28">
        <f aca="true" t="shared" si="57" ref="C126:S126">C124-C125</f>
        <v>-11</v>
      </c>
      <c r="D126" s="34">
        <f t="shared" si="57"/>
        <v>-12</v>
      </c>
      <c r="E126" s="28">
        <f t="shared" si="57"/>
        <v>2</v>
      </c>
      <c r="F126" s="34">
        <f t="shared" si="57"/>
        <v>10</v>
      </c>
      <c r="G126" s="48">
        <f t="shared" si="57"/>
        <v>7</v>
      </c>
      <c r="H126" s="48">
        <f t="shared" si="57"/>
        <v>-2</v>
      </c>
      <c r="I126" s="48">
        <f t="shared" si="57"/>
        <v>-21</v>
      </c>
      <c r="J126" s="48">
        <f t="shared" si="57"/>
        <v>17</v>
      </c>
      <c r="K126" s="28">
        <f>K124-K125</f>
        <v>6</v>
      </c>
      <c r="L126" s="28">
        <f>L124-L125</f>
        <v>-11</v>
      </c>
      <c r="M126" s="28">
        <f>M124-M125</f>
        <v>-1</v>
      </c>
      <c r="N126" s="28">
        <f>N124-N125</f>
        <v>-7</v>
      </c>
      <c r="O126" s="42"/>
      <c r="P126" s="42"/>
      <c r="Q126" s="42"/>
      <c r="R126" s="42"/>
      <c r="S126" s="28">
        <f t="shared" si="57"/>
        <v>-23</v>
      </c>
    </row>
    <row r="127" spans="1:19" ht="13.5" thickBot="1">
      <c r="A127" s="172"/>
      <c r="B127" s="128" t="s">
        <v>5</v>
      </c>
      <c r="C127" s="31">
        <f aca="true" t="shared" si="58" ref="C127:S127">C126/C125</f>
        <v>-0.4230769230769231</v>
      </c>
      <c r="D127" s="43">
        <f t="shared" si="58"/>
        <v>-0.41379310344827586</v>
      </c>
      <c r="E127" s="31">
        <f t="shared" si="58"/>
        <v>0.06896551724137931</v>
      </c>
      <c r="F127" s="43">
        <f t="shared" si="58"/>
        <v>0.4</v>
      </c>
      <c r="G127" s="45">
        <f t="shared" si="58"/>
        <v>0.30434782608695654</v>
      </c>
      <c r="H127" s="31">
        <f t="shared" si="58"/>
        <v>-0.14285714285714285</v>
      </c>
      <c r="I127" s="43">
        <f t="shared" si="58"/>
        <v>-0.5526315789473685</v>
      </c>
      <c r="J127" s="30">
        <f t="shared" si="58"/>
        <v>0.3953488372093023</v>
      </c>
      <c r="K127" s="31">
        <f>K126/K125</f>
        <v>0.2222222222222222</v>
      </c>
      <c r="L127" s="31">
        <f>L126/L125</f>
        <v>-0.55</v>
      </c>
      <c r="M127" s="31">
        <f>M126/M125</f>
        <v>-0.02702702702702703</v>
      </c>
      <c r="N127" s="31">
        <f>N126/N125</f>
        <v>-0.2692307692307692</v>
      </c>
      <c r="O127" s="44"/>
      <c r="P127" s="44"/>
      <c r="Q127" s="44"/>
      <c r="R127" s="44"/>
      <c r="S127" s="31">
        <f t="shared" si="58"/>
        <v>-0.06824925816023739</v>
      </c>
    </row>
    <row r="128" spans="1:19" ht="12.75">
      <c r="A128" s="173"/>
      <c r="B128" s="126">
        <v>2013</v>
      </c>
      <c r="C128" s="28">
        <v>39</v>
      </c>
      <c r="D128" s="34">
        <v>23</v>
      </c>
      <c r="E128" s="28">
        <v>63</v>
      </c>
      <c r="F128" s="34">
        <v>26</v>
      </c>
      <c r="G128" s="28">
        <v>71</v>
      </c>
      <c r="H128" s="28">
        <v>11</v>
      </c>
      <c r="I128" s="34">
        <v>49</v>
      </c>
      <c r="J128" s="27">
        <v>169</v>
      </c>
      <c r="K128" s="28">
        <v>170</v>
      </c>
      <c r="L128" s="28">
        <v>40</v>
      </c>
      <c r="M128" s="28">
        <v>97</v>
      </c>
      <c r="N128" s="28">
        <v>54</v>
      </c>
      <c r="O128" s="42"/>
      <c r="P128" s="42"/>
      <c r="Q128" s="42"/>
      <c r="R128" s="42"/>
      <c r="S128" s="28">
        <f>C128+D128+E128+F128+G128+H128+I128+J128+K128+L128+M128+N128+O128</f>
        <v>812</v>
      </c>
    </row>
    <row r="129" spans="1:19" ht="12.75">
      <c r="A129" s="171" t="s">
        <v>272</v>
      </c>
      <c r="B129" s="126">
        <v>2012</v>
      </c>
      <c r="C129" s="28">
        <v>25</v>
      </c>
      <c r="D129" s="34">
        <v>21</v>
      </c>
      <c r="E129" s="28">
        <v>47</v>
      </c>
      <c r="F129" s="34">
        <v>24</v>
      </c>
      <c r="G129" s="48">
        <v>53</v>
      </c>
      <c r="H129" s="28">
        <v>11</v>
      </c>
      <c r="I129" s="34">
        <v>64</v>
      </c>
      <c r="J129" s="27">
        <v>180</v>
      </c>
      <c r="K129" s="28">
        <v>122</v>
      </c>
      <c r="L129" s="28">
        <v>40</v>
      </c>
      <c r="M129" s="28">
        <v>129</v>
      </c>
      <c r="N129" s="28">
        <v>42</v>
      </c>
      <c r="O129" s="42"/>
      <c r="P129" s="42"/>
      <c r="Q129" s="42"/>
      <c r="R129" s="42"/>
      <c r="S129" s="28">
        <f>C129+D129+E129+F129+G129+H129+I129+J129+K129+L129+M129+N129+O129</f>
        <v>758</v>
      </c>
    </row>
    <row r="130" spans="1:19" ht="12.75">
      <c r="A130" s="171" t="s">
        <v>273</v>
      </c>
      <c r="B130" s="127" t="s">
        <v>214</v>
      </c>
      <c r="C130" s="28">
        <f aca="true" t="shared" si="59" ref="C130:S130">C128-C129</f>
        <v>14</v>
      </c>
      <c r="D130" s="28">
        <f t="shared" si="59"/>
        <v>2</v>
      </c>
      <c r="E130" s="28">
        <f t="shared" si="59"/>
        <v>16</v>
      </c>
      <c r="F130" s="34">
        <f t="shared" si="59"/>
        <v>2</v>
      </c>
      <c r="G130" s="48">
        <f t="shared" si="59"/>
        <v>18</v>
      </c>
      <c r="H130" s="28">
        <f t="shared" si="59"/>
        <v>0</v>
      </c>
      <c r="I130" s="34">
        <f t="shared" si="59"/>
        <v>-15</v>
      </c>
      <c r="J130" s="27">
        <f t="shared" si="59"/>
        <v>-11</v>
      </c>
      <c r="K130" s="28">
        <f>K128-K129</f>
        <v>48</v>
      </c>
      <c r="L130" s="28">
        <f>L128-L129</f>
        <v>0</v>
      </c>
      <c r="M130" s="28">
        <f>M128-M129</f>
        <v>-32</v>
      </c>
      <c r="N130" s="28">
        <f>N128-N129</f>
        <v>12</v>
      </c>
      <c r="O130" s="42"/>
      <c r="P130" s="42"/>
      <c r="Q130" s="42"/>
      <c r="R130" s="42"/>
      <c r="S130" s="28">
        <f t="shared" si="59"/>
        <v>54</v>
      </c>
    </row>
    <row r="131" spans="1:19" ht="13.5" thickBot="1">
      <c r="A131" s="172"/>
      <c r="B131" s="128" t="s">
        <v>5</v>
      </c>
      <c r="C131" s="31">
        <f aca="true" t="shared" si="60" ref="C131:S131">C130/C129</f>
        <v>0.56</v>
      </c>
      <c r="D131" s="43">
        <f t="shared" si="60"/>
        <v>0.09523809523809523</v>
      </c>
      <c r="E131" s="31">
        <f t="shared" si="60"/>
        <v>0.3404255319148936</v>
      </c>
      <c r="F131" s="43">
        <f t="shared" si="60"/>
        <v>0.08333333333333333</v>
      </c>
      <c r="G131" s="45">
        <f t="shared" si="60"/>
        <v>0.33962264150943394</v>
      </c>
      <c r="H131" s="31">
        <f t="shared" si="60"/>
        <v>0</v>
      </c>
      <c r="I131" s="43">
        <f t="shared" si="60"/>
        <v>-0.234375</v>
      </c>
      <c r="J131" s="30">
        <f t="shared" si="60"/>
        <v>-0.06111111111111111</v>
      </c>
      <c r="K131" s="31">
        <f>K130/K129</f>
        <v>0.39344262295081966</v>
      </c>
      <c r="L131" s="31">
        <f>L130/L129</f>
        <v>0</v>
      </c>
      <c r="M131" s="31">
        <f>M130/M129</f>
        <v>-0.24806201550387597</v>
      </c>
      <c r="N131" s="31">
        <f>N130/N129</f>
        <v>0.2857142857142857</v>
      </c>
      <c r="O131" s="44"/>
      <c r="P131" s="44"/>
      <c r="Q131" s="44"/>
      <c r="R131" s="44"/>
      <c r="S131" s="31">
        <f t="shared" si="60"/>
        <v>0.0712401055408971</v>
      </c>
    </row>
    <row r="132" spans="1:19" ht="12.75">
      <c r="A132" s="173"/>
      <c r="B132" s="126">
        <v>2013</v>
      </c>
      <c r="C132" s="28">
        <v>1</v>
      </c>
      <c r="D132" s="34">
        <v>2</v>
      </c>
      <c r="E132" s="28">
        <v>5</v>
      </c>
      <c r="F132" s="34">
        <v>3</v>
      </c>
      <c r="G132" s="28">
        <v>4</v>
      </c>
      <c r="H132" s="28">
        <v>6</v>
      </c>
      <c r="I132" s="34">
        <v>1</v>
      </c>
      <c r="J132" s="27">
        <v>6</v>
      </c>
      <c r="K132" s="28">
        <v>9</v>
      </c>
      <c r="L132" s="28">
        <v>2</v>
      </c>
      <c r="M132" s="28">
        <v>15</v>
      </c>
      <c r="N132" s="28">
        <v>4</v>
      </c>
      <c r="O132" s="42"/>
      <c r="P132" s="42"/>
      <c r="Q132" s="42"/>
      <c r="R132" s="42"/>
      <c r="S132" s="28">
        <f>C132+D132+E132+F132+G132+H132+I132+J132+K132+L132+M132+N132+O132</f>
        <v>58</v>
      </c>
    </row>
    <row r="133" spans="1:19" ht="12.75">
      <c r="A133" s="171" t="s">
        <v>274</v>
      </c>
      <c r="B133" s="126">
        <v>2012</v>
      </c>
      <c r="C133" s="28">
        <v>1</v>
      </c>
      <c r="D133" s="34">
        <v>1</v>
      </c>
      <c r="E133" s="28">
        <v>4</v>
      </c>
      <c r="F133" s="34">
        <v>3</v>
      </c>
      <c r="G133" s="48">
        <v>7</v>
      </c>
      <c r="H133" s="28">
        <v>0</v>
      </c>
      <c r="I133" s="34">
        <v>2</v>
      </c>
      <c r="J133" s="27">
        <v>12</v>
      </c>
      <c r="K133" s="28">
        <v>13</v>
      </c>
      <c r="L133" s="28">
        <v>2</v>
      </c>
      <c r="M133" s="28">
        <v>5</v>
      </c>
      <c r="N133" s="28">
        <v>7</v>
      </c>
      <c r="O133" s="42"/>
      <c r="P133" s="42"/>
      <c r="Q133" s="42"/>
      <c r="R133" s="42"/>
      <c r="S133" s="28">
        <f>C133+D133+E133+F133+G133+H133+I133+J133+K133+L133+M133+N133+O133</f>
        <v>57</v>
      </c>
    </row>
    <row r="134" spans="1:19" ht="12.75">
      <c r="A134" s="171" t="s">
        <v>275</v>
      </c>
      <c r="B134" s="127" t="s">
        <v>214</v>
      </c>
      <c r="C134" s="28">
        <f aca="true" t="shared" si="61" ref="C134:S134">C132-C133</f>
        <v>0</v>
      </c>
      <c r="D134" s="34">
        <f t="shared" si="61"/>
        <v>1</v>
      </c>
      <c r="E134" s="28">
        <f t="shared" si="61"/>
        <v>1</v>
      </c>
      <c r="F134" s="34">
        <f t="shared" si="61"/>
        <v>0</v>
      </c>
      <c r="G134" s="48">
        <f t="shared" si="61"/>
        <v>-3</v>
      </c>
      <c r="H134" s="28">
        <f t="shared" si="61"/>
        <v>6</v>
      </c>
      <c r="I134" s="34">
        <f t="shared" si="61"/>
        <v>-1</v>
      </c>
      <c r="J134" s="27">
        <f t="shared" si="61"/>
        <v>-6</v>
      </c>
      <c r="K134" s="28">
        <f>K132-K133</f>
        <v>-4</v>
      </c>
      <c r="L134" s="28">
        <f>L132-L133</f>
        <v>0</v>
      </c>
      <c r="M134" s="28">
        <f>M132-M133</f>
        <v>10</v>
      </c>
      <c r="N134" s="28">
        <f>N132-N133</f>
        <v>-3</v>
      </c>
      <c r="O134" s="42"/>
      <c r="P134" s="42"/>
      <c r="Q134" s="42"/>
      <c r="R134" s="42"/>
      <c r="S134" s="28">
        <f t="shared" si="61"/>
        <v>1</v>
      </c>
    </row>
    <row r="135" spans="1:19" ht="13.5" thickBot="1">
      <c r="A135" s="172"/>
      <c r="B135" s="128" t="s">
        <v>5</v>
      </c>
      <c r="C135" s="31">
        <f>C134/C133</f>
        <v>0</v>
      </c>
      <c r="D135" s="31">
        <f>D134/D133</f>
        <v>1</v>
      </c>
      <c r="E135" s="31">
        <f>E134/E133</f>
        <v>0.25</v>
      </c>
      <c r="F135" s="31">
        <f>F134/F133</f>
        <v>0</v>
      </c>
      <c r="G135" s="45">
        <f>G134/G133</f>
        <v>-0.42857142857142855</v>
      </c>
      <c r="H135" s="45">
        <v>0</v>
      </c>
      <c r="I135" s="43">
        <f aca="true" t="shared" si="62" ref="I135:N135">I134/I133</f>
        <v>-0.5</v>
      </c>
      <c r="J135" s="30">
        <f t="shared" si="62"/>
        <v>-0.5</v>
      </c>
      <c r="K135" s="31">
        <f t="shared" si="62"/>
        <v>-0.3076923076923077</v>
      </c>
      <c r="L135" s="31">
        <f t="shared" si="62"/>
        <v>0</v>
      </c>
      <c r="M135" s="31">
        <f t="shared" si="62"/>
        <v>2</v>
      </c>
      <c r="N135" s="31">
        <f t="shared" si="62"/>
        <v>-0.42857142857142855</v>
      </c>
      <c r="O135" s="44"/>
      <c r="P135" s="44"/>
      <c r="Q135" s="44"/>
      <c r="R135" s="44"/>
      <c r="S135" s="31">
        <f>S134/S133</f>
        <v>0.017543859649122806</v>
      </c>
    </row>
    <row r="136" spans="1:19" ht="13.5" thickBot="1">
      <c r="A136" s="194" t="s">
        <v>321</v>
      </c>
      <c r="B136" s="33"/>
      <c r="C136" s="33"/>
      <c r="D136" s="33"/>
      <c r="E136" s="33"/>
      <c r="F136" s="33"/>
      <c r="G136" s="33"/>
      <c r="H136" s="33"/>
      <c r="I136" s="33"/>
      <c r="J136" s="33"/>
      <c r="K136" s="33"/>
      <c r="L136" s="33"/>
      <c r="M136" s="33"/>
      <c r="N136" s="33"/>
      <c r="O136" s="33"/>
      <c r="P136" s="33"/>
      <c r="Q136" s="33"/>
      <c r="R136" s="33"/>
      <c r="S136" s="33"/>
    </row>
    <row r="137" spans="1:19" ht="13.5" thickBot="1">
      <c r="A137" s="168"/>
      <c r="B137" s="125"/>
      <c r="C137" s="35" t="s">
        <v>63</v>
      </c>
      <c r="D137" s="35" t="s">
        <v>64</v>
      </c>
      <c r="E137" s="36" t="s">
        <v>65</v>
      </c>
      <c r="F137" s="35" t="s">
        <v>66</v>
      </c>
      <c r="G137" s="35" t="s">
        <v>67</v>
      </c>
      <c r="H137" s="41"/>
      <c r="I137" s="40"/>
      <c r="J137" s="41"/>
      <c r="K137" s="40"/>
      <c r="L137" s="41"/>
      <c r="M137" s="40"/>
      <c r="N137" s="40"/>
      <c r="O137" s="40"/>
      <c r="P137" s="40"/>
      <c r="Q137" s="40"/>
      <c r="R137" s="41"/>
      <c r="S137" s="40" t="s">
        <v>30</v>
      </c>
    </row>
    <row r="138" spans="1:19" ht="12.75">
      <c r="A138" s="169"/>
      <c r="B138" s="126">
        <v>2013</v>
      </c>
      <c r="C138" s="28">
        <f aca="true" t="shared" si="63" ref="C138:G139">C142+C146+C150+C154+C158+C162+C166</f>
        <v>336</v>
      </c>
      <c r="D138" s="28">
        <f t="shared" si="63"/>
        <v>157</v>
      </c>
      <c r="E138" s="28">
        <f t="shared" si="63"/>
        <v>48</v>
      </c>
      <c r="F138" s="28">
        <f t="shared" si="63"/>
        <v>99</v>
      </c>
      <c r="G138" s="28">
        <f t="shared" si="63"/>
        <v>112</v>
      </c>
      <c r="H138" s="42"/>
      <c r="I138" s="28"/>
      <c r="J138" s="28"/>
      <c r="K138" s="28"/>
      <c r="L138" s="28"/>
      <c r="M138" s="28"/>
      <c r="N138" s="28"/>
      <c r="O138" s="28"/>
      <c r="P138" s="28"/>
      <c r="Q138" s="28"/>
      <c r="R138" s="42"/>
      <c r="S138" s="28">
        <f>S142+S146+S150+S154+S158+S162+S166</f>
        <v>752</v>
      </c>
    </row>
    <row r="139" spans="1:19" ht="12.75">
      <c r="A139" s="214" t="s">
        <v>40</v>
      </c>
      <c r="B139" s="126">
        <v>2012</v>
      </c>
      <c r="C139" s="28">
        <f t="shared" si="63"/>
        <v>427</v>
      </c>
      <c r="D139" s="28">
        <f t="shared" si="63"/>
        <v>223</v>
      </c>
      <c r="E139" s="28">
        <f t="shared" si="63"/>
        <v>48</v>
      </c>
      <c r="F139" s="28">
        <f t="shared" si="63"/>
        <v>103</v>
      </c>
      <c r="G139" s="28">
        <f t="shared" si="63"/>
        <v>173</v>
      </c>
      <c r="H139" s="42"/>
      <c r="I139" s="28"/>
      <c r="J139" s="28"/>
      <c r="K139" s="28"/>
      <c r="L139" s="28"/>
      <c r="M139" s="28"/>
      <c r="N139" s="28"/>
      <c r="O139" s="28"/>
      <c r="P139" s="28"/>
      <c r="Q139" s="28"/>
      <c r="R139" s="42"/>
      <c r="S139" s="28">
        <f>S143+S147+S151+S155+S159+S163+S167</f>
        <v>974</v>
      </c>
    </row>
    <row r="140" spans="1:19" ht="12.75">
      <c r="A140" s="169"/>
      <c r="B140" s="127" t="s">
        <v>214</v>
      </c>
      <c r="C140" s="28">
        <f>C138-C139</f>
        <v>-91</v>
      </c>
      <c r="D140" s="28">
        <f>D138-D139</f>
        <v>-66</v>
      </c>
      <c r="E140" s="34">
        <f>E138-E139</f>
        <v>0</v>
      </c>
      <c r="F140" s="28">
        <f>F138-F139</f>
        <v>-4</v>
      </c>
      <c r="G140" s="28">
        <f>G138-G139</f>
        <v>-61</v>
      </c>
      <c r="H140" s="34"/>
      <c r="I140" s="28"/>
      <c r="J140" s="34"/>
      <c r="K140" s="28"/>
      <c r="L140" s="34"/>
      <c r="M140" s="28"/>
      <c r="N140" s="28"/>
      <c r="O140" s="28"/>
      <c r="P140" s="28"/>
      <c r="Q140" s="28"/>
      <c r="R140" s="34"/>
      <c r="S140" s="28">
        <f>S138-S139</f>
        <v>-222</v>
      </c>
    </row>
    <row r="141" spans="1:19" ht="13.5" thickBot="1">
      <c r="A141" s="170"/>
      <c r="B141" s="128" t="s">
        <v>5</v>
      </c>
      <c r="C141" s="31">
        <f>C140/C139</f>
        <v>-0.21311475409836064</v>
      </c>
      <c r="D141" s="31">
        <f>D140/D139</f>
        <v>-0.29596412556053814</v>
      </c>
      <c r="E141" s="43">
        <f>E140/E139</f>
        <v>0</v>
      </c>
      <c r="F141" s="31">
        <f>F140/F139</f>
        <v>-0.038834951456310676</v>
      </c>
      <c r="G141" s="31">
        <f>G140/G139</f>
        <v>-0.35260115606936415</v>
      </c>
      <c r="H141" s="43"/>
      <c r="I141" s="31"/>
      <c r="J141" s="43"/>
      <c r="K141" s="31"/>
      <c r="L141" s="43"/>
      <c r="M141" s="31"/>
      <c r="N141" s="31"/>
      <c r="O141" s="31"/>
      <c r="P141" s="31"/>
      <c r="Q141" s="31"/>
      <c r="R141" s="43"/>
      <c r="S141" s="31">
        <f>S140/S139</f>
        <v>-0.22792607802874743</v>
      </c>
    </row>
    <row r="142" spans="1:19" ht="12.75">
      <c r="A142" s="169"/>
      <c r="B142" s="126">
        <v>2013</v>
      </c>
      <c r="C142" s="28">
        <v>2</v>
      </c>
      <c r="D142" s="28">
        <v>5</v>
      </c>
      <c r="E142" s="34">
        <v>1</v>
      </c>
      <c r="F142" s="28">
        <v>4</v>
      </c>
      <c r="G142" s="28">
        <v>0</v>
      </c>
      <c r="H142" s="34"/>
      <c r="I142" s="28"/>
      <c r="J142" s="34"/>
      <c r="K142" s="28"/>
      <c r="L142" s="34"/>
      <c r="M142" s="28"/>
      <c r="N142" s="28"/>
      <c r="O142" s="28"/>
      <c r="P142" s="28"/>
      <c r="Q142" s="28"/>
      <c r="R142" s="34"/>
      <c r="S142" s="28">
        <f>C142+D142+E142+F142+G142</f>
        <v>12</v>
      </c>
    </row>
    <row r="143" spans="1:19" ht="12.75">
      <c r="A143" s="171" t="s">
        <v>265</v>
      </c>
      <c r="B143" s="126">
        <v>2012</v>
      </c>
      <c r="C143" s="28">
        <v>8</v>
      </c>
      <c r="D143" s="28">
        <v>1</v>
      </c>
      <c r="E143" s="34">
        <v>0</v>
      </c>
      <c r="F143" s="28">
        <v>2</v>
      </c>
      <c r="G143" s="28">
        <v>2</v>
      </c>
      <c r="H143" s="34"/>
      <c r="I143" s="28"/>
      <c r="J143" s="34"/>
      <c r="K143" s="28"/>
      <c r="L143" s="34"/>
      <c r="M143" s="28"/>
      <c r="N143" s="28"/>
      <c r="O143" s="28"/>
      <c r="P143" s="28"/>
      <c r="Q143" s="28"/>
      <c r="R143" s="34"/>
      <c r="S143" s="28">
        <f>C143+D143+E143+F143+G143</f>
        <v>13</v>
      </c>
    </row>
    <row r="144" spans="1:19" ht="12.75">
      <c r="A144" s="171" t="s">
        <v>266</v>
      </c>
      <c r="B144" s="127" t="s">
        <v>214</v>
      </c>
      <c r="C144" s="28">
        <f>C142-C143</f>
        <v>-6</v>
      </c>
      <c r="D144" s="28">
        <f>D142-D143</f>
        <v>4</v>
      </c>
      <c r="E144" s="34">
        <f>E142-E143</f>
        <v>1</v>
      </c>
      <c r="F144" s="28">
        <f>F142-F143</f>
        <v>2</v>
      </c>
      <c r="G144" s="28">
        <f>G142-G143</f>
        <v>-2</v>
      </c>
      <c r="H144" s="34"/>
      <c r="I144" s="28"/>
      <c r="J144" s="34"/>
      <c r="K144" s="28"/>
      <c r="L144" s="34"/>
      <c r="M144" s="28"/>
      <c r="N144" s="28"/>
      <c r="O144" s="28"/>
      <c r="P144" s="28"/>
      <c r="Q144" s="28"/>
      <c r="R144" s="34"/>
      <c r="S144" s="28">
        <f>S142-S143</f>
        <v>-1</v>
      </c>
    </row>
    <row r="145" spans="1:19" ht="13.5" thickBot="1">
      <c r="A145" s="172"/>
      <c r="B145" s="128" t="s">
        <v>5</v>
      </c>
      <c r="C145" s="31">
        <f>C144/C143</f>
        <v>-0.75</v>
      </c>
      <c r="D145" s="31">
        <f>D144/D143</f>
        <v>4</v>
      </c>
      <c r="E145" s="31">
        <v>0</v>
      </c>
      <c r="F145" s="31">
        <f>F144/F143</f>
        <v>1</v>
      </c>
      <c r="G145" s="31">
        <f>G144/G143</f>
        <v>-1</v>
      </c>
      <c r="H145" s="43"/>
      <c r="I145" s="31"/>
      <c r="J145" s="43"/>
      <c r="K145" s="31"/>
      <c r="L145" s="43"/>
      <c r="M145" s="31"/>
      <c r="N145" s="31"/>
      <c r="O145" s="31"/>
      <c r="P145" s="31"/>
      <c r="Q145" s="31"/>
      <c r="R145" s="43"/>
      <c r="S145" s="31">
        <f>S144/S143</f>
        <v>-0.07692307692307693</v>
      </c>
    </row>
    <row r="146" spans="1:19" ht="12.75">
      <c r="A146" s="173"/>
      <c r="B146" s="126">
        <v>2013</v>
      </c>
      <c r="C146" s="28">
        <v>0</v>
      </c>
      <c r="D146" s="28">
        <v>1</v>
      </c>
      <c r="E146" s="34">
        <v>0</v>
      </c>
      <c r="F146" s="28">
        <v>0</v>
      </c>
      <c r="G146" s="28">
        <v>1</v>
      </c>
      <c r="H146" s="34"/>
      <c r="I146" s="28"/>
      <c r="J146" s="34"/>
      <c r="K146" s="28"/>
      <c r="L146" s="34"/>
      <c r="M146" s="28"/>
      <c r="N146" s="28"/>
      <c r="O146" s="28"/>
      <c r="P146" s="28"/>
      <c r="Q146" s="28"/>
      <c r="R146" s="34"/>
      <c r="S146" s="28">
        <f>C146+D146+E146+F146+G146</f>
        <v>2</v>
      </c>
    </row>
    <row r="147" spans="1:19" ht="12.75">
      <c r="A147" s="171" t="s">
        <v>267</v>
      </c>
      <c r="B147" s="126">
        <v>2012</v>
      </c>
      <c r="C147" s="28">
        <v>0</v>
      </c>
      <c r="D147" s="28">
        <v>0</v>
      </c>
      <c r="E147" s="34">
        <v>0</v>
      </c>
      <c r="F147" s="28">
        <v>0</v>
      </c>
      <c r="G147" s="28">
        <v>0</v>
      </c>
      <c r="H147" s="34"/>
      <c r="I147" s="28"/>
      <c r="J147" s="34"/>
      <c r="K147" s="28"/>
      <c r="L147" s="34"/>
      <c r="M147" s="28"/>
      <c r="N147" s="28"/>
      <c r="O147" s="28"/>
      <c r="P147" s="28"/>
      <c r="Q147" s="28"/>
      <c r="R147" s="34"/>
      <c r="S147" s="28">
        <f>C147+D147+E147+F147+G147</f>
        <v>0</v>
      </c>
    </row>
    <row r="148" spans="1:19" ht="12.75">
      <c r="A148" s="171" t="s">
        <v>268</v>
      </c>
      <c r="B148" s="127" t="s">
        <v>214</v>
      </c>
      <c r="C148" s="28">
        <f>C146-C147</f>
        <v>0</v>
      </c>
      <c r="D148" s="28">
        <f>D146-D147</f>
        <v>1</v>
      </c>
      <c r="E148" s="34">
        <f>E146-E147</f>
        <v>0</v>
      </c>
      <c r="F148" s="28">
        <f>F146-F147</f>
        <v>0</v>
      </c>
      <c r="G148" s="28">
        <f>G146-G147</f>
        <v>1</v>
      </c>
      <c r="H148" s="34"/>
      <c r="I148" s="28"/>
      <c r="J148" s="34"/>
      <c r="K148" s="28"/>
      <c r="L148" s="34"/>
      <c r="M148" s="28"/>
      <c r="N148" s="28"/>
      <c r="O148" s="28"/>
      <c r="P148" s="28"/>
      <c r="Q148" s="28"/>
      <c r="R148" s="34"/>
      <c r="S148" s="28">
        <f>S146-S147</f>
        <v>2</v>
      </c>
    </row>
    <row r="149" spans="1:19" ht="13.5" thickBot="1">
      <c r="A149" s="172"/>
      <c r="B149" s="128" t="s">
        <v>5</v>
      </c>
      <c r="C149" s="31">
        <v>0</v>
      </c>
      <c r="D149" s="31">
        <v>0</v>
      </c>
      <c r="E149" s="31">
        <v>0</v>
      </c>
      <c r="F149" s="31">
        <v>0</v>
      </c>
      <c r="G149" s="31">
        <v>0</v>
      </c>
      <c r="H149" s="43"/>
      <c r="I149" s="31"/>
      <c r="J149" s="43"/>
      <c r="K149" s="31"/>
      <c r="L149" s="43"/>
      <c r="M149" s="31"/>
      <c r="N149" s="31"/>
      <c r="O149" s="31"/>
      <c r="P149" s="31"/>
      <c r="Q149" s="31"/>
      <c r="R149" s="43"/>
      <c r="S149" s="31" t="e">
        <f>S148/S147</f>
        <v>#DIV/0!</v>
      </c>
    </row>
    <row r="150" spans="1:19" ht="12.75">
      <c r="A150" s="173"/>
      <c r="B150" s="126">
        <v>2013</v>
      </c>
      <c r="C150" s="28">
        <v>44</v>
      </c>
      <c r="D150" s="28">
        <v>20</v>
      </c>
      <c r="E150" s="34">
        <v>3</v>
      </c>
      <c r="F150" s="28">
        <v>11</v>
      </c>
      <c r="G150" s="28">
        <v>10</v>
      </c>
      <c r="H150" s="34"/>
      <c r="I150" s="28"/>
      <c r="J150" s="34"/>
      <c r="K150" s="28"/>
      <c r="L150" s="34"/>
      <c r="M150" s="28"/>
      <c r="N150" s="28"/>
      <c r="O150" s="28"/>
      <c r="P150" s="28"/>
      <c r="Q150" s="28"/>
      <c r="R150" s="34"/>
      <c r="S150" s="28">
        <f>C150+D150+E150+F150+G150</f>
        <v>88</v>
      </c>
    </row>
    <row r="151" spans="1:19" ht="12.75">
      <c r="A151" s="171" t="s">
        <v>144</v>
      </c>
      <c r="B151" s="126">
        <v>2012</v>
      </c>
      <c r="C151" s="28">
        <v>50</v>
      </c>
      <c r="D151" s="28">
        <v>19</v>
      </c>
      <c r="E151" s="34">
        <v>2</v>
      </c>
      <c r="F151" s="28">
        <v>10</v>
      </c>
      <c r="G151" s="28">
        <v>15</v>
      </c>
      <c r="H151" s="34"/>
      <c r="I151" s="28"/>
      <c r="J151" s="34"/>
      <c r="K151" s="28"/>
      <c r="L151" s="34"/>
      <c r="M151" s="28"/>
      <c r="N151" s="28"/>
      <c r="O151" s="28"/>
      <c r="P151" s="28"/>
      <c r="Q151" s="28"/>
      <c r="R151" s="34"/>
      <c r="S151" s="28">
        <f>C151+D151+E151+F151+G151</f>
        <v>96</v>
      </c>
    </row>
    <row r="152" spans="1:19" ht="12.75">
      <c r="A152" s="173"/>
      <c r="B152" s="127" t="s">
        <v>214</v>
      </c>
      <c r="C152" s="28">
        <f>C150-C151</f>
        <v>-6</v>
      </c>
      <c r="D152" s="28">
        <f>D150-D151</f>
        <v>1</v>
      </c>
      <c r="E152" s="34">
        <f>E150-E151</f>
        <v>1</v>
      </c>
      <c r="F152" s="28">
        <f>F150-F151</f>
        <v>1</v>
      </c>
      <c r="G152" s="28">
        <f>G150-G151</f>
        <v>-5</v>
      </c>
      <c r="H152" s="34"/>
      <c r="I152" s="28"/>
      <c r="J152" s="34"/>
      <c r="K152" s="28"/>
      <c r="L152" s="34"/>
      <c r="M152" s="28"/>
      <c r="N152" s="28"/>
      <c r="O152" s="28"/>
      <c r="P152" s="28"/>
      <c r="Q152" s="28"/>
      <c r="R152" s="34"/>
      <c r="S152" s="28">
        <f>S150-S151</f>
        <v>-8</v>
      </c>
    </row>
    <row r="153" spans="1:19" ht="13.5" thickBot="1">
      <c r="A153" s="172"/>
      <c r="B153" s="128" t="s">
        <v>5</v>
      </c>
      <c r="C153" s="31">
        <f>C152/C151</f>
        <v>-0.12</v>
      </c>
      <c r="D153" s="31">
        <f>D152/D151</f>
        <v>0.05263157894736842</v>
      </c>
      <c r="E153" s="31">
        <f>E152/E151</f>
        <v>0.5</v>
      </c>
      <c r="F153" s="31">
        <f>F152/F151</f>
        <v>0.1</v>
      </c>
      <c r="G153" s="31">
        <f>G152/G151</f>
        <v>-0.3333333333333333</v>
      </c>
      <c r="H153" s="43"/>
      <c r="I153" s="31"/>
      <c r="J153" s="43"/>
      <c r="K153" s="31"/>
      <c r="L153" s="43"/>
      <c r="M153" s="31"/>
      <c r="N153" s="31"/>
      <c r="O153" s="31"/>
      <c r="P153" s="31"/>
      <c r="Q153" s="31"/>
      <c r="R153" s="43"/>
      <c r="S153" s="31">
        <f>S152/S151</f>
        <v>-0.08333333333333333</v>
      </c>
    </row>
    <row r="154" spans="1:19" ht="12.75">
      <c r="A154" s="173"/>
      <c r="B154" s="126">
        <v>2013</v>
      </c>
      <c r="C154" s="28">
        <v>7</v>
      </c>
      <c r="D154" s="28">
        <v>3</v>
      </c>
      <c r="E154" s="34">
        <v>4</v>
      </c>
      <c r="F154" s="28">
        <v>6</v>
      </c>
      <c r="G154" s="28">
        <v>6</v>
      </c>
      <c r="H154" s="34"/>
      <c r="I154" s="28"/>
      <c r="J154" s="34"/>
      <c r="K154" s="28"/>
      <c r="L154" s="34"/>
      <c r="M154" s="28"/>
      <c r="N154" s="28"/>
      <c r="O154" s="28"/>
      <c r="P154" s="28"/>
      <c r="Q154" s="28"/>
      <c r="R154" s="34"/>
      <c r="S154" s="28">
        <f>C154+D154+E154+F154+G154</f>
        <v>26</v>
      </c>
    </row>
    <row r="155" spans="1:19" ht="12.75">
      <c r="A155" s="171" t="s">
        <v>269</v>
      </c>
      <c r="B155" s="126">
        <v>2012</v>
      </c>
      <c r="C155" s="28">
        <v>25</v>
      </c>
      <c r="D155" s="28">
        <v>14</v>
      </c>
      <c r="E155" s="34">
        <v>7</v>
      </c>
      <c r="F155" s="28">
        <v>8</v>
      </c>
      <c r="G155" s="28">
        <v>11</v>
      </c>
      <c r="H155" s="34"/>
      <c r="I155" s="28"/>
      <c r="J155" s="34"/>
      <c r="K155" s="28"/>
      <c r="L155" s="34"/>
      <c r="M155" s="28"/>
      <c r="N155" s="28"/>
      <c r="O155" s="28"/>
      <c r="P155" s="28"/>
      <c r="Q155" s="28"/>
      <c r="R155" s="34"/>
      <c r="S155" s="28">
        <f>C155+D155+E155+F155+G155</f>
        <v>65</v>
      </c>
    </row>
    <row r="156" spans="1:19" ht="12.75">
      <c r="A156" s="171" t="s">
        <v>270</v>
      </c>
      <c r="B156" s="127" t="s">
        <v>214</v>
      </c>
      <c r="C156" s="28">
        <f>C154-C155</f>
        <v>-18</v>
      </c>
      <c r="D156" s="28">
        <f>D154-D155</f>
        <v>-11</v>
      </c>
      <c r="E156" s="34">
        <f>E154-E155</f>
        <v>-3</v>
      </c>
      <c r="F156" s="28">
        <f>F154-F155</f>
        <v>-2</v>
      </c>
      <c r="G156" s="28">
        <f>G154-G155</f>
        <v>-5</v>
      </c>
      <c r="H156" s="34"/>
      <c r="I156" s="28"/>
      <c r="J156" s="34"/>
      <c r="K156" s="28"/>
      <c r="L156" s="34"/>
      <c r="M156" s="28"/>
      <c r="N156" s="28"/>
      <c r="O156" s="28"/>
      <c r="P156" s="28"/>
      <c r="Q156" s="28"/>
      <c r="R156" s="34"/>
      <c r="S156" s="28">
        <f>S154-S155</f>
        <v>-39</v>
      </c>
    </row>
    <row r="157" spans="1:19" ht="13.5" thickBot="1">
      <c r="A157" s="172"/>
      <c r="B157" s="128" t="s">
        <v>5</v>
      </c>
      <c r="C157" s="31">
        <f>C156/C155</f>
        <v>-0.72</v>
      </c>
      <c r="D157" s="31">
        <f>D156/D155</f>
        <v>-0.7857142857142857</v>
      </c>
      <c r="E157" s="31">
        <f>E156/E155</f>
        <v>-0.42857142857142855</v>
      </c>
      <c r="F157" s="31">
        <f>F156/F155</f>
        <v>-0.25</v>
      </c>
      <c r="G157" s="31">
        <f>G156/G155</f>
        <v>-0.45454545454545453</v>
      </c>
      <c r="H157" s="43"/>
      <c r="I157" s="31"/>
      <c r="J157" s="43"/>
      <c r="K157" s="31"/>
      <c r="L157" s="43"/>
      <c r="M157" s="31"/>
      <c r="N157" s="31"/>
      <c r="O157" s="31"/>
      <c r="P157" s="31"/>
      <c r="Q157" s="31"/>
      <c r="R157" s="43"/>
      <c r="S157" s="31">
        <f>S156/S155</f>
        <v>-0.6</v>
      </c>
    </row>
    <row r="158" spans="1:19" ht="12.75">
      <c r="A158" s="173"/>
      <c r="B158" s="126">
        <v>2013</v>
      </c>
      <c r="C158" s="28">
        <v>90</v>
      </c>
      <c r="D158" s="28">
        <v>49</v>
      </c>
      <c r="E158" s="34">
        <v>16</v>
      </c>
      <c r="F158" s="28">
        <v>37</v>
      </c>
      <c r="G158" s="28">
        <v>45</v>
      </c>
      <c r="H158" s="34"/>
      <c r="I158" s="28"/>
      <c r="J158" s="34"/>
      <c r="K158" s="28"/>
      <c r="L158" s="34"/>
      <c r="M158" s="28"/>
      <c r="N158" s="28"/>
      <c r="O158" s="28"/>
      <c r="P158" s="28"/>
      <c r="Q158" s="28"/>
      <c r="R158" s="34"/>
      <c r="S158" s="28">
        <f>C158+D158+E158+F158+G158</f>
        <v>237</v>
      </c>
    </row>
    <row r="159" spans="1:19" ht="12.75">
      <c r="A159" s="174" t="s">
        <v>271</v>
      </c>
      <c r="B159" s="126">
        <v>2012</v>
      </c>
      <c r="C159" s="28">
        <v>116</v>
      </c>
      <c r="D159" s="28">
        <v>92</v>
      </c>
      <c r="E159" s="34">
        <v>15</v>
      </c>
      <c r="F159" s="28">
        <v>41</v>
      </c>
      <c r="G159" s="28">
        <v>72</v>
      </c>
      <c r="H159" s="34"/>
      <c r="I159" s="28"/>
      <c r="J159" s="34"/>
      <c r="K159" s="28"/>
      <c r="L159" s="34"/>
      <c r="M159" s="28"/>
      <c r="N159" s="28"/>
      <c r="O159" s="28"/>
      <c r="P159" s="28"/>
      <c r="Q159" s="28"/>
      <c r="R159" s="34"/>
      <c r="S159" s="28">
        <f>C159+D159+E159+F159+G159</f>
        <v>336</v>
      </c>
    </row>
    <row r="160" spans="1:19" ht="12.75">
      <c r="A160" s="173"/>
      <c r="B160" s="127" t="s">
        <v>214</v>
      </c>
      <c r="C160" s="28">
        <f>C158-C159</f>
        <v>-26</v>
      </c>
      <c r="D160" s="28">
        <f>D158-D159</f>
        <v>-43</v>
      </c>
      <c r="E160" s="34">
        <f>E158-E159</f>
        <v>1</v>
      </c>
      <c r="F160" s="28">
        <f>F158-F159</f>
        <v>-4</v>
      </c>
      <c r="G160" s="28">
        <f>G158-G159</f>
        <v>-27</v>
      </c>
      <c r="H160" s="34"/>
      <c r="I160" s="28"/>
      <c r="J160" s="34"/>
      <c r="K160" s="28"/>
      <c r="L160" s="34"/>
      <c r="M160" s="28"/>
      <c r="N160" s="28"/>
      <c r="O160" s="28"/>
      <c r="P160" s="28"/>
      <c r="Q160" s="28"/>
      <c r="R160" s="34"/>
      <c r="S160" s="28">
        <f>S158-S159</f>
        <v>-99</v>
      </c>
    </row>
    <row r="161" spans="1:19" ht="13.5" thickBot="1">
      <c r="A161" s="172"/>
      <c r="B161" s="128" t="s">
        <v>5</v>
      </c>
      <c r="C161" s="31">
        <f>C160/C159</f>
        <v>-0.22413793103448276</v>
      </c>
      <c r="D161" s="31">
        <f>D160/D159</f>
        <v>-0.4673913043478261</v>
      </c>
      <c r="E161" s="43">
        <f>E160/E159</f>
        <v>0.06666666666666667</v>
      </c>
      <c r="F161" s="31">
        <f>F160/F159</f>
        <v>-0.0975609756097561</v>
      </c>
      <c r="G161" s="31">
        <f>G160/G159</f>
        <v>-0.375</v>
      </c>
      <c r="H161" s="43"/>
      <c r="I161" s="31"/>
      <c r="J161" s="43"/>
      <c r="K161" s="31"/>
      <c r="L161" s="43"/>
      <c r="M161" s="31"/>
      <c r="N161" s="31"/>
      <c r="O161" s="31"/>
      <c r="P161" s="31"/>
      <c r="Q161" s="31"/>
      <c r="R161" s="43"/>
      <c r="S161" s="31">
        <f>S160/S159</f>
        <v>-0.29464285714285715</v>
      </c>
    </row>
    <row r="162" spans="1:19" ht="12.75">
      <c r="A162" s="173"/>
      <c r="B162" s="126">
        <v>2013</v>
      </c>
      <c r="C162" s="28">
        <v>181</v>
      </c>
      <c r="D162" s="28">
        <v>72</v>
      </c>
      <c r="E162" s="34">
        <v>22</v>
      </c>
      <c r="F162" s="28">
        <v>40</v>
      </c>
      <c r="G162" s="28">
        <v>50</v>
      </c>
      <c r="H162" s="34"/>
      <c r="I162" s="28"/>
      <c r="J162" s="34"/>
      <c r="K162" s="28"/>
      <c r="L162" s="34"/>
      <c r="M162" s="28"/>
      <c r="N162" s="28"/>
      <c r="O162" s="28"/>
      <c r="P162" s="28"/>
      <c r="Q162" s="28"/>
      <c r="R162" s="34"/>
      <c r="S162" s="28">
        <f>C162+D162+E162+F162+G162</f>
        <v>365</v>
      </c>
    </row>
    <row r="163" spans="1:19" ht="12.75">
      <c r="A163" s="171" t="s">
        <v>272</v>
      </c>
      <c r="B163" s="126">
        <v>2012</v>
      </c>
      <c r="C163" s="28">
        <v>208</v>
      </c>
      <c r="D163" s="28">
        <v>90</v>
      </c>
      <c r="E163" s="34">
        <v>23</v>
      </c>
      <c r="F163" s="28">
        <v>39</v>
      </c>
      <c r="G163" s="28">
        <v>70</v>
      </c>
      <c r="H163" s="34"/>
      <c r="I163" s="28"/>
      <c r="J163" s="34"/>
      <c r="K163" s="28"/>
      <c r="L163" s="34"/>
      <c r="M163" s="28"/>
      <c r="N163" s="28"/>
      <c r="O163" s="28"/>
      <c r="P163" s="28"/>
      <c r="Q163" s="28"/>
      <c r="R163" s="34"/>
      <c r="S163" s="28">
        <f>C163+D163+E163+F163+G163</f>
        <v>430</v>
      </c>
    </row>
    <row r="164" spans="1:19" ht="12.75">
      <c r="A164" s="171" t="s">
        <v>273</v>
      </c>
      <c r="B164" s="127" t="s">
        <v>214</v>
      </c>
      <c r="C164" s="28">
        <f>C162-C163</f>
        <v>-27</v>
      </c>
      <c r="D164" s="28">
        <f>D162-D163</f>
        <v>-18</v>
      </c>
      <c r="E164" s="34">
        <f>E162-E163</f>
        <v>-1</v>
      </c>
      <c r="F164" s="28">
        <f>F162-F163</f>
        <v>1</v>
      </c>
      <c r="G164" s="28">
        <f>G162-G163</f>
        <v>-20</v>
      </c>
      <c r="H164" s="34"/>
      <c r="I164" s="28"/>
      <c r="J164" s="34"/>
      <c r="K164" s="28"/>
      <c r="L164" s="34"/>
      <c r="M164" s="28"/>
      <c r="N164" s="28"/>
      <c r="O164" s="28"/>
      <c r="P164" s="28"/>
      <c r="Q164" s="28"/>
      <c r="R164" s="34"/>
      <c r="S164" s="28">
        <f>S162-S163</f>
        <v>-65</v>
      </c>
    </row>
    <row r="165" spans="1:19" ht="13.5" thickBot="1">
      <c r="A165" s="172"/>
      <c r="B165" s="128" t="s">
        <v>5</v>
      </c>
      <c r="C165" s="31">
        <f>C164/C163</f>
        <v>-0.12980769230769232</v>
      </c>
      <c r="D165" s="31">
        <f>D164/D163</f>
        <v>-0.2</v>
      </c>
      <c r="E165" s="31">
        <f>E164/E163</f>
        <v>-0.043478260869565216</v>
      </c>
      <c r="F165" s="31">
        <f>F164/F163</f>
        <v>0.02564102564102564</v>
      </c>
      <c r="G165" s="31">
        <f>G164/G163</f>
        <v>-0.2857142857142857</v>
      </c>
      <c r="H165" s="43"/>
      <c r="I165" s="31"/>
      <c r="J165" s="43"/>
      <c r="K165" s="31"/>
      <c r="L165" s="43"/>
      <c r="M165" s="31"/>
      <c r="N165" s="31"/>
      <c r="O165" s="31"/>
      <c r="P165" s="31"/>
      <c r="Q165" s="31"/>
      <c r="R165" s="43"/>
      <c r="S165" s="31">
        <f>S164/S163</f>
        <v>-0.1511627906976744</v>
      </c>
    </row>
    <row r="166" spans="1:19" ht="12.75">
      <c r="A166" s="173"/>
      <c r="B166" s="126">
        <v>2013</v>
      </c>
      <c r="C166" s="28">
        <v>12</v>
      </c>
      <c r="D166" s="28">
        <v>7</v>
      </c>
      <c r="E166" s="34">
        <v>2</v>
      </c>
      <c r="F166" s="28">
        <v>1</v>
      </c>
      <c r="G166" s="28">
        <v>0</v>
      </c>
      <c r="H166" s="34"/>
      <c r="I166" s="28"/>
      <c r="J166" s="34"/>
      <c r="K166" s="28"/>
      <c r="L166" s="34"/>
      <c r="M166" s="28"/>
      <c r="N166" s="28"/>
      <c r="O166" s="28"/>
      <c r="P166" s="28"/>
      <c r="Q166" s="28"/>
      <c r="R166" s="34"/>
      <c r="S166" s="28">
        <f>C166+D166+E166+F166+G166</f>
        <v>22</v>
      </c>
    </row>
    <row r="167" spans="1:19" ht="12.75">
      <c r="A167" s="171" t="s">
        <v>274</v>
      </c>
      <c r="B167" s="126">
        <v>2012</v>
      </c>
      <c r="C167" s="28">
        <v>20</v>
      </c>
      <c r="D167" s="28">
        <v>7</v>
      </c>
      <c r="E167" s="34">
        <v>1</v>
      </c>
      <c r="F167" s="28">
        <v>3</v>
      </c>
      <c r="G167" s="28">
        <v>3</v>
      </c>
      <c r="H167" s="34"/>
      <c r="I167" s="28"/>
      <c r="J167" s="34"/>
      <c r="K167" s="28"/>
      <c r="L167" s="34"/>
      <c r="M167" s="28"/>
      <c r="N167" s="28"/>
      <c r="O167" s="28"/>
      <c r="P167" s="28"/>
      <c r="Q167" s="28"/>
      <c r="R167" s="34"/>
      <c r="S167" s="28">
        <f>C167+D167+E167+F167+G167</f>
        <v>34</v>
      </c>
    </row>
    <row r="168" spans="1:19" ht="12.75">
      <c r="A168" s="171" t="s">
        <v>275</v>
      </c>
      <c r="B168" s="127" t="s">
        <v>214</v>
      </c>
      <c r="C168" s="28">
        <f>C166-C167</f>
        <v>-8</v>
      </c>
      <c r="D168" s="28">
        <f>D166-D167</f>
        <v>0</v>
      </c>
      <c r="E168" s="34">
        <f>E166-E167</f>
        <v>1</v>
      </c>
      <c r="F168" s="28">
        <f>F166-F167</f>
        <v>-2</v>
      </c>
      <c r="G168" s="28">
        <f>G166-G167</f>
        <v>-3</v>
      </c>
      <c r="H168" s="34"/>
      <c r="I168" s="28"/>
      <c r="J168" s="34"/>
      <c r="K168" s="28"/>
      <c r="L168" s="34"/>
      <c r="M168" s="28"/>
      <c r="N168" s="28"/>
      <c r="O168" s="28"/>
      <c r="P168" s="28"/>
      <c r="Q168" s="28"/>
      <c r="R168" s="34"/>
      <c r="S168" s="28">
        <f>S166-S167</f>
        <v>-12</v>
      </c>
    </row>
    <row r="169" spans="1:19" ht="13.5" thickBot="1">
      <c r="A169" s="172"/>
      <c r="B169" s="128" t="s">
        <v>5</v>
      </c>
      <c r="C169" s="31">
        <f>C168/C167</f>
        <v>-0.4</v>
      </c>
      <c r="D169" s="31">
        <f>D168/D167</f>
        <v>0</v>
      </c>
      <c r="E169" s="31">
        <f>E168/E167</f>
        <v>1</v>
      </c>
      <c r="F169" s="31">
        <f>F168/F167</f>
        <v>-0.6666666666666666</v>
      </c>
      <c r="G169" s="31">
        <f>G168/G167</f>
        <v>-1</v>
      </c>
      <c r="H169" s="43"/>
      <c r="I169" s="31"/>
      <c r="J169" s="43"/>
      <c r="K169" s="31"/>
      <c r="L169" s="43"/>
      <c r="M169" s="31"/>
      <c r="N169" s="31"/>
      <c r="O169" s="31"/>
      <c r="P169" s="31"/>
      <c r="Q169" s="31"/>
      <c r="R169" s="43"/>
      <c r="S169" s="31">
        <f>S168/S167</f>
        <v>-0.35294117647058826</v>
      </c>
    </row>
    <row r="170" spans="1:19" ht="13.5" thickBot="1">
      <c r="A170" s="194" t="s">
        <v>309</v>
      </c>
      <c r="B170" s="33"/>
      <c r="C170" s="33"/>
      <c r="D170" s="33"/>
      <c r="E170" s="33"/>
      <c r="F170" s="33"/>
      <c r="G170" s="33"/>
      <c r="H170" s="33"/>
      <c r="I170" s="33"/>
      <c r="J170" s="33"/>
      <c r="K170" s="33"/>
      <c r="L170" s="33"/>
      <c r="M170" s="33"/>
      <c r="N170" s="33"/>
      <c r="O170" s="33"/>
      <c r="P170" s="33"/>
      <c r="Q170" s="33"/>
      <c r="R170" s="33"/>
      <c r="S170" s="33"/>
    </row>
    <row r="171" spans="1:19" ht="23.25" thickBot="1">
      <c r="A171" s="168"/>
      <c r="B171" s="125"/>
      <c r="C171" s="35" t="s">
        <v>68</v>
      </c>
      <c r="D171" s="36" t="s">
        <v>69</v>
      </c>
      <c r="E171" s="51" t="s">
        <v>70</v>
      </c>
      <c r="F171" s="36" t="s">
        <v>71</v>
      </c>
      <c r="G171" s="35" t="s">
        <v>72</v>
      </c>
      <c r="H171" s="36" t="s">
        <v>73</v>
      </c>
      <c r="I171" s="38" t="s">
        <v>74</v>
      </c>
      <c r="J171" s="37" t="s">
        <v>75</v>
      </c>
      <c r="K171" s="38" t="s">
        <v>76</v>
      </c>
      <c r="L171" s="38" t="s">
        <v>77</v>
      </c>
      <c r="M171" s="38"/>
      <c r="N171" s="40"/>
      <c r="O171" s="40"/>
      <c r="P171" s="40"/>
      <c r="Q171" s="40"/>
      <c r="R171" s="41"/>
      <c r="S171" s="40" t="s">
        <v>30</v>
      </c>
    </row>
    <row r="172" spans="1:19" ht="12.75">
      <c r="A172" s="169"/>
      <c r="B172" s="126">
        <v>2013</v>
      </c>
      <c r="C172" s="28">
        <f aca="true" t="shared" si="64" ref="C172:S173">C176+C180+C184+C188+C192+C196+C200</f>
        <v>54</v>
      </c>
      <c r="D172" s="28">
        <f t="shared" si="64"/>
        <v>139</v>
      </c>
      <c r="E172" s="28">
        <f t="shared" si="64"/>
        <v>40</v>
      </c>
      <c r="F172" s="28">
        <f t="shared" si="64"/>
        <v>49</v>
      </c>
      <c r="G172" s="28">
        <f t="shared" si="64"/>
        <v>33</v>
      </c>
      <c r="H172" s="28">
        <f t="shared" si="64"/>
        <v>17</v>
      </c>
      <c r="I172" s="28">
        <f t="shared" si="64"/>
        <v>386</v>
      </c>
      <c r="J172" s="28">
        <f t="shared" si="64"/>
        <v>158</v>
      </c>
      <c r="K172" s="28">
        <f t="shared" si="64"/>
        <v>56</v>
      </c>
      <c r="L172" s="28">
        <f>L176+L180+L184+L188+L192+L196+L200</f>
        <v>88</v>
      </c>
      <c r="M172" s="28"/>
      <c r="N172" s="28"/>
      <c r="O172" s="28"/>
      <c r="P172" s="28"/>
      <c r="Q172" s="28"/>
      <c r="R172" s="42"/>
      <c r="S172" s="28">
        <f t="shared" si="64"/>
        <v>1020</v>
      </c>
    </row>
    <row r="173" spans="1:19" ht="12.75">
      <c r="A173" s="214" t="s">
        <v>40</v>
      </c>
      <c r="B173" s="126">
        <v>2012</v>
      </c>
      <c r="C173" s="28">
        <f t="shared" si="64"/>
        <v>54</v>
      </c>
      <c r="D173" s="28">
        <f t="shared" si="64"/>
        <v>158</v>
      </c>
      <c r="E173" s="28">
        <f t="shared" si="64"/>
        <v>40</v>
      </c>
      <c r="F173" s="28">
        <f t="shared" si="64"/>
        <v>53</v>
      </c>
      <c r="G173" s="28">
        <f t="shared" si="64"/>
        <v>40</v>
      </c>
      <c r="H173" s="28">
        <f t="shared" si="64"/>
        <v>32</v>
      </c>
      <c r="I173" s="28">
        <f t="shared" si="64"/>
        <v>598</v>
      </c>
      <c r="J173" s="28">
        <f t="shared" si="64"/>
        <v>190</v>
      </c>
      <c r="K173" s="28">
        <f t="shared" si="64"/>
        <v>52</v>
      </c>
      <c r="L173" s="28">
        <f>L177+L181+L185+L189+L193+L197+L201</f>
        <v>72</v>
      </c>
      <c r="M173" s="28"/>
      <c r="N173" s="28"/>
      <c r="O173" s="28"/>
      <c r="P173" s="28"/>
      <c r="Q173" s="28"/>
      <c r="R173" s="42"/>
      <c r="S173" s="28">
        <f t="shared" si="64"/>
        <v>1289</v>
      </c>
    </row>
    <row r="174" spans="1:19" ht="12.75">
      <c r="A174" s="169"/>
      <c r="B174" s="127" t="s">
        <v>214</v>
      </c>
      <c r="C174" s="28">
        <f aca="true" t="shared" si="65" ref="C174:L174">C172-C173</f>
        <v>0</v>
      </c>
      <c r="D174" s="34">
        <f t="shared" si="65"/>
        <v>-19</v>
      </c>
      <c r="E174" s="28">
        <f t="shared" si="65"/>
        <v>0</v>
      </c>
      <c r="F174" s="34">
        <f t="shared" si="65"/>
        <v>-4</v>
      </c>
      <c r="G174" s="28">
        <f t="shared" si="65"/>
        <v>-7</v>
      </c>
      <c r="H174" s="34">
        <f t="shared" si="65"/>
        <v>-15</v>
      </c>
      <c r="I174" s="28">
        <f t="shared" si="65"/>
        <v>-212</v>
      </c>
      <c r="J174" s="34">
        <f t="shared" si="65"/>
        <v>-32</v>
      </c>
      <c r="K174" s="28">
        <f t="shared" si="65"/>
        <v>4</v>
      </c>
      <c r="L174" s="28">
        <f t="shared" si="65"/>
        <v>16</v>
      </c>
      <c r="M174" s="28"/>
      <c r="N174" s="28"/>
      <c r="O174" s="28"/>
      <c r="P174" s="28"/>
      <c r="Q174" s="28"/>
      <c r="R174" s="34"/>
      <c r="S174" s="28">
        <f>S172-S173</f>
        <v>-269</v>
      </c>
    </row>
    <row r="175" spans="1:19" ht="13.5" thickBot="1">
      <c r="A175" s="170"/>
      <c r="B175" s="128" t="s">
        <v>5</v>
      </c>
      <c r="C175" s="31">
        <f aca="true" t="shared" si="66" ref="C175:L175">C174/C173</f>
        <v>0</v>
      </c>
      <c r="D175" s="43">
        <f t="shared" si="66"/>
        <v>-0.12025316455696203</v>
      </c>
      <c r="E175" s="31">
        <f t="shared" si="66"/>
        <v>0</v>
      </c>
      <c r="F175" s="43">
        <f t="shared" si="66"/>
        <v>-0.07547169811320754</v>
      </c>
      <c r="G175" s="31">
        <f t="shared" si="66"/>
        <v>-0.175</v>
      </c>
      <c r="H175" s="43">
        <f t="shared" si="66"/>
        <v>-0.46875</v>
      </c>
      <c r="I175" s="31">
        <f t="shared" si="66"/>
        <v>-0.35451505016722407</v>
      </c>
      <c r="J175" s="43">
        <f t="shared" si="66"/>
        <v>-0.16842105263157894</v>
      </c>
      <c r="K175" s="31">
        <f t="shared" si="66"/>
        <v>0.07692307692307693</v>
      </c>
      <c r="L175" s="31">
        <f t="shared" si="66"/>
        <v>0.2222222222222222</v>
      </c>
      <c r="M175" s="31"/>
      <c r="N175" s="31"/>
      <c r="O175" s="31"/>
      <c r="P175" s="31"/>
      <c r="Q175" s="31"/>
      <c r="R175" s="43"/>
      <c r="S175" s="31">
        <f>S174/S173</f>
        <v>-0.208688906128782</v>
      </c>
    </row>
    <row r="176" spans="1:19" ht="12.75">
      <c r="A176" s="169" t="s">
        <v>0</v>
      </c>
      <c r="B176" s="126">
        <v>2013</v>
      </c>
      <c r="C176" s="28">
        <v>3</v>
      </c>
      <c r="D176" s="34">
        <v>1</v>
      </c>
      <c r="E176" s="28">
        <v>0</v>
      </c>
      <c r="F176" s="34">
        <v>0</v>
      </c>
      <c r="G176" s="28">
        <v>1</v>
      </c>
      <c r="H176" s="34">
        <v>0</v>
      </c>
      <c r="I176" s="28">
        <v>3</v>
      </c>
      <c r="J176" s="34">
        <v>3</v>
      </c>
      <c r="K176" s="28">
        <v>2</v>
      </c>
      <c r="L176" s="34">
        <v>2</v>
      </c>
      <c r="M176" s="28"/>
      <c r="N176" s="28"/>
      <c r="O176" s="28"/>
      <c r="P176" s="28"/>
      <c r="Q176" s="28"/>
      <c r="R176" s="34"/>
      <c r="S176" s="28">
        <f>C176+D176+E176+F176+G176+H176+I176+J176+K176+L176</f>
        <v>15</v>
      </c>
    </row>
    <row r="177" spans="1:19" ht="12.75">
      <c r="A177" s="171" t="s">
        <v>265</v>
      </c>
      <c r="B177" s="126">
        <v>2012</v>
      </c>
      <c r="C177" s="28">
        <v>0</v>
      </c>
      <c r="D177" s="34">
        <v>5</v>
      </c>
      <c r="E177" s="28">
        <v>0</v>
      </c>
      <c r="F177" s="34">
        <v>0</v>
      </c>
      <c r="G177" s="28">
        <v>1</v>
      </c>
      <c r="H177" s="34">
        <v>0</v>
      </c>
      <c r="I177" s="28">
        <v>6</v>
      </c>
      <c r="J177" s="34">
        <v>3</v>
      </c>
      <c r="K177" s="28">
        <v>0</v>
      </c>
      <c r="L177" s="34">
        <v>3</v>
      </c>
      <c r="M177" s="28"/>
      <c r="N177" s="28"/>
      <c r="O177" s="28"/>
      <c r="P177" s="28"/>
      <c r="Q177" s="28"/>
      <c r="R177" s="34"/>
      <c r="S177" s="28">
        <f>C177+D177+E177+F177+G177+H177+I177+J177+K177+L177</f>
        <v>18</v>
      </c>
    </row>
    <row r="178" spans="1:19" ht="12.75">
      <c r="A178" s="171" t="s">
        <v>266</v>
      </c>
      <c r="B178" s="127" t="s">
        <v>214</v>
      </c>
      <c r="C178" s="28">
        <f aca="true" t="shared" si="67" ref="C178:L178">C176-C177</f>
        <v>3</v>
      </c>
      <c r="D178" s="34">
        <f t="shared" si="67"/>
        <v>-4</v>
      </c>
      <c r="E178" s="28">
        <f t="shared" si="67"/>
        <v>0</v>
      </c>
      <c r="F178" s="34">
        <f t="shared" si="67"/>
        <v>0</v>
      </c>
      <c r="G178" s="28">
        <f t="shared" si="67"/>
        <v>0</v>
      </c>
      <c r="H178" s="34">
        <f t="shared" si="67"/>
        <v>0</v>
      </c>
      <c r="I178" s="28">
        <f t="shared" si="67"/>
        <v>-3</v>
      </c>
      <c r="J178" s="34">
        <f t="shared" si="67"/>
        <v>0</v>
      </c>
      <c r="K178" s="28">
        <f t="shared" si="67"/>
        <v>2</v>
      </c>
      <c r="L178" s="28">
        <f t="shared" si="67"/>
        <v>-1</v>
      </c>
      <c r="M178" s="28"/>
      <c r="N178" s="28"/>
      <c r="O178" s="28"/>
      <c r="P178" s="28"/>
      <c r="Q178" s="28"/>
      <c r="R178" s="34"/>
      <c r="S178" s="28">
        <f>S176-S177</f>
        <v>-3</v>
      </c>
    </row>
    <row r="179" spans="1:19" ht="13.5" thickBot="1">
      <c r="A179" s="172"/>
      <c r="B179" s="128" t="s">
        <v>5</v>
      </c>
      <c r="C179" s="31">
        <v>0</v>
      </c>
      <c r="D179" s="31">
        <f aca="true" t="shared" si="68" ref="D179:L179">D178/D177</f>
        <v>-0.8</v>
      </c>
      <c r="E179" s="31">
        <v>0</v>
      </c>
      <c r="F179" s="31">
        <v>0</v>
      </c>
      <c r="G179" s="31">
        <f t="shared" si="68"/>
        <v>0</v>
      </c>
      <c r="H179" s="31">
        <v>0</v>
      </c>
      <c r="I179" s="31">
        <f t="shared" si="68"/>
        <v>-0.5</v>
      </c>
      <c r="J179" s="45">
        <f t="shared" si="68"/>
        <v>0</v>
      </c>
      <c r="K179" s="31">
        <v>0</v>
      </c>
      <c r="L179" s="45">
        <f t="shared" si="68"/>
        <v>-0.3333333333333333</v>
      </c>
      <c r="M179" s="31"/>
      <c r="N179" s="31"/>
      <c r="O179" s="31"/>
      <c r="P179" s="31"/>
      <c r="Q179" s="31"/>
      <c r="R179" s="43"/>
      <c r="S179" s="58">
        <f>S178/S177</f>
        <v>-0.16666666666666666</v>
      </c>
    </row>
    <row r="180" spans="1:19" ht="12.75">
      <c r="A180" s="173"/>
      <c r="B180" s="126">
        <v>2013</v>
      </c>
      <c r="C180" s="28">
        <v>0</v>
      </c>
      <c r="D180" s="34">
        <v>0</v>
      </c>
      <c r="E180" s="28">
        <v>0</v>
      </c>
      <c r="F180" s="34">
        <v>0</v>
      </c>
      <c r="G180" s="28">
        <v>0</v>
      </c>
      <c r="H180" s="34">
        <v>0</v>
      </c>
      <c r="I180" s="28">
        <v>0</v>
      </c>
      <c r="J180" s="34">
        <v>0</v>
      </c>
      <c r="K180" s="28">
        <v>0</v>
      </c>
      <c r="L180" s="34">
        <v>0</v>
      </c>
      <c r="M180" s="28"/>
      <c r="N180" s="28"/>
      <c r="O180" s="28"/>
      <c r="P180" s="28"/>
      <c r="Q180" s="28"/>
      <c r="R180" s="34"/>
      <c r="S180" s="28">
        <f>C180+D180+E180+F180+G180+H180+I180+J180+K180+L180</f>
        <v>0</v>
      </c>
    </row>
    <row r="181" spans="1:19" ht="12.75">
      <c r="A181" s="171" t="s">
        <v>267</v>
      </c>
      <c r="B181" s="126">
        <v>2012</v>
      </c>
      <c r="C181" s="28">
        <v>0</v>
      </c>
      <c r="D181" s="34">
        <v>0</v>
      </c>
      <c r="E181" s="28">
        <v>0</v>
      </c>
      <c r="F181" s="34">
        <v>0</v>
      </c>
      <c r="G181" s="28">
        <v>0</v>
      </c>
      <c r="H181" s="34">
        <v>0</v>
      </c>
      <c r="I181" s="28">
        <v>0</v>
      </c>
      <c r="J181" s="34">
        <v>0</v>
      </c>
      <c r="K181" s="28">
        <v>0</v>
      </c>
      <c r="L181" s="34">
        <v>0</v>
      </c>
      <c r="M181" s="28"/>
      <c r="N181" s="28"/>
      <c r="O181" s="28"/>
      <c r="P181" s="28"/>
      <c r="Q181" s="28"/>
      <c r="R181" s="34"/>
      <c r="S181" s="28">
        <f>C181+D181+E181+F181+G181+H181+I181+J181+K181+L181</f>
        <v>0</v>
      </c>
    </row>
    <row r="182" spans="1:19" ht="12.75">
      <c r="A182" s="171" t="s">
        <v>268</v>
      </c>
      <c r="B182" s="127" t="s">
        <v>214</v>
      </c>
      <c r="C182" s="28">
        <f aca="true" t="shared" si="69" ref="C182:L182">C180-C181</f>
        <v>0</v>
      </c>
      <c r="D182" s="34">
        <f t="shared" si="69"/>
        <v>0</v>
      </c>
      <c r="E182" s="28">
        <f t="shared" si="69"/>
        <v>0</v>
      </c>
      <c r="F182" s="34">
        <f t="shared" si="69"/>
        <v>0</v>
      </c>
      <c r="G182" s="28">
        <f t="shared" si="69"/>
        <v>0</v>
      </c>
      <c r="H182" s="34">
        <f t="shared" si="69"/>
        <v>0</v>
      </c>
      <c r="I182" s="28">
        <f t="shared" si="69"/>
        <v>0</v>
      </c>
      <c r="J182" s="34">
        <f t="shared" si="69"/>
        <v>0</v>
      </c>
      <c r="K182" s="28">
        <f t="shared" si="69"/>
        <v>0</v>
      </c>
      <c r="L182" s="28">
        <f t="shared" si="69"/>
        <v>0</v>
      </c>
      <c r="M182" s="28"/>
      <c r="N182" s="28"/>
      <c r="O182" s="28"/>
      <c r="P182" s="28"/>
      <c r="Q182" s="28"/>
      <c r="R182" s="34"/>
      <c r="S182" s="28">
        <f>S180-S181</f>
        <v>0</v>
      </c>
    </row>
    <row r="183" spans="1:19" ht="13.5" thickBot="1">
      <c r="A183" s="172"/>
      <c r="B183" s="128" t="s">
        <v>5</v>
      </c>
      <c r="C183" s="31">
        <v>0</v>
      </c>
      <c r="D183" s="31">
        <v>0</v>
      </c>
      <c r="E183" s="31">
        <v>0</v>
      </c>
      <c r="F183" s="31">
        <v>0</v>
      </c>
      <c r="G183" s="31">
        <v>0</v>
      </c>
      <c r="H183" s="31">
        <v>0</v>
      </c>
      <c r="I183" s="31">
        <v>0</v>
      </c>
      <c r="J183" s="31">
        <v>0</v>
      </c>
      <c r="K183" s="31">
        <v>0</v>
      </c>
      <c r="L183" s="31">
        <v>0</v>
      </c>
      <c r="M183" s="31"/>
      <c r="N183" s="31"/>
      <c r="O183" s="31"/>
      <c r="P183" s="31"/>
      <c r="Q183" s="31"/>
      <c r="R183" s="43"/>
      <c r="S183" s="58">
        <v>0</v>
      </c>
    </row>
    <row r="184" spans="1:19" ht="12.75">
      <c r="A184" s="173"/>
      <c r="B184" s="126">
        <v>2013</v>
      </c>
      <c r="C184" s="28">
        <v>6</v>
      </c>
      <c r="D184" s="34">
        <v>6</v>
      </c>
      <c r="E184" s="28">
        <v>3</v>
      </c>
      <c r="F184" s="34">
        <v>1</v>
      </c>
      <c r="G184" s="28">
        <v>3</v>
      </c>
      <c r="H184" s="34">
        <v>0</v>
      </c>
      <c r="I184" s="28">
        <v>37</v>
      </c>
      <c r="J184" s="34">
        <v>5</v>
      </c>
      <c r="K184" s="28">
        <v>1</v>
      </c>
      <c r="L184" s="34">
        <v>4</v>
      </c>
      <c r="M184" s="28"/>
      <c r="N184" s="28"/>
      <c r="O184" s="28"/>
      <c r="P184" s="28"/>
      <c r="Q184" s="28"/>
      <c r="R184" s="34"/>
      <c r="S184" s="28">
        <f>C184+D184+E184+F184+G184+H184+I184+J184+K184+L184</f>
        <v>66</v>
      </c>
    </row>
    <row r="185" spans="1:19" ht="12.75">
      <c r="A185" s="171" t="s">
        <v>144</v>
      </c>
      <c r="B185" s="126">
        <v>2012</v>
      </c>
      <c r="C185" s="28">
        <v>4</v>
      </c>
      <c r="D185" s="34">
        <v>10</v>
      </c>
      <c r="E185" s="28">
        <v>0</v>
      </c>
      <c r="F185" s="34">
        <v>5</v>
      </c>
      <c r="G185" s="28">
        <v>0</v>
      </c>
      <c r="H185" s="34">
        <v>0</v>
      </c>
      <c r="I185" s="28">
        <v>43</v>
      </c>
      <c r="J185" s="34">
        <v>4</v>
      </c>
      <c r="K185" s="28">
        <v>3</v>
      </c>
      <c r="L185" s="34">
        <v>4</v>
      </c>
      <c r="M185" s="28"/>
      <c r="N185" s="28"/>
      <c r="O185" s="28"/>
      <c r="P185" s="28"/>
      <c r="Q185" s="28"/>
      <c r="R185" s="34"/>
      <c r="S185" s="28">
        <f>C185+D185+E185+F185+G185+H185+I185+J185+K185+L185</f>
        <v>73</v>
      </c>
    </row>
    <row r="186" spans="1:19" ht="12.75">
      <c r="A186" s="173"/>
      <c r="B186" s="127" t="s">
        <v>214</v>
      </c>
      <c r="C186" s="28">
        <f aca="true" t="shared" si="70" ref="C186:L186">C184-C185</f>
        <v>2</v>
      </c>
      <c r="D186" s="28">
        <f t="shared" si="70"/>
        <v>-4</v>
      </c>
      <c r="E186" s="28">
        <f t="shared" si="70"/>
        <v>3</v>
      </c>
      <c r="F186" s="28">
        <f t="shared" si="70"/>
        <v>-4</v>
      </c>
      <c r="G186" s="28">
        <f t="shared" si="70"/>
        <v>3</v>
      </c>
      <c r="H186" s="28">
        <f t="shared" si="70"/>
        <v>0</v>
      </c>
      <c r="I186" s="28">
        <f t="shared" si="70"/>
        <v>-6</v>
      </c>
      <c r="J186" s="28">
        <f t="shared" si="70"/>
        <v>1</v>
      </c>
      <c r="K186" s="28">
        <f t="shared" si="70"/>
        <v>-2</v>
      </c>
      <c r="L186" s="28">
        <f t="shared" si="70"/>
        <v>0</v>
      </c>
      <c r="M186" s="28"/>
      <c r="N186" s="28"/>
      <c r="O186" s="28"/>
      <c r="P186" s="28"/>
      <c r="Q186" s="28"/>
      <c r="R186" s="34"/>
      <c r="S186" s="28">
        <f>S184-S185</f>
        <v>-7</v>
      </c>
    </row>
    <row r="187" spans="1:19" ht="13.5" thickBot="1">
      <c r="A187" s="172"/>
      <c r="B187" s="128" t="s">
        <v>5</v>
      </c>
      <c r="C187" s="31">
        <f aca="true" t="shared" si="71" ref="C187:L187">C186/C185</f>
        <v>0.5</v>
      </c>
      <c r="D187" s="43">
        <f t="shared" si="71"/>
        <v>-0.4</v>
      </c>
      <c r="E187" s="31">
        <v>0</v>
      </c>
      <c r="F187" s="215">
        <f t="shared" si="71"/>
        <v>-0.8</v>
      </c>
      <c r="G187" s="31">
        <v>0</v>
      </c>
      <c r="H187" s="31">
        <v>0</v>
      </c>
      <c r="I187" s="31">
        <f t="shared" si="71"/>
        <v>-0.13953488372093023</v>
      </c>
      <c r="J187" s="43">
        <f t="shared" si="71"/>
        <v>0.25</v>
      </c>
      <c r="K187" s="45">
        <f t="shared" si="71"/>
        <v>-0.6666666666666666</v>
      </c>
      <c r="L187" s="215">
        <f t="shared" si="71"/>
        <v>0</v>
      </c>
      <c r="M187" s="31"/>
      <c r="N187" s="31"/>
      <c r="O187" s="31"/>
      <c r="P187" s="31"/>
      <c r="Q187" s="31"/>
      <c r="R187" s="43"/>
      <c r="S187" s="31">
        <f>S186/S185</f>
        <v>-0.0958904109589041</v>
      </c>
    </row>
    <row r="188" spans="1:19" ht="12.75">
      <c r="A188" s="173"/>
      <c r="B188" s="126">
        <v>2013</v>
      </c>
      <c r="C188" s="28">
        <v>3</v>
      </c>
      <c r="D188" s="34">
        <v>6</v>
      </c>
      <c r="E188" s="28">
        <v>2</v>
      </c>
      <c r="F188" s="34">
        <v>4</v>
      </c>
      <c r="G188" s="28">
        <v>2</v>
      </c>
      <c r="H188" s="34">
        <v>1</v>
      </c>
      <c r="I188" s="28">
        <v>29</v>
      </c>
      <c r="J188" s="34">
        <v>5</v>
      </c>
      <c r="K188" s="28">
        <v>4</v>
      </c>
      <c r="L188" s="34">
        <v>12</v>
      </c>
      <c r="M188" s="28"/>
      <c r="N188" s="28"/>
      <c r="O188" s="28"/>
      <c r="P188" s="28"/>
      <c r="Q188" s="28"/>
      <c r="R188" s="34"/>
      <c r="S188" s="28">
        <f>C188+D188+E188+F188+G188+H188+I188+J188+K188+L188</f>
        <v>68</v>
      </c>
    </row>
    <row r="189" spans="1:19" ht="12.75">
      <c r="A189" s="171" t="s">
        <v>269</v>
      </c>
      <c r="B189" s="126">
        <v>2012</v>
      </c>
      <c r="C189" s="28">
        <v>3</v>
      </c>
      <c r="D189" s="34">
        <v>4</v>
      </c>
      <c r="E189" s="28">
        <v>0</v>
      </c>
      <c r="F189" s="34">
        <v>1</v>
      </c>
      <c r="G189" s="28">
        <v>1</v>
      </c>
      <c r="H189" s="34">
        <v>2</v>
      </c>
      <c r="I189" s="28">
        <v>23</v>
      </c>
      <c r="J189" s="34">
        <v>5</v>
      </c>
      <c r="K189" s="28">
        <v>3</v>
      </c>
      <c r="L189" s="34">
        <v>4</v>
      </c>
      <c r="M189" s="28"/>
      <c r="N189" s="28"/>
      <c r="O189" s="28"/>
      <c r="P189" s="28"/>
      <c r="Q189" s="28"/>
      <c r="R189" s="34"/>
      <c r="S189" s="28">
        <f>C189+D189+E189+F189+G189+H189+I189+J189+K189+L189</f>
        <v>46</v>
      </c>
    </row>
    <row r="190" spans="1:19" ht="12.75">
      <c r="A190" s="171" t="s">
        <v>270</v>
      </c>
      <c r="B190" s="127" t="s">
        <v>214</v>
      </c>
      <c r="C190" s="28">
        <f aca="true" t="shared" si="72" ref="C190:L190">C188-C189</f>
        <v>0</v>
      </c>
      <c r="D190" s="34">
        <f t="shared" si="72"/>
        <v>2</v>
      </c>
      <c r="E190" s="28">
        <f t="shared" si="72"/>
        <v>2</v>
      </c>
      <c r="F190" s="34">
        <f t="shared" si="72"/>
        <v>3</v>
      </c>
      <c r="G190" s="28">
        <f t="shared" si="72"/>
        <v>1</v>
      </c>
      <c r="H190" s="34">
        <f t="shared" si="72"/>
        <v>-1</v>
      </c>
      <c r="I190" s="28">
        <f t="shared" si="72"/>
        <v>6</v>
      </c>
      <c r="J190" s="34">
        <f t="shared" si="72"/>
        <v>0</v>
      </c>
      <c r="K190" s="28">
        <f t="shared" si="72"/>
        <v>1</v>
      </c>
      <c r="L190" s="28">
        <f t="shared" si="72"/>
        <v>8</v>
      </c>
      <c r="M190" s="28"/>
      <c r="N190" s="28"/>
      <c r="O190" s="28"/>
      <c r="P190" s="28"/>
      <c r="Q190" s="28"/>
      <c r="R190" s="34"/>
      <c r="S190" s="28">
        <f>S188-S189</f>
        <v>22</v>
      </c>
    </row>
    <row r="191" spans="1:19" ht="13.5" thickBot="1">
      <c r="A191" s="172"/>
      <c r="B191" s="128" t="s">
        <v>5</v>
      </c>
      <c r="C191" s="45">
        <f aca="true" t="shared" si="73" ref="C191:L191">C190/C189</f>
        <v>0</v>
      </c>
      <c r="D191" s="45">
        <f t="shared" si="73"/>
        <v>0.5</v>
      </c>
      <c r="E191" s="45">
        <v>0</v>
      </c>
      <c r="F191" s="45">
        <f t="shared" si="73"/>
        <v>3</v>
      </c>
      <c r="G191" s="45">
        <f t="shared" si="73"/>
        <v>1</v>
      </c>
      <c r="H191" s="45">
        <f t="shared" si="73"/>
        <v>-0.5</v>
      </c>
      <c r="I191" s="31">
        <f t="shared" si="73"/>
        <v>0.2608695652173913</v>
      </c>
      <c r="J191" s="45">
        <f t="shared" si="73"/>
        <v>0</v>
      </c>
      <c r="K191" s="215">
        <f t="shared" si="73"/>
        <v>0.3333333333333333</v>
      </c>
      <c r="L191" s="31">
        <f t="shared" si="73"/>
        <v>2</v>
      </c>
      <c r="M191" s="31"/>
      <c r="N191" s="31"/>
      <c r="O191" s="31"/>
      <c r="P191" s="31"/>
      <c r="Q191" s="31"/>
      <c r="R191" s="43"/>
      <c r="S191" s="31">
        <f>S190/S189</f>
        <v>0.4782608695652174</v>
      </c>
    </row>
    <row r="192" spans="1:19" ht="12.75">
      <c r="A192" s="173"/>
      <c r="B192" s="126">
        <v>2013</v>
      </c>
      <c r="C192" s="28">
        <v>14</v>
      </c>
      <c r="D192" s="34">
        <v>56</v>
      </c>
      <c r="E192" s="28">
        <v>17</v>
      </c>
      <c r="F192" s="34">
        <v>27</v>
      </c>
      <c r="G192" s="28">
        <v>11</v>
      </c>
      <c r="H192" s="34">
        <v>6</v>
      </c>
      <c r="I192" s="28">
        <v>134</v>
      </c>
      <c r="J192" s="34">
        <v>39</v>
      </c>
      <c r="K192" s="28">
        <v>22</v>
      </c>
      <c r="L192" s="28">
        <v>37</v>
      </c>
      <c r="M192" s="28"/>
      <c r="N192" s="28"/>
      <c r="O192" s="28"/>
      <c r="P192" s="28"/>
      <c r="Q192" s="28"/>
      <c r="R192" s="34"/>
      <c r="S192" s="28">
        <f>C192+D192+E192+F192+G192+H192+I192+J192+K192+L192</f>
        <v>363</v>
      </c>
    </row>
    <row r="193" spans="1:19" ht="12.75">
      <c r="A193" s="174" t="s">
        <v>271</v>
      </c>
      <c r="B193" s="126">
        <v>2012</v>
      </c>
      <c r="C193" s="28">
        <v>14</v>
      </c>
      <c r="D193" s="34">
        <v>66</v>
      </c>
      <c r="E193" s="28">
        <v>18</v>
      </c>
      <c r="F193" s="34">
        <v>31</v>
      </c>
      <c r="G193" s="28">
        <v>20</v>
      </c>
      <c r="H193" s="34">
        <v>9</v>
      </c>
      <c r="I193" s="28">
        <v>171</v>
      </c>
      <c r="J193" s="34">
        <v>52</v>
      </c>
      <c r="K193" s="28">
        <v>30</v>
      </c>
      <c r="L193" s="28">
        <v>35</v>
      </c>
      <c r="M193" s="28"/>
      <c r="N193" s="28"/>
      <c r="O193" s="28"/>
      <c r="P193" s="28"/>
      <c r="Q193" s="28"/>
      <c r="R193" s="34"/>
      <c r="S193" s="28">
        <f>C193+D193+E193+F193+G193+H193+I193+J193+K193+L193</f>
        <v>446</v>
      </c>
    </row>
    <row r="194" spans="1:19" ht="12.75">
      <c r="A194" s="173"/>
      <c r="B194" s="127" t="s">
        <v>214</v>
      </c>
      <c r="C194" s="28">
        <f aca="true" t="shared" si="74" ref="C194:L194">C192-C193</f>
        <v>0</v>
      </c>
      <c r="D194" s="34">
        <f t="shared" si="74"/>
        <v>-10</v>
      </c>
      <c r="E194" s="28">
        <f t="shared" si="74"/>
        <v>-1</v>
      </c>
      <c r="F194" s="34">
        <f t="shared" si="74"/>
        <v>-4</v>
      </c>
      <c r="G194" s="28">
        <f t="shared" si="74"/>
        <v>-9</v>
      </c>
      <c r="H194" s="34">
        <f t="shared" si="74"/>
        <v>-3</v>
      </c>
      <c r="I194" s="28">
        <f t="shared" si="74"/>
        <v>-37</v>
      </c>
      <c r="J194" s="34">
        <f t="shared" si="74"/>
        <v>-13</v>
      </c>
      <c r="K194" s="28">
        <f t="shared" si="74"/>
        <v>-8</v>
      </c>
      <c r="L194" s="28">
        <f t="shared" si="74"/>
        <v>2</v>
      </c>
      <c r="M194" s="28"/>
      <c r="N194" s="28"/>
      <c r="O194" s="28"/>
      <c r="P194" s="28"/>
      <c r="Q194" s="28"/>
      <c r="R194" s="34"/>
      <c r="S194" s="28">
        <f>S192-S193</f>
        <v>-83</v>
      </c>
    </row>
    <row r="195" spans="1:19" ht="13.5" thickBot="1">
      <c r="A195" s="172"/>
      <c r="B195" s="128" t="s">
        <v>5</v>
      </c>
      <c r="C195" s="31">
        <f aca="true" t="shared" si="75" ref="C195:L195">C194/C193</f>
        <v>0</v>
      </c>
      <c r="D195" s="43">
        <f t="shared" si="75"/>
        <v>-0.15151515151515152</v>
      </c>
      <c r="E195" s="31">
        <f t="shared" si="75"/>
        <v>-0.05555555555555555</v>
      </c>
      <c r="F195" s="43">
        <f t="shared" si="75"/>
        <v>-0.12903225806451613</v>
      </c>
      <c r="G195" s="31">
        <f t="shared" si="75"/>
        <v>-0.45</v>
      </c>
      <c r="H195" s="43">
        <f t="shared" si="75"/>
        <v>-0.3333333333333333</v>
      </c>
      <c r="I195" s="31">
        <f t="shared" si="75"/>
        <v>-0.21637426900584794</v>
      </c>
      <c r="J195" s="43">
        <f t="shared" si="75"/>
        <v>-0.25</v>
      </c>
      <c r="K195" s="31">
        <f t="shared" si="75"/>
        <v>-0.26666666666666666</v>
      </c>
      <c r="L195" s="31">
        <f t="shared" si="75"/>
        <v>0.05714285714285714</v>
      </c>
      <c r="M195" s="31"/>
      <c r="N195" s="31"/>
      <c r="O195" s="31"/>
      <c r="P195" s="31"/>
      <c r="Q195" s="31"/>
      <c r="R195" s="43"/>
      <c r="S195" s="31">
        <f>S194/S193</f>
        <v>-0.1860986547085202</v>
      </c>
    </row>
    <row r="196" spans="1:19" ht="12.75">
      <c r="A196" s="173"/>
      <c r="B196" s="126">
        <v>2013</v>
      </c>
      <c r="C196" s="28">
        <v>24</v>
      </c>
      <c r="D196" s="34">
        <v>65</v>
      </c>
      <c r="E196" s="28">
        <v>16</v>
      </c>
      <c r="F196" s="34">
        <v>15</v>
      </c>
      <c r="G196" s="28">
        <v>13</v>
      </c>
      <c r="H196" s="34">
        <v>9</v>
      </c>
      <c r="I196" s="28">
        <v>171</v>
      </c>
      <c r="J196" s="34">
        <v>94</v>
      </c>
      <c r="K196" s="28">
        <v>26</v>
      </c>
      <c r="L196" s="34">
        <v>27</v>
      </c>
      <c r="M196" s="28"/>
      <c r="N196" s="28"/>
      <c r="O196" s="28"/>
      <c r="P196" s="28"/>
      <c r="Q196" s="28"/>
      <c r="R196" s="34"/>
      <c r="S196" s="28">
        <f>C196+D196+E196+F196+G196+H196+I196+J196+K196+L196</f>
        <v>460</v>
      </c>
    </row>
    <row r="197" spans="1:19" ht="12.75">
      <c r="A197" s="171" t="s">
        <v>272</v>
      </c>
      <c r="B197" s="126">
        <v>2012</v>
      </c>
      <c r="C197" s="28">
        <v>25</v>
      </c>
      <c r="D197" s="34">
        <v>69</v>
      </c>
      <c r="E197" s="28">
        <v>21</v>
      </c>
      <c r="F197" s="34">
        <v>16</v>
      </c>
      <c r="G197" s="28">
        <v>18</v>
      </c>
      <c r="H197" s="34">
        <v>21</v>
      </c>
      <c r="I197" s="28">
        <v>328</v>
      </c>
      <c r="J197" s="34">
        <v>120</v>
      </c>
      <c r="K197" s="28">
        <v>16</v>
      </c>
      <c r="L197" s="34">
        <v>24</v>
      </c>
      <c r="M197" s="28"/>
      <c r="N197" s="28"/>
      <c r="O197" s="28"/>
      <c r="P197" s="28"/>
      <c r="Q197" s="28"/>
      <c r="R197" s="34"/>
      <c r="S197" s="28">
        <f>C197+D197+E197+F197+G197+H197+I197+J197+K197+L197</f>
        <v>658</v>
      </c>
    </row>
    <row r="198" spans="1:19" ht="12.75">
      <c r="A198" s="171" t="s">
        <v>273</v>
      </c>
      <c r="B198" s="127" t="s">
        <v>214</v>
      </c>
      <c r="C198" s="28">
        <f aca="true" t="shared" si="76" ref="C198:L198">C196-C197</f>
        <v>-1</v>
      </c>
      <c r="D198" s="34">
        <f t="shared" si="76"/>
        <v>-4</v>
      </c>
      <c r="E198" s="28">
        <f t="shared" si="76"/>
        <v>-5</v>
      </c>
      <c r="F198" s="34">
        <f t="shared" si="76"/>
        <v>-1</v>
      </c>
      <c r="G198" s="28">
        <f t="shared" si="76"/>
        <v>-5</v>
      </c>
      <c r="H198" s="34">
        <f t="shared" si="76"/>
        <v>-12</v>
      </c>
      <c r="I198" s="28">
        <f t="shared" si="76"/>
        <v>-157</v>
      </c>
      <c r="J198" s="34">
        <f t="shared" si="76"/>
        <v>-26</v>
      </c>
      <c r="K198" s="28">
        <f t="shared" si="76"/>
        <v>10</v>
      </c>
      <c r="L198" s="28">
        <f t="shared" si="76"/>
        <v>3</v>
      </c>
      <c r="M198" s="28"/>
      <c r="N198" s="28"/>
      <c r="O198" s="28"/>
      <c r="P198" s="28"/>
      <c r="Q198" s="28"/>
      <c r="R198" s="34"/>
      <c r="S198" s="28">
        <f>S196-S197</f>
        <v>-198</v>
      </c>
    </row>
    <row r="199" spans="1:19" ht="13.5" thickBot="1">
      <c r="A199" s="172"/>
      <c r="B199" s="128" t="s">
        <v>5</v>
      </c>
      <c r="C199" s="31">
        <f aca="true" t="shared" si="77" ref="C199:L199">C198/C197</f>
        <v>-0.04</v>
      </c>
      <c r="D199" s="43">
        <f t="shared" si="77"/>
        <v>-0.057971014492753624</v>
      </c>
      <c r="E199" s="31">
        <f t="shared" si="77"/>
        <v>-0.23809523809523808</v>
      </c>
      <c r="F199" s="31">
        <f t="shared" si="77"/>
        <v>-0.0625</v>
      </c>
      <c r="G199" s="31">
        <f t="shared" si="77"/>
        <v>-0.2777777777777778</v>
      </c>
      <c r="H199" s="43">
        <f t="shared" si="77"/>
        <v>-0.5714285714285714</v>
      </c>
      <c r="I199" s="31">
        <f t="shared" si="77"/>
        <v>-0.47865853658536583</v>
      </c>
      <c r="J199" s="43">
        <f t="shared" si="77"/>
        <v>-0.21666666666666667</v>
      </c>
      <c r="K199" s="31">
        <f t="shared" si="77"/>
        <v>0.625</v>
      </c>
      <c r="L199" s="31">
        <f t="shared" si="77"/>
        <v>0.125</v>
      </c>
      <c r="M199" s="31"/>
      <c r="N199" s="31"/>
      <c r="O199" s="31"/>
      <c r="P199" s="31"/>
      <c r="Q199" s="31"/>
      <c r="R199" s="43"/>
      <c r="S199" s="31">
        <f>S198/S197</f>
        <v>-0.3009118541033435</v>
      </c>
    </row>
    <row r="200" spans="1:19" ht="12.75">
      <c r="A200" s="173"/>
      <c r="B200" s="126">
        <v>2013</v>
      </c>
      <c r="C200" s="28">
        <v>4</v>
      </c>
      <c r="D200" s="34">
        <v>5</v>
      </c>
      <c r="E200" s="28">
        <v>2</v>
      </c>
      <c r="F200" s="34">
        <v>2</v>
      </c>
      <c r="G200" s="28">
        <v>3</v>
      </c>
      <c r="H200" s="34">
        <v>1</v>
      </c>
      <c r="I200" s="28">
        <v>12</v>
      </c>
      <c r="J200" s="34">
        <v>12</v>
      </c>
      <c r="K200" s="28">
        <v>1</v>
      </c>
      <c r="L200" s="34">
        <v>6</v>
      </c>
      <c r="M200" s="28"/>
      <c r="N200" s="28"/>
      <c r="O200" s="28"/>
      <c r="P200" s="28"/>
      <c r="Q200" s="28"/>
      <c r="R200" s="34"/>
      <c r="S200" s="28">
        <f>C200+D200+E200+F200+G200+H200+I200+J200+K200+L200</f>
        <v>48</v>
      </c>
    </row>
    <row r="201" spans="1:19" ht="12.75">
      <c r="A201" s="171" t="s">
        <v>274</v>
      </c>
      <c r="B201" s="126">
        <v>2012</v>
      </c>
      <c r="C201" s="28">
        <v>8</v>
      </c>
      <c r="D201" s="34">
        <v>4</v>
      </c>
      <c r="E201" s="28">
        <v>1</v>
      </c>
      <c r="F201" s="34">
        <v>0</v>
      </c>
      <c r="G201" s="28">
        <v>0</v>
      </c>
      <c r="H201" s="34">
        <v>0</v>
      </c>
      <c r="I201" s="28">
        <v>27</v>
      </c>
      <c r="J201" s="34">
        <v>6</v>
      </c>
      <c r="K201" s="28">
        <v>0</v>
      </c>
      <c r="L201" s="34">
        <v>2</v>
      </c>
      <c r="M201" s="28"/>
      <c r="N201" s="28"/>
      <c r="O201" s="28"/>
      <c r="P201" s="28"/>
      <c r="Q201" s="28"/>
      <c r="R201" s="34"/>
      <c r="S201" s="28">
        <f>C201+D201+E201+F201+G201+H201+I201+J201+K201+L201</f>
        <v>48</v>
      </c>
    </row>
    <row r="202" spans="1:19" ht="12.75">
      <c r="A202" s="171" t="s">
        <v>275</v>
      </c>
      <c r="B202" s="127" t="s">
        <v>214</v>
      </c>
      <c r="C202" s="28">
        <f aca="true" t="shared" si="78" ref="C202:I202">C200-C201</f>
        <v>-4</v>
      </c>
      <c r="D202" s="34">
        <f t="shared" si="78"/>
        <v>1</v>
      </c>
      <c r="E202" s="28">
        <f t="shared" si="78"/>
        <v>1</v>
      </c>
      <c r="F202" s="34">
        <f t="shared" si="78"/>
        <v>2</v>
      </c>
      <c r="G202" s="28">
        <f t="shared" si="78"/>
        <v>3</v>
      </c>
      <c r="H202" s="34">
        <f t="shared" si="78"/>
        <v>1</v>
      </c>
      <c r="I202" s="28">
        <f t="shared" si="78"/>
        <v>-15</v>
      </c>
      <c r="J202" s="34">
        <f>J200-J201</f>
        <v>6</v>
      </c>
      <c r="K202" s="28">
        <f>K200-K201</f>
        <v>1</v>
      </c>
      <c r="L202" s="28">
        <f>L200-L201</f>
        <v>4</v>
      </c>
      <c r="M202" s="28"/>
      <c r="N202" s="28"/>
      <c r="O202" s="28"/>
      <c r="P202" s="28"/>
      <c r="Q202" s="28"/>
      <c r="R202" s="34"/>
      <c r="S202" s="28">
        <f>S200-S201</f>
        <v>0</v>
      </c>
    </row>
    <row r="203" spans="1:19" ht="13.5" thickBot="1">
      <c r="A203" s="172"/>
      <c r="B203" s="128" t="s">
        <v>5</v>
      </c>
      <c r="C203" s="31">
        <f>C202/C201</f>
        <v>-0.5</v>
      </c>
      <c r="D203" s="31">
        <f>D202/D201</f>
        <v>0.25</v>
      </c>
      <c r="E203" s="45">
        <f>E202/E201</f>
        <v>1</v>
      </c>
      <c r="F203" s="31">
        <v>0</v>
      </c>
      <c r="G203" s="31">
        <v>0</v>
      </c>
      <c r="H203" s="31">
        <v>0</v>
      </c>
      <c r="I203" s="31">
        <f>I202/I201</f>
        <v>-0.5555555555555556</v>
      </c>
      <c r="J203" s="31">
        <f>J202/J201</f>
        <v>1</v>
      </c>
      <c r="K203" s="31">
        <v>0</v>
      </c>
      <c r="L203" s="31">
        <f>L202/L201</f>
        <v>2</v>
      </c>
      <c r="M203" s="31"/>
      <c r="N203" s="31"/>
      <c r="O203" s="31"/>
      <c r="P203" s="31"/>
      <c r="Q203" s="31"/>
      <c r="R203" s="43"/>
      <c r="S203" s="31">
        <f>S202/S201</f>
        <v>0</v>
      </c>
    </row>
    <row r="204" spans="1:19" ht="13.5" thickBot="1">
      <c r="A204" s="194" t="s">
        <v>310</v>
      </c>
      <c r="B204" s="33"/>
      <c r="C204" s="33"/>
      <c r="D204" s="33"/>
      <c r="E204" s="33"/>
      <c r="F204" s="33"/>
      <c r="G204" s="33"/>
      <c r="H204" s="33"/>
      <c r="I204" s="33"/>
      <c r="J204" s="59"/>
      <c r="K204" s="33"/>
      <c r="L204" s="33"/>
      <c r="M204" s="33"/>
      <c r="N204" s="33"/>
      <c r="O204" s="33"/>
      <c r="P204" s="33"/>
      <c r="Q204" s="33"/>
      <c r="R204" s="33"/>
      <c r="S204" s="33"/>
    </row>
    <row r="205" spans="1:19" ht="23.25" thickBot="1">
      <c r="A205" s="168"/>
      <c r="B205" s="125"/>
      <c r="C205" s="38" t="s">
        <v>78</v>
      </c>
      <c r="D205" s="35" t="s">
        <v>79</v>
      </c>
      <c r="E205" s="35" t="s">
        <v>80</v>
      </c>
      <c r="F205" s="35" t="s">
        <v>81</v>
      </c>
      <c r="G205" s="36" t="s">
        <v>82</v>
      </c>
      <c r="H205" s="60" t="s">
        <v>83</v>
      </c>
      <c r="I205" s="35"/>
      <c r="J205" s="36"/>
      <c r="K205" s="40"/>
      <c r="L205" s="41"/>
      <c r="M205" s="40"/>
      <c r="N205" s="40"/>
      <c r="O205" s="40"/>
      <c r="P205" s="40"/>
      <c r="Q205" s="40"/>
      <c r="R205" s="41"/>
      <c r="S205" s="40" t="s">
        <v>30</v>
      </c>
    </row>
    <row r="206" spans="1:19" ht="12.75">
      <c r="A206" s="169"/>
      <c r="B206" s="126">
        <v>2013</v>
      </c>
      <c r="C206" s="28">
        <f aca="true" t="shared" si="79" ref="C206:H207">C210+C214+C218+C222+C226+C230+C234</f>
        <v>125</v>
      </c>
      <c r="D206" s="28">
        <f t="shared" si="79"/>
        <v>991</v>
      </c>
      <c r="E206" s="28">
        <f t="shared" si="79"/>
        <v>143</v>
      </c>
      <c r="F206" s="28">
        <f t="shared" si="79"/>
        <v>114</v>
      </c>
      <c r="G206" s="42">
        <f t="shared" si="79"/>
        <v>101</v>
      </c>
      <c r="H206" s="28">
        <f t="shared" si="79"/>
        <v>192</v>
      </c>
      <c r="I206" s="28"/>
      <c r="J206" s="28"/>
      <c r="K206" s="28"/>
      <c r="L206" s="28"/>
      <c r="M206" s="28"/>
      <c r="N206" s="28"/>
      <c r="O206" s="28"/>
      <c r="P206" s="28"/>
      <c r="Q206" s="28"/>
      <c r="R206" s="42"/>
      <c r="S206" s="28">
        <f>S210+S214+S218+S222+S226+S230+S234</f>
        <v>1666</v>
      </c>
    </row>
    <row r="207" spans="1:19" ht="12.75">
      <c r="A207" s="214" t="s">
        <v>40</v>
      </c>
      <c r="B207" s="126">
        <v>2012</v>
      </c>
      <c r="C207" s="28">
        <f t="shared" si="79"/>
        <v>114</v>
      </c>
      <c r="D207" s="28">
        <f t="shared" si="79"/>
        <v>1155</v>
      </c>
      <c r="E207" s="28">
        <f t="shared" si="79"/>
        <v>116</v>
      </c>
      <c r="F207" s="28">
        <f t="shared" si="79"/>
        <v>125</v>
      </c>
      <c r="G207" s="42">
        <f t="shared" si="79"/>
        <v>151</v>
      </c>
      <c r="H207" s="28">
        <f t="shared" si="79"/>
        <v>142</v>
      </c>
      <c r="I207" s="28"/>
      <c r="J207" s="28"/>
      <c r="K207" s="28"/>
      <c r="L207" s="28"/>
      <c r="M207" s="28"/>
      <c r="N207" s="28"/>
      <c r="O207" s="28"/>
      <c r="P207" s="28"/>
      <c r="Q207" s="28"/>
      <c r="R207" s="42"/>
      <c r="S207" s="28">
        <f>S211+S215+S219+S223+S227+S231+S235</f>
        <v>1803</v>
      </c>
    </row>
    <row r="208" spans="1:19" ht="12.75">
      <c r="A208" s="169"/>
      <c r="B208" s="127" t="s">
        <v>214</v>
      </c>
      <c r="C208" s="28">
        <f aca="true" t="shared" si="80" ref="C208:H208">C206-C207</f>
        <v>11</v>
      </c>
      <c r="D208" s="28">
        <f t="shared" si="80"/>
        <v>-164</v>
      </c>
      <c r="E208" s="28">
        <f t="shared" si="80"/>
        <v>27</v>
      </c>
      <c r="F208" s="28">
        <f t="shared" si="80"/>
        <v>-11</v>
      </c>
      <c r="G208" s="34">
        <f t="shared" si="80"/>
        <v>-50</v>
      </c>
      <c r="H208" s="28">
        <f t="shared" si="80"/>
        <v>50</v>
      </c>
      <c r="I208" s="28"/>
      <c r="J208" s="34"/>
      <c r="K208" s="28"/>
      <c r="L208" s="34"/>
      <c r="M208" s="28"/>
      <c r="N208" s="28"/>
      <c r="O208" s="28"/>
      <c r="P208" s="28"/>
      <c r="Q208" s="28"/>
      <c r="R208" s="34"/>
      <c r="S208" s="28">
        <f>S206-S207</f>
        <v>-137</v>
      </c>
    </row>
    <row r="209" spans="1:19" ht="13.5" thickBot="1">
      <c r="A209" s="170"/>
      <c r="B209" s="128" t="s">
        <v>5</v>
      </c>
      <c r="C209" s="31">
        <f aca="true" t="shared" si="81" ref="C209:H209">C208/C207</f>
        <v>0.09649122807017543</v>
      </c>
      <c r="D209" s="31">
        <f t="shared" si="81"/>
        <v>-0.141991341991342</v>
      </c>
      <c r="E209" s="31">
        <f t="shared" si="81"/>
        <v>0.23275862068965517</v>
      </c>
      <c r="F209" s="31">
        <f t="shared" si="81"/>
        <v>-0.088</v>
      </c>
      <c r="G209" s="43">
        <f t="shared" si="81"/>
        <v>-0.33112582781456956</v>
      </c>
      <c r="H209" s="31">
        <f t="shared" si="81"/>
        <v>0.352112676056338</v>
      </c>
      <c r="I209" s="31"/>
      <c r="J209" s="43"/>
      <c r="K209" s="31"/>
      <c r="L209" s="43"/>
      <c r="M209" s="31"/>
      <c r="N209" s="31"/>
      <c r="O209" s="31"/>
      <c r="P209" s="31"/>
      <c r="Q209" s="31"/>
      <c r="R209" s="43"/>
      <c r="S209" s="31">
        <f>S208/S207</f>
        <v>-0.07598447032723239</v>
      </c>
    </row>
    <row r="210" spans="1:19" ht="12.75">
      <c r="A210" s="169"/>
      <c r="B210" s="126">
        <v>2013</v>
      </c>
      <c r="C210" s="28">
        <v>3</v>
      </c>
      <c r="D210" s="28">
        <v>11</v>
      </c>
      <c r="E210" s="28">
        <v>4</v>
      </c>
      <c r="F210" s="28">
        <v>3</v>
      </c>
      <c r="G210" s="34">
        <v>8</v>
      </c>
      <c r="H210" s="28">
        <v>2</v>
      </c>
      <c r="I210" s="28"/>
      <c r="J210" s="34"/>
      <c r="K210" s="28"/>
      <c r="L210" s="34"/>
      <c r="M210" s="28"/>
      <c r="N210" s="28"/>
      <c r="O210" s="28"/>
      <c r="P210" s="28"/>
      <c r="Q210" s="28"/>
      <c r="R210" s="34"/>
      <c r="S210" s="28">
        <f>C210+D210+E210+F210+G210+H210</f>
        <v>31</v>
      </c>
    </row>
    <row r="211" spans="1:19" ht="12.75">
      <c r="A211" s="171" t="s">
        <v>265</v>
      </c>
      <c r="B211" s="126">
        <v>2012</v>
      </c>
      <c r="C211" s="28">
        <v>3</v>
      </c>
      <c r="D211" s="28">
        <v>18</v>
      </c>
      <c r="E211" s="28">
        <v>1</v>
      </c>
      <c r="F211" s="28">
        <v>2</v>
      </c>
      <c r="G211" s="34">
        <v>5</v>
      </c>
      <c r="H211" s="28">
        <v>3</v>
      </c>
      <c r="I211" s="28"/>
      <c r="J211" s="34"/>
      <c r="K211" s="28"/>
      <c r="L211" s="34"/>
      <c r="M211" s="28"/>
      <c r="N211" s="28"/>
      <c r="O211" s="28"/>
      <c r="P211" s="28"/>
      <c r="Q211" s="28"/>
      <c r="R211" s="34"/>
      <c r="S211" s="28">
        <f>C211+D211+E211+F211+G211+H211</f>
        <v>32</v>
      </c>
    </row>
    <row r="212" spans="1:19" ht="12.75">
      <c r="A212" s="171" t="s">
        <v>266</v>
      </c>
      <c r="B212" s="127" t="s">
        <v>214</v>
      </c>
      <c r="C212" s="28">
        <f aca="true" t="shared" si="82" ref="C212:H212">C210-C211</f>
        <v>0</v>
      </c>
      <c r="D212" s="28">
        <f t="shared" si="82"/>
        <v>-7</v>
      </c>
      <c r="E212" s="28">
        <f t="shared" si="82"/>
        <v>3</v>
      </c>
      <c r="F212" s="28">
        <f t="shared" si="82"/>
        <v>1</v>
      </c>
      <c r="G212" s="34">
        <f t="shared" si="82"/>
        <v>3</v>
      </c>
      <c r="H212" s="28">
        <f t="shared" si="82"/>
        <v>-1</v>
      </c>
      <c r="I212" s="28"/>
      <c r="J212" s="34"/>
      <c r="K212" s="28"/>
      <c r="L212" s="34"/>
      <c r="M212" s="28"/>
      <c r="N212" s="28"/>
      <c r="O212" s="28"/>
      <c r="P212" s="28"/>
      <c r="Q212" s="28"/>
      <c r="R212" s="34"/>
      <c r="S212" s="28">
        <f>S210-S211</f>
        <v>-1</v>
      </c>
    </row>
    <row r="213" spans="1:21" ht="13.5" thickBot="1">
      <c r="A213" s="172"/>
      <c r="B213" s="128" t="s">
        <v>5</v>
      </c>
      <c r="C213" s="31">
        <f aca="true" t="shared" si="83" ref="C213:H213">C212/C211</f>
        <v>0</v>
      </c>
      <c r="D213" s="31">
        <f t="shared" si="83"/>
        <v>-0.3888888888888889</v>
      </c>
      <c r="E213" s="31">
        <f t="shared" si="83"/>
        <v>3</v>
      </c>
      <c r="F213" s="31">
        <f t="shared" si="83"/>
        <v>0.5</v>
      </c>
      <c r="G213" s="31">
        <f t="shared" si="83"/>
        <v>0.6</v>
      </c>
      <c r="H213" s="31">
        <f t="shared" si="83"/>
        <v>-0.3333333333333333</v>
      </c>
      <c r="I213" s="31"/>
      <c r="J213" s="43"/>
      <c r="K213" s="31"/>
      <c r="L213" s="43"/>
      <c r="M213" s="31"/>
      <c r="N213" s="31"/>
      <c r="O213" s="31"/>
      <c r="P213" s="31"/>
      <c r="Q213" s="31"/>
      <c r="R213" s="43"/>
      <c r="S213" s="31">
        <f>S212/S211</f>
        <v>-0.03125</v>
      </c>
      <c r="T213" s="132"/>
      <c r="U213" s="132"/>
    </row>
    <row r="214" spans="1:19" ht="12.75">
      <c r="A214" s="173"/>
      <c r="B214" s="126">
        <v>2013</v>
      </c>
      <c r="C214" s="28">
        <v>0</v>
      </c>
      <c r="D214" s="28">
        <v>0</v>
      </c>
      <c r="E214" s="28">
        <v>0</v>
      </c>
      <c r="F214" s="28">
        <v>1</v>
      </c>
      <c r="G214" s="34">
        <v>0</v>
      </c>
      <c r="H214" s="28">
        <v>0</v>
      </c>
      <c r="I214" s="28"/>
      <c r="J214" s="34"/>
      <c r="K214" s="28"/>
      <c r="L214" s="34"/>
      <c r="M214" s="28"/>
      <c r="N214" s="28"/>
      <c r="O214" s="28"/>
      <c r="P214" s="28"/>
      <c r="Q214" s="28"/>
      <c r="R214" s="34"/>
      <c r="S214" s="28">
        <f>C214+D214+E214+F214+G214+H214</f>
        <v>1</v>
      </c>
    </row>
    <row r="215" spans="1:19" ht="12.75">
      <c r="A215" s="171" t="s">
        <v>267</v>
      </c>
      <c r="B215" s="126">
        <v>2012</v>
      </c>
      <c r="C215" s="28">
        <v>0</v>
      </c>
      <c r="D215" s="28">
        <v>0</v>
      </c>
      <c r="E215" s="28">
        <v>1</v>
      </c>
      <c r="F215" s="28">
        <v>0</v>
      </c>
      <c r="G215" s="34">
        <v>0</v>
      </c>
      <c r="H215" s="28">
        <v>0</v>
      </c>
      <c r="I215" s="28"/>
      <c r="J215" s="34"/>
      <c r="K215" s="28"/>
      <c r="L215" s="34"/>
      <c r="M215" s="28"/>
      <c r="N215" s="28"/>
      <c r="O215" s="28"/>
      <c r="P215" s="28"/>
      <c r="Q215" s="28"/>
      <c r="R215" s="34"/>
      <c r="S215" s="28">
        <f>C215+D215+E215+F215+G215+H215</f>
        <v>1</v>
      </c>
    </row>
    <row r="216" spans="1:19" ht="12.75">
      <c r="A216" s="171" t="s">
        <v>268</v>
      </c>
      <c r="B216" s="127" t="s">
        <v>214</v>
      </c>
      <c r="C216" s="28">
        <f aca="true" t="shared" si="84" ref="C216:H216">C214-C215</f>
        <v>0</v>
      </c>
      <c r="D216" s="28">
        <f t="shared" si="84"/>
        <v>0</v>
      </c>
      <c r="E216" s="28">
        <f t="shared" si="84"/>
        <v>-1</v>
      </c>
      <c r="F216" s="28">
        <f t="shared" si="84"/>
        <v>1</v>
      </c>
      <c r="G216" s="34">
        <f t="shared" si="84"/>
        <v>0</v>
      </c>
      <c r="H216" s="28">
        <f t="shared" si="84"/>
        <v>0</v>
      </c>
      <c r="I216" s="28"/>
      <c r="J216" s="34"/>
      <c r="K216" s="28"/>
      <c r="L216" s="34"/>
      <c r="M216" s="28"/>
      <c r="N216" s="28"/>
      <c r="O216" s="28"/>
      <c r="P216" s="28"/>
      <c r="Q216" s="28"/>
      <c r="R216" s="34"/>
      <c r="S216" s="28">
        <f>S214-S215</f>
        <v>0</v>
      </c>
    </row>
    <row r="217" spans="1:19" ht="13.5" thickBot="1">
      <c r="A217" s="172"/>
      <c r="B217" s="128" t="s">
        <v>5</v>
      </c>
      <c r="C217" s="31">
        <v>0</v>
      </c>
      <c r="D217" s="31">
        <v>0</v>
      </c>
      <c r="E217" s="31">
        <v>0</v>
      </c>
      <c r="F217" s="31">
        <v>0</v>
      </c>
      <c r="G217" s="31">
        <v>0</v>
      </c>
      <c r="H217" s="31">
        <v>0</v>
      </c>
      <c r="I217" s="31"/>
      <c r="J217" s="43"/>
      <c r="K217" s="31"/>
      <c r="L217" s="43"/>
      <c r="M217" s="31"/>
      <c r="N217" s="31"/>
      <c r="O217" s="31"/>
      <c r="P217" s="31"/>
      <c r="Q217" s="31"/>
      <c r="R217" s="43"/>
      <c r="S217" s="31">
        <f>S216/S215</f>
        <v>0</v>
      </c>
    </row>
    <row r="218" spans="1:19" ht="12.75">
      <c r="A218" s="173"/>
      <c r="B218" s="126">
        <v>2013</v>
      </c>
      <c r="C218" s="28">
        <v>15</v>
      </c>
      <c r="D218" s="28">
        <v>102</v>
      </c>
      <c r="E218" s="28">
        <v>15</v>
      </c>
      <c r="F218" s="28">
        <v>17</v>
      </c>
      <c r="G218" s="34">
        <v>14</v>
      </c>
      <c r="H218" s="28">
        <v>18</v>
      </c>
      <c r="I218" s="28"/>
      <c r="J218" s="34"/>
      <c r="K218" s="28"/>
      <c r="L218" s="34"/>
      <c r="M218" s="28"/>
      <c r="N218" s="28"/>
      <c r="O218" s="28"/>
      <c r="P218" s="28"/>
      <c r="Q218" s="28"/>
      <c r="R218" s="34"/>
      <c r="S218" s="28">
        <f>C218+D218+E218+F218+G218+H218</f>
        <v>181</v>
      </c>
    </row>
    <row r="219" spans="1:19" ht="12.75">
      <c r="A219" s="171" t="s">
        <v>144</v>
      </c>
      <c r="B219" s="126">
        <v>2012</v>
      </c>
      <c r="C219" s="28">
        <v>11</v>
      </c>
      <c r="D219" s="28">
        <v>113</v>
      </c>
      <c r="E219" s="28">
        <v>10</v>
      </c>
      <c r="F219" s="28">
        <v>17</v>
      </c>
      <c r="G219" s="34">
        <v>20</v>
      </c>
      <c r="H219" s="28">
        <v>23</v>
      </c>
      <c r="I219" s="28"/>
      <c r="J219" s="34"/>
      <c r="K219" s="28"/>
      <c r="L219" s="34"/>
      <c r="M219" s="28"/>
      <c r="N219" s="28"/>
      <c r="O219" s="28"/>
      <c r="P219" s="28"/>
      <c r="Q219" s="28"/>
      <c r="R219" s="34"/>
      <c r="S219" s="28">
        <f>C219+D219+E219+F219+G219+H219</f>
        <v>194</v>
      </c>
    </row>
    <row r="220" spans="1:19" ht="12.75">
      <c r="A220" s="173"/>
      <c r="B220" s="127" t="s">
        <v>214</v>
      </c>
      <c r="C220" s="28">
        <f aca="true" t="shared" si="85" ref="C220:H220">C218-C219</f>
        <v>4</v>
      </c>
      <c r="D220" s="28">
        <f t="shared" si="85"/>
        <v>-11</v>
      </c>
      <c r="E220" s="28">
        <f t="shared" si="85"/>
        <v>5</v>
      </c>
      <c r="F220" s="28">
        <f t="shared" si="85"/>
        <v>0</v>
      </c>
      <c r="G220" s="34">
        <f t="shared" si="85"/>
        <v>-6</v>
      </c>
      <c r="H220" s="28">
        <f t="shared" si="85"/>
        <v>-5</v>
      </c>
      <c r="I220" s="28"/>
      <c r="J220" s="34"/>
      <c r="K220" s="28"/>
      <c r="L220" s="34"/>
      <c r="M220" s="28"/>
      <c r="N220" s="28"/>
      <c r="O220" s="28"/>
      <c r="P220" s="28"/>
      <c r="Q220" s="28"/>
      <c r="R220" s="34"/>
      <c r="S220" s="28">
        <f>S218-S219</f>
        <v>-13</v>
      </c>
    </row>
    <row r="221" spans="1:19" ht="13.5" thickBot="1">
      <c r="A221" s="172"/>
      <c r="B221" s="128" t="s">
        <v>5</v>
      </c>
      <c r="C221" s="31">
        <f aca="true" t="shared" si="86" ref="C221:H221">C220/C219</f>
        <v>0.36363636363636365</v>
      </c>
      <c r="D221" s="31">
        <f t="shared" si="86"/>
        <v>-0.09734513274336283</v>
      </c>
      <c r="E221" s="45">
        <f>E220/E219</f>
        <v>0.5</v>
      </c>
      <c r="F221" s="31">
        <f t="shared" si="86"/>
        <v>0</v>
      </c>
      <c r="G221" s="31">
        <f t="shared" si="86"/>
        <v>-0.3</v>
      </c>
      <c r="H221" s="31">
        <f t="shared" si="86"/>
        <v>-0.21739130434782608</v>
      </c>
      <c r="I221" s="31"/>
      <c r="J221" s="43"/>
      <c r="K221" s="31"/>
      <c r="L221" s="43"/>
      <c r="M221" s="31"/>
      <c r="N221" s="31"/>
      <c r="O221" s="31"/>
      <c r="P221" s="31"/>
      <c r="Q221" s="31"/>
      <c r="R221" s="43"/>
      <c r="S221" s="31">
        <f>S220/S219</f>
        <v>-0.06701030927835051</v>
      </c>
    </row>
    <row r="222" spans="1:19" ht="12.75">
      <c r="A222" s="173"/>
      <c r="B222" s="126">
        <v>2013</v>
      </c>
      <c r="C222" s="28">
        <v>11</v>
      </c>
      <c r="D222" s="28">
        <v>25</v>
      </c>
      <c r="E222" s="28">
        <v>9</v>
      </c>
      <c r="F222" s="28">
        <v>6</v>
      </c>
      <c r="G222" s="34">
        <v>16</v>
      </c>
      <c r="H222" s="28">
        <v>11</v>
      </c>
      <c r="I222" s="28"/>
      <c r="J222" s="34"/>
      <c r="K222" s="28"/>
      <c r="L222" s="34"/>
      <c r="M222" s="28"/>
      <c r="N222" s="28"/>
      <c r="O222" s="28"/>
      <c r="P222" s="28"/>
      <c r="Q222" s="28"/>
      <c r="R222" s="34"/>
      <c r="S222" s="28">
        <f>C222+D222+E222+F222+G222+H222</f>
        <v>78</v>
      </c>
    </row>
    <row r="223" spans="1:19" ht="12.75">
      <c r="A223" s="171" t="s">
        <v>269</v>
      </c>
      <c r="B223" s="126">
        <v>2012</v>
      </c>
      <c r="C223" s="28">
        <v>8</v>
      </c>
      <c r="D223" s="28">
        <v>38</v>
      </c>
      <c r="E223" s="28">
        <v>12</v>
      </c>
      <c r="F223" s="28">
        <v>12</v>
      </c>
      <c r="G223" s="34">
        <v>8</v>
      </c>
      <c r="H223" s="28">
        <v>13</v>
      </c>
      <c r="I223" s="28"/>
      <c r="J223" s="34"/>
      <c r="K223" s="28"/>
      <c r="L223" s="34"/>
      <c r="M223" s="28"/>
      <c r="N223" s="28"/>
      <c r="O223" s="28"/>
      <c r="P223" s="28"/>
      <c r="Q223" s="28"/>
      <c r="R223" s="34"/>
      <c r="S223" s="28">
        <f>C223+D223+E223+F223+G223+H223</f>
        <v>91</v>
      </c>
    </row>
    <row r="224" spans="1:19" ht="12.75">
      <c r="A224" s="171" t="s">
        <v>270</v>
      </c>
      <c r="B224" s="127" t="s">
        <v>214</v>
      </c>
      <c r="C224" s="28">
        <f aca="true" t="shared" si="87" ref="C224:H224">C222-C223</f>
        <v>3</v>
      </c>
      <c r="D224" s="28">
        <f t="shared" si="87"/>
        <v>-13</v>
      </c>
      <c r="E224" s="28">
        <f t="shared" si="87"/>
        <v>-3</v>
      </c>
      <c r="F224" s="28">
        <f t="shared" si="87"/>
        <v>-6</v>
      </c>
      <c r="G224" s="34">
        <f t="shared" si="87"/>
        <v>8</v>
      </c>
      <c r="H224" s="28">
        <f t="shared" si="87"/>
        <v>-2</v>
      </c>
      <c r="I224" s="28"/>
      <c r="J224" s="34"/>
      <c r="K224" s="28"/>
      <c r="L224" s="34"/>
      <c r="M224" s="28"/>
      <c r="N224" s="28"/>
      <c r="O224" s="28"/>
      <c r="P224" s="28"/>
      <c r="Q224" s="28"/>
      <c r="R224" s="34"/>
      <c r="S224" s="28">
        <f>S222-S223</f>
        <v>-13</v>
      </c>
    </row>
    <row r="225" spans="1:19" ht="13.5" thickBot="1">
      <c r="A225" s="172"/>
      <c r="B225" s="128" t="s">
        <v>5</v>
      </c>
      <c r="C225" s="31">
        <f aca="true" t="shared" si="88" ref="C225:H225">C224/C223</f>
        <v>0.375</v>
      </c>
      <c r="D225" s="31">
        <f t="shared" si="88"/>
        <v>-0.34210526315789475</v>
      </c>
      <c r="E225" s="31">
        <f t="shared" si="88"/>
        <v>-0.25</v>
      </c>
      <c r="F225" s="31">
        <f t="shared" si="88"/>
        <v>-0.5</v>
      </c>
      <c r="G225" s="31">
        <f t="shared" si="88"/>
        <v>1</v>
      </c>
      <c r="H225" s="31">
        <f t="shared" si="88"/>
        <v>-0.15384615384615385</v>
      </c>
      <c r="I225" s="31"/>
      <c r="J225" s="43"/>
      <c r="K225" s="31"/>
      <c r="L225" s="43"/>
      <c r="M225" s="31"/>
      <c r="N225" s="31"/>
      <c r="O225" s="31"/>
      <c r="P225" s="31"/>
      <c r="Q225" s="31"/>
      <c r="R225" s="43"/>
      <c r="S225" s="31">
        <f>S224/S223</f>
        <v>-0.14285714285714285</v>
      </c>
    </row>
    <row r="226" spans="1:19" ht="12.75">
      <c r="A226" s="173"/>
      <c r="B226" s="126">
        <v>2013</v>
      </c>
      <c r="C226" s="28">
        <v>38</v>
      </c>
      <c r="D226" s="28">
        <v>190</v>
      </c>
      <c r="E226" s="28">
        <v>39</v>
      </c>
      <c r="F226" s="28">
        <v>39</v>
      </c>
      <c r="G226" s="34">
        <v>24</v>
      </c>
      <c r="H226" s="28">
        <v>73</v>
      </c>
      <c r="I226" s="28"/>
      <c r="J226" s="34"/>
      <c r="K226" s="28"/>
      <c r="L226" s="34"/>
      <c r="M226" s="28"/>
      <c r="N226" s="28"/>
      <c r="O226" s="28"/>
      <c r="P226" s="28"/>
      <c r="Q226" s="28"/>
      <c r="R226" s="34"/>
      <c r="S226" s="28">
        <f>C226+D226+E226+F226+G226+H226</f>
        <v>403</v>
      </c>
    </row>
    <row r="227" spans="1:19" ht="12.75">
      <c r="A227" s="174" t="s">
        <v>271</v>
      </c>
      <c r="B227" s="126">
        <v>2012</v>
      </c>
      <c r="C227" s="28">
        <v>52</v>
      </c>
      <c r="D227" s="28">
        <v>235</v>
      </c>
      <c r="E227" s="28">
        <v>25</v>
      </c>
      <c r="F227" s="28">
        <v>45</v>
      </c>
      <c r="G227" s="34">
        <v>53</v>
      </c>
      <c r="H227" s="28">
        <v>53</v>
      </c>
      <c r="I227" s="28"/>
      <c r="J227" s="34"/>
      <c r="K227" s="28"/>
      <c r="L227" s="34"/>
      <c r="M227" s="28"/>
      <c r="N227" s="28"/>
      <c r="O227" s="28"/>
      <c r="P227" s="28"/>
      <c r="Q227" s="28"/>
      <c r="R227" s="34"/>
      <c r="S227" s="28">
        <f>C227+D227+E227+F227+G227+H227</f>
        <v>463</v>
      </c>
    </row>
    <row r="228" spans="1:19" ht="12.75">
      <c r="A228" s="173"/>
      <c r="B228" s="127" t="s">
        <v>214</v>
      </c>
      <c r="C228" s="28">
        <f aca="true" t="shared" si="89" ref="C228:H228">C226-C227</f>
        <v>-14</v>
      </c>
      <c r="D228" s="28">
        <f t="shared" si="89"/>
        <v>-45</v>
      </c>
      <c r="E228" s="28">
        <f t="shared" si="89"/>
        <v>14</v>
      </c>
      <c r="F228" s="28">
        <f t="shared" si="89"/>
        <v>-6</v>
      </c>
      <c r="G228" s="34">
        <f t="shared" si="89"/>
        <v>-29</v>
      </c>
      <c r="H228" s="28">
        <f t="shared" si="89"/>
        <v>20</v>
      </c>
      <c r="I228" s="28"/>
      <c r="J228" s="34"/>
      <c r="K228" s="28"/>
      <c r="L228" s="34"/>
      <c r="M228" s="28"/>
      <c r="N228" s="28"/>
      <c r="O228" s="28"/>
      <c r="P228" s="28"/>
      <c r="Q228" s="28"/>
      <c r="R228" s="34"/>
      <c r="S228" s="28">
        <f>S226-S227</f>
        <v>-60</v>
      </c>
    </row>
    <row r="229" spans="1:19" ht="13.5" thickBot="1">
      <c r="A229" s="172"/>
      <c r="B229" s="128" t="s">
        <v>5</v>
      </c>
      <c r="C229" s="31">
        <f aca="true" t="shared" si="90" ref="C229:H229">C228/C227</f>
        <v>-0.2692307692307692</v>
      </c>
      <c r="D229" s="31">
        <f t="shared" si="90"/>
        <v>-0.19148936170212766</v>
      </c>
      <c r="E229" s="31">
        <f t="shared" si="90"/>
        <v>0.56</v>
      </c>
      <c r="F229" s="31">
        <f t="shared" si="90"/>
        <v>-0.13333333333333333</v>
      </c>
      <c r="G229" s="43">
        <f t="shared" si="90"/>
        <v>-0.5471698113207547</v>
      </c>
      <c r="H229" s="31">
        <f t="shared" si="90"/>
        <v>0.37735849056603776</v>
      </c>
      <c r="I229" s="31"/>
      <c r="J229" s="43"/>
      <c r="K229" s="31"/>
      <c r="L229" s="43"/>
      <c r="M229" s="31"/>
      <c r="N229" s="31"/>
      <c r="O229" s="31"/>
      <c r="P229" s="31"/>
      <c r="Q229" s="31"/>
      <c r="R229" s="43"/>
      <c r="S229" s="31">
        <f>S228/S227</f>
        <v>-0.12958963282937366</v>
      </c>
    </row>
    <row r="230" spans="1:19" ht="12.75">
      <c r="A230" s="173"/>
      <c r="B230" s="126">
        <v>2013</v>
      </c>
      <c r="C230" s="28">
        <v>48</v>
      </c>
      <c r="D230" s="28">
        <v>559</v>
      </c>
      <c r="E230" s="28">
        <v>59</v>
      </c>
      <c r="F230" s="28">
        <v>42</v>
      </c>
      <c r="G230" s="34">
        <v>34</v>
      </c>
      <c r="H230" s="28">
        <v>75</v>
      </c>
      <c r="I230" s="28"/>
      <c r="J230" s="34"/>
      <c r="K230" s="28"/>
      <c r="L230" s="34"/>
      <c r="M230" s="28"/>
      <c r="N230" s="28"/>
      <c r="O230" s="28"/>
      <c r="P230" s="28"/>
      <c r="Q230" s="28"/>
      <c r="R230" s="34"/>
      <c r="S230" s="28">
        <f>C230+D230+E230+F230+G230+H230</f>
        <v>817</v>
      </c>
    </row>
    <row r="231" spans="1:19" ht="12.75">
      <c r="A231" s="171" t="s">
        <v>272</v>
      </c>
      <c r="B231" s="126">
        <v>2012</v>
      </c>
      <c r="C231" s="28">
        <v>33</v>
      </c>
      <c r="D231" s="28">
        <v>639</v>
      </c>
      <c r="E231" s="28">
        <v>51</v>
      </c>
      <c r="F231" s="28">
        <v>45</v>
      </c>
      <c r="G231" s="34">
        <v>60</v>
      </c>
      <c r="H231" s="28">
        <v>41</v>
      </c>
      <c r="I231" s="28"/>
      <c r="J231" s="34"/>
      <c r="K231" s="28"/>
      <c r="L231" s="34"/>
      <c r="M231" s="28"/>
      <c r="N231" s="28"/>
      <c r="O231" s="28"/>
      <c r="P231" s="28"/>
      <c r="Q231" s="28"/>
      <c r="R231" s="34"/>
      <c r="S231" s="28">
        <f>C231+D231+E231+F231+G231+H231</f>
        <v>869</v>
      </c>
    </row>
    <row r="232" spans="1:19" ht="12.75">
      <c r="A232" s="171" t="s">
        <v>273</v>
      </c>
      <c r="B232" s="127" t="s">
        <v>214</v>
      </c>
      <c r="C232" s="28">
        <f aca="true" t="shared" si="91" ref="C232:H232">C230-C231</f>
        <v>15</v>
      </c>
      <c r="D232" s="28">
        <f t="shared" si="91"/>
        <v>-80</v>
      </c>
      <c r="E232" s="28">
        <f t="shared" si="91"/>
        <v>8</v>
      </c>
      <c r="F232" s="28">
        <f t="shared" si="91"/>
        <v>-3</v>
      </c>
      <c r="G232" s="34">
        <f t="shared" si="91"/>
        <v>-26</v>
      </c>
      <c r="H232" s="28">
        <f t="shared" si="91"/>
        <v>34</v>
      </c>
      <c r="I232" s="28"/>
      <c r="J232" s="34"/>
      <c r="K232" s="28"/>
      <c r="L232" s="34"/>
      <c r="M232" s="28"/>
      <c r="N232" s="28"/>
      <c r="O232" s="28"/>
      <c r="P232" s="28"/>
      <c r="Q232" s="28"/>
      <c r="R232" s="34"/>
      <c r="S232" s="28">
        <f>S230-S231</f>
        <v>-52</v>
      </c>
    </row>
    <row r="233" spans="1:19" ht="13.5" thickBot="1">
      <c r="A233" s="172"/>
      <c r="B233" s="128" t="s">
        <v>5</v>
      </c>
      <c r="C233" s="31">
        <f aca="true" t="shared" si="92" ref="C233:H233">C232/C231</f>
        <v>0.45454545454545453</v>
      </c>
      <c r="D233" s="31">
        <f t="shared" si="92"/>
        <v>-0.12519561815336464</v>
      </c>
      <c r="E233" s="31">
        <f t="shared" si="92"/>
        <v>0.1568627450980392</v>
      </c>
      <c r="F233" s="31">
        <f t="shared" si="92"/>
        <v>-0.06666666666666667</v>
      </c>
      <c r="G233" s="43">
        <f t="shared" si="92"/>
        <v>-0.43333333333333335</v>
      </c>
      <c r="H233" s="31">
        <f t="shared" si="92"/>
        <v>0.8292682926829268</v>
      </c>
      <c r="I233" s="31"/>
      <c r="J233" s="43"/>
      <c r="K233" s="31"/>
      <c r="L233" s="43"/>
      <c r="M233" s="31"/>
      <c r="N233" s="31"/>
      <c r="O233" s="31"/>
      <c r="P233" s="31"/>
      <c r="Q233" s="31"/>
      <c r="R233" s="43"/>
      <c r="S233" s="31">
        <f>S232/S231</f>
        <v>-0.05983889528193326</v>
      </c>
    </row>
    <row r="234" spans="1:19" ht="12.75">
      <c r="A234" s="173" t="s">
        <v>276</v>
      </c>
      <c r="B234" s="126">
        <v>2013</v>
      </c>
      <c r="C234" s="28">
        <v>10</v>
      </c>
      <c r="D234" s="28">
        <v>104</v>
      </c>
      <c r="E234" s="28">
        <v>17</v>
      </c>
      <c r="F234" s="28">
        <v>6</v>
      </c>
      <c r="G234" s="34">
        <v>5</v>
      </c>
      <c r="H234" s="28">
        <v>13</v>
      </c>
      <c r="I234" s="28"/>
      <c r="J234" s="34"/>
      <c r="K234" s="28"/>
      <c r="L234" s="34"/>
      <c r="M234" s="28"/>
      <c r="N234" s="28"/>
      <c r="O234" s="28"/>
      <c r="P234" s="28"/>
      <c r="Q234" s="28"/>
      <c r="R234" s="34"/>
      <c r="S234" s="28">
        <f>C234+D234+E234+F234+G234+H234</f>
        <v>155</v>
      </c>
    </row>
    <row r="235" spans="1:19" ht="12.75">
      <c r="A235" s="171" t="s">
        <v>274</v>
      </c>
      <c r="B235" s="126">
        <v>2012</v>
      </c>
      <c r="C235" s="28">
        <v>7</v>
      </c>
      <c r="D235" s="28">
        <v>112</v>
      </c>
      <c r="E235" s="28">
        <v>16</v>
      </c>
      <c r="F235" s="28">
        <v>4</v>
      </c>
      <c r="G235" s="34">
        <v>5</v>
      </c>
      <c r="H235" s="28">
        <v>9</v>
      </c>
      <c r="I235" s="28"/>
      <c r="J235" s="34"/>
      <c r="K235" s="28"/>
      <c r="L235" s="34"/>
      <c r="M235" s="28"/>
      <c r="N235" s="28"/>
      <c r="O235" s="28"/>
      <c r="P235" s="28"/>
      <c r="Q235" s="28"/>
      <c r="R235" s="34"/>
      <c r="S235" s="28">
        <f>C235+D235+E235+F235+G235+H235</f>
        <v>153</v>
      </c>
    </row>
    <row r="236" spans="1:19" ht="12.75">
      <c r="A236" s="171" t="s">
        <v>275</v>
      </c>
      <c r="B236" s="127" t="s">
        <v>214</v>
      </c>
      <c r="C236" s="28">
        <f aca="true" t="shared" si="93" ref="C236:H236">C234-C235</f>
        <v>3</v>
      </c>
      <c r="D236" s="28">
        <f t="shared" si="93"/>
        <v>-8</v>
      </c>
      <c r="E236" s="28">
        <f t="shared" si="93"/>
        <v>1</v>
      </c>
      <c r="F236" s="28">
        <f t="shared" si="93"/>
        <v>2</v>
      </c>
      <c r="G236" s="34">
        <f t="shared" si="93"/>
        <v>0</v>
      </c>
      <c r="H236" s="28">
        <f t="shared" si="93"/>
        <v>4</v>
      </c>
      <c r="I236" s="28"/>
      <c r="J236" s="34"/>
      <c r="K236" s="28"/>
      <c r="L236" s="34"/>
      <c r="M236" s="28"/>
      <c r="N236" s="28"/>
      <c r="O236" s="28"/>
      <c r="P236" s="28"/>
      <c r="Q236" s="28"/>
      <c r="R236" s="34"/>
      <c r="S236" s="28">
        <f>S234-S235</f>
        <v>2</v>
      </c>
    </row>
    <row r="237" spans="1:19" ht="13.5" thickBot="1">
      <c r="A237" s="172"/>
      <c r="B237" s="128" t="s">
        <v>5</v>
      </c>
      <c r="C237" s="31">
        <f aca="true" t="shared" si="94" ref="C237:H237">C236/C235</f>
        <v>0.42857142857142855</v>
      </c>
      <c r="D237" s="45">
        <f>D236/D235</f>
        <v>-0.07142857142857142</v>
      </c>
      <c r="E237" s="31">
        <f t="shared" si="94"/>
        <v>0.0625</v>
      </c>
      <c r="F237" s="31">
        <f t="shared" si="94"/>
        <v>0.5</v>
      </c>
      <c r="G237" s="43">
        <f t="shared" si="94"/>
        <v>0</v>
      </c>
      <c r="H237" s="31">
        <f t="shared" si="94"/>
        <v>0.4444444444444444</v>
      </c>
      <c r="I237" s="31"/>
      <c r="J237" s="43"/>
      <c r="K237" s="31"/>
      <c r="L237" s="43"/>
      <c r="M237" s="31"/>
      <c r="N237" s="31"/>
      <c r="O237" s="31"/>
      <c r="P237" s="31"/>
      <c r="Q237" s="31"/>
      <c r="R237" s="43"/>
      <c r="S237" s="31">
        <f>S236/S235</f>
        <v>0.013071895424836602</v>
      </c>
    </row>
    <row r="238" spans="1:19" ht="13.5" thickBot="1">
      <c r="A238" s="194" t="s">
        <v>311</v>
      </c>
      <c r="B238" s="33"/>
      <c r="C238" s="33"/>
      <c r="D238" s="33"/>
      <c r="E238" s="33"/>
      <c r="F238" s="33"/>
      <c r="G238" s="33"/>
      <c r="H238" s="33"/>
      <c r="I238" s="33"/>
      <c r="J238" s="33"/>
      <c r="K238" s="33"/>
      <c r="L238" s="33"/>
      <c r="M238" s="33"/>
      <c r="N238" s="33"/>
      <c r="O238" s="33"/>
      <c r="P238" s="33"/>
      <c r="Q238" s="33"/>
      <c r="R238" s="33"/>
      <c r="S238" s="33"/>
    </row>
    <row r="239" spans="1:19" ht="23.25" thickBot="1">
      <c r="A239" s="168"/>
      <c r="B239" s="125"/>
      <c r="C239" s="38" t="s">
        <v>84</v>
      </c>
      <c r="D239" s="37" t="s">
        <v>85</v>
      </c>
      <c r="E239" s="38" t="s">
        <v>86</v>
      </c>
      <c r="F239" s="36" t="s">
        <v>87</v>
      </c>
      <c r="G239" s="35" t="s">
        <v>88</v>
      </c>
      <c r="H239" s="36" t="s">
        <v>89</v>
      </c>
      <c r="I239" s="35" t="s">
        <v>90</v>
      </c>
      <c r="J239" s="36" t="s">
        <v>91</v>
      </c>
      <c r="K239" s="38" t="s">
        <v>92</v>
      </c>
      <c r="L239" s="36" t="s">
        <v>93</v>
      </c>
      <c r="M239" s="60" t="s">
        <v>94</v>
      </c>
      <c r="N239" s="36" t="s">
        <v>95</v>
      </c>
      <c r="O239" s="35" t="s">
        <v>96</v>
      </c>
      <c r="P239" s="38" t="s">
        <v>97</v>
      </c>
      <c r="Q239" s="38" t="s">
        <v>98</v>
      </c>
      <c r="R239" s="38" t="s">
        <v>99</v>
      </c>
      <c r="S239" s="40" t="s">
        <v>30</v>
      </c>
    </row>
    <row r="240" spans="1:19" ht="12.75">
      <c r="A240" s="169"/>
      <c r="B240" s="126">
        <v>2013</v>
      </c>
      <c r="C240" s="28">
        <f aca="true" t="shared" si="95" ref="C240:S241">C244+C248+C252+C256+C260+C264+C268</f>
        <v>893</v>
      </c>
      <c r="D240" s="28">
        <f t="shared" si="95"/>
        <v>613</v>
      </c>
      <c r="E240" s="28">
        <f t="shared" si="95"/>
        <v>376</v>
      </c>
      <c r="F240" s="28">
        <f t="shared" si="95"/>
        <v>111</v>
      </c>
      <c r="G240" s="28">
        <f t="shared" si="95"/>
        <v>85</v>
      </c>
      <c r="H240" s="28">
        <f t="shared" si="95"/>
        <v>162</v>
      </c>
      <c r="I240" s="28">
        <f t="shared" si="95"/>
        <v>232</v>
      </c>
      <c r="J240" s="28">
        <f>J244+J248+J252+J256+J260+J264+J268</f>
        <v>250</v>
      </c>
      <c r="K240" s="28">
        <f t="shared" si="95"/>
        <v>186</v>
      </c>
      <c r="L240" s="28">
        <f t="shared" si="95"/>
        <v>76</v>
      </c>
      <c r="M240" s="28">
        <f t="shared" si="95"/>
        <v>77</v>
      </c>
      <c r="N240" s="27">
        <f t="shared" si="95"/>
        <v>193</v>
      </c>
      <c r="O240" s="28">
        <f>O244+O248+O252+O256+O260+O264+O268</f>
        <v>187</v>
      </c>
      <c r="P240" s="28">
        <f>P244+P248+P252+P256+P260+P264+P268</f>
        <v>345</v>
      </c>
      <c r="Q240" s="28">
        <f>Q244+Q248+Q252+Q256+Q260+Q264+Q268</f>
        <v>233</v>
      </c>
      <c r="R240" s="28">
        <f>R244+R248+R252+R256+R260+R264+R268</f>
        <v>359</v>
      </c>
      <c r="S240" s="28">
        <f>S244+S248+S252+S256+S260+S264+S268</f>
        <v>4378</v>
      </c>
    </row>
    <row r="241" spans="1:19" ht="12.75">
      <c r="A241" s="214" t="s">
        <v>40</v>
      </c>
      <c r="B241" s="126">
        <v>2012</v>
      </c>
      <c r="C241" s="28">
        <f t="shared" si="95"/>
        <v>831</v>
      </c>
      <c r="D241" s="28">
        <f t="shared" si="95"/>
        <v>560</v>
      </c>
      <c r="E241" s="28">
        <f t="shared" si="95"/>
        <v>333</v>
      </c>
      <c r="F241" s="28">
        <f t="shared" si="95"/>
        <v>115</v>
      </c>
      <c r="G241" s="28">
        <f t="shared" si="95"/>
        <v>69</v>
      </c>
      <c r="H241" s="28">
        <f t="shared" si="95"/>
        <v>129</v>
      </c>
      <c r="I241" s="28">
        <f t="shared" si="95"/>
        <v>228</v>
      </c>
      <c r="J241" s="28">
        <f>J245+J249+J253+J257+J261+J265+J269</f>
        <v>225</v>
      </c>
      <c r="K241" s="28">
        <f t="shared" si="95"/>
        <v>209</v>
      </c>
      <c r="L241" s="28">
        <f t="shared" si="95"/>
        <v>78</v>
      </c>
      <c r="M241" s="28">
        <f t="shared" si="95"/>
        <v>59</v>
      </c>
      <c r="N241" s="27">
        <f t="shared" si="95"/>
        <v>222</v>
      </c>
      <c r="O241" s="28">
        <f>O245+O249+O253+O257+O261+O265+O269</f>
        <v>151</v>
      </c>
      <c r="P241" s="28">
        <f>P245+P249+P253+P257+P261+P265+P269</f>
        <v>378</v>
      </c>
      <c r="Q241" s="28">
        <f>Q245+Q249+Q253+Q257+Q261+Q265+Q269</f>
        <v>209</v>
      </c>
      <c r="R241" s="28">
        <f>R245+R249+R253+R257+R261+R265+R269</f>
        <v>201</v>
      </c>
      <c r="S241" s="28">
        <f t="shared" si="95"/>
        <v>3997</v>
      </c>
    </row>
    <row r="242" spans="1:19" ht="12.75">
      <c r="A242" s="169"/>
      <c r="B242" s="127" t="s">
        <v>214</v>
      </c>
      <c r="C242" s="28">
        <f aca="true" t="shared" si="96" ref="C242:S242">C240-C241</f>
        <v>62</v>
      </c>
      <c r="D242" s="34">
        <f t="shared" si="96"/>
        <v>53</v>
      </c>
      <c r="E242" s="28">
        <f t="shared" si="96"/>
        <v>43</v>
      </c>
      <c r="F242" s="34">
        <f t="shared" si="96"/>
        <v>-4</v>
      </c>
      <c r="G242" s="28">
        <f t="shared" si="96"/>
        <v>16</v>
      </c>
      <c r="H242" s="34">
        <f t="shared" si="96"/>
        <v>33</v>
      </c>
      <c r="I242" s="28">
        <f t="shared" si="96"/>
        <v>4</v>
      </c>
      <c r="J242" s="34">
        <f>J240-J241</f>
        <v>25</v>
      </c>
      <c r="K242" s="28">
        <f t="shared" si="96"/>
        <v>-23</v>
      </c>
      <c r="L242" s="34">
        <f t="shared" si="96"/>
        <v>-2</v>
      </c>
      <c r="M242" s="28">
        <f t="shared" si="96"/>
        <v>18</v>
      </c>
      <c r="N242" s="34">
        <f t="shared" si="96"/>
        <v>-29</v>
      </c>
      <c r="O242" s="28">
        <f t="shared" si="96"/>
        <v>36</v>
      </c>
      <c r="P242" s="28">
        <f t="shared" si="96"/>
        <v>-33</v>
      </c>
      <c r="Q242" s="28">
        <f t="shared" si="96"/>
        <v>24</v>
      </c>
      <c r="R242" s="28">
        <f t="shared" si="96"/>
        <v>158</v>
      </c>
      <c r="S242" s="28">
        <f t="shared" si="96"/>
        <v>381</v>
      </c>
    </row>
    <row r="243" spans="1:19" ht="13.5" thickBot="1">
      <c r="A243" s="170"/>
      <c r="B243" s="128" t="s">
        <v>5</v>
      </c>
      <c r="C243" s="31">
        <f aca="true" t="shared" si="97" ref="C243:S243">C242/C241</f>
        <v>0.07460890493381468</v>
      </c>
      <c r="D243" s="43">
        <f t="shared" si="97"/>
        <v>0.09464285714285714</v>
      </c>
      <c r="E243" s="31">
        <f t="shared" si="97"/>
        <v>0.12912912912912913</v>
      </c>
      <c r="F243" s="43">
        <f t="shared" si="97"/>
        <v>-0.034782608695652174</v>
      </c>
      <c r="G243" s="31">
        <f t="shared" si="97"/>
        <v>0.2318840579710145</v>
      </c>
      <c r="H243" s="43">
        <f t="shared" si="97"/>
        <v>0.2558139534883721</v>
      </c>
      <c r="I243" s="31">
        <f t="shared" si="97"/>
        <v>0.017543859649122806</v>
      </c>
      <c r="J243" s="43">
        <f>J242/J241</f>
        <v>0.1111111111111111</v>
      </c>
      <c r="K243" s="31">
        <f t="shared" si="97"/>
        <v>-0.11004784688995216</v>
      </c>
      <c r="L243" s="43">
        <f t="shared" si="97"/>
        <v>-0.02564102564102564</v>
      </c>
      <c r="M243" s="31">
        <f t="shared" si="97"/>
        <v>0.3050847457627119</v>
      </c>
      <c r="N243" s="43">
        <f t="shared" si="97"/>
        <v>-0.13063063063063063</v>
      </c>
      <c r="O243" s="31">
        <f t="shared" si="97"/>
        <v>0.23841059602649006</v>
      </c>
      <c r="P243" s="31">
        <f t="shared" si="97"/>
        <v>-0.0873015873015873</v>
      </c>
      <c r="Q243" s="31">
        <f t="shared" si="97"/>
        <v>0.11483253588516747</v>
      </c>
      <c r="R243" s="61">
        <f t="shared" si="97"/>
        <v>0.7860696517412935</v>
      </c>
      <c r="S243" s="31">
        <f t="shared" si="97"/>
        <v>0.09532149111833875</v>
      </c>
    </row>
    <row r="244" spans="1:19" ht="12.75">
      <c r="A244" s="169"/>
      <c r="B244" s="126">
        <v>2013</v>
      </c>
      <c r="C244" s="28">
        <v>6</v>
      </c>
      <c r="D244" s="34">
        <v>5</v>
      </c>
      <c r="E244" s="28">
        <v>3</v>
      </c>
      <c r="F244" s="34">
        <v>2</v>
      </c>
      <c r="G244" s="28">
        <v>2</v>
      </c>
      <c r="H244" s="34">
        <v>4</v>
      </c>
      <c r="I244" s="28">
        <v>2</v>
      </c>
      <c r="J244" s="34">
        <v>3</v>
      </c>
      <c r="K244" s="28">
        <v>1</v>
      </c>
      <c r="L244" s="34">
        <v>0</v>
      </c>
      <c r="M244" s="28">
        <v>0</v>
      </c>
      <c r="N244" s="34">
        <v>7</v>
      </c>
      <c r="O244" s="28">
        <v>6</v>
      </c>
      <c r="P244" s="28">
        <v>1</v>
      </c>
      <c r="Q244" s="28">
        <v>2</v>
      </c>
      <c r="R244" s="28">
        <v>4</v>
      </c>
      <c r="S244" s="28">
        <f>C244+D244+E244+F244+G244+H244+I244+J244+K244+L244+M244+N244+O244+P244+Q244+R244</f>
        <v>48</v>
      </c>
    </row>
    <row r="245" spans="1:19" ht="12.75">
      <c r="A245" s="171" t="s">
        <v>265</v>
      </c>
      <c r="B245" s="126">
        <v>2012</v>
      </c>
      <c r="C245" s="28">
        <v>6</v>
      </c>
      <c r="D245" s="34">
        <v>10</v>
      </c>
      <c r="E245" s="28">
        <v>0</v>
      </c>
      <c r="F245" s="34">
        <v>2</v>
      </c>
      <c r="G245" s="28">
        <v>3</v>
      </c>
      <c r="H245" s="34">
        <v>0</v>
      </c>
      <c r="I245" s="28">
        <v>4</v>
      </c>
      <c r="J245" s="34">
        <v>8</v>
      </c>
      <c r="K245" s="28">
        <v>2</v>
      </c>
      <c r="L245" s="34">
        <v>0</v>
      </c>
      <c r="M245" s="28">
        <v>0</v>
      </c>
      <c r="N245" s="34">
        <v>6</v>
      </c>
      <c r="O245" s="28">
        <v>2</v>
      </c>
      <c r="P245" s="28">
        <v>4</v>
      </c>
      <c r="Q245" s="28">
        <v>5</v>
      </c>
      <c r="R245" s="28">
        <v>6</v>
      </c>
      <c r="S245" s="28">
        <f>C245+D245+E245+F245+G245+H245+I245+J245+K245+L245+M245+N245+O245+P245+Q245+R245</f>
        <v>58</v>
      </c>
    </row>
    <row r="246" spans="1:19" ht="12.75">
      <c r="A246" s="171" t="s">
        <v>266</v>
      </c>
      <c r="B246" s="127" t="s">
        <v>214</v>
      </c>
      <c r="C246" s="28">
        <f aca="true" t="shared" si="98" ref="C246:S246">C244-C245</f>
        <v>0</v>
      </c>
      <c r="D246" s="34">
        <f t="shared" si="98"/>
        <v>-5</v>
      </c>
      <c r="E246" s="28">
        <f t="shared" si="98"/>
        <v>3</v>
      </c>
      <c r="F246" s="34">
        <f t="shared" si="98"/>
        <v>0</v>
      </c>
      <c r="G246" s="28">
        <f t="shared" si="98"/>
        <v>-1</v>
      </c>
      <c r="H246" s="34">
        <f t="shared" si="98"/>
        <v>4</v>
      </c>
      <c r="I246" s="28">
        <f t="shared" si="98"/>
        <v>-2</v>
      </c>
      <c r="J246" s="34">
        <f>J244-J245</f>
        <v>-5</v>
      </c>
      <c r="K246" s="28">
        <f t="shared" si="98"/>
        <v>-1</v>
      </c>
      <c r="L246" s="34">
        <f t="shared" si="98"/>
        <v>0</v>
      </c>
      <c r="M246" s="28">
        <f t="shared" si="98"/>
        <v>0</v>
      </c>
      <c r="N246" s="34">
        <f t="shared" si="98"/>
        <v>1</v>
      </c>
      <c r="O246" s="28">
        <f t="shared" si="98"/>
        <v>4</v>
      </c>
      <c r="P246" s="28">
        <f t="shared" si="98"/>
        <v>-3</v>
      </c>
      <c r="Q246" s="28">
        <f t="shared" si="98"/>
        <v>-3</v>
      </c>
      <c r="R246" s="28">
        <f t="shared" si="98"/>
        <v>-2</v>
      </c>
      <c r="S246" s="28">
        <f t="shared" si="98"/>
        <v>-10</v>
      </c>
    </row>
    <row r="247" spans="1:19" ht="13.5" thickBot="1">
      <c r="A247" s="172"/>
      <c r="B247" s="128" t="s">
        <v>5</v>
      </c>
      <c r="C247" s="31">
        <f aca="true" t="shared" si="99" ref="C247:K247">C246/C245</f>
        <v>0</v>
      </c>
      <c r="D247" s="31">
        <f t="shared" si="99"/>
        <v>-0.5</v>
      </c>
      <c r="E247" s="31">
        <v>0</v>
      </c>
      <c r="F247" s="31">
        <f t="shared" si="99"/>
        <v>0</v>
      </c>
      <c r="G247" s="31">
        <f t="shared" si="99"/>
        <v>-0.3333333333333333</v>
      </c>
      <c r="H247" s="31">
        <v>0</v>
      </c>
      <c r="I247" s="31">
        <f t="shared" si="99"/>
        <v>-0.5</v>
      </c>
      <c r="J247" s="31">
        <f t="shared" si="99"/>
        <v>-0.625</v>
      </c>
      <c r="K247" s="31">
        <f t="shared" si="99"/>
        <v>-0.5</v>
      </c>
      <c r="L247" s="31">
        <v>0</v>
      </c>
      <c r="M247" s="31">
        <v>0</v>
      </c>
      <c r="N247" s="31">
        <f aca="true" t="shared" si="100" ref="N247:S247">N246/N245</f>
        <v>0.16666666666666666</v>
      </c>
      <c r="O247" s="31">
        <f t="shared" si="100"/>
        <v>2</v>
      </c>
      <c r="P247" s="31">
        <f>P246/P245</f>
        <v>-0.75</v>
      </c>
      <c r="Q247" s="31">
        <f t="shared" si="100"/>
        <v>-0.6</v>
      </c>
      <c r="R247" s="31">
        <f>R246/R245</f>
        <v>-0.3333333333333333</v>
      </c>
      <c r="S247" s="31">
        <f t="shared" si="100"/>
        <v>-0.1724137931034483</v>
      </c>
    </row>
    <row r="248" spans="1:19" ht="12.75">
      <c r="A248" s="173"/>
      <c r="B248" s="126">
        <v>2013</v>
      </c>
      <c r="C248" s="28">
        <v>0</v>
      </c>
      <c r="D248" s="34">
        <v>0</v>
      </c>
      <c r="E248" s="28">
        <v>0</v>
      </c>
      <c r="F248" s="34">
        <v>0</v>
      </c>
      <c r="G248" s="28">
        <v>0</v>
      </c>
      <c r="H248" s="34">
        <v>0</v>
      </c>
      <c r="I248" s="28">
        <v>0</v>
      </c>
      <c r="J248" s="34">
        <v>0</v>
      </c>
      <c r="K248" s="28">
        <v>0</v>
      </c>
      <c r="L248" s="34">
        <v>0</v>
      </c>
      <c r="M248" s="28">
        <v>0</v>
      </c>
      <c r="N248" s="34">
        <v>0</v>
      </c>
      <c r="O248" s="28">
        <v>0</v>
      </c>
      <c r="P248" s="28">
        <v>2</v>
      </c>
      <c r="Q248" s="28">
        <v>0</v>
      </c>
      <c r="R248" s="28">
        <v>0</v>
      </c>
      <c r="S248" s="28">
        <f>C248+D248+E248+F248+G248+H248+I248+J248+K248+L248+M248+N248+O248+P248+Q248+R248</f>
        <v>2</v>
      </c>
    </row>
    <row r="249" spans="1:19" ht="12.75">
      <c r="A249" s="171" t="s">
        <v>267</v>
      </c>
      <c r="B249" s="126">
        <v>2012</v>
      </c>
      <c r="C249" s="28">
        <v>0</v>
      </c>
      <c r="D249" s="34">
        <v>0</v>
      </c>
      <c r="E249" s="28">
        <v>0</v>
      </c>
      <c r="F249" s="34">
        <v>0</v>
      </c>
      <c r="G249" s="28">
        <v>0</v>
      </c>
      <c r="H249" s="34">
        <v>0</v>
      </c>
      <c r="I249" s="28">
        <v>1</v>
      </c>
      <c r="J249" s="34">
        <v>0</v>
      </c>
      <c r="K249" s="28">
        <v>0</v>
      </c>
      <c r="L249" s="34"/>
      <c r="M249" s="28">
        <v>0</v>
      </c>
      <c r="N249" s="34">
        <v>0</v>
      </c>
      <c r="O249" s="28">
        <v>0</v>
      </c>
      <c r="P249" s="28">
        <v>1</v>
      </c>
      <c r="Q249" s="28">
        <v>0</v>
      </c>
      <c r="R249" s="28">
        <v>0</v>
      </c>
      <c r="S249" s="28">
        <f>C249+D249+E249+F249+G249+H249+I249+J249+K249+L249+M249+N249+O249+P249+Q249+R249</f>
        <v>2</v>
      </c>
    </row>
    <row r="250" spans="1:19" ht="12.75">
      <c r="A250" s="171" t="s">
        <v>268</v>
      </c>
      <c r="B250" s="127" t="s">
        <v>214</v>
      </c>
      <c r="C250" s="28">
        <f aca="true" t="shared" si="101" ref="C250:S250">C248-C249</f>
        <v>0</v>
      </c>
      <c r="D250" s="34">
        <f t="shared" si="101"/>
        <v>0</v>
      </c>
      <c r="E250" s="28">
        <f t="shared" si="101"/>
        <v>0</v>
      </c>
      <c r="F250" s="34">
        <f t="shared" si="101"/>
        <v>0</v>
      </c>
      <c r="G250" s="28">
        <f t="shared" si="101"/>
        <v>0</v>
      </c>
      <c r="H250" s="34">
        <f t="shared" si="101"/>
        <v>0</v>
      </c>
      <c r="I250" s="28">
        <f t="shared" si="101"/>
        <v>-1</v>
      </c>
      <c r="J250" s="34">
        <f>J248-J249</f>
        <v>0</v>
      </c>
      <c r="K250" s="28">
        <f t="shared" si="101"/>
        <v>0</v>
      </c>
      <c r="L250" s="34">
        <f t="shared" si="101"/>
        <v>0</v>
      </c>
      <c r="M250" s="28">
        <f t="shared" si="101"/>
        <v>0</v>
      </c>
      <c r="N250" s="34">
        <f t="shared" si="101"/>
        <v>0</v>
      </c>
      <c r="O250" s="28">
        <f t="shared" si="101"/>
        <v>0</v>
      </c>
      <c r="P250" s="28">
        <f t="shared" si="101"/>
        <v>1</v>
      </c>
      <c r="Q250" s="28">
        <f t="shared" si="101"/>
        <v>0</v>
      </c>
      <c r="R250" s="28">
        <f t="shared" si="101"/>
        <v>0</v>
      </c>
      <c r="S250" s="28">
        <f t="shared" si="101"/>
        <v>0</v>
      </c>
    </row>
    <row r="251" spans="1:19" ht="13.5" thickBot="1">
      <c r="A251" s="172"/>
      <c r="B251" s="128" t="s">
        <v>5</v>
      </c>
      <c r="C251" s="45">
        <v>0</v>
      </c>
      <c r="D251" s="45">
        <v>0</v>
      </c>
      <c r="E251" s="45">
        <v>0</v>
      </c>
      <c r="F251" s="45">
        <v>0</v>
      </c>
      <c r="G251" s="45">
        <v>0</v>
      </c>
      <c r="H251" s="45">
        <v>0</v>
      </c>
      <c r="I251" s="45">
        <f>I250/I249</f>
        <v>-1</v>
      </c>
      <c r="J251" s="45">
        <v>0</v>
      </c>
      <c r="K251" s="45">
        <v>0</v>
      </c>
      <c r="L251" s="45">
        <v>0</v>
      </c>
      <c r="M251" s="45">
        <v>0</v>
      </c>
      <c r="N251" s="45">
        <v>0</v>
      </c>
      <c r="O251" s="45">
        <v>0</v>
      </c>
      <c r="P251" s="45">
        <f>P250/P249</f>
        <v>1</v>
      </c>
      <c r="Q251" s="45">
        <v>0</v>
      </c>
      <c r="R251" s="45">
        <v>0</v>
      </c>
      <c r="S251" s="31">
        <f>S250/S249</f>
        <v>0</v>
      </c>
    </row>
    <row r="252" spans="1:19" ht="12.75">
      <c r="A252" s="173"/>
      <c r="B252" s="126">
        <v>2013</v>
      </c>
      <c r="C252" s="28">
        <v>102</v>
      </c>
      <c r="D252" s="34">
        <v>77</v>
      </c>
      <c r="E252" s="28">
        <v>48</v>
      </c>
      <c r="F252" s="34">
        <v>14</v>
      </c>
      <c r="G252" s="28">
        <v>15</v>
      </c>
      <c r="H252" s="34">
        <v>7</v>
      </c>
      <c r="I252" s="28">
        <v>20</v>
      </c>
      <c r="J252" s="34">
        <v>36</v>
      </c>
      <c r="K252" s="28">
        <v>22</v>
      </c>
      <c r="L252" s="34">
        <v>7</v>
      </c>
      <c r="M252" s="28">
        <v>7</v>
      </c>
      <c r="N252" s="34">
        <v>21</v>
      </c>
      <c r="O252" s="28">
        <v>21</v>
      </c>
      <c r="P252" s="28">
        <v>39</v>
      </c>
      <c r="Q252" s="28">
        <v>15</v>
      </c>
      <c r="R252" s="28">
        <v>42</v>
      </c>
      <c r="S252" s="28">
        <f>C252+D252+E252+F252+G252+H252+I252+J252+K252+L252+M252+N252+O252+P252+Q252+R252</f>
        <v>493</v>
      </c>
    </row>
    <row r="253" spans="1:19" ht="12.75">
      <c r="A253" s="171" t="s">
        <v>144</v>
      </c>
      <c r="B253" s="126">
        <v>2012</v>
      </c>
      <c r="C253" s="28">
        <v>87</v>
      </c>
      <c r="D253" s="34">
        <v>64</v>
      </c>
      <c r="E253" s="28">
        <v>30</v>
      </c>
      <c r="F253" s="34">
        <v>9</v>
      </c>
      <c r="G253" s="28">
        <v>18</v>
      </c>
      <c r="H253" s="34">
        <v>8</v>
      </c>
      <c r="I253" s="28">
        <v>32</v>
      </c>
      <c r="J253" s="34">
        <v>26</v>
      </c>
      <c r="K253" s="28">
        <v>25</v>
      </c>
      <c r="L253" s="34">
        <v>6</v>
      </c>
      <c r="M253" s="28">
        <v>7</v>
      </c>
      <c r="N253" s="34">
        <v>31</v>
      </c>
      <c r="O253" s="28">
        <v>25</v>
      </c>
      <c r="P253" s="28">
        <v>67</v>
      </c>
      <c r="Q253" s="28">
        <v>29</v>
      </c>
      <c r="R253" s="28">
        <v>36</v>
      </c>
      <c r="S253" s="28">
        <f>C253+D253+E253+F253+G253+H253+I253+J253+K253+L253+M253+N253+O253+P253+Q253+R253</f>
        <v>500</v>
      </c>
    </row>
    <row r="254" spans="1:19" ht="12.75">
      <c r="A254" s="173"/>
      <c r="B254" s="127" t="s">
        <v>214</v>
      </c>
      <c r="C254" s="28">
        <f aca="true" t="shared" si="102" ref="C254:R254">C252-C253</f>
        <v>15</v>
      </c>
      <c r="D254" s="28">
        <f t="shared" si="102"/>
        <v>13</v>
      </c>
      <c r="E254" s="28">
        <f t="shared" si="102"/>
        <v>18</v>
      </c>
      <c r="F254" s="28">
        <f t="shared" si="102"/>
        <v>5</v>
      </c>
      <c r="G254" s="28">
        <f t="shared" si="102"/>
        <v>-3</v>
      </c>
      <c r="H254" s="28">
        <f t="shared" si="102"/>
        <v>-1</v>
      </c>
      <c r="I254" s="28">
        <f t="shared" si="102"/>
        <v>-12</v>
      </c>
      <c r="J254" s="28">
        <f t="shared" si="102"/>
        <v>10</v>
      </c>
      <c r="K254" s="28">
        <f t="shared" si="102"/>
        <v>-3</v>
      </c>
      <c r="L254" s="28">
        <f t="shared" si="102"/>
        <v>1</v>
      </c>
      <c r="M254" s="28">
        <f t="shared" si="102"/>
        <v>0</v>
      </c>
      <c r="N254" s="28">
        <f t="shared" si="102"/>
        <v>-10</v>
      </c>
      <c r="O254" s="28">
        <f t="shared" si="102"/>
        <v>-4</v>
      </c>
      <c r="P254" s="28">
        <f t="shared" si="102"/>
        <v>-28</v>
      </c>
      <c r="Q254" s="28">
        <f t="shared" si="102"/>
        <v>-14</v>
      </c>
      <c r="R254" s="28">
        <f t="shared" si="102"/>
        <v>6</v>
      </c>
      <c r="S254" s="28">
        <f>S252-S253</f>
        <v>-7</v>
      </c>
    </row>
    <row r="255" spans="1:19" ht="13.5" thickBot="1">
      <c r="A255" s="172"/>
      <c r="B255" s="128" t="s">
        <v>5</v>
      </c>
      <c r="C255" s="31">
        <f aca="true" t="shared" si="103" ref="C255:L255">C254/C253</f>
        <v>0.1724137931034483</v>
      </c>
      <c r="D255" s="43">
        <f t="shared" si="103"/>
        <v>0.203125</v>
      </c>
      <c r="E255" s="31">
        <f t="shared" si="103"/>
        <v>0.6</v>
      </c>
      <c r="F255" s="43">
        <f t="shared" si="103"/>
        <v>0.5555555555555556</v>
      </c>
      <c r="G255" s="45">
        <f t="shared" si="103"/>
        <v>-0.16666666666666666</v>
      </c>
      <c r="H255" s="43">
        <f t="shared" si="103"/>
        <v>-0.125</v>
      </c>
      <c r="I255" s="31">
        <f t="shared" si="103"/>
        <v>-0.375</v>
      </c>
      <c r="J255" s="43">
        <f>J254/J253</f>
        <v>0.38461538461538464</v>
      </c>
      <c r="K255" s="31">
        <f t="shared" si="103"/>
        <v>-0.12</v>
      </c>
      <c r="L255" s="31">
        <f t="shared" si="103"/>
        <v>0.16666666666666666</v>
      </c>
      <c r="M255" s="31">
        <f>M254/M253</f>
        <v>0</v>
      </c>
      <c r="N255" s="43">
        <f aca="true" t="shared" si="104" ref="N255:S255">N254/N253</f>
        <v>-0.3225806451612903</v>
      </c>
      <c r="O255" s="31">
        <f t="shared" si="104"/>
        <v>-0.16</v>
      </c>
      <c r="P255" s="31">
        <f t="shared" si="104"/>
        <v>-0.417910447761194</v>
      </c>
      <c r="Q255" s="31">
        <f t="shared" si="104"/>
        <v>-0.4827586206896552</v>
      </c>
      <c r="R255" s="58">
        <f t="shared" si="104"/>
        <v>0.16666666666666666</v>
      </c>
      <c r="S255" s="31">
        <f t="shared" si="104"/>
        <v>-0.014</v>
      </c>
    </row>
    <row r="256" spans="1:19" ht="12.75">
      <c r="A256" s="173"/>
      <c r="B256" s="126">
        <v>2013</v>
      </c>
      <c r="C256" s="28">
        <v>12</v>
      </c>
      <c r="D256" s="34">
        <v>17</v>
      </c>
      <c r="E256" s="28">
        <v>8</v>
      </c>
      <c r="F256" s="34">
        <v>2</v>
      </c>
      <c r="G256" s="28">
        <v>8</v>
      </c>
      <c r="H256" s="34">
        <v>8</v>
      </c>
      <c r="I256" s="28">
        <v>5</v>
      </c>
      <c r="J256" s="34">
        <v>6</v>
      </c>
      <c r="K256" s="28">
        <v>6</v>
      </c>
      <c r="L256" s="34">
        <v>3</v>
      </c>
      <c r="M256" s="28">
        <v>3</v>
      </c>
      <c r="N256" s="34">
        <v>3</v>
      </c>
      <c r="O256" s="28">
        <v>4</v>
      </c>
      <c r="P256" s="28">
        <v>5</v>
      </c>
      <c r="Q256" s="28">
        <v>4</v>
      </c>
      <c r="R256" s="28">
        <v>7</v>
      </c>
      <c r="S256" s="28">
        <f>C256+D256+E256+F256+G256+H256+I256+J256+K256+L256+M256+N256+O256+P256+Q256+R256</f>
        <v>101</v>
      </c>
    </row>
    <row r="257" spans="1:19" ht="12.75">
      <c r="A257" s="171" t="s">
        <v>269</v>
      </c>
      <c r="B257" s="126">
        <v>2012</v>
      </c>
      <c r="C257" s="28">
        <v>14</v>
      </c>
      <c r="D257" s="34">
        <v>11</v>
      </c>
      <c r="E257" s="28">
        <v>12</v>
      </c>
      <c r="F257" s="34">
        <v>0</v>
      </c>
      <c r="G257" s="28">
        <v>2</v>
      </c>
      <c r="H257" s="34">
        <v>6</v>
      </c>
      <c r="I257" s="28">
        <v>3</v>
      </c>
      <c r="J257" s="34">
        <v>11</v>
      </c>
      <c r="K257" s="28">
        <v>5</v>
      </c>
      <c r="L257" s="34">
        <v>6</v>
      </c>
      <c r="M257" s="28">
        <v>0</v>
      </c>
      <c r="N257" s="34">
        <v>11</v>
      </c>
      <c r="O257" s="28">
        <v>1</v>
      </c>
      <c r="P257" s="28">
        <v>12</v>
      </c>
      <c r="Q257" s="28">
        <v>8</v>
      </c>
      <c r="R257" s="28">
        <v>8</v>
      </c>
      <c r="S257" s="28">
        <f>C257+D257+E257+F257+G257+H257+I257+J257+K257+L257+M257+N257+O257+P257+Q257+R257</f>
        <v>110</v>
      </c>
    </row>
    <row r="258" spans="1:19" ht="12.75">
      <c r="A258" s="171" t="s">
        <v>270</v>
      </c>
      <c r="B258" s="127" t="s">
        <v>214</v>
      </c>
      <c r="C258" s="28">
        <f aca="true" t="shared" si="105" ref="C258:S258">C256-C257</f>
        <v>-2</v>
      </c>
      <c r="D258" s="34">
        <f t="shared" si="105"/>
        <v>6</v>
      </c>
      <c r="E258" s="28">
        <f t="shared" si="105"/>
        <v>-4</v>
      </c>
      <c r="F258" s="34">
        <f t="shared" si="105"/>
        <v>2</v>
      </c>
      <c r="G258" s="28">
        <f t="shared" si="105"/>
        <v>6</v>
      </c>
      <c r="H258" s="34">
        <f>H256-H257</f>
        <v>2</v>
      </c>
      <c r="I258" s="28">
        <f>I256-I257</f>
        <v>2</v>
      </c>
      <c r="J258" s="34">
        <f>J256-J257</f>
        <v>-5</v>
      </c>
      <c r="K258" s="28">
        <f t="shared" si="105"/>
        <v>1</v>
      </c>
      <c r="L258" s="34">
        <f t="shared" si="105"/>
        <v>-3</v>
      </c>
      <c r="M258" s="28">
        <f t="shared" si="105"/>
        <v>3</v>
      </c>
      <c r="N258" s="34">
        <f t="shared" si="105"/>
        <v>-8</v>
      </c>
      <c r="O258" s="28">
        <f t="shared" si="105"/>
        <v>3</v>
      </c>
      <c r="P258" s="28">
        <f t="shared" si="105"/>
        <v>-7</v>
      </c>
      <c r="Q258" s="28">
        <f t="shared" si="105"/>
        <v>-4</v>
      </c>
      <c r="R258" s="28">
        <f t="shared" si="105"/>
        <v>-1</v>
      </c>
      <c r="S258" s="28">
        <f t="shared" si="105"/>
        <v>-9</v>
      </c>
    </row>
    <row r="259" spans="1:19" ht="13.5" thickBot="1">
      <c r="A259" s="172"/>
      <c r="B259" s="128" t="s">
        <v>5</v>
      </c>
      <c r="C259" s="31">
        <f aca="true" t="shared" si="106" ref="C259:I259">C258/C257</f>
        <v>-0.14285714285714285</v>
      </c>
      <c r="D259" s="31">
        <f t="shared" si="106"/>
        <v>0.5454545454545454</v>
      </c>
      <c r="E259" s="31">
        <f t="shared" si="106"/>
        <v>-0.3333333333333333</v>
      </c>
      <c r="F259" s="43">
        <v>0</v>
      </c>
      <c r="G259" s="31">
        <f t="shared" si="106"/>
        <v>3</v>
      </c>
      <c r="H259" s="43">
        <f t="shared" si="106"/>
        <v>0.3333333333333333</v>
      </c>
      <c r="I259" s="31">
        <f t="shared" si="106"/>
        <v>0.6666666666666666</v>
      </c>
      <c r="J259" s="43">
        <f>J258/J257</f>
        <v>-0.45454545454545453</v>
      </c>
      <c r="K259" s="45">
        <f>K258/K257</f>
        <v>0.2</v>
      </c>
      <c r="L259" s="31">
        <f>L258/L257</f>
        <v>-0.5</v>
      </c>
      <c r="M259" s="31">
        <v>0</v>
      </c>
      <c r="N259" s="31">
        <f aca="true" t="shared" si="107" ref="N259:S259">N258/N257</f>
        <v>-0.7272727272727273</v>
      </c>
      <c r="O259" s="31">
        <f t="shared" si="107"/>
        <v>3</v>
      </c>
      <c r="P259" s="31">
        <f t="shared" si="107"/>
        <v>-0.5833333333333334</v>
      </c>
      <c r="Q259" s="31">
        <f t="shared" si="107"/>
        <v>-0.5</v>
      </c>
      <c r="R259" s="61">
        <f t="shared" si="107"/>
        <v>-0.125</v>
      </c>
      <c r="S259" s="31">
        <f t="shared" si="107"/>
        <v>-0.08181818181818182</v>
      </c>
    </row>
    <row r="260" spans="1:19" ht="12.75">
      <c r="A260" s="173"/>
      <c r="B260" s="126">
        <v>2013</v>
      </c>
      <c r="C260" s="28">
        <v>101</v>
      </c>
      <c r="D260" s="34">
        <v>122</v>
      </c>
      <c r="E260" s="28">
        <v>57</v>
      </c>
      <c r="F260" s="34">
        <v>49</v>
      </c>
      <c r="G260" s="28">
        <v>14</v>
      </c>
      <c r="H260" s="34">
        <v>36</v>
      </c>
      <c r="I260" s="28">
        <v>49</v>
      </c>
      <c r="J260" s="34">
        <v>34</v>
      </c>
      <c r="K260" s="28">
        <v>27</v>
      </c>
      <c r="L260" s="34">
        <v>22</v>
      </c>
      <c r="M260" s="28">
        <v>12</v>
      </c>
      <c r="N260" s="34">
        <v>60</v>
      </c>
      <c r="O260" s="28">
        <v>35</v>
      </c>
      <c r="P260" s="28">
        <v>40</v>
      </c>
      <c r="Q260" s="28">
        <v>58</v>
      </c>
      <c r="R260" s="28">
        <v>89</v>
      </c>
      <c r="S260" s="28">
        <f>C260+D260+E260+F260+G260+H260+I260+J260+K260+L260+M260+N260+O260+P260+Q260+R260</f>
        <v>805</v>
      </c>
    </row>
    <row r="261" spans="1:19" ht="12.75">
      <c r="A261" s="174" t="s">
        <v>271</v>
      </c>
      <c r="B261" s="126">
        <v>2012</v>
      </c>
      <c r="C261" s="28">
        <v>90</v>
      </c>
      <c r="D261" s="34">
        <v>135</v>
      </c>
      <c r="E261" s="28">
        <v>70</v>
      </c>
      <c r="F261" s="34">
        <v>53</v>
      </c>
      <c r="G261" s="48">
        <v>21</v>
      </c>
      <c r="H261" s="34">
        <v>36</v>
      </c>
      <c r="I261" s="28">
        <v>46</v>
      </c>
      <c r="J261" s="34">
        <v>49</v>
      </c>
      <c r="K261" s="28">
        <v>33</v>
      </c>
      <c r="L261" s="34">
        <v>27</v>
      </c>
      <c r="M261" s="28">
        <v>17</v>
      </c>
      <c r="N261" s="34">
        <v>58</v>
      </c>
      <c r="O261" s="28">
        <v>41</v>
      </c>
      <c r="P261" s="28">
        <v>67</v>
      </c>
      <c r="Q261" s="28">
        <v>36</v>
      </c>
      <c r="R261" s="28">
        <v>50</v>
      </c>
      <c r="S261" s="28">
        <f>C261+D261+E261+F261+G261+H261+I261+J261+K261+L261+M261+N261+O261+P261+Q261+R261</f>
        <v>829</v>
      </c>
    </row>
    <row r="262" spans="1:19" ht="12.75">
      <c r="A262" s="173"/>
      <c r="B262" s="127" t="s">
        <v>214</v>
      </c>
      <c r="C262" s="28">
        <f aca="true" t="shared" si="108" ref="C262:S262">C260-C261</f>
        <v>11</v>
      </c>
      <c r="D262" s="34">
        <f t="shared" si="108"/>
        <v>-13</v>
      </c>
      <c r="E262" s="28">
        <f t="shared" si="108"/>
        <v>-13</v>
      </c>
      <c r="F262" s="34">
        <f t="shared" si="108"/>
        <v>-4</v>
      </c>
      <c r="G262" s="28">
        <f t="shared" si="108"/>
        <v>-7</v>
      </c>
      <c r="H262" s="34">
        <f t="shared" si="108"/>
        <v>0</v>
      </c>
      <c r="I262" s="28">
        <f t="shared" si="108"/>
        <v>3</v>
      </c>
      <c r="J262" s="34">
        <f>J260-J261</f>
        <v>-15</v>
      </c>
      <c r="K262" s="28">
        <f t="shared" si="108"/>
        <v>-6</v>
      </c>
      <c r="L262" s="34">
        <f t="shared" si="108"/>
        <v>-5</v>
      </c>
      <c r="M262" s="28">
        <f t="shared" si="108"/>
        <v>-5</v>
      </c>
      <c r="N262" s="34">
        <f t="shared" si="108"/>
        <v>2</v>
      </c>
      <c r="O262" s="28">
        <f t="shared" si="108"/>
        <v>-6</v>
      </c>
      <c r="P262" s="28">
        <f t="shared" si="108"/>
        <v>-27</v>
      </c>
      <c r="Q262" s="28">
        <f t="shared" si="108"/>
        <v>22</v>
      </c>
      <c r="R262" s="28">
        <f t="shared" si="108"/>
        <v>39</v>
      </c>
      <c r="S262" s="28">
        <f t="shared" si="108"/>
        <v>-24</v>
      </c>
    </row>
    <row r="263" spans="1:19" ht="13.5" thickBot="1">
      <c r="A263" s="172"/>
      <c r="B263" s="128" t="s">
        <v>5</v>
      </c>
      <c r="C263" s="31">
        <f aca="true" t="shared" si="109" ref="C263:S263">C262/C261</f>
        <v>0.12222222222222222</v>
      </c>
      <c r="D263" s="43">
        <f t="shared" si="109"/>
        <v>-0.0962962962962963</v>
      </c>
      <c r="E263" s="31">
        <f t="shared" si="109"/>
        <v>-0.18571428571428572</v>
      </c>
      <c r="F263" s="43">
        <f t="shared" si="109"/>
        <v>-0.07547169811320754</v>
      </c>
      <c r="G263" s="31">
        <v>0</v>
      </c>
      <c r="H263" s="43">
        <f t="shared" si="109"/>
        <v>0</v>
      </c>
      <c r="I263" s="31">
        <f t="shared" si="109"/>
        <v>0.06521739130434782</v>
      </c>
      <c r="J263" s="43">
        <f>J262/J261</f>
        <v>-0.30612244897959184</v>
      </c>
      <c r="K263" s="31">
        <f t="shared" si="109"/>
        <v>-0.18181818181818182</v>
      </c>
      <c r="L263" s="43">
        <f t="shared" si="109"/>
        <v>-0.18518518518518517</v>
      </c>
      <c r="M263" s="31">
        <f t="shared" si="109"/>
        <v>-0.29411764705882354</v>
      </c>
      <c r="N263" s="43">
        <f t="shared" si="109"/>
        <v>0.034482758620689655</v>
      </c>
      <c r="O263" s="31">
        <f t="shared" si="109"/>
        <v>-0.14634146341463414</v>
      </c>
      <c r="P263" s="31">
        <f t="shared" si="109"/>
        <v>-0.40298507462686567</v>
      </c>
      <c r="Q263" s="31">
        <f t="shared" si="109"/>
        <v>0.6111111111111112</v>
      </c>
      <c r="R263" s="31">
        <f t="shared" si="109"/>
        <v>0.78</v>
      </c>
      <c r="S263" s="31">
        <f t="shared" si="109"/>
        <v>-0.028950542822677925</v>
      </c>
    </row>
    <row r="264" spans="1:19" ht="12.75">
      <c r="A264" s="173"/>
      <c r="B264" s="126">
        <v>2013</v>
      </c>
      <c r="C264" s="28">
        <v>526</v>
      </c>
      <c r="D264" s="34">
        <v>282</v>
      </c>
      <c r="E264" s="28">
        <v>200</v>
      </c>
      <c r="F264" s="34">
        <v>32</v>
      </c>
      <c r="G264" s="28">
        <v>37</v>
      </c>
      <c r="H264" s="34">
        <v>80</v>
      </c>
      <c r="I264" s="28">
        <v>122</v>
      </c>
      <c r="J264" s="34">
        <v>142</v>
      </c>
      <c r="K264" s="28">
        <v>107</v>
      </c>
      <c r="L264" s="34">
        <v>37</v>
      </c>
      <c r="M264" s="28">
        <v>47</v>
      </c>
      <c r="N264" s="34">
        <v>66</v>
      </c>
      <c r="O264" s="28">
        <v>83</v>
      </c>
      <c r="P264" s="62">
        <v>212</v>
      </c>
      <c r="Q264" s="28">
        <v>115</v>
      </c>
      <c r="R264" s="28">
        <v>164</v>
      </c>
      <c r="S264" s="28">
        <f>C264+D264+E264+F264+G264+H264+I264+J264+K264+L264+M264+N264+O264+P264+Q264+R264</f>
        <v>2252</v>
      </c>
    </row>
    <row r="265" spans="1:19" ht="12.75">
      <c r="A265" s="171" t="s">
        <v>272</v>
      </c>
      <c r="B265" s="126">
        <v>2012</v>
      </c>
      <c r="C265" s="28">
        <v>531</v>
      </c>
      <c r="D265" s="34">
        <v>254</v>
      </c>
      <c r="E265" s="28">
        <v>151</v>
      </c>
      <c r="F265" s="34">
        <v>40</v>
      </c>
      <c r="G265" s="28">
        <v>18</v>
      </c>
      <c r="H265" s="34">
        <v>49</v>
      </c>
      <c r="I265" s="28">
        <v>103</v>
      </c>
      <c r="J265" s="34">
        <v>107</v>
      </c>
      <c r="K265" s="28">
        <v>124</v>
      </c>
      <c r="L265" s="34">
        <v>20</v>
      </c>
      <c r="M265" s="28">
        <v>27</v>
      </c>
      <c r="N265" s="34">
        <v>68</v>
      </c>
      <c r="O265" s="28">
        <v>47</v>
      </c>
      <c r="P265" s="28">
        <v>178</v>
      </c>
      <c r="Q265" s="28">
        <v>74</v>
      </c>
      <c r="R265" s="28">
        <v>58</v>
      </c>
      <c r="S265" s="28">
        <f>C265+D265+E265+F265+G265+H265+I265+J265+K265+L265+M265+N265+O265+P265+Q265+R265</f>
        <v>1849</v>
      </c>
    </row>
    <row r="266" spans="1:19" ht="12.75">
      <c r="A266" s="171" t="s">
        <v>273</v>
      </c>
      <c r="B266" s="127" t="s">
        <v>214</v>
      </c>
      <c r="C266" s="28">
        <f aca="true" t="shared" si="110" ref="C266:S266">C264-C265</f>
        <v>-5</v>
      </c>
      <c r="D266" s="34">
        <f t="shared" si="110"/>
        <v>28</v>
      </c>
      <c r="E266" s="28">
        <f t="shared" si="110"/>
        <v>49</v>
      </c>
      <c r="F266" s="34">
        <f t="shared" si="110"/>
        <v>-8</v>
      </c>
      <c r="G266" s="28">
        <f t="shared" si="110"/>
        <v>19</v>
      </c>
      <c r="H266" s="34">
        <f t="shared" si="110"/>
        <v>31</v>
      </c>
      <c r="I266" s="28">
        <f t="shared" si="110"/>
        <v>19</v>
      </c>
      <c r="J266" s="34">
        <f>J264-J265</f>
        <v>35</v>
      </c>
      <c r="K266" s="28">
        <f t="shared" si="110"/>
        <v>-17</v>
      </c>
      <c r="L266" s="34">
        <f t="shared" si="110"/>
        <v>17</v>
      </c>
      <c r="M266" s="28">
        <f t="shared" si="110"/>
        <v>20</v>
      </c>
      <c r="N266" s="34">
        <f t="shared" si="110"/>
        <v>-2</v>
      </c>
      <c r="O266" s="28">
        <f t="shared" si="110"/>
        <v>36</v>
      </c>
      <c r="P266" s="28">
        <f t="shared" si="110"/>
        <v>34</v>
      </c>
      <c r="Q266" s="28">
        <f t="shared" si="110"/>
        <v>41</v>
      </c>
      <c r="R266" s="28">
        <f t="shared" si="110"/>
        <v>106</v>
      </c>
      <c r="S266" s="28">
        <f t="shared" si="110"/>
        <v>403</v>
      </c>
    </row>
    <row r="267" spans="1:19" ht="13.5" thickBot="1">
      <c r="A267" s="172"/>
      <c r="B267" s="128" t="s">
        <v>5</v>
      </c>
      <c r="C267" s="31">
        <f aca="true" t="shared" si="111" ref="C267:R267">C266/C265</f>
        <v>-0.009416195856873822</v>
      </c>
      <c r="D267" s="31">
        <f t="shared" si="111"/>
        <v>0.11023622047244094</v>
      </c>
      <c r="E267" s="31">
        <f t="shared" si="111"/>
        <v>0.32450331125827814</v>
      </c>
      <c r="F267" s="31">
        <f t="shared" si="111"/>
        <v>-0.2</v>
      </c>
      <c r="G267" s="31">
        <f t="shared" si="111"/>
        <v>1.0555555555555556</v>
      </c>
      <c r="H267" s="31">
        <f t="shared" si="111"/>
        <v>0.6326530612244898</v>
      </c>
      <c r="I267" s="31">
        <f t="shared" si="111"/>
        <v>0.18446601941747573</v>
      </c>
      <c r="J267" s="31">
        <f t="shared" si="111"/>
        <v>0.32710280373831774</v>
      </c>
      <c r="K267" s="31">
        <f t="shared" si="111"/>
        <v>-0.13709677419354838</v>
      </c>
      <c r="L267" s="31">
        <f t="shared" si="111"/>
        <v>0.85</v>
      </c>
      <c r="M267" s="31">
        <f t="shared" si="111"/>
        <v>0.7407407407407407</v>
      </c>
      <c r="N267" s="31">
        <f t="shared" si="111"/>
        <v>-0.029411764705882353</v>
      </c>
      <c r="O267" s="31">
        <f t="shared" si="111"/>
        <v>0.7659574468085106</v>
      </c>
      <c r="P267" s="31">
        <f>P266/P265</f>
        <v>0.19101123595505617</v>
      </c>
      <c r="Q267" s="31">
        <f t="shared" si="111"/>
        <v>0.5540540540540541</v>
      </c>
      <c r="R267" s="31">
        <f t="shared" si="111"/>
        <v>1.8275862068965518</v>
      </c>
      <c r="S267" s="31">
        <f>S266/S265</f>
        <v>0.21795565170362358</v>
      </c>
    </row>
    <row r="268" spans="1:19" ht="12.75">
      <c r="A268" s="173"/>
      <c r="B268" s="126">
        <v>2013</v>
      </c>
      <c r="C268" s="28">
        <v>146</v>
      </c>
      <c r="D268" s="34">
        <v>110</v>
      </c>
      <c r="E268" s="28">
        <v>60</v>
      </c>
      <c r="F268" s="34">
        <v>12</v>
      </c>
      <c r="G268" s="28">
        <v>9</v>
      </c>
      <c r="H268" s="34">
        <v>27</v>
      </c>
      <c r="I268" s="28">
        <v>34</v>
      </c>
      <c r="J268" s="34">
        <v>29</v>
      </c>
      <c r="K268" s="28">
        <v>23</v>
      </c>
      <c r="L268" s="34">
        <v>7</v>
      </c>
      <c r="M268" s="28">
        <v>8</v>
      </c>
      <c r="N268" s="34">
        <v>36</v>
      </c>
      <c r="O268" s="28">
        <v>38</v>
      </c>
      <c r="P268" s="28">
        <v>46</v>
      </c>
      <c r="Q268" s="28">
        <v>39</v>
      </c>
      <c r="R268" s="28">
        <v>53</v>
      </c>
      <c r="S268" s="28">
        <f>C268+D268+E268+F268+G268+H268+I268+J268+K268+L268+M268+N268+O268+P268+Q268+R268</f>
        <v>677</v>
      </c>
    </row>
    <row r="269" spans="1:19" ht="12.75">
      <c r="A269" s="171" t="s">
        <v>274</v>
      </c>
      <c r="B269" s="126">
        <v>2012</v>
      </c>
      <c r="C269" s="28">
        <v>103</v>
      </c>
      <c r="D269" s="34">
        <v>86</v>
      </c>
      <c r="E269" s="28">
        <v>70</v>
      </c>
      <c r="F269" s="34">
        <v>11</v>
      </c>
      <c r="G269" s="28">
        <v>7</v>
      </c>
      <c r="H269" s="34">
        <v>30</v>
      </c>
      <c r="I269" s="28">
        <v>39</v>
      </c>
      <c r="J269" s="34">
        <v>24</v>
      </c>
      <c r="K269" s="28">
        <v>20</v>
      </c>
      <c r="L269" s="34">
        <v>19</v>
      </c>
      <c r="M269" s="28">
        <v>8</v>
      </c>
      <c r="N269" s="34">
        <v>48</v>
      </c>
      <c r="O269" s="28">
        <v>35</v>
      </c>
      <c r="P269" s="28">
        <v>49</v>
      </c>
      <c r="Q269" s="28">
        <v>57</v>
      </c>
      <c r="R269" s="28">
        <v>43</v>
      </c>
      <c r="S269" s="28">
        <f>C269+D269+E269+F269+G269+H269+I269+J269+K269+L269+M269+N269+O269+P269+Q269+R269</f>
        <v>649</v>
      </c>
    </row>
    <row r="270" spans="1:19" ht="12.75">
      <c r="A270" s="171" t="s">
        <v>275</v>
      </c>
      <c r="B270" s="127" t="s">
        <v>214</v>
      </c>
      <c r="C270" s="28">
        <f aca="true" t="shared" si="112" ref="C270:S270">C268-C269</f>
        <v>43</v>
      </c>
      <c r="D270" s="34">
        <f t="shared" si="112"/>
        <v>24</v>
      </c>
      <c r="E270" s="28">
        <f t="shared" si="112"/>
        <v>-10</v>
      </c>
      <c r="F270" s="34">
        <f t="shared" si="112"/>
        <v>1</v>
      </c>
      <c r="G270" s="28">
        <f t="shared" si="112"/>
        <v>2</v>
      </c>
      <c r="H270" s="34">
        <f t="shared" si="112"/>
        <v>-3</v>
      </c>
      <c r="I270" s="28">
        <f t="shared" si="112"/>
        <v>-5</v>
      </c>
      <c r="J270" s="34">
        <f>J268-J269</f>
        <v>5</v>
      </c>
      <c r="K270" s="28">
        <f t="shared" si="112"/>
        <v>3</v>
      </c>
      <c r="L270" s="34">
        <f t="shared" si="112"/>
        <v>-12</v>
      </c>
      <c r="M270" s="28">
        <f t="shared" si="112"/>
        <v>0</v>
      </c>
      <c r="N270" s="34">
        <f t="shared" si="112"/>
        <v>-12</v>
      </c>
      <c r="O270" s="28">
        <f t="shared" si="112"/>
        <v>3</v>
      </c>
      <c r="P270" s="28">
        <f t="shared" si="112"/>
        <v>-3</v>
      </c>
      <c r="Q270" s="28">
        <f t="shared" si="112"/>
        <v>-18</v>
      </c>
      <c r="R270" s="28">
        <f t="shared" si="112"/>
        <v>10</v>
      </c>
      <c r="S270" s="28">
        <f t="shared" si="112"/>
        <v>28</v>
      </c>
    </row>
    <row r="271" spans="1:19" ht="13.5" thickBot="1">
      <c r="A271" s="172"/>
      <c r="B271" s="128" t="s">
        <v>5</v>
      </c>
      <c r="C271" s="31">
        <f aca="true" t="shared" si="113" ref="C271:S271">C270/C269</f>
        <v>0.4174757281553398</v>
      </c>
      <c r="D271" s="43">
        <f t="shared" si="113"/>
        <v>0.27906976744186046</v>
      </c>
      <c r="E271" s="31">
        <f t="shared" si="113"/>
        <v>-0.14285714285714285</v>
      </c>
      <c r="F271" s="43">
        <f t="shared" si="113"/>
        <v>0.09090909090909091</v>
      </c>
      <c r="G271" s="31">
        <f t="shared" si="113"/>
        <v>0.2857142857142857</v>
      </c>
      <c r="H271" s="43">
        <f t="shared" si="113"/>
        <v>-0.1</v>
      </c>
      <c r="I271" s="31">
        <f t="shared" si="113"/>
        <v>-0.1282051282051282</v>
      </c>
      <c r="J271" s="43">
        <f>J270/J269</f>
        <v>0.20833333333333334</v>
      </c>
      <c r="K271" s="31">
        <f t="shared" si="113"/>
        <v>0.15</v>
      </c>
      <c r="L271" s="43">
        <f t="shared" si="113"/>
        <v>-0.631578947368421</v>
      </c>
      <c r="M271" s="31">
        <f t="shared" si="113"/>
        <v>0</v>
      </c>
      <c r="N271" s="43">
        <f t="shared" si="113"/>
        <v>-0.25</v>
      </c>
      <c r="O271" s="31">
        <f t="shared" si="113"/>
        <v>0.08571428571428572</v>
      </c>
      <c r="P271" s="31">
        <f t="shared" si="113"/>
        <v>-0.061224489795918366</v>
      </c>
      <c r="Q271" s="31">
        <f t="shared" si="113"/>
        <v>-0.3157894736842105</v>
      </c>
      <c r="R271" s="31">
        <f t="shared" si="113"/>
        <v>0.23255813953488372</v>
      </c>
      <c r="S271" s="31">
        <f t="shared" si="113"/>
        <v>0.04314329738058552</v>
      </c>
    </row>
    <row r="272" spans="1:19" ht="13.5" thickBot="1">
      <c r="A272" s="194" t="s">
        <v>312</v>
      </c>
      <c r="B272" s="33"/>
      <c r="C272" s="33"/>
      <c r="D272" s="33"/>
      <c r="E272" s="33"/>
      <c r="F272" s="33"/>
      <c r="G272" s="33"/>
      <c r="H272" s="33"/>
      <c r="I272" s="33"/>
      <c r="J272" s="33"/>
      <c r="K272" s="33"/>
      <c r="L272" s="33"/>
      <c r="M272" s="33"/>
      <c r="N272" s="33"/>
      <c r="O272" s="33"/>
      <c r="P272" s="33"/>
      <c r="Q272" s="33"/>
      <c r="R272" s="33"/>
      <c r="S272" s="33"/>
    </row>
    <row r="273" spans="1:19" ht="23.25" thickBot="1">
      <c r="A273" s="168"/>
      <c r="B273" s="125"/>
      <c r="C273" s="224" t="s">
        <v>100</v>
      </c>
      <c r="D273" s="37" t="s">
        <v>101</v>
      </c>
      <c r="E273" s="38" t="s">
        <v>102</v>
      </c>
      <c r="F273" s="37" t="s">
        <v>103</v>
      </c>
      <c r="G273" s="38" t="s">
        <v>104</v>
      </c>
      <c r="H273" s="37" t="s">
        <v>105</v>
      </c>
      <c r="I273" s="38" t="s">
        <v>106</v>
      </c>
      <c r="J273" s="36" t="s">
        <v>107</v>
      </c>
      <c r="K273" s="35" t="s">
        <v>108</v>
      </c>
      <c r="L273" s="41"/>
      <c r="M273" s="40"/>
      <c r="N273" s="40"/>
      <c r="O273" s="40"/>
      <c r="P273" s="40"/>
      <c r="Q273" s="40"/>
      <c r="R273" s="41"/>
      <c r="S273" s="63" t="s">
        <v>30</v>
      </c>
    </row>
    <row r="274" spans="1:19" ht="12.75">
      <c r="A274" s="169"/>
      <c r="B274" s="126">
        <v>2013</v>
      </c>
      <c r="C274" s="28">
        <f aca="true" t="shared" si="114" ref="C274:S275">C278+C282+C286+C290+C294+C298+C302</f>
        <v>12</v>
      </c>
      <c r="D274" s="28">
        <f t="shared" si="114"/>
        <v>307</v>
      </c>
      <c r="E274" s="28">
        <f t="shared" si="114"/>
        <v>509</v>
      </c>
      <c r="F274" s="28">
        <f t="shared" si="114"/>
        <v>228</v>
      </c>
      <c r="G274" s="28">
        <f t="shared" si="114"/>
        <v>100</v>
      </c>
      <c r="H274" s="28">
        <f t="shared" si="114"/>
        <v>119</v>
      </c>
      <c r="I274" s="28">
        <f t="shared" si="114"/>
        <v>95</v>
      </c>
      <c r="J274" s="28">
        <f>J278+J282+J286+J290+J294+J298+J302</f>
        <v>175</v>
      </c>
      <c r="K274" s="28">
        <f t="shared" si="114"/>
        <v>140</v>
      </c>
      <c r="L274" s="28"/>
      <c r="M274" s="28"/>
      <c r="N274" s="28"/>
      <c r="O274" s="28"/>
      <c r="P274" s="28"/>
      <c r="Q274" s="28"/>
      <c r="R274" s="42"/>
      <c r="S274" s="28">
        <f t="shared" si="114"/>
        <v>1685</v>
      </c>
    </row>
    <row r="275" spans="1:19" ht="12.75">
      <c r="A275" s="214" t="s">
        <v>40</v>
      </c>
      <c r="B275" s="126">
        <v>2012</v>
      </c>
      <c r="C275" s="28">
        <f t="shared" si="114"/>
        <v>21</v>
      </c>
      <c r="D275" s="28">
        <f t="shared" si="114"/>
        <v>333</v>
      </c>
      <c r="E275" s="28">
        <f t="shared" si="114"/>
        <v>461</v>
      </c>
      <c r="F275" s="28">
        <f t="shared" si="114"/>
        <v>236</v>
      </c>
      <c r="G275" s="28">
        <f t="shared" si="114"/>
        <v>128</v>
      </c>
      <c r="H275" s="28">
        <f t="shared" si="114"/>
        <v>139</v>
      </c>
      <c r="I275" s="28">
        <f t="shared" si="114"/>
        <v>104</v>
      </c>
      <c r="J275" s="28">
        <f>J279+J283+J287+J291+J295+J299+J303</f>
        <v>211</v>
      </c>
      <c r="K275" s="28">
        <f t="shared" si="114"/>
        <v>112</v>
      </c>
      <c r="L275" s="28"/>
      <c r="M275" s="28"/>
      <c r="N275" s="28"/>
      <c r="O275" s="28"/>
      <c r="P275" s="28"/>
      <c r="Q275" s="28"/>
      <c r="R275" s="42"/>
      <c r="S275" s="28">
        <f t="shared" si="114"/>
        <v>1745</v>
      </c>
    </row>
    <row r="276" spans="1:19" ht="12.75">
      <c r="A276" s="169"/>
      <c r="B276" s="127" t="s">
        <v>214</v>
      </c>
      <c r="C276" s="28">
        <f aca="true" t="shared" si="115" ref="C276:K276">C274-C275</f>
        <v>-9</v>
      </c>
      <c r="D276" s="34">
        <f t="shared" si="115"/>
        <v>-26</v>
      </c>
      <c r="E276" s="28">
        <f t="shared" si="115"/>
        <v>48</v>
      </c>
      <c r="F276" s="34">
        <f t="shared" si="115"/>
        <v>-8</v>
      </c>
      <c r="G276" s="28">
        <f t="shared" si="115"/>
        <v>-28</v>
      </c>
      <c r="H276" s="34">
        <f t="shared" si="115"/>
        <v>-20</v>
      </c>
      <c r="I276" s="28">
        <f t="shared" si="115"/>
        <v>-9</v>
      </c>
      <c r="J276" s="34">
        <f>J274-J275</f>
        <v>-36</v>
      </c>
      <c r="K276" s="28">
        <f t="shared" si="115"/>
        <v>28</v>
      </c>
      <c r="L276" s="34"/>
      <c r="M276" s="28"/>
      <c r="N276" s="28"/>
      <c r="O276" s="28"/>
      <c r="P276" s="28"/>
      <c r="Q276" s="28"/>
      <c r="R276" s="34"/>
      <c r="S276" s="28">
        <f>S274-S275</f>
        <v>-60</v>
      </c>
    </row>
    <row r="277" spans="1:19" ht="13.5" thickBot="1">
      <c r="A277" s="170"/>
      <c r="B277" s="128" t="s">
        <v>5</v>
      </c>
      <c r="C277" s="31">
        <f aca="true" t="shared" si="116" ref="C277:K277">C276/C275</f>
        <v>-0.42857142857142855</v>
      </c>
      <c r="D277" s="43">
        <f t="shared" si="116"/>
        <v>-0.07807807807807808</v>
      </c>
      <c r="E277" s="31">
        <f t="shared" si="116"/>
        <v>0.10412147505422993</v>
      </c>
      <c r="F277" s="43">
        <f t="shared" si="116"/>
        <v>-0.03389830508474576</v>
      </c>
      <c r="G277" s="31">
        <f t="shared" si="116"/>
        <v>-0.21875</v>
      </c>
      <c r="H277" s="43">
        <f t="shared" si="116"/>
        <v>-0.14388489208633093</v>
      </c>
      <c r="I277" s="31">
        <f t="shared" si="116"/>
        <v>-0.08653846153846154</v>
      </c>
      <c r="J277" s="43">
        <f>J276/J275</f>
        <v>-0.17061611374407584</v>
      </c>
      <c r="K277" s="31">
        <f t="shared" si="116"/>
        <v>0.25</v>
      </c>
      <c r="L277" s="43"/>
      <c r="M277" s="31"/>
      <c r="N277" s="31"/>
      <c r="O277" s="31"/>
      <c r="P277" s="31"/>
      <c r="Q277" s="31"/>
      <c r="R277" s="43"/>
      <c r="S277" s="31">
        <f>S276/S275</f>
        <v>-0.034383954154727794</v>
      </c>
    </row>
    <row r="278" spans="1:19" ht="12.75">
      <c r="A278" s="169"/>
      <c r="B278" s="126">
        <v>2013</v>
      </c>
      <c r="C278" s="28">
        <v>0</v>
      </c>
      <c r="D278" s="34">
        <v>4</v>
      </c>
      <c r="E278" s="28">
        <v>10</v>
      </c>
      <c r="F278" s="34">
        <v>1</v>
      </c>
      <c r="G278" s="28">
        <v>3</v>
      </c>
      <c r="H278" s="34">
        <v>2</v>
      </c>
      <c r="I278" s="28">
        <v>1</v>
      </c>
      <c r="J278" s="34">
        <v>9</v>
      </c>
      <c r="K278" s="28">
        <v>5</v>
      </c>
      <c r="L278" s="34"/>
      <c r="M278" s="28"/>
      <c r="N278" s="28"/>
      <c r="O278" s="28"/>
      <c r="P278" s="28"/>
      <c r="Q278" s="28"/>
      <c r="R278" s="34"/>
      <c r="S278" s="28">
        <f>C278+D278+E278+F278+G278+H278+I278+J278+K278</f>
        <v>35</v>
      </c>
    </row>
    <row r="279" spans="1:19" ht="12.75">
      <c r="A279" s="171" t="s">
        <v>265</v>
      </c>
      <c r="B279" s="126">
        <v>2012</v>
      </c>
      <c r="C279" s="28">
        <v>0</v>
      </c>
      <c r="D279" s="34">
        <v>5</v>
      </c>
      <c r="E279" s="28">
        <v>7</v>
      </c>
      <c r="F279" s="34">
        <v>4</v>
      </c>
      <c r="G279" s="28">
        <v>0</v>
      </c>
      <c r="H279" s="34">
        <v>3</v>
      </c>
      <c r="I279" s="28">
        <v>1</v>
      </c>
      <c r="J279" s="34">
        <v>10</v>
      </c>
      <c r="K279" s="28">
        <v>6</v>
      </c>
      <c r="L279" s="34"/>
      <c r="M279" s="28"/>
      <c r="N279" s="28"/>
      <c r="O279" s="28"/>
      <c r="P279" s="28"/>
      <c r="Q279" s="28"/>
      <c r="R279" s="34"/>
      <c r="S279" s="28">
        <f>C279+D279+E279+F279+G279+H279+I279+J279+K279</f>
        <v>36</v>
      </c>
    </row>
    <row r="280" spans="1:19" ht="12.75">
      <c r="A280" s="171" t="s">
        <v>266</v>
      </c>
      <c r="B280" s="127" t="s">
        <v>214</v>
      </c>
      <c r="C280" s="28">
        <f aca="true" t="shared" si="117" ref="C280:K280">C278-C279</f>
        <v>0</v>
      </c>
      <c r="D280" s="34">
        <f t="shared" si="117"/>
        <v>-1</v>
      </c>
      <c r="E280" s="28">
        <f t="shared" si="117"/>
        <v>3</v>
      </c>
      <c r="F280" s="34">
        <f t="shared" si="117"/>
        <v>-3</v>
      </c>
      <c r="G280" s="28">
        <f t="shared" si="117"/>
        <v>3</v>
      </c>
      <c r="H280" s="34">
        <f t="shared" si="117"/>
        <v>-1</v>
      </c>
      <c r="I280" s="28">
        <f t="shared" si="117"/>
        <v>0</v>
      </c>
      <c r="J280" s="34">
        <f>J278-J279</f>
        <v>-1</v>
      </c>
      <c r="K280" s="28">
        <f t="shared" si="117"/>
        <v>-1</v>
      </c>
      <c r="L280" s="34"/>
      <c r="M280" s="28"/>
      <c r="N280" s="28"/>
      <c r="O280" s="28"/>
      <c r="P280" s="28"/>
      <c r="Q280" s="28"/>
      <c r="R280" s="34"/>
      <c r="S280" s="28">
        <f>S278-S279</f>
        <v>-1</v>
      </c>
    </row>
    <row r="281" spans="1:19" ht="13.5" thickBot="1">
      <c r="A281" s="172"/>
      <c r="B281" s="128" t="s">
        <v>5</v>
      </c>
      <c r="C281" s="31">
        <v>0</v>
      </c>
      <c r="D281" s="31">
        <f aca="true" t="shared" si="118" ref="D281:K281">D280/D279</f>
        <v>-0.2</v>
      </c>
      <c r="E281" s="31">
        <f t="shared" si="118"/>
        <v>0.42857142857142855</v>
      </c>
      <c r="F281" s="31">
        <f t="shared" si="118"/>
        <v>-0.75</v>
      </c>
      <c r="G281" s="31">
        <v>0</v>
      </c>
      <c r="H281" s="31">
        <f t="shared" si="118"/>
        <v>-0.3333333333333333</v>
      </c>
      <c r="I281" s="31">
        <f t="shared" si="118"/>
        <v>0</v>
      </c>
      <c r="J281" s="43">
        <f>J280/J279</f>
        <v>-0.1</v>
      </c>
      <c r="K281" s="31">
        <f t="shared" si="118"/>
        <v>-0.16666666666666666</v>
      </c>
      <c r="L281" s="43"/>
      <c r="M281" s="31"/>
      <c r="N281" s="31"/>
      <c r="O281" s="31"/>
      <c r="P281" s="31"/>
      <c r="Q281" s="31"/>
      <c r="R281" s="43"/>
      <c r="S281" s="31">
        <f>S280/S279</f>
        <v>-0.027777777777777776</v>
      </c>
    </row>
    <row r="282" spans="1:19" ht="12.75">
      <c r="A282" s="173"/>
      <c r="B282" s="126">
        <v>2013</v>
      </c>
      <c r="C282" s="28">
        <v>0</v>
      </c>
      <c r="D282" s="34">
        <v>0</v>
      </c>
      <c r="E282" s="28">
        <v>0</v>
      </c>
      <c r="F282" s="34">
        <v>0</v>
      </c>
      <c r="G282" s="28">
        <v>0</v>
      </c>
      <c r="H282" s="34">
        <v>0</v>
      </c>
      <c r="I282" s="28">
        <v>0</v>
      </c>
      <c r="J282" s="34">
        <v>0</v>
      </c>
      <c r="K282" s="28">
        <v>0</v>
      </c>
      <c r="L282" s="34"/>
      <c r="M282" s="28"/>
      <c r="N282" s="28"/>
      <c r="O282" s="28"/>
      <c r="P282" s="28"/>
      <c r="Q282" s="28"/>
      <c r="R282" s="34"/>
      <c r="S282" s="28">
        <f>C282+D282+E282+F282+G282+H282+I282+J282+K282</f>
        <v>0</v>
      </c>
    </row>
    <row r="283" spans="1:19" ht="12.75">
      <c r="A283" s="171" t="s">
        <v>267</v>
      </c>
      <c r="B283" s="126">
        <v>2012</v>
      </c>
      <c r="C283" s="28">
        <v>0</v>
      </c>
      <c r="D283" s="34">
        <v>0</v>
      </c>
      <c r="E283" s="28">
        <v>0</v>
      </c>
      <c r="F283" s="34">
        <v>0</v>
      </c>
      <c r="G283" s="28">
        <v>0</v>
      </c>
      <c r="H283" s="34">
        <v>0</v>
      </c>
      <c r="I283" s="28">
        <v>0</v>
      </c>
      <c r="J283" s="34">
        <v>0</v>
      </c>
      <c r="K283" s="28">
        <v>0</v>
      </c>
      <c r="L283" s="34"/>
      <c r="M283" s="28"/>
      <c r="N283" s="28"/>
      <c r="O283" s="28"/>
      <c r="P283" s="28"/>
      <c r="Q283" s="28"/>
      <c r="R283" s="34"/>
      <c r="S283" s="28">
        <f>C283+D283+E283+F283+G283+H283+I283+J283+K283</f>
        <v>0</v>
      </c>
    </row>
    <row r="284" spans="1:19" ht="12.75">
      <c r="A284" s="171" t="s">
        <v>268</v>
      </c>
      <c r="B284" s="127" t="s">
        <v>214</v>
      </c>
      <c r="C284" s="28">
        <f aca="true" t="shared" si="119" ref="C284:K284">C282-C283</f>
        <v>0</v>
      </c>
      <c r="D284" s="34">
        <f t="shared" si="119"/>
        <v>0</v>
      </c>
      <c r="E284" s="28">
        <f t="shared" si="119"/>
        <v>0</v>
      </c>
      <c r="F284" s="34">
        <f t="shared" si="119"/>
        <v>0</v>
      </c>
      <c r="G284" s="28">
        <f t="shared" si="119"/>
        <v>0</v>
      </c>
      <c r="H284" s="34">
        <f t="shared" si="119"/>
        <v>0</v>
      </c>
      <c r="I284" s="28">
        <f t="shared" si="119"/>
        <v>0</v>
      </c>
      <c r="J284" s="34">
        <f>J282-J283</f>
        <v>0</v>
      </c>
      <c r="K284" s="28">
        <f t="shared" si="119"/>
        <v>0</v>
      </c>
      <c r="L284" s="34"/>
      <c r="M284" s="28"/>
      <c r="N284" s="28"/>
      <c r="O284" s="28"/>
      <c r="P284" s="28"/>
      <c r="Q284" s="28"/>
      <c r="R284" s="34"/>
      <c r="S284" s="28">
        <f>S282-S283</f>
        <v>0</v>
      </c>
    </row>
    <row r="285" spans="1:19" ht="13.5" thickBot="1">
      <c r="A285" s="172"/>
      <c r="B285" s="128" t="s">
        <v>5</v>
      </c>
      <c r="C285" s="45">
        <v>0</v>
      </c>
      <c r="D285" s="45">
        <v>0</v>
      </c>
      <c r="E285" s="45">
        <v>0</v>
      </c>
      <c r="F285" s="45">
        <v>0</v>
      </c>
      <c r="G285" s="45">
        <v>0</v>
      </c>
      <c r="H285" s="45">
        <v>0</v>
      </c>
      <c r="I285" s="45">
        <v>0</v>
      </c>
      <c r="J285" s="45">
        <v>0</v>
      </c>
      <c r="K285" s="45">
        <v>0</v>
      </c>
      <c r="L285" s="43"/>
      <c r="M285" s="31"/>
      <c r="N285" s="31"/>
      <c r="O285" s="31"/>
      <c r="P285" s="31"/>
      <c r="Q285" s="31"/>
      <c r="R285" s="43"/>
      <c r="S285" s="31">
        <v>0</v>
      </c>
    </row>
    <row r="286" spans="1:19" ht="12.75">
      <c r="A286" s="173"/>
      <c r="B286" s="126">
        <v>2013</v>
      </c>
      <c r="C286" s="28">
        <v>0</v>
      </c>
      <c r="D286" s="34">
        <v>22</v>
      </c>
      <c r="E286" s="28">
        <v>34</v>
      </c>
      <c r="F286" s="34">
        <v>23</v>
      </c>
      <c r="G286" s="28">
        <v>10</v>
      </c>
      <c r="H286" s="34">
        <v>23</v>
      </c>
      <c r="I286" s="28">
        <v>12</v>
      </c>
      <c r="J286" s="34">
        <v>16</v>
      </c>
      <c r="K286" s="28">
        <v>8</v>
      </c>
      <c r="L286" s="34"/>
      <c r="M286" s="28"/>
      <c r="N286" s="28"/>
      <c r="O286" s="28"/>
      <c r="P286" s="28"/>
      <c r="Q286" s="28"/>
      <c r="R286" s="34"/>
      <c r="S286" s="28">
        <f>C286+D286+E286+F286+G286+H286+I286+J286+K286</f>
        <v>148</v>
      </c>
    </row>
    <row r="287" spans="1:19" ht="12.75">
      <c r="A287" s="171" t="s">
        <v>144</v>
      </c>
      <c r="B287" s="126">
        <v>2012</v>
      </c>
      <c r="C287" s="28">
        <v>1</v>
      </c>
      <c r="D287" s="34">
        <v>43</v>
      </c>
      <c r="E287" s="28">
        <v>64</v>
      </c>
      <c r="F287" s="34">
        <v>32</v>
      </c>
      <c r="G287" s="28">
        <v>21</v>
      </c>
      <c r="H287" s="34">
        <v>25</v>
      </c>
      <c r="I287" s="28">
        <v>16</v>
      </c>
      <c r="J287" s="34">
        <v>24</v>
      </c>
      <c r="K287" s="28">
        <v>5</v>
      </c>
      <c r="L287" s="34"/>
      <c r="M287" s="28"/>
      <c r="N287" s="28"/>
      <c r="O287" s="28"/>
      <c r="P287" s="28"/>
      <c r="Q287" s="28"/>
      <c r="R287" s="34"/>
      <c r="S287" s="28">
        <f>C287+D287+E287+F287+G287+H287+I287+J287+K287</f>
        <v>231</v>
      </c>
    </row>
    <row r="288" spans="1:19" ht="12.75">
      <c r="A288" s="173"/>
      <c r="B288" s="127" t="s">
        <v>214</v>
      </c>
      <c r="C288" s="28">
        <f aca="true" t="shared" si="120" ref="C288:K288">C286-C287</f>
        <v>-1</v>
      </c>
      <c r="D288" s="34">
        <f t="shared" si="120"/>
        <v>-21</v>
      </c>
      <c r="E288" s="28">
        <f t="shared" si="120"/>
        <v>-30</v>
      </c>
      <c r="F288" s="34">
        <f t="shared" si="120"/>
        <v>-9</v>
      </c>
      <c r="G288" s="28">
        <f t="shared" si="120"/>
        <v>-11</v>
      </c>
      <c r="H288" s="34">
        <f t="shared" si="120"/>
        <v>-2</v>
      </c>
      <c r="I288" s="28">
        <f t="shared" si="120"/>
        <v>-4</v>
      </c>
      <c r="J288" s="34">
        <f>J286-J287</f>
        <v>-8</v>
      </c>
      <c r="K288" s="28">
        <f t="shared" si="120"/>
        <v>3</v>
      </c>
      <c r="L288" s="34"/>
      <c r="M288" s="28"/>
      <c r="N288" s="28"/>
      <c r="O288" s="28"/>
      <c r="P288" s="28"/>
      <c r="Q288" s="28"/>
      <c r="R288" s="34"/>
      <c r="S288" s="28">
        <f>S286-S287</f>
        <v>-83</v>
      </c>
    </row>
    <row r="289" spans="1:19" ht="13.5" thickBot="1">
      <c r="A289" s="172"/>
      <c r="B289" s="128" t="s">
        <v>5</v>
      </c>
      <c r="C289" s="45">
        <f aca="true" t="shared" si="121" ref="C289:K289">C288/C287</f>
        <v>-1</v>
      </c>
      <c r="D289" s="43">
        <f t="shared" si="121"/>
        <v>-0.4883720930232558</v>
      </c>
      <c r="E289" s="31">
        <f t="shared" si="121"/>
        <v>-0.46875</v>
      </c>
      <c r="F289" s="43">
        <f t="shared" si="121"/>
        <v>-0.28125</v>
      </c>
      <c r="G289" s="31">
        <f t="shared" si="121"/>
        <v>-0.5238095238095238</v>
      </c>
      <c r="H289" s="43">
        <f t="shared" si="121"/>
        <v>-0.08</v>
      </c>
      <c r="I289" s="31">
        <f t="shared" si="121"/>
        <v>-0.25</v>
      </c>
      <c r="J289" s="43">
        <f>J288/J287</f>
        <v>-0.3333333333333333</v>
      </c>
      <c r="K289" s="31">
        <f t="shared" si="121"/>
        <v>0.6</v>
      </c>
      <c r="L289" s="43"/>
      <c r="M289" s="31"/>
      <c r="N289" s="31"/>
      <c r="O289" s="31"/>
      <c r="P289" s="31"/>
      <c r="Q289" s="31"/>
      <c r="R289" s="43"/>
      <c r="S289" s="31">
        <f>S288/S287</f>
        <v>-0.3593073593073593</v>
      </c>
    </row>
    <row r="290" spans="1:19" ht="12.75">
      <c r="A290" s="173"/>
      <c r="B290" s="126">
        <v>2013</v>
      </c>
      <c r="C290" s="28">
        <v>0</v>
      </c>
      <c r="D290" s="34">
        <v>9</v>
      </c>
      <c r="E290" s="28">
        <v>22</v>
      </c>
      <c r="F290" s="34">
        <v>9</v>
      </c>
      <c r="G290" s="28">
        <v>9</v>
      </c>
      <c r="H290" s="34">
        <v>5</v>
      </c>
      <c r="I290" s="28">
        <v>7</v>
      </c>
      <c r="J290" s="34">
        <v>14</v>
      </c>
      <c r="K290" s="28">
        <v>24</v>
      </c>
      <c r="L290" s="34"/>
      <c r="M290" s="28"/>
      <c r="N290" s="28"/>
      <c r="O290" s="28"/>
      <c r="P290" s="28"/>
      <c r="Q290" s="28"/>
      <c r="R290" s="34"/>
      <c r="S290" s="28">
        <f>C290+D290+E290+F290+G290+H290+I290+J290+K290</f>
        <v>99</v>
      </c>
    </row>
    <row r="291" spans="1:19" ht="12.75">
      <c r="A291" s="171" t="s">
        <v>269</v>
      </c>
      <c r="B291" s="126">
        <v>2012</v>
      </c>
      <c r="C291" s="28">
        <v>1</v>
      </c>
      <c r="D291" s="34">
        <v>8</v>
      </c>
      <c r="E291" s="28">
        <v>27</v>
      </c>
      <c r="F291" s="34">
        <v>8</v>
      </c>
      <c r="G291" s="28">
        <v>9</v>
      </c>
      <c r="H291" s="34">
        <v>6</v>
      </c>
      <c r="I291" s="28">
        <v>5</v>
      </c>
      <c r="J291" s="34">
        <v>22</v>
      </c>
      <c r="K291" s="28">
        <v>9</v>
      </c>
      <c r="L291" s="34"/>
      <c r="M291" s="28"/>
      <c r="N291" s="28"/>
      <c r="O291" s="28"/>
      <c r="P291" s="28"/>
      <c r="Q291" s="28"/>
      <c r="R291" s="34"/>
      <c r="S291" s="28">
        <f>C291+D291+E291+F291+G291+H291+I291+J291+K291</f>
        <v>95</v>
      </c>
    </row>
    <row r="292" spans="1:19" ht="12.75">
      <c r="A292" s="171" t="s">
        <v>270</v>
      </c>
      <c r="B292" s="127" t="s">
        <v>214</v>
      </c>
      <c r="C292" s="28">
        <f aca="true" t="shared" si="122" ref="C292:I292">C290-C291</f>
        <v>-1</v>
      </c>
      <c r="D292" s="34">
        <f t="shared" si="122"/>
        <v>1</v>
      </c>
      <c r="E292" s="28">
        <f t="shared" si="122"/>
        <v>-5</v>
      </c>
      <c r="F292" s="34">
        <f t="shared" si="122"/>
        <v>1</v>
      </c>
      <c r="G292" s="28">
        <f t="shared" si="122"/>
        <v>0</v>
      </c>
      <c r="H292" s="34">
        <f t="shared" si="122"/>
        <v>-1</v>
      </c>
      <c r="I292" s="28">
        <f t="shared" si="122"/>
        <v>2</v>
      </c>
      <c r="J292" s="34">
        <f>J290-J291</f>
        <v>-8</v>
      </c>
      <c r="K292" s="48">
        <f>K290-K291</f>
        <v>15</v>
      </c>
      <c r="L292" s="34"/>
      <c r="M292" s="28"/>
      <c r="N292" s="28"/>
      <c r="O292" s="28"/>
      <c r="P292" s="28"/>
      <c r="Q292" s="28"/>
      <c r="R292" s="34"/>
      <c r="S292" s="28">
        <f>S290-S291</f>
        <v>4</v>
      </c>
    </row>
    <row r="293" spans="1:19" ht="13.5" thickBot="1">
      <c r="A293" s="172"/>
      <c r="B293" s="128" t="s">
        <v>5</v>
      </c>
      <c r="C293" s="31">
        <f aca="true" t="shared" si="123" ref="C293:K293">C292/C291</f>
        <v>-1</v>
      </c>
      <c r="D293" s="31">
        <f t="shared" si="123"/>
        <v>0.125</v>
      </c>
      <c r="E293" s="31">
        <f t="shared" si="123"/>
        <v>-0.18518518518518517</v>
      </c>
      <c r="F293" s="43">
        <f t="shared" si="123"/>
        <v>0.125</v>
      </c>
      <c r="G293" s="31">
        <f t="shared" si="123"/>
        <v>0</v>
      </c>
      <c r="H293" s="43">
        <f t="shared" si="123"/>
        <v>-0.16666666666666666</v>
      </c>
      <c r="I293" s="31">
        <f t="shared" si="123"/>
        <v>0.4</v>
      </c>
      <c r="J293" s="43">
        <f>J292/J291</f>
        <v>-0.36363636363636365</v>
      </c>
      <c r="K293" s="31">
        <f t="shared" si="123"/>
        <v>1.6666666666666667</v>
      </c>
      <c r="L293" s="43"/>
      <c r="M293" s="31"/>
      <c r="N293" s="31"/>
      <c r="O293" s="31"/>
      <c r="P293" s="31"/>
      <c r="Q293" s="31"/>
      <c r="R293" s="43"/>
      <c r="S293" s="31">
        <f>S292/S291</f>
        <v>0.042105263157894736</v>
      </c>
    </row>
    <row r="294" spans="1:19" ht="12.75">
      <c r="A294" s="173"/>
      <c r="B294" s="126">
        <v>2013</v>
      </c>
      <c r="C294" s="28">
        <v>1</v>
      </c>
      <c r="D294" s="34">
        <v>72</v>
      </c>
      <c r="E294" s="28">
        <v>138</v>
      </c>
      <c r="F294" s="34">
        <v>55</v>
      </c>
      <c r="G294" s="28">
        <v>7</v>
      </c>
      <c r="H294" s="34">
        <v>32</v>
      </c>
      <c r="I294" s="28">
        <v>20</v>
      </c>
      <c r="J294" s="34">
        <v>52</v>
      </c>
      <c r="K294" s="28">
        <v>36</v>
      </c>
      <c r="L294" s="34"/>
      <c r="M294" s="28"/>
      <c r="N294" s="28"/>
      <c r="O294" s="28"/>
      <c r="P294" s="28"/>
      <c r="Q294" s="28"/>
      <c r="R294" s="34"/>
      <c r="S294" s="28">
        <f>C294+D294+E294+F294+G294+H294+I294+J294+K294</f>
        <v>413</v>
      </c>
    </row>
    <row r="295" spans="1:19" ht="12.75">
      <c r="A295" s="174" t="s">
        <v>271</v>
      </c>
      <c r="B295" s="126">
        <v>2012</v>
      </c>
      <c r="C295" s="28">
        <v>0</v>
      </c>
      <c r="D295" s="34">
        <v>57</v>
      </c>
      <c r="E295" s="28">
        <v>113</v>
      </c>
      <c r="F295" s="34">
        <v>52</v>
      </c>
      <c r="G295" s="28">
        <v>10</v>
      </c>
      <c r="H295" s="34">
        <v>37</v>
      </c>
      <c r="I295" s="28">
        <v>38</v>
      </c>
      <c r="J295" s="34">
        <v>52</v>
      </c>
      <c r="K295" s="28">
        <v>31</v>
      </c>
      <c r="L295" s="34"/>
      <c r="M295" s="28"/>
      <c r="N295" s="28"/>
      <c r="O295" s="28"/>
      <c r="P295" s="28"/>
      <c r="Q295" s="28"/>
      <c r="R295" s="34"/>
      <c r="S295" s="28">
        <f>C295+D295+E295+F295+G295+H295+I295+J295+K295</f>
        <v>390</v>
      </c>
    </row>
    <row r="296" spans="1:19" ht="12.75">
      <c r="A296" s="173"/>
      <c r="B296" s="127" t="s">
        <v>214</v>
      </c>
      <c r="C296" s="28">
        <f aca="true" t="shared" si="124" ref="C296:K296">C294-C295</f>
        <v>1</v>
      </c>
      <c r="D296" s="34">
        <f t="shared" si="124"/>
        <v>15</v>
      </c>
      <c r="E296" s="28">
        <f t="shared" si="124"/>
        <v>25</v>
      </c>
      <c r="F296" s="34">
        <f t="shared" si="124"/>
        <v>3</v>
      </c>
      <c r="G296" s="28">
        <f t="shared" si="124"/>
        <v>-3</v>
      </c>
      <c r="H296" s="34">
        <f t="shared" si="124"/>
        <v>-5</v>
      </c>
      <c r="I296" s="28">
        <f t="shared" si="124"/>
        <v>-18</v>
      </c>
      <c r="J296" s="34">
        <f>J294-J295</f>
        <v>0</v>
      </c>
      <c r="K296" s="28">
        <f t="shared" si="124"/>
        <v>5</v>
      </c>
      <c r="L296" s="34"/>
      <c r="M296" s="28"/>
      <c r="N296" s="28"/>
      <c r="O296" s="28"/>
      <c r="P296" s="28"/>
      <c r="Q296" s="28"/>
      <c r="R296" s="34"/>
      <c r="S296" s="28">
        <f>S294-S295</f>
        <v>23</v>
      </c>
    </row>
    <row r="297" spans="1:19" ht="13.5" thickBot="1">
      <c r="A297" s="172"/>
      <c r="B297" s="128" t="s">
        <v>5</v>
      </c>
      <c r="C297" s="45">
        <v>0</v>
      </c>
      <c r="D297" s="43">
        <f aca="true" t="shared" si="125" ref="D297:K297">D296/D295</f>
        <v>0.2631578947368421</v>
      </c>
      <c r="E297" s="31">
        <f t="shared" si="125"/>
        <v>0.22123893805309736</v>
      </c>
      <c r="F297" s="43">
        <f t="shared" si="125"/>
        <v>0.057692307692307696</v>
      </c>
      <c r="G297" s="31">
        <f t="shared" si="125"/>
        <v>-0.3</v>
      </c>
      <c r="H297" s="43">
        <f t="shared" si="125"/>
        <v>-0.13513513513513514</v>
      </c>
      <c r="I297" s="31">
        <f t="shared" si="125"/>
        <v>-0.47368421052631576</v>
      </c>
      <c r="J297" s="43">
        <f>J296/J295</f>
        <v>0</v>
      </c>
      <c r="K297" s="31">
        <f t="shared" si="125"/>
        <v>0.16129032258064516</v>
      </c>
      <c r="L297" s="43"/>
      <c r="M297" s="31"/>
      <c r="N297" s="31"/>
      <c r="O297" s="31"/>
      <c r="P297" s="31"/>
      <c r="Q297" s="31"/>
      <c r="R297" s="43"/>
      <c r="S297" s="31">
        <f>S296/S295</f>
        <v>0.05897435897435897</v>
      </c>
    </row>
    <row r="298" spans="1:19" ht="12.75">
      <c r="A298" s="173"/>
      <c r="B298" s="126">
        <v>2013</v>
      </c>
      <c r="C298" s="28">
        <v>11</v>
      </c>
      <c r="D298" s="34">
        <v>176</v>
      </c>
      <c r="E298" s="28">
        <v>282</v>
      </c>
      <c r="F298" s="34">
        <v>122</v>
      </c>
      <c r="G298" s="28">
        <v>65</v>
      </c>
      <c r="H298" s="34">
        <v>48</v>
      </c>
      <c r="I298" s="28">
        <v>50</v>
      </c>
      <c r="J298" s="34">
        <v>73</v>
      </c>
      <c r="K298" s="28">
        <v>61</v>
      </c>
      <c r="L298" s="34"/>
      <c r="M298" s="28"/>
      <c r="N298" s="28"/>
      <c r="O298" s="28"/>
      <c r="P298" s="28"/>
      <c r="Q298" s="28"/>
      <c r="R298" s="34"/>
      <c r="S298" s="28">
        <f>C298+D298+E298+F298+G298+H298+I298+J298+K298</f>
        <v>888</v>
      </c>
    </row>
    <row r="299" spans="1:19" ht="12.75">
      <c r="A299" s="171" t="s">
        <v>272</v>
      </c>
      <c r="B299" s="126">
        <v>2012</v>
      </c>
      <c r="C299" s="28">
        <v>15</v>
      </c>
      <c r="D299" s="34">
        <v>174</v>
      </c>
      <c r="E299" s="28">
        <v>221</v>
      </c>
      <c r="F299" s="34">
        <v>114</v>
      </c>
      <c r="G299" s="28">
        <v>71</v>
      </c>
      <c r="H299" s="34">
        <v>58</v>
      </c>
      <c r="I299" s="28">
        <v>38</v>
      </c>
      <c r="J299" s="34">
        <v>86</v>
      </c>
      <c r="K299" s="28">
        <v>55</v>
      </c>
      <c r="L299" s="34"/>
      <c r="M299" s="28"/>
      <c r="N299" s="28"/>
      <c r="O299" s="28"/>
      <c r="P299" s="28"/>
      <c r="Q299" s="28"/>
      <c r="R299" s="34"/>
      <c r="S299" s="28">
        <f>C299+D299+E299+F299+G299+H299+I299+J299+K299</f>
        <v>832</v>
      </c>
    </row>
    <row r="300" spans="1:19" ht="12.75">
      <c r="A300" s="171" t="s">
        <v>273</v>
      </c>
      <c r="B300" s="127" t="s">
        <v>214</v>
      </c>
      <c r="C300" s="28">
        <f aca="true" t="shared" si="126" ref="C300:H300">C298-C299</f>
        <v>-4</v>
      </c>
      <c r="D300" s="34">
        <f t="shared" si="126"/>
        <v>2</v>
      </c>
      <c r="E300" s="28">
        <f t="shared" si="126"/>
        <v>61</v>
      </c>
      <c r="F300" s="34">
        <f t="shared" si="126"/>
        <v>8</v>
      </c>
      <c r="G300" s="28">
        <f t="shared" si="126"/>
        <v>-6</v>
      </c>
      <c r="H300" s="34">
        <f t="shared" si="126"/>
        <v>-10</v>
      </c>
      <c r="I300" s="28">
        <f>I298-I299</f>
        <v>12</v>
      </c>
      <c r="J300" s="34">
        <f>J298-J299</f>
        <v>-13</v>
      </c>
      <c r="K300" s="64">
        <f>K298-K299</f>
        <v>6</v>
      </c>
      <c r="L300" s="34"/>
      <c r="M300" s="28"/>
      <c r="N300" s="28"/>
      <c r="O300" s="28"/>
      <c r="P300" s="28"/>
      <c r="Q300" s="28"/>
      <c r="R300" s="34"/>
      <c r="S300" s="28">
        <f>S298-S299</f>
        <v>56</v>
      </c>
    </row>
    <row r="301" spans="1:19" ht="13.5" thickBot="1">
      <c r="A301" s="172"/>
      <c r="B301" s="128" t="s">
        <v>5</v>
      </c>
      <c r="C301" s="31">
        <f aca="true" t="shared" si="127" ref="C301:K301">C300/C299</f>
        <v>-0.26666666666666666</v>
      </c>
      <c r="D301" s="43">
        <f t="shared" si="127"/>
        <v>0.011494252873563218</v>
      </c>
      <c r="E301" s="31">
        <f t="shared" si="127"/>
        <v>0.27601809954751133</v>
      </c>
      <c r="F301" s="43">
        <f t="shared" si="127"/>
        <v>0.07017543859649122</v>
      </c>
      <c r="G301" s="31">
        <f t="shared" si="127"/>
        <v>-0.08450704225352113</v>
      </c>
      <c r="H301" s="43">
        <f t="shared" si="127"/>
        <v>-0.1724137931034483</v>
      </c>
      <c r="I301" s="31">
        <f>I300/I299</f>
        <v>0.3157894736842105</v>
      </c>
      <c r="J301" s="43">
        <f>J300/J299</f>
        <v>-0.1511627906976744</v>
      </c>
      <c r="K301" s="31">
        <f t="shared" si="127"/>
        <v>0.10909090909090909</v>
      </c>
      <c r="L301" s="43"/>
      <c r="M301" s="31"/>
      <c r="N301" s="31"/>
      <c r="O301" s="31"/>
      <c r="P301" s="31"/>
      <c r="Q301" s="31"/>
      <c r="R301" s="43"/>
      <c r="S301" s="31">
        <f>S300/S299</f>
        <v>0.0673076923076923</v>
      </c>
    </row>
    <row r="302" spans="1:19" ht="12.75">
      <c r="A302" s="173"/>
      <c r="B302" s="126">
        <v>2013</v>
      </c>
      <c r="C302" s="28">
        <v>0</v>
      </c>
      <c r="D302" s="34">
        <v>24</v>
      </c>
      <c r="E302" s="28">
        <v>23</v>
      </c>
      <c r="F302" s="34">
        <v>18</v>
      </c>
      <c r="G302" s="28">
        <v>6</v>
      </c>
      <c r="H302" s="34">
        <v>9</v>
      </c>
      <c r="I302" s="28">
        <v>5</v>
      </c>
      <c r="J302" s="34">
        <v>11</v>
      </c>
      <c r="K302" s="28">
        <v>6</v>
      </c>
      <c r="L302" s="34"/>
      <c r="M302" s="28"/>
      <c r="N302" s="28"/>
      <c r="O302" s="28"/>
      <c r="P302" s="28"/>
      <c r="Q302" s="28"/>
      <c r="R302" s="34"/>
      <c r="S302" s="28">
        <f>C302+D302+E302+F302+G302+H302+I302+J302+K302</f>
        <v>102</v>
      </c>
    </row>
    <row r="303" spans="1:19" ht="12.75">
      <c r="A303" s="171" t="s">
        <v>274</v>
      </c>
      <c r="B303" s="126">
        <v>2012</v>
      </c>
      <c r="C303" s="28">
        <v>4</v>
      </c>
      <c r="D303" s="34">
        <v>46</v>
      </c>
      <c r="E303" s="28">
        <v>29</v>
      </c>
      <c r="F303" s="34">
        <v>26</v>
      </c>
      <c r="G303" s="28">
        <v>17</v>
      </c>
      <c r="H303" s="34">
        <v>10</v>
      </c>
      <c r="I303" s="28">
        <v>6</v>
      </c>
      <c r="J303" s="34">
        <v>17</v>
      </c>
      <c r="K303" s="28">
        <v>6</v>
      </c>
      <c r="L303" s="34"/>
      <c r="M303" s="28"/>
      <c r="N303" s="28"/>
      <c r="O303" s="28"/>
      <c r="P303" s="28"/>
      <c r="Q303" s="28"/>
      <c r="R303" s="34"/>
      <c r="S303" s="28">
        <f>C303+D303+E303+F303+G303+H303+I303+J303+K303</f>
        <v>161</v>
      </c>
    </row>
    <row r="304" spans="1:19" ht="12.75">
      <c r="A304" s="171" t="s">
        <v>275</v>
      </c>
      <c r="B304" s="127" t="s">
        <v>214</v>
      </c>
      <c r="C304" s="28">
        <f aca="true" t="shared" si="128" ref="C304:K304">C302-C303</f>
        <v>-4</v>
      </c>
      <c r="D304" s="34">
        <f t="shared" si="128"/>
        <v>-22</v>
      </c>
      <c r="E304" s="28">
        <f t="shared" si="128"/>
        <v>-6</v>
      </c>
      <c r="F304" s="34">
        <f t="shared" si="128"/>
        <v>-8</v>
      </c>
      <c r="G304" s="28">
        <f t="shared" si="128"/>
        <v>-11</v>
      </c>
      <c r="H304" s="34">
        <f t="shared" si="128"/>
        <v>-1</v>
      </c>
      <c r="I304" s="28">
        <f t="shared" si="128"/>
        <v>-1</v>
      </c>
      <c r="J304" s="34">
        <f>J302-J303</f>
        <v>-6</v>
      </c>
      <c r="K304" s="28">
        <f t="shared" si="128"/>
        <v>0</v>
      </c>
      <c r="L304" s="34"/>
      <c r="M304" s="28"/>
      <c r="N304" s="28"/>
      <c r="O304" s="28"/>
      <c r="P304" s="28"/>
      <c r="Q304" s="28"/>
      <c r="R304" s="34"/>
      <c r="S304" s="28">
        <f>S302-S303</f>
        <v>-59</v>
      </c>
    </row>
    <row r="305" spans="1:19" ht="13.5" thickBot="1">
      <c r="A305" s="172"/>
      <c r="B305" s="128" t="s">
        <v>5</v>
      </c>
      <c r="C305" s="45">
        <f aca="true" t="shared" si="129" ref="C305:K305">C304/C303</f>
        <v>-1</v>
      </c>
      <c r="D305" s="43">
        <f t="shared" si="129"/>
        <v>-0.4782608695652174</v>
      </c>
      <c r="E305" s="31">
        <f t="shared" si="129"/>
        <v>-0.20689655172413793</v>
      </c>
      <c r="F305" s="43">
        <f t="shared" si="129"/>
        <v>-0.3076923076923077</v>
      </c>
      <c r="G305" s="31">
        <f t="shared" si="129"/>
        <v>-0.6470588235294118</v>
      </c>
      <c r="H305" s="43">
        <f t="shared" si="129"/>
        <v>-0.1</v>
      </c>
      <c r="I305" s="45">
        <f t="shared" si="129"/>
        <v>-0.16666666666666666</v>
      </c>
      <c r="J305" s="43">
        <f t="shared" si="129"/>
        <v>-0.35294117647058826</v>
      </c>
      <c r="K305" s="45">
        <f t="shared" si="129"/>
        <v>0</v>
      </c>
      <c r="L305" s="43"/>
      <c r="M305" s="31"/>
      <c r="N305" s="31"/>
      <c r="O305" s="31"/>
      <c r="P305" s="31"/>
      <c r="Q305" s="31"/>
      <c r="R305" s="43"/>
      <c r="S305" s="31">
        <f>S304/S303</f>
        <v>-0.36645962732919257</v>
      </c>
    </row>
    <row r="306" spans="1:19" ht="13.5" thickBot="1">
      <c r="A306" s="194" t="s">
        <v>313</v>
      </c>
      <c r="B306" s="33"/>
      <c r="C306" s="33"/>
      <c r="D306" s="33"/>
      <c r="E306" s="33"/>
      <c r="F306" s="33"/>
      <c r="G306" s="33"/>
      <c r="H306" s="33"/>
      <c r="I306" s="33"/>
      <c r="J306" s="33"/>
      <c r="K306" s="33"/>
      <c r="L306" s="33"/>
      <c r="M306" s="33"/>
      <c r="N306" s="33"/>
      <c r="O306" s="33"/>
      <c r="P306" s="33"/>
      <c r="Q306" s="33"/>
      <c r="R306" s="33"/>
      <c r="S306" s="33"/>
    </row>
    <row r="307" spans="1:19" ht="13.5" thickBot="1">
      <c r="A307" s="168"/>
      <c r="B307" s="125"/>
      <c r="C307" s="35" t="s">
        <v>109</v>
      </c>
      <c r="D307" s="35" t="s">
        <v>110</v>
      </c>
      <c r="E307" s="35" t="s">
        <v>111</v>
      </c>
      <c r="F307" s="36" t="s">
        <v>112</v>
      </c>
      <c r="G307" s="35" t="s">
        <v>113</v>
      </c>
      <c r="H307" s="40"/>
      <c r="I307" s="41"/>
      <c r="J307" s="40"/>
      <c r="K307" s="40"/>
      <c r="L307" s="41"/>
      <c r="M307" s="40"/>
      <c r="N307" s="40"/>
      <c r="O307" s="40"/>
      <c r="P307" s="40"/>
      <c r="Q307" s="40"/>
      <c r="R307" s="41"/>
      <c r="S307" s="40" t="s">
        <v>30</v>
      </c>
    </row>
    <row r="308" spans="1:19" ht="12.75">
      <c r="A308" s="169"/>
      <c r="B308" s="126">
        <v>2013</v>
      </c>
      <c r="C308" s="28">
        <f aca="true" t="shared" si="130" ref="C308:G309">C312+C316+C320+C324+C328+C332+C336</f>
        <v>87</v>
      </c>
      <c r="D308" s="28">
        <f t="shared" si="130"/>
        <v>344</v>
      </c>
      <c r="E308" s="28">
        <f t="shared" si="130"/>
        <v>217</v>
      </c>
      <c r="F308" s="28">
        <f t="shared" si="130"/>
        <v>117</v>
      </c>
      <c r="G308" s="28">
        <f t="shared" si="130"/>
        <v>211</v>
      </c>
      <c r="H308" s="28"/>
      <c r="I308" s="28"/>
      <c r="J308" s="28"/>
      <c r="K308" s="28"/>
      <c r="L308" s="42"/>
      <c r="M308" s="28"/>
      <c r="N308" s="28"/>
      <c r="O308" s="28"/>
      <c r="P308" s="28"/>
      <c r="Q308" s="28"/>
      <c r="R308" s="42"/>
      <c r="S308" s="28">
        <f>S312+S316+S320+S324+S328+S332+S336</f>
        <v>976</v>
      </c>
    </row>
    <row r="309" spans="1:19" ht="12.75">
      <c r="A309" s="214" t="s">
        <v>40</v>
      </c>
      <c r="B309" s="126">
        <v>2012</v>
      </c>
      <c r="C309" s="28">
        <f t="shared" si="130"/>
        <v>54</v>
      </c>
      <c r="D309" s="28">
        <f t="shared" si="130"/>
        <v>257</v>
      </c>
      <c r="E309" s="28">
        <f t="shared" si="130"/>
        <v>342</v>
      </c>
      <c r="F309" s="28">
        <f t="shared" si="130"/>
        <v>58</v>
      </c>
      <c r="G309" s="28">
        <f t="shared" si="130"/>
        <v>250</v>
      </c>
      <c r="H309" s="28"/>
      <c r="I309" s="28"/>
      <c r="J309" s="28"/>
      <c r="K309" s="28"/>
      <c r="L309" s="42"/>
      <c r="M309" s="28"/>
      <c r="N309" s="28"/>
      <c r="O309" s="28"/>
      <c r="P309" s="28"/>
      <c r="Q309" s="28"/>
      <c r="R309" s="42"/>
      <c r="S309" s="28">
        <f>S313+S317+S321+S325+S329+S333+S337</f>
        <v>961</v>
      </c>
    </row>
    <row r="310" spans="1:19" ht="12.75">
      <c r="A310" s="169"/>
      <c r="B310" s="127" t="s">
        <v>214</v>
      </c>
      <c r="C310" s="28">
        <f>C308-C309</f>
        <v>33</v>
      </c>
      <c r="D310" s="28">
        <f>D308-D309</f>
        <v>87</v>
      </c>
      <c r="E310" s="28">
        <f>E308-E309</f>
        <v>-125</v>
      </c>
      <c r="F310" s="34">
        <f>F308-F309</f>
        <v>59</v>
      </c>
      <c r="G310" s="28">
        <f>G308-G309</f>
        <v>-39</v>
      </c>
      <c r="H310" s="28"/>
      <c r="I310" s="34"/>
      <c r="J310" s="28"/>
      <c r="K310" s="28"/>
      <c r="L310" s="34"/>
      <c r="M310" s="28"/>
      <c r="N310" s="28"/>
      <c r="O310" s="28"/>
      <c r="P310" s="28"/>
      <c r="Q310" s="28"/>
      <c r="R310" s="34"/>
      <c r="S310" s="28">
        <f>S308-S309</f>
        <v>15</v>
      </c>
    </row>
    <row r="311" spans="1:19" ht="13.5" thickBot="1">
      <c r="A311" s="170"/>
      <c r="B311" s="128" t="s">
        <v>5</v>
      </c>
      <c r="C311" s="31">
        <f>C310/C309</f>
        <v>0.6111111111111112</v>
      </c>
      <c r="D311" s="31">
        <f>D310/D309</f>
        <v>0.33852140077821014</v>
      </c>
      <c r="E311" s="31">
        <f>E310/E309</f>
        <v>-0.3654970760233918</v>
      </c>
      <c r="F311" s="43">
        <f>F310/F309</f>
        <v>1.0172413793103448</v>
      </c>
      <c r="G311" s="31">
        <f>G310/G309</f>
        <v>-0.156</v>
      </c>
      <c r="H311" s="31"/>
      <c r="I311" s="43"/>
      <c r="J311" s="31"/>
      <c r="K311" s="31"/>
      <c r="L311" s="43"/>
      <c r="M311" s="31"/>
      <c r="N311" s="31"/>
      <c r="O311" s="31"/>
      <c r="P311" s="31"/>
      <c r="Q311" s="31"/>
      <c r="R311" s="43"/>
      <c r="S311" s="31">
        <f>S310/S309</f>
        <v>0.015608740894901144</v>
      </c>
    </row>
    <row r="312" spans="1:19" ht="12.75">
      <c r="A312" s="169"/>
      <c r="B312" s="126">
        <v>2013</v>
      </c>
      <c r="C312" s="28">
        <v>0</v>
      </c>
      <c r="D312" s="28">
        <v>5</v>
      </c>
      <c r="E312" s="28">
        <v>5</v>
      </c>
      <c r="F312" s="34">
        <v>2</v>
      </c>
      <c r="G312" s="28">
        <v>0</v>
      </c>
      <c r="H312" s="28"/>
      <c r="I312" s="34"/>
      <c r="J312" s="28"/>
      <c r="K312" s="28"/>
      <c r="L312" s="34"/>
      <c r="M312" s="28"/>
      <c r="N312" s="28"/>
      <c r="O312" s="28"/>
      <c r="P312" s="28"/>
      <c r="Q312" s="28"/>
      <c r="R312" s="34"/>
      <c r="S312" s="28">
        <f>C312+D312+E312+F312+G312</f>
        <v>12</v>
      </c>
    </row>
    <row r="313" spans="1:19" ht="12.75">
      <c r="A313" s="171" t="s">
        <v>265</v>
      </c>
      <c r="B313" s="126">
        <v>2012</v>
      </c>
      <c r="C313" s="28">
        <v>4</v>
      </c>
      <c r="D313" s="28">
        <v>8</v>
      </c>
      <c r="E313" s="28">
        <v>2</v>
      </c>
      <c r="F313" s="34">
        <v>5</v>
      </c>
      <c r="G313" s="28">
        <v>3</v>
      </c>
      <c r="H313" s="28"/>
      <c r="I313" s="34"/>
      <c r="J313" s="28"/>
      <c r="K313" s="28"/>
      <c r="L313" s="34"/>
      <c r="M313" s="28"/>
      <c r="N313" s="28"/>
      <c r="O313" s="28"/>
      <c r="P313" s="28"/>
      <c r="Q313" s="28"/>
      <c r="R313" s="34"/>
      <c r="S313" s="28">
        <f>C313+D313+E313+F313+G313</f>
        <v>22</v>
      </c>
    </row>
    <row r="314" spans="1:19" ht="12.75">
      <c r="A314" s="171" t="s">
        <v>266</v>
      </c>
      <c r="B314" s="127" t="s">
        <v>214</v>
      </c>
      <c r="C314" s="28">
        <f>C312-C313</f>
        <v>-4</v>
      </c>
      <c r="D314" s="28">
        <f>D312-D313</f>
        <v>-3</v>
      </c>
      <c r="E314" s="28">
        <f>E312-E313</f>
        <v>3</v>
      </c>
      <c r="F314" s="34">
        <f>F312-F313</f>
        <v>-3</v>
      </c>
      <c r="G314" s="28">
        <f>G312-G313</f>
        <v>-3</v>
      </c>
      <c r="H314" s="28"/>
      <c r="I314" s="34"/>
      <c r="J314" s="28"/>
      <c r="K314" s="28"/>
      <c r="L314" s="34"/>
      <c r="M314" s="28"/>
      <c r="N314" s="28"/>
      <c r="O314" s="28"/>
      <c r="P314" s="28"/>
      <c r="Q314" s="28"/>
      <c r="R314" s="34"/>
      <c r="S314" s="28">
        <f>S312-S313</f>
        <v>-10</v>
      </c>
    </row>
    <row r="315" spans="1:22" ht="13.5" thickBot="1">
      <c r="A315" s="172"/>
      <c r="B315" s="128" t="s">
        <v>5</v>
      </c>
      <c r="C315" s="31">
        <f>C314/C313</f>
        <v>-1</v>
      </c>
      <c r="D315" s="31">
        <f>D314/D313</f>
        <v>-0.375</v>
      </c>
      <c r="E315" s="31">
        <f>E314/E313</f>
        <v>1.5</v>
      </c>
      <c r="F315" s="45">
        <f>F314/F313</f>
        <v>-0.6</v>
      </c>
      <c r="G315" s="31">
        <f>G314/G313</f>
        <v>-1</v>
      </c>
      <c r="H315" s="31"/>
      <c r="I315" s="43"/>
      <c r="J315" s="31"/>
      <c r="K315" s="31"/>
      <c r="L315" s="43"/>
      <c r="M315" s="31"/>
      <c r="N315" s="31"/>
      <c r="O315" s="31"/>
      <c r="P315" s="31"/>
      <c r="Q315" s="31"/>
      <c r="R315" s="43"/>
      <c r="S315" s="31">
        <f>S314/S313</f>
        <v>-0.45454545454545453</v>
      </c>
      <c r="T315" s="132"/>
      <c r="U315" s="132"/>
      <c r="V315" s="132"/>
    </row>
    <row r="316" spans="1:19" ht="12.75">
      <c r="A316" s="173"/>
      <c r="B316" s="126">
        <v>2013</v>
      </c>
      <c r="C316" s="28">
        <v>0</v>
      </c>
      <c r="D316" s="28">
        <v>0</v>
      </c>
      <c r="E316" s="28">
        <v>0</v>
      </c>
      <c r="F316" s="34">
        <v>0</v>
      </c>
      <c r="G316" s="28">
        <v>0</v>
      </c>
      <c r="H316" s="28"/>
      <c r="I316" s="34"/>
      <c r="J316" s="28"/>
      <c r="K316" s="28"/>
      <c r="L316" s="34"/>
      <c r="M316" s="28"/>
      <c r="N316" s="28"/>
      <c r="O316" s="28"/>
      <c r="P316" s="28"/>
      <c r="Q316" s="28"/>
      <c r="R316" s="34"/>
      <c r="S316" s="28">
        <f>C316+D316+E316+F316+G316</f>
        <v>0</v>
      </c>
    </row>
    <row r="317" spans="1:19" ht="12.75">
      <c r="A317" s="171" t="s">
        <v>267</v>
      </c>
      <c r="B317" s="126">
        <v>2012</v>
      </c>
      <c r="C317" s="28">
        <v>0</v>
      </c>
      <c r="D317" s="28">
        <v>0</v>
      </c>
      <c r="E317" s="28">
        <v>1</v>
      </c>
      <c r="F317" s="34">
        <v>0</v>
      </c>
      <c r="G317" s="28">
        <v>0</v>
      </c>
      <c r="H317" s="28"/>
      <c r="I317" s="34"/>
      <c r="J317" s="28"/>
      <c r="K317" s="28"/>
      <c r="L317" s="34"/>
      <c r="M317" s="28"/>
      <c r="N317" s="28"/>
      <c r="O317" s="28"/>
      <c r="P317" s="28"/>
      <c r="Q317" s="28"/>
      <c r="R317" s="34"/>
      <c r="S317" s="28">
        <f>C317+D317+E317+F317+G317</f>
        <v>1</v>
      </c>
    </row>
    <row r="318" spans="1:19" ht="12.75">
      <c r="A318" s="171" t="s">
        <v>268</v>
      </c>
      <c r="B318" s="127" t="s">
        <v>214</v>
      </c>
      <c r="C318" s="28">
        <f>C316-C317</f>
        <v>0</v>
      </c>
      <c r="D318" s="28">
        <f>D316-D317</f>
        <v>0</v>
      </c>
      <c r="E318" s="28">
        <f>E316-E317</f>
        <v>-1</v>
      </c>
      <c r="F318" s="34">
        <f>F316-F317</f>
        <v>0</v>
      </c>
      <c r="G318" s="28">
        <f>G316-G317</f>
        <v>0</v>
      </c>
      <c r="H318" s="28"/>
      <c r="I318" s="34"/>
      <c r="J318" s="28"/>
      <c r="K318" s="28"/>
      <c r="L318" s="34"/>
      <c r="M318" s="28"/>
      <c r="N318" s="28"/>
      <c r="O318" s="28"/>
      <c r="P318" s="28"/>
      <c r="Q318" s="28"/>
      <c r="R318" s="34"/>
      <c r="S318" s="28">
        <f>S316-S317</f>
        <v>-1</v>
      </c>
    </row>
    <row r="319" spans="1:19" ht="13.5" thickBot="1">
      <c r="A319" s="172"/>
      <c r="B319" s="128" t="s">
        <v>5</v>
      </c>
      <c r="C319" s="45">
        <v>0</v>
      </c>
      <c r="D319" s="45">
        <v>0</v>
      </c>
      <c r="E319" s="45">
        <f>E318/E317</f>
        <v>-1</v>
      </c>
      <c r="F319" s="45">
        <v>0</v>
      </c>
      <c r="G319" s="45">
        <v>0</v>
      </c>
      <c r="H319" s="31"/>
      <c r="I319" s="43"/>
      <c r="J319" s="31"/>
      <c r="K319" s="31"/>
      <c r="L319" s="43"/>
      <c r="M319" s="31"/>
      <c r="N319" s="31"/>
      <c r="O319" s="31"/>
      <c r="P319" s="31"/>
      <c r="Q319" s="31"/>
      <c r="R319" s="43"/>
      <c r="S319" s="31">
        <f>S318/S317</f>
        <v>-1</v>
      </c>
    </row>
    <row r="320" spans="1:19" ht="12.75">
      <c r="A320" s="173"/>
      <c r="B320" s="126">
        <v>2013</v>
      </c>
      <c r="C320" s="28">
        <v>2</v>
      </c>
      <c r="D320" s="28">
        <v>16</v>
      </c>
      <c r="E320" s="28">
        <v>9</v>
      </c>
      <c r="F320" s="34">
        <v>3</v>
      </c>
      <c r="G320" s="28">
        <v>12</v>
      </c>
      <c r="H320" s="28"/>
      <c r="I320" s="34"/>
      <c r="J320" s="28"/>
      <c r="K320" s="28"/>
      <c r="L320" s="34"/>
      <c r="M320" s="28"/>
      <c r="N320" s="28"/>
      <c r="O320" s="28"/>
      <c r="P320" s="28"/>
      <c r="Q320" s="28"/>
      <c r="R320" s="34"/>
      <c r="S320" s="28">
        <f>C320+D320+E320+F320+G320</f>
        <v>42</v>
      </c>
    </row>
    <row r="321" spans="1:19" ht="12.75">
      <c r="A321" s="171" t="s">
        <v>144</v>
      </c>
      <c r="B321" s="126">
        <v>2012</v>
      </c>
      <c r="C321" s="28">
        <v>1</v>
      </c>
      <c r="D321" s="28">
        <v>12</v>
      </c>
      <c r="E321" s="28">
        <v>25</v>
      </c>
      <c r="F321" s="49">
        <v>5</v>
      </c>
      <c r="G321" s="28">
        <v>10</v>
      </c>
      <c r="H321" s="28"/>
      <c r="I321" s="34"/>
      <c r="J321" s="28"/>
      <c r="K321" s="28"/>
      <c r="L321" s="34"/>
      <c r="M321" s="28"/>
      <c r="N321" s="28"/>
      <c r="O321" s="28"/>
      <c r="P321" s="28"/>
      <c r="Q321" s="28"/>
      <c r="R321" s="34"/>
      <c r="S321" s="28">
        <f>C321+D321+E321+F321+G321</f>
        <v>53</v>
      </c>
    </row>
    <row r="322" spans="1:19" ht="12.75">
      <c r="A322" s="173"/>
      <c r="B322" s="127" t="s">
        <v>214</v>
      </c>
      <c r="C322" s="28">
        <f>C320-C321</f>
        <v>1</v>
      </c>
      <c r="D322" s="28">
        <f>D320-D321</f>
        <v>4</v>
      </c>
      <c r="E322" s="28">
        <f>E320-E321</f>
        <v>-16</v>
      </c>
      <c r="F322" s="34">
        <f>F320-F321</f>
        <v>-2</v>
      </c>
      <c r="G322" s="28">
        <f>G320-G321</f>
        <v>2</v>
      </c>
      <c r="H322" s="28"/>
      <c r="I322" s="34"/>
      <c r="J322" s="28"/>
      <c r="K322" s="28"/>
      <c r="L322" s="34"/>
      <c r="M322" s="28"/>
      <c r="N322" s="28"/>
      <c r="O322" s="28"/>
      <c r="P322" s="28"/>
      <c r="Q322" s="28"/>
      <c r="R322" s="34"/>
      <c r="S322" s="28">
        <f>S320-S321</f>
        <v>-11</v>
      </c>
    </row>
    <row r="323" spans="1:19" ht="13.5" thickBot="1">
      <c r="A323" s="172"/>
      <c r="B323" s="128" t="s">
        <v>5</v>
      </c>
      <c r="C323" s="31">
        <f>C322/C321</f>
        <v>1</v>
      </c>
      <c r="D323" s="31">
        <f>D322/D321</f>
        <v>0.3333333333333333</v>
      </c>
      <c r="E323" s="31">
        <f>E322/E321</f>
        <v>-0.64</v>
      </c>
      <c r="F323" s="43">
        <f>F322/F321</f>
        <v>-0.4</v>
      </c>
      <c r="G323" s="31">
        <f>G322/G321</f>
        <v>0.2</v>
      </c>
      <c r="H323" s="31"/>
      <c r="I323" s="43"/>
      <c r="J323" s="31"/>
      <c r="K323" s="31"/>
      <c r="L323" s="43"/>
      <c r="M323" s="31"/>
      <c r="N323" s="31"/>
      <c r="O323" s="31"/>
      <c r="P323" s="31"/>
      <c r="Q323" s="31"/>
      <c r="R323" s="43"/>
      <c r="S323" s="31">
        <f>S322/S321</f>
        <v>-0.20754716981132076</v>
      </c>
    </row>
    <row r="324" spans="1:19" ht="12.75">
      <c r="A324" s="173"/>
      <c r="B324" s="126">
        <v>2013</v>
      </c>
      <c r="C324" s="28">
        <v>5</v>
      </c>
      <c r="D324" s="28">
        <v>19</v>
      </c>
      <c r="E324" s="28">
        <v>12</v>
      </c>
      <c r="F324" s="34">
        <v>10</v>
      </c>
      <c r="G324" s="28">
        <v>14</v>
      </c>
      <c r="H324" s="28"/>
      <c r="I324" s="34"/>
      <c r="J324" s="28"/>
      <c r="K324" s="28"/>
      <c r="L324" s="34"/>
      <c r="M324" s="28"/>
      <c r="N324" s="28"/>
      <c r="O324" s="28"/>
      <c r="P324" s="28"/>
      <c r="Q324" s="28"/>
      <c r="R324" s="34"/>
      <c r="S324" s="28">
        <f>C324+D324+E324+F324+G324</f>
        <v>60</v>
      </c>
    </row>
    <row r="325" spans="1:19" ht="12.75">
      <c r="A325" s="171" t="s">
        <v>269</v>
      </c>
      <c r="B325" s="126">
        <v>2012</v>
      </c>
      <c r="C325" s="28">
        <v>3</v>
      </c>
      <c r="D325" s="28">
        <v>6</v>
      </c>
      <c r="E325" s="28">
        <v>18</v>
      </c>
      <c r="F325" s="34">
        <v>4</v>
      </c>
      <c r="G325" s="28">
        <v>10</v>
      </c>
      <c r="H325" s="28"/>
      <c r="I325" s="34"/>
      <c r="J325" s="28"/>
      <c r="K325" s="28"/>
      <c r="L325" s="34"/>
      <c r="M325" s="28"/>
      <c r="N325" s="28"/>
      <c r="O325" s="28"/>
      <c r="P325" s="28"/>
      <c r="Q325" s="28"/>
      <c r="R325" s="34"/>
      <c r="S325" s="28">
        <f>C325+D325+E325+F325+G325</f>
        <v>41</v>
      </c>
    </row>
    <row r="326" spans="1:19" ht="12.75">
      <c r="A326" s="171" t="s">
        <v>270</v>
      </c>
      <c r="B326" s="127" t="s">
        <v>214</v>
      </c>
      <c r="C326" s="28">
        <f>C324-C325</f>
        <v>2</v>
      </c>
      <c r="D326" s="28">
        <f>D324-D325</f>
        <v>13</v>
      </c>
      <c r="E326" s="28">
        <f>E324-E325</f>
        <v>-6</v>
      </c>
      <c r="F326" s="28">
        <f>F324-F325</f>
        <v>6</v>
      </c>
      <c r="G326" s="28">
        <f>G324-G325</f>
        <v>4</v>
      </c>
      <c r="H326" s="28"/>
      <c r="I326" s="28"/>
      <c r="J326" s="28"/>
      <c r="K326" s="28"/>
      <c r="L326" s="34"/>
      <c r="M326" s="28"/>
      <c r="N326" s="28"/>
      <c r="O326" s="28"/>
      <c r="P326" s="28"/>
      <c r="Q326" s="28"/>
      <c r="R326" s="34"/>
      <c r="S326" s="28">
        <f>S324-S325</f>
        <v>19</v>
      </c>
    </row>
    <row r="327" spans="1:19" ht="13.5" thickBot="1">
      <c r="A327" s="172"/>
      <c r="B327" s="128" t="s">
        <v>5</v>
      </c>
      <c r="C327" s="31">
        <f>C326/C325</f>
        <v>0.6666666666666666</v>
      </c>
      <c r="D327" s="31">
        <f>D326/D325</f>
        <v>2.1666666666666665</v>
      </c>
      <c r="E327" s="31">
        <f>E326/E325</f>
        <v>-0.3333333333333333</v>
      </c>
      <c r="F327" s="31">
        <f>F326/F325</f>
        <v>1.5</v>
      </c>
      <c r="G327" s="31">
        <f>G326/G325</f>
        <v>0.4</v>
      </c>
      <c r="H327" s="31"/>
      <c r="I327" s="43"/>
      <c r="J327" s="31"/>
      <c r="K327" s="31"/>
      <c r="L327" s="43"/>
      <c r="M327" s="31"/>
      <c r="N327" s="31"/>
      <c r="O327" s="31"/>
      <c r="P327" s="31"/>
      <c r="Q327" s="31"/>
      <c r="R327" s="43"/>
      <c r="S327" s="31">
        <f>S326/S325</f>
        <v>0.4634146341463415</v>
      </c>
    </row>
    <row r="328" spans="1:19" ht="12.75">
      <c r="A328" s="173"/>
      <c r="B328" s="126">
        <v>2013</v>
      </c>
      <c r="C328" s="28">
        <v>29</v>
      </c>
      <c r="D328" s="28">
        <v>67</v>
      </c>
      <c r="E328" s="28">
        <v>68</v>
      </c>
      <c r="F328" s="34">
        <v>41</v>
      </c>
      <c r="G328" s="28">
        <v>47</v>
      </c>
      <c r="H328" s="28"/>
      <c r="I328" s="34"/>
      <c r="J328" s="28"/>
      <c r="K328" s="28"/>
      <c r="L328" s="34"/>
      <c r="M328" s="28"/>
      <c r="N328" s="28"/>
      <c r="O328" s="28"/>
      <c r="P328" s="28"/>
      <c r="Q328" s="28"/>
      <c r="R328" s="34"/>
      <c r="S328" s="28">
        <f>C328+D328+E328+F328+G328</f>
        <v>252</v>
      </c>
    </row>
    <row r="329" spans="1:19" ht="12.75">
      <c r="A329" s="174" t="s">
        <v>271</v>
      </c>
      <c r="B329" s="126">
        <v>2012</v>
      </c>
      <c r="C329" s="28">
        <v>31</v>
      </c>
      <c r="D329" s="28">
        <v>69</v>
      </c>
      <c r="E329" s="28">
        <v>106</v>
      </c>
      <c r="F329" s="34">
        <v>13</v>
      </c>
      <c r="G329" s="28">
        <v>72</v>
      </c>
      <c r="H329" s="28"/>
      <c r="I329" s="34"/>
      <c r="J329" s="28"/>
      <c r="K329" s="28"/>
      <c r="L329" s="34"/>
      <c r="M329" s="28"/>
      <c r="N329" s="28"/>
      <c r="O329" s="28"/>
      <c r="P329" s="28"/>
      <c r="Q329" s="28"/>
      <c r="R329" s="34"/>
      <c r="S329" s="28">
        <f>C329+D329+E329+F329+G329</f>
        <v>291</v>
      </c>
    </row>
    <row r="330" spans="1:19" ht="12.75">
      <c r="A330" s="173"/>
      <c r="B330" s="127" t="s">
        <v>214</v>
      </c>
      <c r="C330" s="28">
        <f>C328-C329</f>
        <v>-2</v>
      </c>
      <c r="D330" s="28">
        <f>D328-D329</f>
        <v>-2</v>
      </c>
      <c r="E330" s="28">
        <f>E328-E329</f>
        <v>-38</v>
      </c>
      <c r="F330" s="34">
        <f>F328-F329</f>
        <v>28</v>
      </c>
      <c r="G330" s="28">
        <f>G328-G329</f>
        <v>-25</v>
      </c>
      <c r="H330" s="28"/>
      <c r="I330" s="34"/>
      <c r="J330" s="28"/>
      <c r="K330" s="28"/>
      <c r="L330" s="34"/>
      <c r="M330" s="28"/>
      <c r="N330" s="28"/>
      <c r="O330" s="28"/>
      <c r="P330" s="28"/>
      <c r="Q330" s="28"/>
      <c r="R330" s="34"/>
      <c r="S330" s="28">
        <f>S328-S329</f>
        <v>-39</v>
      </c>
    </row>
    <row r="331" spans="1:19" ht="13.5" thickBot="1">
      <c r="A331" s="172"/>
      <c r="B331" s="128" t="s">
        <v>5</v>
      </c>
      <c r="C331" s="31">
        <f>C330/C329</f>
        <v>-0.06451612903225806</v>
      </c>
      <c r="D331" s="31">
        <f>D330/D329</f>
        <v>-0.028985507246376812</v>
      </c>
      <c r="E331" s="31">
        <f>E330/E329</f>
        <v>-0.3584905660377358</v>
      </c>
      <c r="F331" s="43">
        <f>F330/F329</f>
        <v>2.1538461538461537</v>
      </c>
      <c r="G331" s="31">
        <f>G330/G329</f>
        <v>-0.3472222222222222</v>
      </c>
      <c r="H331" s="31"/>
      <c r="I331" s="43"/>
      <c r="J331" s="31"/>
      <c r="K331" s="31"/>
      <c r="L331" s="43"/>
      <c r="M331" s="31"/>
      <c r="N331" s="31"/>
      <c r="O331" s="31"/>
      <c r="P331" s="31"/>
      <c r="Q331" s="31"/>
      <c r="R331" s="43"/>
      <c r="S331" s="31">
        <f>S330/S329</f>
        <v>-0.13402061855670103</v>
      </c>
    </row>
    <row r="332" spans="1:19" ht="12.75">
      <c r="A332" s="173"/>
      <c r="B332" s="126">
        <v>2013</v>
      </c>
      <c r="C332" s="28">
        <v>49</v>
      </c>
      <c r="D332" s="28">
        <v>217</v>
      </c>
      <c r="E332" s="28">
        <v>114</v>
      </c>
      <c r="F332" s="34">
        <v>61</v>
      </c>
      <c r="G332" s="28">
        <v>126</v>
      </c>
      <c r="H332" s="28"/>
      <c r="I332" s="34"/>
      <c r="J332" s="28"/>
      <c r="K332" s="28"/>
      <c r="L332" s="34"/>
      <c r="M332" s="28"/>
      <c r="N332" s="28"/>
      <c r="O332" s="28"/>
      <c r="P332" s="28"/>
      <c r="Q332" s="28"/>
      <c r="R332" s="34"/>
      <c r="S332" s="28">
        <f>C332+D332+E332+F332+G332</f>
        <v>567</v>
      </c>
    </row>
    <row r="333" spans="1:19" ht="12.75">
      <c r="A333" s="171" t="s">
        <v>272</v>
      </c>
      <c r="B333" s="126">
        <v>2012</v>
      </c>
      <c r="C333" s="28">
        <v>14</v>
      </c>
      <c r="D333" s="28">
        <v>141</v>
      </c>
      <c r="E333" s="28">
        <v>183</v>
      </c>
      <c r="F333" s="34">
        <v>28</v>
      </c>
      <c r="G333" s="28">
        <v>150</v>
      </c>
      <c r="H333" s="28"/>
      <c r="I333" s="34"/>
      <c r="J333" s="28"/>
      <c r="K333" s="28"/>
      <c r="L333" s="34"/>
      <c r="M333" s="28"/>
      <c r="N333" s="28"/>
      <c r="O333" s="28"/>
      <c r="P333" s="28"/>
      <c r="Q333" s="28"/>
      <c r="R333" s="34"/>
      <c r="S333" s="28">
        <f>C333+D333+E333+F333+G333</f>
        <v>516</v>
      </c>
    </row>
    <row r="334" spans="1:19" ht="12.75">
      <c r="A334" s="171" t="s">
        <v>273</v>
      </c>
      <c r="B334" s="127" t="s">
        <v>214</v>
      </c>
      <c r="C334" s="28">
        <f>C332-C333</f>
        <v>35</v>
      </c>
      <c r="D334" s="28">
        <f>D332-D333</f>
        <v>76</v>
      </c>
      <c r="E334" s="28">
        <f>E332-E333</f>
        <v>-69</v>
      </c>
      <c r="F334" s="28">
        <f>F332-F333</f>
        <v>33</v>
      </c>
      <c r="G334" s="28">
        <f>G332-G333</f>
        <v>-24</v>
      </c>
      <c r="H334" s="28"/>
      <c r="I334" s="28"/>
      <c r="J334" s="28"/>
      <c r="K334" s="28"/>
      <c r="L334" s="34"/>
      <c r="M334" s="28"/>
      <c r="N334" s="28"/>
      <c r="O334" s="28"/>
      <c r="P334" s="28"/>
      <c r="Q334" s="28"/>
      <c r="R334" s="34"/>
      <c r="S334" s="28">
        <f>S332-S333</f>
        <v>51</v>
      </c>
    </row>
    <row r="335" spans="1:19" ht="13.5" thickBot="1">
      <c r="A335" s="172"/>
      <c r="B335" s="128" t="s">
        <v>5</v>
      </c>
      <c r="C335" s="31">
        <f>C334/C333</f>
        <v>2.5</v>
      </c>
      <c r="D335" s="31">
        <f>D334/D333</f>
        <v>0.5390070921985816</v>
      </c>
      <c r="E335" s="31">
        <f>E334/E333</f>
        <v>-0.3770491803278688</v>
      </c>
      <c r="F335" s="31">
        <f>F334/F333</f>
        <v>1.1785714285714286</v>
      </c>
      <c r="G335" s="61">
        <f>G334/G333</f>
        <v>-0.16</v>
      </c>
      <c r="H335" s="31"/>
      <c r="I335" s="43"/>
      <c r="J335" s="31"/>
      <c r="K335" s="31"/>
      <c r="L335" s="43"/>
      <c r="M335" s="31"/>
      <c r="N335" s="31"/>
      <c r="O335" s="31"/>
      <c r="P335" s="31"/>
      <c r="Q335" s="31"/>
      <c r="R335" s="43"/>
      <c r="S335" s="31">
        <f>S334/S333</f>
        <v>0.09883720930232558</v>
      </c>
    </row>
    <row r="336" spans="1:19" ht="12.75">
      <c r="A336" s="173"/>
      <c r="B336" s="126">
        <v>2013</v>
      </c>
      <c r="C336" s="28">
        <v>2</v>
      </c>
      <c r="D336" s="62">
        <v>20</v>
      </c>
      <c r="E336" s="62">
        <v>9</v>
      </c>
      <c r="F336" s="34">
        <v>0</v>
      </c>
      <c r="G336" s="28">
        <v>12</v>
      </c>
      <c r="H336" s="28"/>
      <c r="I336" s="34"/>
      <c r="J336" s="28"/>
      <c r="K336" s="28"/>
      <c r="L336" s="34"/>
      <c r="M336" s="28"/>
      <c r="N336" s="28"/>
      <c r="O336" s="28"/>
      <c r="P336" s="28"/>
      <c r="Q336" s="28"/>
      <c r="R336" s="34"/>
      <c r="S336" s="28">
        <f>C336+D336+E336+F336+G336</f>
        <v>43</v>
      </c>
    </row>
    <row r="337" spans="1:19" ht="12.75">
      <c r="A337" s="171" t="s">
        <v>274</v>
      </c>
      <c r="B337" s="126">
        <v>2012</v>
      </c>
      <c r="C337" s="28">
        <v>1</v>
      </c>
      <c r="D337" s="28">
        <v>21</v>
      </c>
      <c r="E337" s="28">
        <v>7</v>
      </c>
      <c r="F337" s="34">
        <v>3</v>
      </c>
      <c r="G337" s="28">
        <v>5</v>
      </c>
      <c r="H337" s="28"/>
      <c r="I337" s="34"/>
      <c r="J337" s="28"/>
      <c r="K337" s="28"/>
      <c r="L337" s="34"/>
      <c r="M337" s="28"/>
      <c r="N337" s="28"/>
      <c r="O337" s="28"/>
      <c r="P337" s="28"/>
      <c r="Q337" s="28"/>
      <c r="R337" s="34"/>
      <c r="S337" s="28">
        <f>C337+D337+E337+F337+G337</f>
        <v>37</v>
      </c>
    </row>
    <row r="338" spans="1:19" ht="12.75">
      <c r="A338" s="171" t="s">
        <v>275</v>
      </c>
      <c r="B338" s="127" t="s">
        <v>214</v>
      </c>
      <c r="C338" s="28">
        <f>C336-C337</f>
        <v>1</v>
      </c>
      <c r="D338" s="28">
        <f>D336-D337</f>
        <v>-1</v>
      </c>
      <c r="E338" s="28">
        <f>E336-E337</f>
        <v>2</v>
      </c>
      <c r="F338" s="34">
        <f>F336-F337</f>
        <v>-3</v>
      </c>
      <c r="G338" s="28">
        <f>G336-G337</f>
        <v>7</v>
      </c>
      <c r="H338" s="28"/>
      <c r="I338" s="34"/>
      <c r="J338" s="28"/>
      <c r="K338" s="28"/>
      <c r="L338" s="34"/>
      <c r="M338" s="28"/>
      <c r="N338" s="28"/>
      <c r="O338" s="28"/>
      <c r="P338" s="28"/>
      <c r="Q338" s="28"/>
      <c r="R338" s="34"/>
      <c r="S338" s="28">
        <f>S336-S337</f>
        <v>6</v>
      </c>
    </row>
    <row r="339" spans="1:19" ht="13.5" thickBot="1">
      <c r="A339" s="172"/>
      <c r="B339" s="128" t="s">
        <v>5</v>
      </c>
      <c r="C339" s="31">
        <f>C338/C337</f>
        <v>1</v>
      </c>
      <c r="D339" s="31">
        <f>D338/D337</f>
        <v>-0.047619047619047616</v>
      </c>
      <c r="E339" s="31">
        <f>E338/E337</f>
        <v>0.2857142857142857</v>
      </c>
      <c r="F339" s="31">
        <f>F338/F337</f>
        <v>-1</v>
      </c>
      <c r="G339" s="31">
        <f>G338/G337</f>
        <v>1.4</v>
      </c>
      <c r="H339" s="31"/>
      <c r="I339" s="43"/>
      <c r="J339" s="31"/>
      <c r="K339" s="31"/>
      <c r="L339" s="43"/>
      <c r="M339" s="31"/>
      <c r="N339" s="31"/>
      <c r="O339" s="31"/>
      <c r="P339" s="31"/>
      <c r="Q339" s="31"/>
      <c r="R339" s="43"/>
      <c r="S339" s="31">
        <f>S338/S337</f>
        <v>0.16216216216216217</v>
      </c>
    </row>
    <row r="340" spans="1:19" ht="13.5" thickBot="1">
      <c r="A340" s="194" t="s">
        <v>314</v>
      </c>
      <c r="B340" s="33"/>
      <c r="C340" s="33"/>
      <c r="D340" s="33"/>
      <c r="E340" s="33"/>
      <c r="F340" s="33"/>
      <c r="G340" s="33"/>
      <c r="H340" s="33"/>
      <c r="I340" s="33"/>
      <c r="J340" s="33"/>
      <c r="K340" s="33"/>
      <c r="L340" s="33"/>
      <c r="M340" s="33"/>
      <c r="N340" s="33"/>
      <c r="O340" s="33"/>
      <c r="P340" s="33"/>
      <c r="Q340" s="33"/>
      <c r="R340" s="33"/>
      <c r="S340" s="33"/>
    </row>
    <row r="341" spans="1:19" ht="23.25" thickBot="1">
      <c r="A341" s="168"/>
      <c r="B341" s="125"/>
      <c r="C341" s="35" t="s">
        <v>114</v>
      </c>
      <c r="D341" s="36" t="s">
        <v>115</v>
      </c>
      <c r="E341" s="38" t="s">
        <v>116</v>
      </c>
      <c r="F341" s="36" t="s">
        <v>117</v>
      </c>
      <c r="G341" s="35" t="s">
        <v>118</v>
      </c>
      <c r="H341" s="35" t="s">
        <v>119</v>
      </c>
      <c r="I341" s="38" t="s">
        <v>120</v>
      </c>
      <c r="J341" s="41"/>
      <c r="K341" s="40"/>
      <c r="L341" s="41"/>
      <c r="M341" s="40"/>
      <c r="N341" s="40"/>
      <c r="O341" s="40"/>
      <c r="P341" s="40"/>
      <c r="Q341" s="40"/>
      <c r="R341" s="41"/>
      <c r="S341" s="40" t="s">
        <v>30</v>
      </c>
    </row>
    <row r="342" spans="1:19" ht="12.75">
      <c r="A342" s="169"/>
      <c r="B342" s="126">
        <v>2013</v>
      </c>
      <c r="C342" s="28">
        <f aca="true" t="shared" si="131" ref="C342:I343">C346+C350+C354+C358+C362+C366+C370</f>
        <v>112</v>
      </c>
      <c r="D342" s="28">
        <f t="shared" si="131"/>
        <v>221</v>
      </c>
      <c r="E342" s="28">
        <f t="shared" si="131"/>
        <v>74</v>
      </c>
      <c r="F342" s="28">
        <f t="shared" si="131"/>
        <v>144</v>
      </c>
      <c r="G342" s="28">
        <f t="shared" si="131"/>
        <v>84</v>
      </c>
      <c r="H342" s="28">
        <f t="shared" si="131"/>
        <v>56</v>
      </c>
      <c r="I342" s="28">
        <f t="shared" si="131"/>
        <v>184</v>
      </c>
      <c r="J342" s="42"/>
      <c r="K342" s="28"/>
      <c r="L342" s="28"/>
      <c r="M342" s="28"/>
      <c r="N342" s="28"/>
      <c r="O342" s="28"/>
      <c r="P342" s="28"/>
      <c r="Q342" s="28"/>
      <c r="R342" s="42"/>
      <c r="S342" s="28">
        <f>S346+S350+S354+S358+S362+S366+S370</f>
        <v>875</v>
      </c>
    </row>
    <row r="343" spans="1:19" ht="12.75">
      <c r="A343" s="214" t="s">
        <v>40</v>
      </c>
      <c r="B343" s="126">
        <v>2012</v>
      </c>
      <c r="C343" s="28">
        <f t="shared" si="131"/>
        <v>105</v>
      </c>
      <c r="D343" s="28">
        <f t="shared" si="131"/>
        <v>216</v>
      </c>
      <c r="E343" s="28">
        <f t="shared" si="131"/>
        <v>44</v>
      </c>
      <c r="F343" s="28">
        <f t="shared" si="131"/>
        <v>155</v>
      </c>
      <c r="G343" s="28">
        <f t="shared" si="131"/>
        <v>64</v>
      </c>
      <c r="H343" s="28">
        <f t="shared" si="131"/>
        <v>59</v>
      </c>
      <c r="I343" s="28">
        <f t="shared" si="131"/>
        <v>222</v>
      </c>
      <c r="J343" s="42"/>
      <c r="K343" s="28"/>
      <c r="L343" s="28"/>
      <c r="M343" s="28"/>
      <c r="N343" s="28"/>
      <c r="O343" s="28"/>
      <c r="P343" s="28"/>
      <c r="Q343" s="28"/>
      <c r="R343" s="42"/>
      <c r="S343" s="28">
        <f>S347+S351+S355+S359+S363+S367+S371</f>
        <v>865</v>
      </c>
    </row>
    <row r="344" spans="1:19" ht="12.75">
      <c r="A344" s="169"/>
      <c r="B344" s="127" t="s">
        <v>214</v>
      </c>
      <c r="C344" s="28">
        <f aca="true" t="shared" si="132" ref="C344:I344">C342-C343</f>
        <v>7</v>
      </c>
      <c r="D344" s="34">
        <f t="shared" si="132"/>
        <v>5</v>
      </c>
      <c r="E344" s="28">
        <f t="shared" si="132"/>
        <v>30</v>
      </c>
      <c r="F344" s="34">
        <f t="shared" si="132"/>
        <v>-11</v>
      </c>
      <c r="G344" s="28">
        <f t="shared" si="132"/>
        <v>20</v>
      </c>
      <c r="H344" s="28">
        <f t="shared" si="132"/>
        <v>-3</v>
      </c>
      <c r="I344" s="28">
        <f t="shared" si="132"/>
        <v>-38</v>
      </c>
      <c r="J344" s="34"/>
      <c r="K344" s="28"/>
      <c r="L344" s="34"/>
      <c r="M344" s="28"/>
      <c r="N344" s="28"/>
      <c r="O344" s="28"/>
      <c r="P344" s="28"/>
      <c r="Q344" s="28"/>
      <c r="R344" s="34"/>
      <c r="S344" s="28">
        <f>S342-S343</f>
        <v>10</v>
      </c>
    </row>
    <row r="345" spans="1:19" ht="13.5" thickBot="1">
      <c r="A345" s="170"/>
      <c r="B345" s="128" t="s">
        <v>5</v>
      </c>
      <c r="C345" s="31">
        <f aca="true" t="shared" si="133" ref="C345:I345">C344/C343</f>
        <v>0.06666666666666667</v>
      </c>
      <c r="D345" s="43">
        <f t="shared" si="133"/>
        <v>0.023148148148148147</v>
      </c>
      <c r="E345" s="31">
        <f t="shared" si="133"/>
        <v>0.6818181818181818</v>
      </c>
      <c r="F345" s="43">
        <f t="shared" si="133"/>
        <v>-0.07096774193548387</v>
      </c>
      <c r="G345" s="31">
        <f t="shared" si="133"/>
        <v>0.3125</v>
      </c>
      <c r="H345" s="31">
        <f t="shared" si="133"/>
        <v>-0.05084745762711865</v>
      </c>
      <c r="I345" s="31">
        <f t="shared" si="133"/>
        <v>-0.17117117117117117</v>
      </c>
      <c r="J345" s="43"/>
      <c r="K345" s="31"/>
      <c r="L345" s="43"/>
      <c r="M345" s="31"/>
      <c r="N345" s="31"/>
      <c r="O345" s="31"/>
      <c r="P345" s="31"/>
      <c r="Q345" s="31"/>
      <c r="R345" s="43"/>
      <c r="S345" s="31">
        <f>S344/S343</f>
        <v>0.011560693641618497</v>
      </c>
    </row>
    <row r="346" spans="1:19" ht="12.75">
      <c r="A346" s="169"/>
      <c r="B346" s="126">
        <v>2013</v>
      </c>
      <c r="C346" s="28">
        <v>0</v>
      </c>
      <c r="D346" s="34">
        <v>3</v>
      </c>
      <c r="E346" s="28">
        <v>2</v>
      </c>
      <c r="F346" s="34">
        <v>4</v>
      </c>
      <c r="G346" s="28">
        <v>0</v>
      </c>
      <c r="H346" s="28">
        <v>0</v>
      </c>
      <c r="I346" s="28">
        <v>0</v>
      </c>
      <c r="J346" s="34"/>
      <c r="K346" s="28"/>
      <c r="L346" s="34"/>
      <c r="M346" s="28"/>
      <c r="N346" s="28"/>
      <c r="O346" s="28"/>
      <c r="P346" s="28"/>
      <c r="Q346" s="28"/>
      <c r="R346" s="34"/>
      <c r="S346" s="28">
        <f>C346+D346+E346+F346+G346+H346+I346</f>
        <v>9</v>
      </c>
    </row>
    <row r="347" spans="1:19" ht="12.75">
      <c r="A347" s="171" t="s">
        <v>265</v>
      </c>
      <c r="B347" s="126">
        <v>2012</v>
      </c>
      <c r="C347" s="28">
        <v>0</v>
      </c>
      <c r="D347" s="34">
        <v>2</v>
      </c>
      <c r="E347" s="28">
        <v>0</v>
      </c>
      <c r="F347" s="34">
        <v>1</v>
      </c>
      <c r="G347" s="28">
        <v>0</v>
      </c>
      <c r="H347" s="28">
        <v>1</v>
      </c>
      <c r="I347" s="28">
        <v>0</v>
      </c>
      <c r="J347" s="34"/>
      <c r="K347" s="28"/>
      <c r="L347" s="34"/>
      <c r="M347" s="28"/>
      <c r="N347" s="28"/>
      <c r="O347" s="28"/>
      <c r="P347" s="28"/>
      <c r="Q347" s="28"/>
      <c r="R347" s="34"/>
      <c r="S347" s="28">
        <f>C347+D347+E347+F347+G347+H347+I347</f>
        <v>4</v>
      </c>
    </row>
    <row r="348" spans="1:19" ht="12.75">
      <c r="A348" s="171" t="s">
        <v>266</v>
      </c>
      <c r="B348" s="127" t="s">
        <v>214</v>
      </c>
      <c r="C348" s="28">
        <f aca="true" t="shared" si="134" ref="C348:I348">C346-C347</f>
        <v>0</v>
      </c>
      <c r="D348" s="34">
        <f t="shared" si="134"/>
        <v>1</v>
      </c>
      <c r="E348" s="28">
        <f t="shared" si="134"/>
        <v>2</v>
      </c>
      <c r="F348" s="34">
        <f t="shared" si="134"/>
        <v>3</v>
      </c>
      <c r="G348" s="28">
        <f t="shared" si="134"/>
        <v>0</v>
      </c>
      <c r="H348" s="28">
        <f t="shared" si="134"/>
        <v>-1</v>
      </c>
      <c r="I348" s="28">
        <f t="shared" si="134"/>
        <v>0</v>
      </c>
      <c r="J348" s="34"/>
      <c r="K348" s="28"/>
      <c r="L348" s="34"/>
      <c r="M348" s="28"/>
      <c r="N348" s="28"/>
      <c r="O348" s="28"/>
      <c r="P348" s="28"/>
      <c r="Q348" s="28"/>
      <c r="R348" s="34"/>
      <c r="S348" s="28">
        <f>S346-S347</f>
        <v>5</v>
      </c>
    </row>
    <row r="349" spans="1:19" ht="13.5" thickBot="1">
      <c r="A349" s="172"/>
      <c r="B349" s="128" t="s">
        <v>5</v>
      </c>
      <c r="C349" s="45">
        <v>0</v>
      </c>
      <c r="D349" s="45">
        <f>D348/D347</f>
        <v>0.5</v>
      </c>
      <c r="E349" s="45">
        <v>0</v>
      </c>
      <c r="F349" s="45">
        <f>F348/F347</f>
        <v>3</v>
      </c>
      <c r="G349" s="45">
        <v>0</v>
      </c>
      <c r="H349" s="45">
        <f>H348/H347</f>
        <v>-1</v>
      </c>
      <c r="I349" s="45">
        <v>0</v>
      </c>
      <c r="J349" s="45"/>
      <c r="K349" s="31"/>
      <c r="L349" s="43"/>
      <c r="M349" s="31"/>
      <c r="N349" s="31"/>
      <c r="O349" s="31"/>
      <c r="P349" s="31"/>
      <c r="Q349" s="31"/>
      <c r="R349" s="43"/>
      <c r="S349" s="45">
        <f>S348/S347</f>
        <v>1.25</v>
      </c>
    </row>
    <row r="350" spans="1:19" ht="12.75">
      <c r="A350" s="173"/>
      <c r="B350" s="126">
        <v>2013</v>
      </c>
      <c r="C350" s="28">
        <v>0</v>
      </c>
      <c r="D350" s="34">
        <v>0</v>
      </c>
      <c r="E350" s="28">
        <v>0</v>
      </c>
      <c r="F350" s="34">
        <v>0</v>
      </c>
      <c r="G350" s="28">
        <v>0</v>
      </c>
      <c r="H350" s="28">
        <v>1</v>
      </c>
      <c r="I350" s="28">
        <v>0</v>
      </c>
      <c r="J350" s="34"/>
      <c r="K350" s="28"/>
      <c r="L350" s="34"/>
      <c r="M350" s="28"/>
      <c r="N350" s="28"/>
      <c r="O350" s="28"/>
      <c r="P350" s="28"/>
      <c r="Q350" s="28"/>
      <c r="R350" s="34"/>
      <c r="S350" s="28">
        <f>C350+D350+E350+F350+G350+H350+I350</f>
        <v>1</v>
      </c>
    </row>
    <row r="351" spans="1:19" ht="12.75">
      <c r="A351" s="171" t="s">
        <v>267</v>
      </c>
      <c r="B351" s="126">
        <v>2012</v>
      </c>
      <c r="C351" s="28">
        <v>0</v>
      </c>
      <c r="D351" s="34">
        <v>0</v>
      </c>
      <c r="E351" s="28">
        <v>0</v>
      </c>
      <c r="F351" s="34">
        <v>0</v>
      </c>
      <c r="G351" s="28">
        <v>0</v>
      </c>
      <c r="H351" s="28">
        <v>0</v>
      </c>
      <c r="I351" s="28">
        <v>0</v>
      </c>
      <c r="J351" s="34"/>
      <c r="K351" s="28"/>
      <c r="L351" s="34"/>
      <c r="M351" s="28"/>
      <c r="N351" s="28"/>
      <c r="O351" s="28"/>
      <c r="P351" s="28"/>
      <c r="Q351" s="28"/>
      <c r="R351" s="34"/>
      <c r="S351" s="28">
        <f>C351+D351+E351+F351+G351+H351+I351</f>
        <v>0</v>
      </c>
    </row>
    <row r="352" spans="1:19" ht="12.75">
      <c r="A352" s="171" t="s">
        <v>268</v>
      </c>
      <c r="B352" s="127" t="s">
        <v>214</v>
      </c>
      <c r="C352" s="28">
        <f aca="true" t="shared" si="135" ref="C352:I352">C350-C351</f>
        <v>0</v>
      </c>
      <c r="D352" s="34">
        <f t="shared" si="135"/>
        <v>0</v>
      </c>
      <c r="E352" s="28">
        <f t="shared" si="135"/>
        <v>0</v>
      </c>
      <c r="F352" s="34">
        <f t="shared" si="135"/>
        <v>0</v>
      </c>
      <c r="G352" s="28">
        <f t="shared" si="135"/>
        <v>0</v>
      </c>
      <c r="H352" s="28">
        <f t="shared" si="135"/>
        <v>1</v>
      </c>
      <c r="I352" s="28">
        <f t="shared" si="135"/>
        <v>0</v>
      </c>
      <c r="J352" s="34"/>
      <c r="K352" s="28"/>
      <c r="L352" s="34"/>
      <c r="M352" s="28"/>
      <c r="N352" s="28"/>
      <c r="O352" s="28"/>
      <c r="P352" s="28"/>
      <c r="Q352" s="28"/>
      <c r="R352" s="34"/>
      <c r="S352" s="28">
        <f>S350-S351</f>
        <v>1</v>
      </c>
    </row>
    <row r="353" spans="1:19" ht="13.5" thickBot="1">
      <c r="A353" s="172"/>
      <c r="B353" s="128" t="s">
        <v>5</v>
      </c>
      <c r="C353" s="45">
        <v>0</v>
      </c>
      <c r="D353" s="45">
        <v>0</v>
      </c>
      <c r="E353" s="45">
        <v>0</v>
      </c>
      <c r="F353" s="45">
        <v>0</v>
      </c>
      <c r="G353" s="45">
        <v>0</v>
      </c>
      <c r="H353" s="45">
        <v>0</v>
      </c>
      <c r="I353" s="45">
        <v>0</v>
      </c>
      <c r="J353" s="43"/>
      <c r="K353" s="31"/>
      <c r="L353" s="43"/>
      <c r="M353" s="31"/>
      <c r="N353" s="31"/>
      <c r="O353" s="31"/>
      <c r="P353" s="31"/>
      <c r="Q353" s="31"/>
      <c r="R353" s="43"/>
      <c r="S353" s="31">
        <v>0</v>
      </c>
    </row>
    <row r="354" spans="1:19" ht="12.75">
      <c r="A354" s="173"/>
      <c r="B354" s="126">
        <v>2013</v>
      </c>
      <c r="C354" s="28">
        <v>11</v>
      </c>
      <c r="D354" s="34">
        <v>12</v>
      </c>
      <c r="E354" s="28">
        <v>5</v>
      </c>
      <c r="F354" s="34">
        <v>7</v>
      </c>
      <c r="G354" s="28">
        <v>7</v>
      </c>
      <c r="H354" s="28">
        <v>3</v>
      </c>
      <c r="I354" s="28">
        <v>4</v>
      </c>
      <c r="J354" s="34"/>
      <c r="K354" s="28"/>
      <c r="L354" s="34"/>
      <c r="M354" s="28"/>
      <c r="N354" s="28"/>
      <c r="O354" s="28"/>
      <c r="P354" s="28"/>
      <c r="Q354" s="28"/>
      <c r="R354" s="34"/>
      <c r="S354" s="28">
        <f>C354+D354+E354+F354+G354+H354+I354</f>
        <v>49</v>
      </c>
    </row>
    <row r="355" spans="1:19" ht="12.75">
      <c r="A355" s="171" t="s">
        <v>144</v>
      </c>
      <c r="B355" s="126">
        <v>2012</v>
      </c>
      <c r="C355" s="28">
        <v>6</v>
      </c>
      <c r="D355" s="34">
        <v>10</v>
      </c>
      <c r="E355" s="28">
        <v>3</v>
      </c>
      <c r="F355" s="28">
        <v>4</v>
      </c>
      <c r="G355" s="28">
        <v>7</v>
      </c>
      <c r="H355" s="28">
        <v>4</v>
      </c>
      <c r="I355" s="28">
        <v>9</v>
      </c>
      <c r="J355" s="42"/>
      <c r="K355" s="28"/>
      <c r="L355" s="34"/>
      <c r="M355" s="28"/>
      <c r="N355" s="28"/>
      <c r="O355" s="28"/>
      <c r="P355" s="28"/>
      <c r="Q355" s="28"/>
      <c r="R355" s="34"/>
      <c r="S355" s="28">
        <f>C355+D355+E355+F355+G355+H355+I355</f>
        <v>43</v>
      </c>
    </row>
    <row r="356" spans="1:19" ht="12.75">
      <c r="A356" s="173"/>
      <c r="B356" s="127" t="s">
        <v>214</v>
      </c>
      <c r="C356" s="28">
        <f aca="true" t="shared" si="136" ref="C356:I356">C354-C355</f>
        <v>5</v>
      </c>
      <c r="D356" s="34">
        <f t="shared" si="136"/>
        <v>2</v>
      </c>
      <c r="E356" s="28">
        <f t="shared" si="136"/>
        <v>2</v>
      </c>
      <c r="F356" s="28">
        <f t="shared" si="136"/>
        <v>3</v>
      </c>
      <c r="G356" s="28">
        <f t="shared" si="136"/>
        <v>0</v>
      </c>
      <c r="H356" s="28">
        <f t="shared" si="136"/>
        <v>-1</v>
      </c>
      <c r="I356" s="28">
        <f t="shared" si="136"/>
        <v>-5</v>
      </c>
      <c r="J356" s="42"/>
      <c r="K356" s="28"/>
      <c r="L356" s="34"/>
      <c r="M356" s="28"/>
      <c r="N356" s="28"/>
      <c r="O356" s="28"/>
      <c r="P356" s="28"/>
      <c r="Q356" s="28"/>
      <c r="R356" s="34"/>
      <c r="S356" s="28">
        <f>S354-S355</f>
        <v>6</v>
      </c>
    </row>
    <row r="357" spans="1:19" ht="13.5" thickBot="1">
      <c r="A357" s="172"/>
      <c r="B357" s="128" t="s">
        <v>5</v>
      </c>
      <c r="C357" s="31">
        <f aca="true" t="shared" si="137" ref="C357:I357">C356/C355</f>
        <v>0.8333333333333334</v>
      </c>
      <c r="D357" s="43">
        <f t="shared" si="137"/>
        <v>0.2</v>
      </c>
      <c r="E357" s="31">
        <f t="shared" si="137"/>
        <v>0.6666666666666666</v>
      </c>
      <c r="F357" s="43">
        <f t="shared" si="137"/>
        <v>0.75</v>
      </c>
      <c r="G357" s="45">
        <f t="shared" si="137"/>
        <v>0</v>
      </c>
      <c r="H357" s="45">
        <f>H356/H355</f>
        <v>-0.25</v>
      </c>
      <c r="I357" s="31">
        <f t="shared" si="137"/>
        <v>-0.5555555555555556</v>
      </c>
      <c r="J357" s="43"/>
      <c r="K357" s="31"/>
      <c r="L357" s="43"/>
      <c r="M357" s="31"/>
      <c r="N357" s="31"/>
      <c r="O357" s="31"/>
      <c r="P357" s="31"/>
      <c r="Q357" s="31"/>
      <c r="R357" s="43"/>
      <c r="S357" s="31">
        <f>S356/S355</f>
        <v>0.13953488372093023</v>
      </c>
    </row>
    <row r="358" spans="1:19" ht="12.75">
      <c r="A358" s="173"/>
      <c r="B358" s="126">
        <v>2013</v>
      </c>
      <c r="C358" s="28">
        <v>3</v>
      </c>
      <c r="D358" s="34">
        <v>5</v>
      </c>
      <c r="E358" s="28">
        <v>4</v>
      </c>
      <c r="F358" s="34">
        <v>3</v>
      </c>
      <c r="G358" s="28">
        <v>2</v>
      </c>
      <c r="H358" s="28">
        <v>3</v>
      </c>
      <c r="I358" s="28">
        <v>5</v>
      </c>
      <c r="J358" s="34"/>
      <c r="K358" s="28"/>
      <c r="L358" s="34"/>
      <c r="M358" s="28"/>
      <c r="N358" s="28"/>
      <c r="O358" s="28"/>
      <c r="P358" s="28"/>
      <c r="Q358" s="28"/>
      <c r="R358" s="34"/>
      <c r="S358" s="28">
        <f>C358+D358+E358+F358+G358+H358+I358</f>
        <v>25</v>
      </c>
    </row>
    <row r="359" spans="1:19" ht="12.75">
      <c r="A359" s="171" t="s">
        <v>269</v>
      </c>
      <c r="B359" s="126">
        <v>2012</v>
      </c>
      <c r="C359" s="28">
        <v>6</v>
      </c>
      <c r="D359" s="34">
        <v>5</v>
      </c>
      <c r="E359" s="28">
        <v>3</v>
      </c>
      <c r="F359" s="34">
        <v>4</v>
      </c>
      <c r="G359" s="28">
        <v>2</v>
      </c>
      <c r="H359" s="28">
        <v>1</v>
      </c>
      <c r="I359" s="28">
        <v>8</v>
      </c>
      <c r="J359" s="34"/>
      <c r="K359" s="28"/>
      <c r="L359" s="34"/>
      <c r="M359" s="28"/>
      <c r="N359" s="28"/>
      <c r="O359" s="28"/>
      <c r="P359" s="28"/>
      <c r="Q359" s="28"/>
      <c r="R359" s="34"/>
      <c r="S359" s="28">
        <f>C359+D359+E359+F359+G359+H359+I359</f>
        <v>29</v>
      </c>
    </row>
    <row r="360" spans="1:19" ht="12.75">
      <c r="A360" s="171" t="s">
        <v>270</v>
      </c>
      <c r="B360" s="127" t="s">
        <v>214</v>
      </c>
      <c r="C360" s="28">
        <f aca="true" t="shared" si="138" ref="C360:I360">C358-C359</f>
        <v>-3</v>
      </c>
      <c r="D360" s="34">
        <f t="shared" si="138"/>
        <v>0</v>
      </c>
      <c r="E360" s="28">
        <f t="shared" si="138"/>
        <v>1</v>
      </c>
      <c r="F360" s="34">
        <f t="shared" si="138"/>
        <v>-1</v>
      </c>
      <c r="G360" s="28">
        <f t="shared" si="138"/>
        <v>0</v>
      </c>
      <c r="H360" s="28">
        <f t="shared" si="138"/>
        <v>2</v>
      </c>
      <c r="I360" s="28">
        <f t="shared" si="138"/>
        <v>-3</v>
      </c>
      <c r="J360" s="34"/>
      <c r="K360" s="28"/>
      <c r="L360" s="34"/>
      <c r="M360" s="28"/>
      <c r="N360" s="28"/>
      <c r="O360" s="28"/>
      <c r="P360" s="28"/>
      <c r="Q360" s="28"/>
      <c r="R360" s="34"/>
      <c r="S360" s="28">
        <f>S358-S359</f>
        <v>-4</v>
      </c>
    </row>
    <row r="361" spans="1:19" ht="13.5" thickBot="1">
      <c r="A361" s="172"/>
      <c r="B361" s="128" t="s">
        <v>5</v>
      </c>
      <c r="C361" s="31">
        <f aca="true" t="shared" si="139" ref="C361:I361">C360/C359</f>
        <v>-0.5</v>
      </c>
      <c r="D361" s="43">
        <f t="shared" si="139"/>
        <v>0</v>
      </c>
      <c r="E361" s="45">
        <f t="shared" si="139"/>
        <v>0.3333333333333333</v>
      </c>
      <c r="F361" s="45">
        <f t="shared" si="139"/>
        <v>-0.25</v>
      </c>
      <c r="G361" s="45">
        <f t="shared" si="139"/>
        <v>0</v>
      </c>
      <c r="H361" s="43">
        <f t="shared" si="139"/>
        <v>2</v>
      </c>
      <c r="I361" s="45">
        <f t="shared" si="139"/>
        <v>-0.375</v>
      </c>
      <c r="J361" s="43"/>
      <c r="K361" s="31"/>
      <c r="L361" s="43"/>
      <c r="M361" s="31"/>
      <c r="N361" s="31"/>
      <c r="O361" s="31"/>
      <c r="P361" s="31"/>
      <c r="Q361" s="31"/>
      <c r="R361" s="43"/>
      <c r="S361" s="31">
        <f>S360/S359</f>
        <v>-0.13793103448275862</v>
      </c>
    </row>
    <row r="362" spans="1:19" ht="12.75">
      <c r="A362" s="173"/>
      <c r="B362" s="126">
        <v>2013</v>
      </c>
      <c r="C362" s="28">
        <v>50</v>
      </c>
      <c r="D362" s="34">
        <v>84</v>
      </c>
      <c r="E362" s="28">
        <v>28</v>
      </c>
      <c r="F362" s="34">
        <v>59</v>
      </c>
      <c r="G362" s="28">
        <v>40</v>
      </c>
      <c r="H362" s="28">
        <v>25</v>
      </c>
      <c r="I362" s="28">
        <v>80</v>
      </c>
      <c r="J362" s="34"/>
      <c r="K362" s="28"/>
      <c r="L362" s="34"/>
      <c r="M362" s="28"/>
      <c r="N362" s="28"/>
      <c r="O362" s="28"/>
      <c r="P362" s="28"/>
      <c r="Q362" s="28"/>
      <c r="R362" s="34"/>
      <c r="S362" s="28">
        <f>C362+D362+E362+F362+G362+H362+I362</f>
        <v>366</v>
      </c>
    </row>
    <row r="363" spans="1:19" ht="12.75">
      <c r="A363" s="174" t="s">
        <v>271</v>
      </c>
      <c r="B363" s="126">
        <v>2012</v>
      </c>
      <c r="C363" s="28">
        <v>54</v>
      </c>
      <c r="D363" s="34">
        <v>59</v>
      </c>
      <c r="E363" s="28">
        <v>23</v>
      </c>
      <c r="F363" s="34">
        <v>53</v>
      </c>
      <c r="G363" s="28">
        <v>26</v>
      </c>
      <c r="H363" s="28">
        <v>27</v>
      </c>
      <c r="I363" s="28">
        <v>105</v>
      </c>
      <c r="J363" s="34"/>
      <c r="K363" s="28"/>
      <c r="L363" s="34"/>
      <c r="M363" s="28"/>
      <c r="N363" s="28"/>
      <c r="O363" s="28"/>
      <c r="P363" s="28"/>
      <c r="Q363" s="28"/>
      <c r="R363" s="34"/>
      <c r="S363" s="28">
        <f>C363+D363+E363+F363+G363+H363+I363</f>
        <v>347</v>
      </c>
    </row>
    <row r="364" spans="1:19" ht="12.75">
      <c r="A364" s="173"/>
      <c r="B364" s="127" t="s">
        <v>214</v>
      </c>
      <c r="C364" s="28">
        <f aca="true" t="shared" si="140" ref="C364:I364">C362-C363</f>
        <v>-4</v>
      </c>
      <c r="D364" s="34">
        <f t="shared" si="140"/>
        <v>25</v>
      </c>
      <c r="E364" s="28">
        <f t="shared" si="140"/>
        <v>5</v>
      </c>
      <c r="F364" s="28">
        <f t="shared" si="140"/>
        <v>6</v>
      </c>
      <c r="G364" s="34">
        <f t="shared" si="140"/>
        <v>14</v>
      </c>
      <c r="H364" s="28">
        <f t="shared" si="140"/>
        <v>-2</v>
      </c>
      <c r="I364" s="28">
        <f t="shared" si="140"/>
        <v>-25</v>
      </c>
      <c r="J364" s="34"/>
      <c r="K364" s="28"/>
      <c r="L364" s="34"/>
      <c r="M364" s="28"/>
      <c r="N364" s="28"/>
      <c r="O364" s="28"/>
      <c r="P364" s="28"/>
      <c r="Q364" s="28"/>
      <c r="R364" s="34"/>
      <c r="S364" s="28">
        <f>S362-S363</f>
        <v>19</v>
      </c>
    </row>
    <row r="365" spans="1:19" ht="13.5" thickBot="1">
      <c r="A365" s="172"/>
      <c r="B365" s="128" t="s">
        <v>5</v>
      </c>
      <c r="C365" s="31">
        <f aca="true" t="shared" si="141" ref="C365:I365">C364/C363</f>
        <v>-0.07407407407407407</v>
      </c>
      <c r="D365" s="43">
        <f t="shared" si="141"/>
        <v>0.423728813559322</v>
      </c>
      <c r="E365" s="31">
        <f t="shared" si="141"/>
        <v>0.21739130434782608</v>
      </c>
      <c r="F365" s="43">
        <f t="shared" si="141"/>
        <v>0.11320754716981132</v>
      </c>
      <c r="G365" s="31">
        <f t="shared" si="141"/>
        <v>0.5384615384615384</v>
      </c>
      <c r="H365" s="31">
        <f t="shared" si="141"/>
        <v>-0.07407407407407407</v>
      </c>
      <c r="I365" s="31">
        <f t="shared" si="141"/>
        <v>-0.23809523809523808</v>
      </c>
      <c r="J365" s="43"/>
      <c r="K365" s="31"/>
      <c r="L365" s="43"/>
      <c r="M365" s="31"/>
      <c r="N365" s="31"/>
      <c r="O365" s="31"/>
      <c r="P365" s="31"/>
      <c r="Q365" s="31"/>
      <c r="R365" s="43"/>
      <c r="S365" s="31">
        <f>S364/S363</f>
        <v>0.05475504322766571</v>
      </c>
    </row>
    <row r="366" spans="1:19" ht="12.75">
      <c r="A366" s="173"/>
      <c r="B366" s="126">
        <v>2013</v>
      </c>
      <c r="C366" s="28">
        <v>46</v>
      </c>
      <c r="D366" s="34">
        <v>111</v>
      </c>
      <c r="E366" s="28">
        <v>35</v>
      </c>
      <c r="F366" s="34">
        <v>69</v>
      </c>
      <c r="G366" s="28">
        <v>33</v>
      </c>
      <c r="H366" s="28">
        <v>19</v>
      </c>
      <c r="I366" s="28">
        <v>89</v>
      </c>
      <c r="J366" s="34"/>
      <c r="K366" s="28"/>
      <c r="L366" s="34"/>
      <c r="M366" s="28"/>
      <c r="N366" s="28"/>
      <c r="O366" s="28"/>
      <c r="P366" s="28"/>
      <c r="Q366" s="28"/>
      <c r="R366" s="34"/>
      <c r="S366" s="28">
        <f>C366+D366+E366+F366+G366+H366+I366</f>
        <v>402</v>
      </c>
    </row>
    <row r="367" spans="1:19" ht="12.75">
      <c r="A367" s="171" t="s">
        <v>272</v>
      </c>
      <c r="B367" s="126">
        <v>2012</v>
      </c>
      <c r="C367" s="28">
        <v>33</v>
      </c>
      <c r="D367" s="34">
        <v>126</v>
      </c>
      <c r="E367" s="28">
        <v>13</v>
      </c>
      <c r="F367" s="34">
        <v>88</v>
      </c>
      <c r="G367" s="28">
        <v>28</v>
      </c>
      <c r="H367" s="28">
        <v>25</v>
      </c>
      <c r="I367" s="28">
        <v>98</v>
      </c>
      <c r="J367" s="34"/>
      <c r="K367" s="28"/>
      <c r="L367" s="34"/>
      <c r="M367" s="28"/>
      <c r="N367" s="28"/>
      <c r="O367" s="28"/>
      <c r="P367" s="28"/>
      <c r="Q367" s="28"/>
      <c r="R367" s="34"/>
      <c r="S367" s="28">
        <f>C367+D367+E367+F367+G367+H367+I367</f>
        <v>411</v>
      </c>
    </row>
    <row r="368" spans="1:19" ht="12.75">
      <c r="A368" s="171" t="s">
        <v>273</v>
      </c>
      <c r="B368" s="127" t="s">
        <v>214</v>
      </c>
      <c r="C368" s="28">
        <f aca="true" t="shared" si="142" ref="C368:I368">C366-C367</f>
        <v>13</v>
      </c>
      <c r="D368" s="34">
        <f t="shared" si="142"/>
        <v>-15</v>
      </c>
      <c r="E368" s="28">
        <f t="shared" si="142"/>
        <v>22</v>
      </c>
      <c r="F368" s="34">
        <f t="shared" si="142"/>
        <v>-19</v>
      </c>
      <c r="G368" s="28">
        <f t="shared" si="142"/>
        <v>5</v>
      </c>
      <c r="H368" s="28">
        <f t="shared" si="142"/>
        <v>-6</v>
      </c>
      <c r="I368" s="28">
        <f t="shared" si="142"/>
        <v>-9</v>
      </c>
      <c r="J368" s="34"/>
      <c r="K368" s="28"/>
      <c r="L368" s="34"/>
      <c r="M368" s="28"/>
      <c r="N368" s="28"/>
      <c r="O368" s="28"/>
      <c r="P368" s="28"/>
      <c r="Q368" s="28"/>
      <c r="R368" s="34"/>
      <c r="S368" s="28">
        <f>S366-S367</f>
        <v>-9</v>
      </c>
    </row>
    <row r="369" spans="1:19" ht="13.5" thickBot="1">
      <c r="A369" s="172"/>
      <c r="B369" s="128" t="s">
        <v>5</v>
      </c>
      <c r="C369" s="31">
        <f aca="true" t="shared" si="143" ref="C369:I369">C368/C367</f>
        <v>0.3939393939393939</v>
      </c>
      <c r="D369" s="43">
        <f t="shared" si="143"/>
        <v>-0.11904761904761904</v>
      </c>
      <c r="E369" s="31">
        <f t="shared" si="143"/>
        <v>1.6923076923076923</v>
      </c>
      <c r="F369" s="43">
        <f t="shared" si="143"/>
        <v>-0.2159090909090909</v>
      </c>
      <c r="G369" s="31">
        <f t="shared" si="143"/>
        <v>0.17857142857142858</v>
      </c>
      <c r="H369" s="31">
        <f t="shared" si="143"/>
        <v>-0.24</v>
      </c>
      <c r="I369" s="31">
        <f t="shared" si="143"/>
        <v>-0.09183673469387756</v>
      </c>
      <c r="J369" s="43"/>
      <c r="K369" s="31"/>
      <c r="L369" s="43"/>
      <c r="M369" s="31"/>
      <c r="N369" s="31"/>
      <c r="O369" s="31"/>
      <c r="P369" s="31"/>
      <c r="Q369" s="31"/>
      <c r="R369" s="43"/>
      <c r="S369" s="31">
        <f>S368/S367</f>
        <v>-0.021897810218978103</v>
      </c>
    </row>
    <row r="370" spans="1:19" ht="12.75">
      <c r="A370" s="173"/>
      <c r="B370" s="126">
        <v>2013</v>
      </c>
      <c r="C370" s="28">
        <v>2</v>
      </c>
      <c r="D370" s="34">
        <v>6</v>
      </c>
      <c r="E370" s="28">
        <v>0</v>
      </c>
      <c r="F370" s="34">
        <v>2</v>
      </c>
      <c r="G370" s="28">
        <v>2</v>
      </c>
      <c r="H370" s="28">
        <v>5</v>
      </c>
      <c r="I370" s="28">
        <v>6</v>
      </c>
      <c r="J370" s="34"/>
      <c r="K370" s="28"/>
      <c r="L370" s="34"/>
      <c r="M370" s="28"/>
      <c r="N370" s="28"/>
      <c r="O370" s="28"/>
      <c r="P370" s="28"/>
      <c r="Q370" s="28"/>
      <c r="R370" s="34"/>
      <c r="S370" s="28">
        <f>C370+D370+E370+F370+G370+H370+I370</f>
        <v>23</v>
      </c>
    </row>
    <row r="371" spans="1:19" ht="12.75">
      <c r="A371" s="171" t="s">
        <v>274</v>
      </c>
      <c r="B371" s="126">
        <v>2012</v>
      </c>
      <c r="C371" s="28">
        <v>6</v>
      </c>
      <c r="D371" s="34">
        <v>14</v>
      </c>
      <c r="E371" s="28">
        <v>2</v>
      </c>
      <c r="F371" s="34">
        <v>5</v>
      </c>
      <c r="G371" s="28">
        <v>1</v>
      </c>
      <c r="H371" s="28">
        <v>1</v>
      </c>
      <c r="I371" s="28">
        <v>2</v>
      </c>
      <c r="J371" s="34"/>
      <c r="K371" s="28"/>
      <c r="L371" s="34"/>
      <c r="M371" s="28"/>
      <c r="N371" s="28"/>
      <c r="O371" s="28"/>
      <c r="P371" s="28"/>
      <c r="Q371" s="28"/>
      <c r="R371" s="34"/>
      <c r="S371" s="28">
        <f>C371+D371+E371+F371+G371+H371+I371</f>
        <v>31</v>
      </c>
    </row>
    <row r="372" spans="1:19" ht="12.75">
      <c r="A372" s="171" t="s">
        <v>275</v>
      </c>
      <c r="B372" s="127" t="s">
        <v>214</v>
      </c>
      <c r="C372" s="28">
        <f aca="true" t="shared" si="144" ref="C372:I372">C370-C371</f>
        <v>-4</v>
      </c>
      <c r="D372" s="34">
        <f t="shared" si="144"/>
        <v>-8</v>
      </c>
      <c r="E372" s="28">
        <f t="shared" si="144"/>
        <v>-2</v>
      </c>
      <c r="F372" s="34">
        <f t="shared" si="144"/>
        <v>-3</v>
      </c>
      <c r="G372" s="28">
        <f t="shared" si="144"/>
        <v>1</v>
      </c>
      <c r="H372" s="28">
        <f t="shared" si="144"/>
        <v>4</v>
      </c>
      <c r="I372" s="28">
        <f t="shared" si="144"/>
        <v>4</v>
      </c>
      <c r="J372" s="34"/>
      <c r="K372" s="28"/>
      <c r="L372" s="34"/>
      <c r="M372" s="28"/>
      <c r="N372" s="28"/>
      <c r="O372" s="28"/>
      <c r="P372" s="28"/>
      <c r="Q372" s="28"/>
      <c r="R372" s="34"/>
      <c r="S372" s="28">
        <f>S370-S371</f>
        <v>-8</v>
      </c>
    </row>
    <row r="373" spans="1:19" ht="13.5" thickBot="1">
      <c r="A373" s="172"/>
      <c r="B373" s="128" t="s">
        <v>5</v>
      </c>
      <c r="C373" s="31">
        <f aca="true" t="shared" si="145" ref="C373:I373">C372/C371</f>
        <v>-0.6666666666666666</v>
      </c>
      <c r="D373" s="31">
        <f t="shared" si="145"/>
        <v>-0.5714285714285714</v>
      </c>
      <c r="E373" s="45">
        <f>E372/E371</f>
        <v>-1</v>
      </c>
      <c r="F373" s="45">
        <f t="shared" si="145"/>
        <v>-0.6</v>
      </c>
      <c r="G373" s="31">
        <f t="shared" si="145"/>
        <v>1</v>
      </c>
      <c r="H373" s="45">
        <f>H372/H371</f>
        <v>4</v>
      </c>
      <c r="I373" s="31">
        <f t="shared" si="145"/>
        <v>2</v>
      </c>
      <c r="J373" s="43"/>
      <c r="K373" s="31"/>
      <c r="L373" s="43"/>
      <c r="M373" s="31"/>
      <c r="N373" s="31"/>
      <c r="O373" s="31"/>
      <c r="P373" s="31"/>
      <c r="Q373" s="31"/>
      <c r="R373" s="43"/>
      <c r="S373" s="31">
        <f>S372/S371</f>
        <v>-0.25806451612903225</v>
      </c>
    </row>
    <row r="374" spans="1:19" ht="13.5" thickBot="1">
      <c r="A374" s="194" t="s">
        <v>315</v>
      </c>
      <c r="B374" s="33"/>
      <c r="C374" s="33"/>
      <c r="D374" s="33"/>
      <c r="E374" s="33"/>
      <c r="F374" s="33"/>
      <c r="G374" s="33"/>
      <c r="H374" s="33"/>
      <c r="I374" s="33"/>
      <c r="J374" s="33"/>
      <c r="K374" s="33"/>
      <c r="L374" s="33"/>
      <c r="M374" s="33"/>
      <c r="N374" s="33"/>
      <c r="O374" s="33"/>
      <c r="P374" s="33"/>
      <c r="Q374" s="33"/>
      <c r="R374" s="33"/>
      <c r="S374" s="33"/>
    </row>
    <row r="375" spans="1:19" ht="13.5" thickBot="1">
      <c r="A375" s="168"/>
      <c r="B375" s="125"/>
      <c r="C375" s="35" t="s">
        <v>121</v>
      </c>
      <c r="D375" s="35" t="s">
        <v>122</v>
      </c>
      <c r="E375" s="35" t="s">
        <v>123</v>
      </c>
      <c r="F375" s="36" t="s">
        <v>124</v>
      </c>
      <c r="G375" s="35" t="s">
        <v>125</v>
      </c>
      <c r="H375" s="35" t="s">
        <v>126</v>
      </c>
      <c r="I375" s="35" t="s">
        <v>127</v>
      </c>
      <c r="J375" s="41"/>
      <c r="K375" s="40"/>
      <c r="L375" s="41"/>
      <c r="M375" s="40"/>
      <c r="N375" s="40"/>
      <c r="O375" s="40"/>
      <c r="P375" s="40"/>
      <c r="Q375" s="40"/>
      <c r="R375" s="41"/>
      <c r="S375" s="40" t="s">
        <v>30</v>
      </c>
    </row>
    <row r="376" spans="1:19" ht="12.75">
      <c r="A376" s="169"/>
      <c r="B376" s="126">
        <v>2013</v>
      </c>
      <c r="C376" s="28">
        <f aca="true" t="shared" si="146" ref="C376:I377">C380+C384+C388+C392+C396+C400+C404</f>
        <v>87</v>
      </c>
      <c r="D376" s="28">
        <f t="shared" si="146"/>
        <v>45</v>
      </c>
      <c r="E376" s="28">
        <f t="shared" si="146"/>
        <v>91</v>
      </c>
      <c r="F376" s="42">
        <f t="shared" si="146"/>
        <v>26</v>
      </c>
      <c r="G376" s="28">
        <f t="shared" si="146"/>
        <v>109</v>
      </c>
      <c r="H376" s="28">
        <f t="shared" si="146"/>
        <v>21</v>
      </c>
      <c r="I376" s="28">
        <f t="shared" si="146"/>
        <v>22</v>
      </c>
      <c r="J376" s="42"/>
      <c r="K376" s="28"/>
      <c r="L376" s="28"/>
      <c r="M376" s="28"/>
      <c r="N376" s="28"/>
      <c r="O376" s="28"/>
      <c r="P376" s="28"/>
      <c r="Q376" s="28"/>
      <c r="R376" s="42"/>
      <c r="S376" s="28">
        <f>S380+S384+S388+S392+S396+S400+S404</f>
        <v>401</v>
      </c>
    </row>
    <row r="377" spans="1:19" ht="12.75">
      <c r="A377" s="214" t="s">
        <v>40</v>
      </c>
      <c r="B377" s="126">
        <v>2012</v>
      </c>
      <c r="C377" s="28">
        <f t="shared" si="146"/>
        <v>95</v>
      </c>
      <c r="D377" s="28">
        <f t="shared" si="146"/>
        <v>23</v>
      </c>
      <c r="E377" s="28">
        <f t="shared" si="146"/>
        <v>97</v>
      </c>
      <c r="F377" s="42">
        <f t="shared" si="146"/>
        <v>30</v>
      </c>
      <c r="G377" s="28">
        <f t="shared" si="146"/>
        <v>153</v>
      </c>
      <c r="H377" s="28">
        <f t="shared" si="146"/>
        <v>16</v>
      </c>
      <c r="I377" s="28">
        <f t="shared" si="146"/>
        <v>29</v>
      </c>
      <c r="J377" s="42"/>
      <c r="K377" s="28"/>
      <c r="L377" s="28"/>
      <c r="M377" s="28"/>
      <c r="N377" s="28"/>
      <c r="O377" s="28"/>
      <c r="P377" s="28"/>
      <c r="Q377" s="28"/>
      <c r="R377" s="42"/>
      <c r="S377" s="28">
        <f>S381+S385+S389+S393+S397+S401+S405</f>
        <v>443</v>
      </c>
    </row>
    <row r="378" spans="1:19" ht="12.75">
      <c r="A378" s="169"/>
      <c r="B378" s="127" t="s">
        <v>214</v>
      </c>
      <c r="C378" s="28">
        <f aca="true" t="shared" si="147" ref="C378:I378">C376-C377</f>
        <v>-8</v>
      </c>
      <c r="D378" s="28">
        <f t="shared" si="147"/>
        <v>22</v>
      </c>
      <c r="E378" s="28">
        <f t="shared" si="147"/>
        <v>-6</v>
      </c>
      <c r="F378" s="34">
        <f t="shared" si="147"/>
        <v>-4</v>
      </c>
      <c r="G378" s="28">
        <f t="shared" si="147"/>
        <v>-44</v>
      </c>
      <c r="H378" s="28">
        <f t="shared" si="147"/>
        <v>5</v>
      </c>
      <c r="I378" s="28">
        <f t="shared" si="147"/>
        <v>-7</v>
      </c>
      <c r="J378" s="34"/>
      <c r="K378" s="28"/>
      <c r="L378" s="34"/>
      <c r="M378" s="28"/>
      <c r="N378" s="28"/>
      <c r="O378" s="28"/>
      <c r="P378" s="28"/>
      <c r="Q378" s="28"/>
      <c r="R378" s="34"/>
      <c r="S378" s="28">
        <f>S376-S377</f>
        <v>-42</v>
      </c>
    </row>
    <row r="379" spans="1:19" ht="13.5" thickBot="1">
      <c r="A379" s="170"/>
      <c r="B379" s="128" t="s">
        <v>5</v>
      </c>
      <c r="C379" s="31">
        <f aca="true" t="shared" si="148" ref="C379:I379">C378/C377</f>
        <v>-0.08421052631578947</v>
      </c>
      <c r="D379" s="31">
        <f t="shared" si="148"/>
        <v>0.9565217391304348</v>
      </c>
      <c r="E379" s="31">
        <f t="shared" si="148"/>
        <v>-0.061855670103092786</v>
      </c>
      <c r="F379" s="43">
        <f t="shared" si="148"/>
        <v>-0.13333333333333333</v>
      </c>
      <c r="G379" s="31">
        <f t="shared" si="148"/>
        <v>-0.2875816993464052</v>
      </c>
      <c r="H379" s="31">
        <f t="shared" si="148"/>
        <v>0.3125</v>
      </c>
      <c r="I379" s="31">
        <f t="shared" si="148"/>
        <v>-0.2413793103448276</v>
      </c>
      <c r="J379" s="43"/>
      <c r="K379" s="31"/>
      <c r="L379" s="43"/>
      <c r="M379" s="31"/>
      <c r="N379" s="31"/>
      <c r="O379" s="31"/>
      <c r="P379" s="31"/>
      <c r="Q379" s="31"/>
      <c r="R379" s="43"/>
      <c r="S379" s="31">
        <f>S378/S377</f>
        <v>-0.09480812641083522</v>
      </c>
    </row>
    <row r="380" spans="1:19" ht="12.75">
      <c r="A380" s="169"/>
      <c r="B380" s="126">
        <v>2013</v>
      </c>
      <c r="C380" s="28">
        <v>0</v>
      </c>
      <c r="D380" s="28">
        <v>0</v>
      </c>
      <c r="E380" s="28">
        <v>0</v>
      </c>
      <c r="F380" s="34">
        <v>0</v>
      </c>
      <c r="G380" s="28">
        <v>1</v>
      </c>
      <c r="H380" s="28">
        <v>0</v>
      </c>
      <c r="I380" s="28">
        <v>0</v>
      </c>
      <c r="J380" s="34"/>
      <c r="K380" s="28"/>
      <c r="L380" s="34"/>
      <c r="M380" s="28"/>
      <c r="N380" s="28"/>
      <c r="O380" s="28"/>
      <c r="P380" s="28"/>
      <c r="Q380" s="28"/>
      <c r="R380" s="34"/>
      <c r="S380" s="28">
        <f>C380+D380+E380+F380+G380+H380+I380</f>
        <v>1</v>
      </c>
    </row>
    <row r="381" spans="1:19" ht="12.75">
      <c r="A381" s="171" t="s">
        <v>265</v>
      </c>
      <c r="B381" s="126">
        <v>2012</v>
      </c>
      <c r="C381" s="28">
        <v>0</v>
      </c>
      <c r="D381" s="28">
        <v>0</v>
      </c>
      <c r="E381" s="28">
        <v>0</v>
      </c>
      <c r="F381" s="34">
        <v>0</v>
      </c>
      <c r="G381" s="28">
        <v>0</v>
      </c>
      <c r="H381" s="28">
        <v>0</v>
      </c>
      <c r="I381" s="28">
        <v>0</v>
      </c>
      <c r="J381" s="34"/>
      <c r="K381" s="28"/>
      <c r="L381" s="34"/>
      <c r="M381" s="28"/>
      <c r="N381" s="28"/>
      <c r="O381" s="28"/>
      <c r="P381" s="28"/>
      <c r="Q381" s="28"/>
      <c r="R381" s="34"/>
      <c r="S381" s="28">
        <f>C381+D381+E381+F381+G381+H381+I381</f>
        <v>0</v>
      </c>
    </row>
    <row r="382" spans="1:19" ht="12.75">
      <c r="A382" s="171" t="s">
        <v>266</v>
      </c>
      <c r="B382" s="127" t="s">
        <v>214</v>
      </c>
      <c r="C382" s="28">
        <f aca="true" t="shared" si="149" ref="C382:I382">C380-C381</f>
        <v>0</v>
      </c>
      <c r="D382" s="28">
        <f t="shared" si="149"/>
        <v>0</v>
      </c>
      <c r="E382" s="28">
        <f t="shared" si="149"/>
        <v>0</v>
      </c>
      <c r="F382" s="34">
        <f t="shared" si="149"/>
        <v>0</v>
      </c>
      <c r="G382" s="28">
        <f t="shared" si="149"/>
        <v>1</v>
      </c>
      <c r="H382" s="28">
        <f t="shared" si="149"/>
        <v>0</v>
      </c>
      <c r="I382" s="28">
        <f t="shared" si="149"/>
        <v>0</v>
      </c>
      <c r="J382" s="34"/>
      <c r="K382" s="28"/>
      <c r="L382" s="34"/>
      <c r="M382" s="28"/>
      <c r="N382" s="28"/>
      <c r="O382" s="28"/>
      <c r="P382" s="28"/>
      <c r="Q382" s="28"/>
      <c r="R382" s="34"/>
      <c r="S382" s="28">
        <f>S380-S381</f>
        <v>1</v>
      </c>
    </row>
    <row r="383" spans="1:19" ht="13.5" thickBot="1">
      <c r="A383" s="172"/>
      <c r="B383" s="128" t="s">
        <v>5</v>
      </c>
      <c r="C383" s="31">
        <v>0</v>
      </c>
      <c r="D383" s="31">
        <v>0</v>
      </c>
      <c r="E383" s="31">
        <v>0</v>
      </c>
      <c r="F383" s="45">
        <v>0</v>
      </c>
      <c r="G383" s="31">
        <v>0</v>
      </c>
      <c r="H383" s="31">
        <v>0</v>
      </c>
      <c r="I383" s="31">
        <v>0</v>
      </c>
      <c r="J383" s="43"/>
      <c r="K383" s="31"/>
      <c r="L383" s="43"/>
      <c r="M383" s="31"/>
      <c r="N383" s="31"/>
      <c r="O383" s="31"/>
      <c r="P383" s="31"/>
      <c r="Q383" s="31"/>
      <c r="R383" s="43"/>
      <c r="S383" s="31">
        <v>0</v>
      </c>
    </row>
    <row r="384" spans="1:19" ht="12.75">
      <c r="A384" s="173"/>
      <c r="B384" s="126">
        <v>2013</v>
      </c>
      <c r="C384" s="28">
        <v>0</v>
      </c>
      <c r="D384" s="28">
        <v>0</v>
      </c>
      <c r="E384" s="28">
        <v>0</v>
      </c>
      <c r="F384" s="28">
        <v>0</v>
      </c>
      <c r="G384" s="28">
        <v>0</v>
      </c>
      <c r="H384" s="28">
        <v>0</v>
      </c>
      <c r="I384" s="28">
        <v>0</v>
      </c>
      <c r="J384" s="34"/>
      <c r="K384" s="28"/>
      <c r="L384" s="34"/>
      <c r="M384" s="28"/>
      <c r="N384" s="28"/>
      <c r="O384" s="28"/>
      <c r="P384" s="28"/>
      <c r="Q384" s="28"/>
      <c r="R384" s="34"/>
      <c r="S384" s="28">
        <f>C384+D384+E384+F384+G384+H384+I384</f>
        <v>0</v>
      </c>
    </row>
    <row r="385" spans="1:19" ht="12.75">
      <c r="A385" s="171" t="s">
        <v>267</v>
      </c>
      <c r="B385" s="126">
        <v>2012</v>
      </c>
      <c r="C385" s="28">
        <v>0</v>
      </c>
      <c r="D385" s="28">
        <v>0</v>
      </c>
      <c r="E385" s="28">
        <v>0</v>
      </c>
      <c r="F385" s="34">
        <v>0</v>
      </c>
      <c r="G385" s="28">
        <v>0</v>
      </c>
      <c r="H385" s="28">
        <v>0</v>
      </c>
      <c r="I385" s="28">
        <v>0</v>
      </c>
      <c r="J385" s="34"/>
      <c r="K385" s="28"/>
      <c r="L385" s="34"/>
      <c r="M385" s="28"/>
      <c r="N385" s="28"/>
      <c r="O385" s="28"/>
      <c r="P385" s="28"/>
      <c r="Q385" s="28"/>
      <c r="R385" s="34"/>
      <c r="S385" s="28">
        <f>C385+D385+E385+F385+G385+H385+I385</f>
        <v>0</v>
      </c>
    </row>
    <row r="386" spans="1:19" ht="12.75">
      <c r="A386" s="171" t="s">
        <v>268</v>
      </c>
      <c r="B386" s="127" t="s">
        <v>214</v>
      </c>
      <c r="C386" s="28">
        <f aca="true" t="shared" si="150" ref="C386:I386">C384-C385</f>
        <v>0</v>
      </c>
      <c r="D386" s="28">
        <f t="shared" si="150"/>
        <v>0</v>
      </c>
      <c r="E386" s="28">
        <f t="shared" si="150"/>
        <v>0</v>
      </c>
      <c r="F386" s="34">
        <f t="shared" si="150"/>
        <v>0</v>
      </c>
      <c r="G386" s="28">
        <f t="shared" si="150"/>
        <v>0</v>
      </c>
      <c r="H386" s="28">
        <f t="shared" si="150"/>
        <v>0</v>
      </c>
      <c r="I386" s="28">
        <f t="shared" si="150"/>
        <v>0</v>
      </c>
      <c r="J386" s="34"/>
      <c r="K386" s="28"/>
      <c r="L386" s="34"/>
      <c r="M386" s="28"/>
      <c r="N386" s="28"/>
      <c r="O386" s="28"/>
      <c r="P386" s="28"/>
      <c r="Q386" s="28"/>
      <c r="R386" s="34"/>
      <c r="S386" s="28">
        <f>S384-S385</f>
        <v>0</v>
      </c>
    </row>
    <row r="387" spans="1:19" ht="13.5" thickBot="1">
      <c r="A387" s="172"/>
      <c r="B387" s="128" t="s">
        <v>5</v>
      </c>
      <c r="C387" s="31">
        <v>0</v>
      </c>
      <c r="D387" s="31">
        <v>0</v>
      </c>
      <c r="E387" s="31">
        <v>0</v>
      </c>
      <c r="F387" s="31">
        <v>0</v>
      </c>
      <c r="G387" s="31">
        <v>0</v>
      </c>
      <c r="H387" s="31">
        <v>0</v>
      </c>
      <c r="I387" s="31">
        <v>0</v>
      </c>
      <c r="J387" s="31"/>
      <c r="K387" s="31"/>
      <c r="L387" s="43"/>
      <c r="M387" s="31"/>
      <c r="N387" s="31"/>
      <c r="O387" s="31"/>
      <c r="P387" s="31"/>
      <c r="Q387" s="31"/>
      <c r="R387" s="43"/>
      <c r="S387" s="31">
        <v>0</v>
      </c>
    </row>
    <row r="388" spans="1:19" ht="12.75">
      <c r="A388" s="173"/>
      <c r="B388" s="126">
        <v>2013</v>
      </c>
      <c r="C388" s="28">
        <v>4</v>
      </c>
      <c r="D388" s="28">
        <v>4</v>
      </c>
      <c r="E388" s="28">
        <v>7</v>
      </c>
      <c r="F388" s="34">
        <v>0</v>
      </c>
      <c r="G388" s="28">
        <v>0</v>
      </c>
      <c r="H388" s="28">
        <v>0</v>
      </c>
      <c r="I388" s="28">
        <v>0</v>
      </c>
      <c r="J388" s="34"/>
      <c r="K388" s="28"/>
      <c r="L388" s="34"/>
      <c r="M388" s="28"/>
      <c r="N388" s="28"/>
      <c r="O388" s="28"/>
      <c r="P388" s="28"/>
      <c r="Q388" s="28"/>
      <c r="R388" s="34"/>
      <c r="S388" s="28">
        <f>C388+D388+E388+F388+G388+H388+I388</f>
        <v>15</v>
      </c>
    </row>
    <row r="389" spans="1:19" ht="12.75">
      <c r="A389" s="171" t="s">
        <v>144</v>
      </c>
      <c r="B389" s="126">
        <v>2012</v>
      </c>
      <c r="C389" s="28">
        <v>2</v>
      </c>
      <c r="D389" s="28">
        <v>3</v>
      </c>
      <c r="E389" s="28">
        <v>1</v>
      </c>
      <c r="F389" s="34">
        <v>0</v>
      </c>
      <c r="G389" s="28">
        <v>1</v>
      </c>
      <c r="H389" s="28">
        <v>0</v>
      </c>
      <c r="I389" s="28">
        <v>2</v>
      </c>
      <c r="J389" s="34"/>
      <c r="K389" s="28"/>
      <c r="L389" s="34"/>
      <c r="M389" s="28"/>
      <c r="N389" s="28"/>
      <c r="O389" s="28"/>
      <c r="P389" s="28"/>
      <c r="Q389" s="28"/>
      <c r="R389" s="34"/>
      <c r="S389" s="28">
        <f>C389+D389+E389+F389+G389+H389+I389</f>
        <v>9</v>
      </c>
    </row>
    <row r="390" spans="1:19" ht="12.75">
      <c r="A390" s="173"/>
      <c r="B390" s="127" t="s">
        <v>214</v>
      </c>
      <c r="C390" s="28">
        <f aca="true" t="shared" si="151" ref="C390:I390">C388-C389</f>
        <v>2</v>
      </c>
      <c r="D390" s="28">
        <f t="shared" si="151"/>
        <v>1</v>
      </c>
      <c r="E390" s="28">
        <f t="shared" si="151"/>
        <v>6</v>
      </c>
      <c r="F390" s="34">
        <f t="shared" si="151"/>
        <v>0</v>
      </c>
      <c r="G390" s="28">
        <f t="shared" si="151"/>
        <v>-1</v>
      </c>
      <c r="H390" s="28">
        <f t="shared" si="151"/>
        <v>0</v>
      </c>
      <c r="I390" s="28">
        <f t="shared" si="151"/>
        <v>-2</v>
      </c>
      <c r="J390" s="34"/>
      <c r="K390" s="28"/>
      <c r="L390" s="34"/>
      <c r="M390" s="28"/>
      <c r="N390" s="28"/>
      <c r="O390" s="28"/>
      <c r="P390" s="28"/>
      <c r="Q390" s="28"/>
      <c r="R390" s="34"/>
      <c r="S390" s="28">
        <f>S388-S389</f>
        <v>6</v>
      </c>
    </row>
    <row r="391" spans="1:19" ht="13.5" thickBot="1">
      <c r="A391" s="172"/>
      <c r="B391" s="128" t="s">
        <v>5</v>
      </c>
      <c r="C391" s="31">
        <f aca="true" t="shared" si="152" ref="C391:I391">C390/C389</f>
        <v>1</v>
      </c>
      <c r="D391" s="31">
        <f t="shared" si="152"/>
        <v>0.3333333333333333</v>
      </c>
      <c r="E391" s="31">
        <f t="shared" si="152"/>
        <v>6</v>
      </c>
      <c r="F391" s="31">
        <v>0</v>
      </c>
      <c r="G391" s="31">
        <f t="shared" si="152"/>
        <v>-1</v>
      </c>
      <c r="H391" s="31">
        <v>0</v>
      </c>
      <c r="I391" s="31">
        <f t="shared" si="152"/>
        <v>-1</v>
      </c>
      <c r="J391" s="43"/>
      <c r="K391" s="31"/>
      <c r="L391" s="43"/>
      <c r="M391" s="31"/>
      <c r="N391" s="31"/>
      <c r="O391" s="31"/>
      <c r="P391" s="31"/>
      <c r="Q391" s="31"/>
      <c r="R391" s="43"/>
      <c r="S391" s="31">
        <f>S390/S389</f>
        <v>0.6666666666666666</v>
      </c>
    </row>
    <row r="392" spans="1:19" ht="12.75">
      <c r="A392" s="173"/>
      <c r="B392" s="126">
        <v>2013</v>
      </c>
      <c r="C392" s="28">
        <v>5</v>
      </c>
      <c r="D392" s="62">
        <v>1</v>
      </c>
      <c r="E392" s="28">
        <v>4</v>
      </c>
      <c r="F392" s="34">
        <v>0</v>
      </c>
      <c r="G392" s="28">
        <v>5</v>
      </c>
      <c r="H392" s="28">
        <v>2</v>
      </c>
      <c r="I392" s="28">
        <v>0</v>
      </c>
      <c r="J392" s="34"/>
      <c r="K392" s="28"/>
      <c r="L392" s="34"/>
      <c r="M392" s="28"/>
      <c r="N392" s="28"/>
      <c r="O392" s="28"/>
      <c r="P392" s="28"/>
      <c r="Q392" s="28"/>
      <c r="R392" s="34"/>
      <c r="S392" s="28">
        <f>C392+D392+E392+F392+G392+H392+I392</f>
        <v>17</v>
      </c>
    </row>
    <row r="393" spans="1:19" ht="12.75">
      <c r="A393" s="171" t="s">
        <v>269</v>
      </c>
      <c r="B393" s="126">
        <v>2012</v>
      </c>
      <c r="C393" s="28">
        <v>6</v>
      </c>
      <c r="D393" s="28">
        <v>2</v>
      </c>
      <c r="E393" s="28">
        <v>2</v>
      </c>
      <c r="F393" s="34">
        <v>1</v>
      </c>
      <c r="G393" s="28">
        <v>4</v>
      </c>
      <c r="H393" s="28">
        <v>0</v>
      </c>
      <c r="I393" s="28">
        <v>3</v>
      </c>
      <c r="J393" s="34"/>
      <c r="K393" s="28"/>
      <c r="L393" s="34"/>
      <c r="M393" s="28"/>
      <c r="N393" s="28"/>
      <c r="O393" s="28"/>
      <c r="P393" s="28"/>
      <c r="Q393" s="28"/>
      <c r="R393" s="34"/>
      <c r="S393" s="28">
        <f>C393+D393+E393+F393+G393+H393+I393</f>
        <v>18</v>
      </c>
    </row>
    <row r="394" spans="1:19" ht="12.75">
      <c r="A394" s="171" t="s">
        <v>270</v>
      </c>
      <c r="B394" s="127" t="s">
        <v>214</v>
      </c>
      <c r="C394" s="28">
        <f aca="true" t="shared" si="153" ref="C394:I394">C392-C393</f>
        <v>-1</v>
      </c>
      <c r="D394" s="28">
        <f t="shared" si="153"/>
        <v>-1</v>
      </c>
      <c r="E394" s="28">
        <f t="shared" si="153"/>
        <v>2</v>
      </c>
      <c r="F394" s="34">
        <f t="shared" si="153"/>
        <v>-1</v>
      </c>
      <c r="G394" s="28">
        <f t="shared" si="153"/>
        <v>1</v>
      </c>
      <c r="H394" s="28">
        <f t="shared" si="153"/>
        <v>2</v>
      </c>
      <c r="I394" s="28">
        <f t="shared" si="153"/>
        <v>-3</v>
      </c>
      <c r="J394" s="34"/>
      <c r="K394" s="28"/>
      <c r="L394" s="34"/>
      <c r="M394" s="28"/>
      <c r="N394" s="28"/>
      <c r="O394" s="28"/>
      <c r="P394" s="28"/>
      <c r="Q394" s="28"/>
      <c r="R394" s="34"/>
      <c r="S394" s="28">
        <f>S392-S393</f>
        <v>-1</v>
      </c>
    </row>
    <row r="395" spans="1:19" ht="13.5" thickBot="1">
      <c r="A395" s="172"/>
      <c r="B395" s="128" t="s">
        <v>5</v>
      </c>
      <c r="C395" s="31">
        <f aca="true" t="shared" si="154" ref="C395:I395">C394/C393</f>
        <v>-0.16666666666666666</v>
      </c>
      <c r="D395" s="31">
        <f t="shared" si="154"/>
        <v>-0.5</v>
      </c>
      <c r="E395" s="31">
        <f t="shared" si="154"/>
        <v>1</v>
      </c>
      <c r="F395" s="31">
        <f t="shared" si="154"/>
        <v>-1</v>
      </c>
      <c r="G395" s="31">
        <f t="shared" si="154"/>
        <v>0.25</v>
      </c>
      <c r="H395" s="31">
        <v>0</v>
      </c>
      <c r="I395" s="31">
        <f t="shared" si="154"/>
        <v>-1</v>
      </c>
      <c r="J395" s="43"/>
      <c r="K395" s="31"/>
      <c r="L395" s="43"/>
      <c r="M395" s="31"/>
      <c r="N395" s="31"/>
      <c r="O395" s="31"/>
      <c r="P395" s="31"/>
      <c r="Q395" s="31"/>
      <c r="R395" s="43"/>
      <c r="S395" s="31">
        <f>S394/S393</f>
        <v>-0.05555555555555555</v>
      </c>
    </row>
    <row r="396" spans="1:19" ht="12.75">
      <c r="A396" s="173"/>
      <c r="B396" s="126">
        <v>2013</v>
      </c>
      <c r="C396" s="28">
        <v>25</v>
      </c>
      <c r="D396" s="28">
        <v>14</v>
      </c>
      <c r="E396" s="28">
        <v>40</v>
      </c>
      <c r="F396" s="34">
        <v>13</v>
      </c>
      <c r="G396" s="28">
        <v>38</v>
      </c>
      <c r="H396" s="28">
        <v>7</v>
      </c>
      <c r="I396" s="28">
        <v>12</v>
      </c>
      <c r="J396" s="34"/>
      <c r="K396" s="28"/>
      <c r="L396" s="34"/>
      <c r="M396" s="28"/>
      <c r="N396" s="28"/>
      <c r="O396" s="28"/>
      <c r="P396" s="28"/>
      <c r="Q396" s="28"/>
      <c r="R396" s="34"/>
      <c r="S396" s="28">
        <f>C396+D396+E396+F396+G396+H396+I396</f>
        <v>149</v>
      </c>
    </row>
    <row r="397" spans="1:19" ht="12.75">
      <c r="A397" s="174" t="s">
        <v>271</v>
      </c>
      <c r="B397" s="126">
        <v>2012</v>
      </c>
      <c r="C397" s="28">
        <v>36</v>
      </c>
      <c r="D397" s="28">
        <v>4</v>
      </c>
      <c r="E397" s="28">
        <v>28</v>
      </c>
      <c r="F397" s="34">
        <v>16</v>
      </c>
      <c r="G397" s="28">
        <v>48</v>
      </c>
      <c r="H397" s="28">
        <v>10</v>
      </c>
      <c r="I397" s="28">
        <v>10</v>
      </c>
      <c r="J397" s="34"/>
      <c r="K397" s="28"/>
      <c r="L397" s="34"/>
      <c r="M397" s="28"/>
      <c r="N397" s="28"/>
      <c r="O397" s="28"/>
      <c r="P397" s="28"/>
      <c r="Q397" s="28"/>
      <c r="R397" s="34"/>
      <c r="S397" s="28">
        <f>C397+D397+E397+F397+G397+H397+I397</f>
        <v>152</v>
      </c>
    </row>
    <row r="398" spans="1:19" ht="12.75">
      <c r="A398" s="173"/>
      <c r="B398" s="127" t="s">
        <v>214</v>
      </c>
      <c r="C398" s="28">
        <f aca="true" t="shared" si="155" ref="C398:I398">C396-C397</f>
        <v>-11</v>
      </c>
      <c r="D398" s="28">
        <f t="shared" si="155"/>
        <v>10</v>
      </c>
      <c r="E398" s="28">
        <f t="shared" si="155"/>
        <v>12</v>
      </c>
      <c r="F398" s="34">
        <f t="shared" si="155"/>
        <v>-3</v>
      </c>
      <c r="G398" s="28">
        <f t="shared" si="155"/>
        <v>-10</v>
      </c>
      <c r="H398" s="28">
        <f t="shared" si="155"/>
        <v>-3</v>
      </c>
      <c r="I398" s="28">
        <f t="shared" si="155"/>
        <v>2</v>
      </c>
      <c r="J398" s="34"/>
      <c r="K398" s="28"/>
      <c r="L398" s="34"/>
      <c r="M398" s="28"/>
      <c r="N398" s="28"/>
      <c r="O398" s="28"/>
      <c r="P398" s="28"/>
      <c r="Q398" s="28"/>
      <c r="R398" s="34"/>
      <c r="S398" s="28">
        <f>S396-S397</f>
        <v>-3</v>
      </c>
    </row>
    <row r="399" spans="1:19" ht="13.5" thickBot="1">
      <c r="A399" s="172"/>
      <c r="B399" s="128" t="s">
        <v>5</v>
      </c>
      <c r="C399" s="31">
        <f aca="true" t="shared" si="156" ref="C399:I399">C398/C397</f>
        <v>-0.3055555555555556</v>
      </c>
      <c r="D399" s="31">
        <f t="shared" si="156"/>
        <v>2.5</v>
      </c>
      <c r="E399" s="31">
        <f t="shared" si="156"/>
        <v>0.42857142857142855</v>
      </c>
      <c r="F399" s="31">
        <f t="shared" si="156"/>
        <v>-0.1875</v>
      </c>
      <c r="G399" s="31">
        <f t="shared" si="156"/>
        <v>-0.20833333333333334</v>
      </c>
      <c r="H399" s="31">
        <f t="shared" si="156"/>
        <v>-0.3</v>
      </c>
      <c r="I399" s="31">
        <f t="shared" si="156"/>
        <v>0.2</v>
      </c>
      <c r="J399" s="43"/>
      <c r="K399" s="31"/>
      <c r="L399" s="43"/>
      <c r="M399" s="31"/>
      <c r="N399" s="31"/>
      <c r="O399" s="31"/>
      <c r="P399" s="31"/>
      <c r="Q399" s="31"/>
      <c r="R399" s="43"/>
      <c r="S399" s="31">
        <f>S398/S397</f>
        <v>-0.019736842105263157</v>
      </c>
    </row>
    <row r="400" spans="1:19" ht="12.75">
      <c r="A400" s="175"/>
      <c r="B400" s="126">
        <v>2013</v>
      </c>
      <c r="C400" s="28">
        <v>50</v>
      </c>
      <c r="D400" s="28">
        <v>25</v>
      </c>
      <c r="E400" s="28">
        <v>39</v>
      </c>
      <c r="F400" s="34">
        <v>12</v>
      </c>
      <c r="G400" s="28">
        <v>63</v>
      </c>
      <c r="H400" s="28">
        <v>12</v>
      </c>
      <c r="I400" s="28">
        <v>10</v>
      </c>
      <c r="J400" s="34"/>
      <c r="K400" s="28"/>
      <c r="L400" s="34"/>
      <c r="M400" s="28"/>
      <c r="N400" s="28"/>
      <c r="O400" s="28"/>
      <c r="P400" s="28"/>
      <c r="Q400" s="28"/>
      <c r="R400" s="34"/>
      <c r="S400" s="28">
        <f>C400+D400+E400+F400+G400+H400+I400</f>
        <v>211</v>
      </c>
    </row>
    <row r="401" spans="1:19" ht="12.75">
      <c r="A401" s="171" t="s">
        <v>272</v>
      </c>
      <c r="B401" s="126">
        <v>2012</v>
      </c>
      <c r="C401" s="28">
        <v>48</v>
      </c>
      <c r="D401" s="28">
        <v>13</v>
      </c>
      <c r="E401" s="28">
        <v>63</v>
      </c>
      <c r="F401" s="34">
        <v>13</v>
      </c>
      <c r="G401" s="28">
        <v>100</v>
      </c>
      <c r="H401" s="28">
        <v>6</v>
      </c>
      <c r="I401" s="28">
        <v>14</v>
      </c>
      <c r="J401" s="34"/>
      <c r="K401" s="28"/>
      <c r="L401" s="34"/>
      <c r="M401" s="28"/>
      <c r="N401" s="28"/>
      <c r="O401" s="28"/>
      <c r="P401" s="28"/>
      <c r="Q401" s="28"/>
      <c r="R401" s="34"/>
      <c r="S401" s="28">
        <f>C401+D401+E401+F401+G401+H401+I401</f>
        <v>257</v>
      </c>
    </row>
    <row r="402" spans="1:19" ht="12.75">
      <c r="A402" s="171" t="s">
        <v>273</v>
      </c>
      <c r="B402" s="127" t="s">
        <v>214</v>
      </c>
      <c r="C402" s="28">
        <f aca="true" t="shared" si="157" ref="C402:I402">C400-C401</f>
        <v>2</v>
      </c>
      <c r="D402" s="28">
        <f t="shared" si="157"/>
        <v>12</v>
      </c>
      <c r="E402" s="28">
        <f t="shared" si="157"/>
        <v>-24</v>
      </c>
      <c r="F402" s="34">
        <f t="shared" si="157"/>
        <v>-1</v>
      </c>
      <c r="G402" s="28">
        <f t="shared" si="157"/>
        <v>-37</v>
      </c>
      <c r="H402" s="28">
        <f t="shared" si="157"/>
        <v>6</v>
      </c>
      <c r="I402" s="28">
        <f t="shared" si="157"/>
        <v>-4</v>
      </c>
      <c r="J402" s="34"/>
      <c r="K402" s="28"/>
      <c r="L402" s="34"/>
      <c r="M402" s="28"/>
      <c r="N402" s="28"/>
      <c r="O402" s="28"/>
      <c r="P402" s="28"/>
      <c r="Q402" s="28"/>
      <c r="R402" s="34"/>
      <c r="S402" s="28">
        <f>S400-S401</f>
        <v>-46</v>
      </c>
    </row>
    <row r="403" spans="1:19" ht="13.5" thickBot="1">
      <c r="A403" s="172"/>
      <c r="B403" s="128" t="s">
        <v>5</v>
      </c>
      <c r="C403" s="31">
        <f>C402/C401</f>
        <v>0.041666666666666664</v>
      </c>
      <c r="D403" s="31">
        <f aca="true" t="shared" si="158" ref="D403:I403">D402/D401</f>
        <v>0.9230769230769231</v>
      </c>
      <c r="E403" s="31">
        <f t="shared" si="158"/>
        <v>-0.38095238095238093</v>
      </c>
      <c r="F403" s="31">
        <f t="shared" si="158"/>
        <v>-0.07692307692307693</v>
      </c>
      <c r="G403" s="31">
        <f t="shared" si="158"/>
        <v>-0.37</v>
      </c>
      <c r="H403" s="31">
        <f t="shared" si="158"/>
        <v>1</v>
      </c>
      <c r="I403" s="31">
        <f t="shared" si="158"/>
        <v>-0.2857142857142857</v>
      </c>
      <c r="J403" s="43"/>
      <c r="K403" s="31"/>
      <c r="L403" s="43"/>
      <c r="M403" s="31"/>
      <c r="N403" s="31"/>
      <c r="O403" s="31"/>
      <c r="P403" s="31"/>
      <c r="Q403" s="31"/>
      <c r="R403" s="43"/>
      <c r="S403" s="31">
        <f>S402/S401</f>
        <v>-0.17898832684824903</v>
      </c>
    </row>
    <row r="404" spans="1:19" ht="12.75">
      <c r="A404" s="173"/>
      <c r="B404" s="126">
        <v>2013</v>
      </c>
      <c r="C404" s="28">
        <v>3</v>
      </c>
      <c r="D404" s="28">
        <v>1</v>
      </c>
      <c r="E404" s="28">
        <v>1</v>
      </c>
      <c r="F404" s="34">
        <v>1</v>
      </c>
      <c r="G404" s="28">
        <v>2</v>
      </c>
      <c r="H404" s="28">
        <v>0</v>
      </c>
      <c r="I404" s="28">
        <v>0</v>
      </c>
      <c r="J404" s="34"/>
      <c r="K404" s="28"/>
      <c r="L404" s="34"/>
      <c r="M404" s="28"/>
      <c r="N404" s="28"/>
      <c r="O404" s="28"/>
      <c r="P404" s="28"/>
      <c r="Q404" s="28"/>
      <c r="R404" s="34"/>
      <c r="S404" s="28">
        <f>C404+D404+E404+F404+G404+H404+I404</f>
        <v>8</v>
      </c>
    </row>
    <row r="405" spans="1:19" ht="12.75">
      <c r="A405" s="171" t="s">
        <v>274</v>
      </c>
      <c r="B405" s="126">
        <v>2012</v>
      </c>
      <c r="C405" s="28">
        <v>3</v>
      </c>
      <c r="D405" s="28">
        <v>1</v>
      </c>
      <c r="E405" s="28">
        <v>3</v>
      </c>
      <c r="F405" s="34">
        <v>0</v>
      </c>
      <c r="G405" s="28">
        <v>0</v>
      </c>
      <c r="H405" s="28">
        <v>0</v>
      </c>
      <c r="I405" s="28">
        <v>0</v>
      </c>
      <c r="J405" s="34"/>
      <c r="K405" s="28"/>
      <c r="L405" s="34"/>
      <c r="M405" s="28"/>
      <c r="N405" s="28"/>
      <c r="O405" s="28"/>
      <c r="P405" s="28"/>
      <c r="Q405" s="28"/>
      <c r="R405" s="34"/>
      <c r="S405" s="28">
        <f>C405+D405+E405+F405+G405+H405+I405</f>
        <v>7</v>
      </c>
    </row>
    <row r="406" spans="1:19" ht="12.75">
      <c r="A406" s="171" t="s">
        <v>275</v>
      </c>
      <c r="B406" s="127" t="s">
        <v>214</v>
      </c>
      <c r="C406" s="28">
        <f aca="true" t="shared" si="159" ref="C406:I406">C404-C405</f>
        <v>0</v>
      </c>
      <c r="D406" s="28">
        <f t="shared" si="159"/>
        <v>0</v>
      </c>
      <c r="E406" s="28">
        <f t="shared" si="159"/>
        <v>-2</v>
      </c>
      <c r="F406" s="34">
        <f t="shared" si="159"/>
        <v>1</v>
      </c>
      <c r="G406" s="28">
        <f t="shared" si="159"/>
        <v>2</v>
      </c>
      <c r="H406" s="28">
        <f t="shared" si="159"/>
        <v>0</v>
      </c>
      <c r="I406" s="28">
        <f t="shared" si="159"/>
        <v>0</v>
      </c>
      <c r="J406" s="34"/>
      <c r="K406" s="28"/>
      <c r="L406" s="34"/>
      <c r="M406" s="28"/>
      <c r="N406" s="28"/>
      <c r="O406" s="28"/>
      <c r="P406" s="28"/>
      <c r="Q406" s="28"/>
      <c r="R406" s="34"/>
      <c r="S406" s="28">
        <f>S404-S405</f>
        <v>1</v>
      </c>
    </row>
    <row r="407" spans="1:19" ht="13.5" thickBot="1">
      <c r="A407" s="172"/>
      <c r="B407" s="128" t="s">
        <v>5</v>
      </c>
      <c r="C407" s="31">
        <f>C406/C405</f>
        <v>0</v>
      </c>
      <c r="D407" s="31">
        <f>D406/D405</f>
        <v>0</v>
      </c>
      <c r="E407" s="31">
        <f>E406/E405</f>
        <v>-0.6666666666666666</v>
      </c>
      <c r="F407" s="31">
        <v>0</v>
      </c>
      <c r="G407" s="31">
        <v>0</v>
      </c>
      <c r="H407" s="31">
        <v>0</v>
      </c>
      <c r="I407" s="31">
        <v>0</v>
      </c>
      <c r="J407" s="43"/>
      <c r="K407" s="31"/>
      <c r="L407" s="43"/>
      <c r="M407" s="31"/>
      <c r="N407" s="31"/>
      <c r="O407" s="31"/>
      <c r="P407" s="31"/>
      <c r="Q407" s="31"/>
      <c r="R407" s="43"/>
      <c r="S407" s="31">
        <f>S406/S405</f>
        <v>0.14285714285714285</v>
      </c>
    </row>
    <row r="408" spans="1:19" ht="13.5" thickBot="1">
      <c r="A408" s="194" t="s">
        <v>316</v>
      </c>
      <c r="B408" s="33"/>
      <c r="C408" s="33"/>
      <c r="D408" s="33"/>
      <c r="E408" s="33"/>
      <c r="F408" s="33"/>
      <c r="G408" s="33"/>
      <c r="H408" s="33"/>
      <c r="I408" s="33"/>
      <c r="J408" s="33"/>
      <c r="K408" s="33"/>
      <c r="L408" s="33"/>
      <c r="M408" s="33"/>
      <c r="N408" s="33"/>
      <c r="O408" s="33"/>
      <c r="P408" s="33"/>
      <c r="Q408" s="33"/>
      <c r="R408" s="33"/>
      <c r="S408" s="33"/>
    </row>
    <row r="409" spans="1:19" ht="13.5" thickBot="1">
      <c r="A409" s="168"/>
      <c r="B409" s="125"/>
      <c r="C409" s="35" t="s">
        <v>128</v>
      </c>
      <c r="D409" s="36" t="s">
        <v>129</v>
      </c>
      <c r="E409" s="35" t="s">
        <v>130</v>
      </c>
      <c r="F409" s="36" t="s">
        <v>131</v>
      </c>
      <c r="G409" s="35" t="s">
        <v>132</v>
      </c>
      <c r="H409" s="36" t="s">
        <v>133</v>
      </c>
      <c r="I409" s="40"/>
      <c r="J409" s="41"/>
      <c r="K409" s="40"/>
      <c r="L409" s="41"/>
      <c r="M409" s="40"/>
      <c r="N409" s="40"/>
      <c r="O409" s="40"/>
      <c r="P409" s="40"/>
      <c r="Q409" s="40"/>
      <c r="R409" s="41"/>
      <c r="S409" s="40" t="s">
        <v>30</v>
      </c>
    </row>
    <row r="410" spans="1:19" ht="12.75">
      <c r="A410" s="169"/>
      <c r="B410" s="126">
        <v>2013</v>
      </c>
      <c r="C410" s="28">
        <f aca="true" t="shared" si="160" ref="C410:H411">C414+C418+C422+C426+C430+C434+C438</f>
        <v>53</v>
      </c>
      <c r="D410" s="28">
        <f t="shared" si="160"/>
        <v>9</v>
      </c>
      <c r="E410" s="28">
        <f t="shared" si="160"/>
        <v>190</v>
      </c>
      <c r="F410" s="28">
        <f t="shared" si="160"/>
        <v>77</v>
      </c>
      <c r="G410" s="28">
        <f t="shared" si="160"/>
        <v>135</v>
      </c>
      <c r="H410" s="28">
        <f t="shared" si="160"/>
        <v>124</v>
      </c>
      <c r="I410" s="28"/>
      <c r="J410" s="28"/>
      <c r="K410" s="28"/>
      <c r="L410" s="28"/>
      <c r="M410" s="28"/>
      <c r="N410" s="28"/>
      <c r="O410" s="28"/>
      <c r="P410" s="28"/>
      <c r="Q410" s="28"/>
      <c r="R410" s="42"/>
      <c r="S410" s="28">
        <f>S414+S418+S422+S426+S430+S434+S438</f>
        <v>588</v>
      </c>
    </row>
    <row r="411" spans="1:19" ht="12.75">
      <c r="A411" s="214" t="s">
        <v>40</v>
      </c>
      <c r="B411" s="126">
        <v>2012</v>
      </c>
      <c r="C411" s="28">
        <f t="shared" si="160"/>
        <v>45</v>
      </c>
      <c r="D411" s="28">
        <f t="shared" si="160"/>
        <v>23</v>
      </c>
      <c r="E411" s="28">
        <f t="shared" si="160"/>
        <v>194</v>
      </c>
      <c r="F411" s="28">
        <f t="shared" si="160"/>
        <v>85</v>
      </c>
      <c r="G411" s="28">
        <f t="shared" si="160"/>
        <v>201</v>
      </c>
      <c r="H411" s="28">
        <f t="shared" si="160"/>
        <v>101</v>
      </c>
      <c r="I411" s="28"/>
      <c r="J411" s="28"/>
      <c r="K411" s="28"/>
      <c r="L411" s="28"/>
      <c r="M411" s="28"/>
      <c r="N411" s="28"/>
      <c r="O411" s="28"/>
      <c r="P411" s="28"/>
      <c r="Q411" s="28"/>
      <c r="R411" s="42"/>
      <c r="S411" s="28">
        <f>S415+S419+S423+S427+S431+S435+S439</f>
        <v>649</v>
      </c>
    </row>
    <row r="412" spans="1:19" ht="12.75">
      <c r="A412" s="169"/>
      <c r="B412" s="127" t="s">
        <v>214</v>
      </c>
      <c r="C412" s="28">
        <f aca="true" t="shared" si="161" ref="C412:H412">C410-C411</f>
        <v>8</v>
      </c>
      <c r="D412" s="34">
        <f t="shared" si="161"/>
        <v>-14</v>
      </c>
      <c r="E412" s="28">
        <f t="shared" si="161"/>
        <v>-4</v>
      </c>
      <c r="F412" s="34">
        <f t="shared" si="161"/>
        <v>-8</v>
      </c>
      <c r="G412" s="28">
        <f t="shared" si="161"/>
        <v>-66</v>
      </c>
      <c r="H412" s="34">
        <f t="shared" si="161"/>
        <v>23</v>
      </c>
      <c r="I412" s="28"/>
      <c r="J412" s="34"/>
      <c r="K412" s="28"/>
      <c r="L412" s="34"/>
      <c r="M412" s="28"/>
      <c r="N412" s="28"/>
      <c r="O412" s="28"/>
      <c r="P412" s="28"/>
      <c r="Q412" s="28"/>
      <c r="R412" s="34"/>
      <c r="S412" s="28">
        <f>S410-S411</f>
        <v>-61</v>
      </c>
    </row>
    <row r="413" spans="1:19" ht="13.5" thickBot="1">
      <c r="A413" s="170"/>
      <c r="B413" s="128" t="s">
        <v>5</v>
      </c>
      <c r="C413" s="31">
        <f aca="true" t="shared" si="162" ref="C413:H413">C412/C411</f>
        <v>0.17777777777777778</v>
      </c>
      <c r="D413" s="43">
        <f t="shared" si="162"/>
        <v>-0.6086956521739131</v>
      </c>
      <c r="E413" s="31">
        <f t="shared" si="162"/>
        <v>-0.020618556701030927</v>
      </c>
      <c r="F413" s="43">
        <f t="shared" si="162"/>
        <v>-0.09411764705882353</v>
      </c>
      <c r="G413" s="31">
        <f t="shared" si="162"/>
        <v>-0.3283582089552239</v>
      </c>
      <c r="H413" s="43">
        <f t="shared" si="162"/>
        <v>0.22772277227722773</v>
      </c>
      <c r="I413" s="31"/>
      <c r="J413" s="43"/>
      <c r="K413" s="31"/>
      <c r="L413" s="43"/>
      <c r="M413" s="31"/>
      <c r="N413" s="31"/>
      <c r="O413" s="31"/>
      <c r="P413" s="31"/>
      <c r="Q413" s="31"/>
      <c r="R413" s="43"/>
      <c r="S413" s="31">
        <f>S412/S411</f>
        <v>-0.09399075500770417</v>
      </c>
    </row>
    <row r="414" spans="1:19" ht="12.75">
      <c r="A414" s="169"/>
      <c r="B414" s="126">
        <v>2013</v>
      </c>
      <c r="C414" s="28">
        <v>0</v>
      </c>
      <c r="D414" s="34">
        <v>0</v>
      </c>
      <c r="E414" s="28">
        <v>2</v>
      </c>
      <c r="F414" s="34">
        <v>1</v>
      </c>
      <c r="G414" s="28">
        <v>8</v>
      </c>
      <c r="H414" s="34">
        <v>5</v>
      </c>
      <c r="I414" s="28"/>
      <c r="J414" s="34"/>
      <c r="K414" s="28"/>
      <c r="L414" s="34"/>
      <c r="M414" s="28"/>
      <c r="N414" s="28"/>
      <c r="O414" s="28"/>
      <c r="P414" s="28"/>
      <c r="Q414" s="28"/>
      <c r="R414" s="34"/>
      <c r="S414" s="28">
        <f>C414+D414+E414+F414+G414+H414</f>
        <v>16</v>
      </c>
    </row>
    <row r="415" spans="1:19" ht="12.75">
      <c r="A415" s="171" t="s">
        <v>265</v>
      </c>
      <c r="B415" s="126">
        <v>2012</v>
      </c>
      <c r="C415" s="28">
        <v>5</v>
      </c>
      <c r="D415" s="34">
        <v>0</v>
      </c>
      <c r="E415" s="28">
        <v>8</v>
      </c>
      <c r="F415" s="34">
        <v>1</v>
      </c>
      <c r="G415" s="28">
        <v>5</v>
      </c>
      <c r="H415" s="34">
        <v>1</v>
      </c>
      <c r="I415" s="28"/>
      <c r="J415" s="34"/>
      <c r="K415" s="28"/>
      <c r="L415" s="34"/>
      <c r="M415" s="28"/>
      <c r="N415" s="28"/>
      <c r="O415" s="28"/>
      <c r="P415" s="28"/>
      <c r="Q415" s="28"/>
      <c r="R415" s="34"/>
      <c r="S415" s="28">
        <f>C415+D415+E415+F415+G415+H415</f>
        <v>20</v>
      </c>
    </row>
    <row r="416" spans="1:19" ht="12.75">
      <c r="A416" s="171" t="s">
        <v>266</v>
      </c>
      <c r="B416" s="127" t="s">
        <v>214</v>
      </c>
      <c r="C416" s="28">
        <f aca="true" t="shared" si="163" ref="C416:H416">C414-C415</f>
        <v>-5</v>
      </c>
      <c r="D416" s="34">
        <f t="shared" si="163"/>
        <v>0</v>
      </c>
      <c r="E416" s="28">
        <f t="shared" si="163"/>
        <v>-6</v>
      </c>
      <c r="F416" s="34">
        <f t="shared" si="163"/>
        <v>0</v>
      </c>
      <c r="G416" s="28">
        <f t="shared" si="163"/>
        <v>3</v>
      </c>
      <c r="H416" s="34">
        <f t="shared" si="163"/>
        <v>4</v>
      </c>
      <c r="I416" s="28"/>
      <c r="J416" s="34"/>
      <c r="K416" s="28"/>
      <c r="L416" s="34"/>
      <c r="M416" s="28"/>
      <c r="N416" s="28"/>
      <c r="O416" s="28"/>
      <c r="P416" s="28"/>
      <c r="Q416" s="28"/>
      <c r="R416" s="34"/>
      <c r="S416" s="28">
        <f>S414-S415</f>
        <v>-4</v>
      </c>
    </row>
    <row r="417" spans="1:19" ht="13.5" thickBot="1">
      <c r="A417" s="172"/>
      <c r="B417" s="128" t="s">
        <v>5</v>
      </c>
      <c r="C417" s="31">
        <f aca="true" t="shared" si="164" ref="C417:H417">C416/C415</f>
        <v>-1</v>
      </c>
      <c r="D417" s="31">
        <v>0</v>
      </c>
      <c r="E417" s="31">
        <f t="shared" si="164"/>
        <v>-0.75</v>
      </c>
      <c r="F417" s="31">
        <f t="shared" si="164"/>
        <v>0</v>
      </c>
      <c r="G417" s="31">
        <f t="shared" si="164"/>
        <v>0.6</v>
      </c>
      <c r="H417" s="31">
        <f t="shared" si="164"/>
        <v>4</v>
      </c>
      <c r="I417" s="31"/>
      <c r="J417" s="43"/>
      <c r="K417" s="31"/>
      <c r="L417" s="43"/>
      <c r="M417" s="31"/>
      <c r="N417" s="31"/>
      <c r="O417" s="31"/>
      <c r="P417" s="31"/>
      <c r="Q417" s="31"/>
      <c r="R417" s="43"/>
      <c r="S417" s="31">
        <f>S416/S415</f>
        <v>-0.2</v>
      </c>
    </row>
    <row r="418" spans="1:19" ht="12.75">
      <c r="A418" s="173"/>
      <c r="B418" s="126">
        <v>2013</v>
      </c>
      <c r="C418" s="28">
        <v>0</v>
      </c>
      <c r="D418" s="34">
        <v>0</v>
      </c>
      <c r="E418" s="28">
        <v>0</v>
      </c>
      <c r="F418" s="34">
        <v>0</v>
      </c>
      <c r="G418" s="28">
        <v>0</v>
      </c>
      <c r="H418" s="34">
        <v>0</v>
      </c>
      <c r="I418" s="28" t="s">
        <v>134</v>
      </c>
      <c r="J418" s="34"/>
      <c r="K418" s="28"/>
      <c r="L418" s="34"/>
      <c r="M418" s="28"/>
      <c r="N418" s="28"/>
      <c r="O418" s="28"/>
      <c r="P418" s="28"/>
      <c r="Q418" s="28"/>
      <c r="R418" s="34"/>
      <c r="S418" s="28">
        <f>C418+D418+E418+F418+G418+H418</f>
        <v>0</v>
      </c>
    </row>
    <row r="419" spans="1:19" ht="12.75">
      <c r="A419" s="171" t="s">
        <v>267</v>
      </c>
      <c r="B419" s="126">
        <v>2012</v>
      </c>
      <c r="C419" s="28">
        <v>0</v>
      </c>
      <c r="D419" s="34">
        <v>0</v>
      </c>
      <c r="E419" s="28">
        <v>0</v>
      </c>
      <c r="F419" s="34">
        <v>0</v>
      </c>
      <c r="G419" s="28">
        <v>0</v>
      </c>
      <c r="H419" s="34">
        <v>0</v>
      </c>
      <c r="I419" s="28"/>
      <c r="J419" s="34"/>
      <c r="K419" s="28"/>
      <c r="L419" s="34"/>
      <c r="M419" s="28"/>
      <c r="N419" s="28"/>
      <c r="O419" s="28"/>
      <c r="P419" s="28"/>
      <c r="Q419" s="28"/>
      <c r="R419" s="34"/>
      <c r="S419" s="28">
        <f>C419+D419+E419+F419+G419+H419</f>
        <v>0</v>
      </c>
    </row>
    <row r="420" spans="1:19" ht="12.75">
      <c r="A420" s="171" t="s">
        <v>268</v>
      </c>
      <c r="B420" s="127" t="s">
        <v>214</v>
      </c>
      <c r="C420" s="28">
        <f aca="true" t="shared" si="165" ref="C420:H420">C418-C419</f>
        <v>0</v>
      </c>
      <c r="D420" s="34">
        <f t="shared" si="165"/>
        <v>0</v>
      </c>
      <c r="E420" s="28">
        <f t="shared" si="165"/>
        <v>0</v>
      </c>
      <c r="F420" s="34">
        <f t="shared" si="165"/>
        <v>0</v>
      </c>
      <c r="G420" s="28">
        <f t="shared" si="165"/>
        <v>0</v>
      </c>
      <c r="H420" s="34">
        <f t="shared" si="165"/>
        <v>0</v>
      </c>
      <c r="I420" s="28"/>
      <c r="J420" s="34"/>
      <c r="K420" s="28"/>
      <c r="L420" s="34"/>
      <c r="M420" s="28"/>
      <c r="N420" s="28"/>
      <c r="O420" s="28"/>
      <c r="P420" s="28"/>
      <c r="Q420" s="28"/>
      <c r="R420" s="34"/>
      <c r="S420" s="28">
        <f>S418-S419</f>
        <v>0</v>
      </c>
    </row>
    <row r="421" spans="1:19" ht="13.5" thickBot="1">
      <c r="A421" s="172"/>
      <c r="B421" s="128" t="s">
        <v>5</v>
      </c>
      <c r="C421" s="31">
        <v>0</v>
      </c>
      <c r="D421" s="31">
        <v>0</v>
      </c>
      <c r="E421" s="31">
        <v>0</v>
      </c>
      <c r="F421" s="31">
        <v>0</v>
      </c>
      <c r="G421" s="31">
        <v>0</v>
      </c>
      <c r="H421" s="31">
        <v>0</v>
      </c>
      <c r="I421" s="31"/>
      <c r="J421" s="43"/>
      <c r="K421" s="31"/>
      <c r="L421" s="43"/>
      <c r="M421" s="31"/>
      <c r="N421" s="31"/>
      <c r="O421" s="31"/>
      <c r="P421" s="31"/>
      <c r="Q421" s="31"/>
      <c r="R421" s="43"/>
      <c r="S421" s="31">
        <v>0</v>
      </c>
    </row>
    <row r="422" spans="1:19" ht="12.75">
      <c r="A422" s="173" t="s">
        <v>277</v>
      </c>
      <c r="B422" s="126">
        <v>2013</v>
      </c>
      <c r="C422" s="28">
        <v>1</v>
      </c>
      <c r="D422" s="34">
        <v>0</v>
      </c>
      <c r="E422" s="28">
        <v>20</v>
      </c>
      <c r="F422" s="34">
        <v>13</v>
      </c>
      <c r="G422" s="28">
        <v>17</v>
      </c>
      <c r="H422" s="34">
        <v>0</v>
      </c>
      <c r="I422" s="28"/>
      <c r="J422" s="34"/>
      <c r="K422" s="28"/>
      <c r="L422" s="34"/>
      <c r="M422" s="28"/>
      <c r="N422" s="28"/>
      <c r="O422" s="28"/>
      <c r="P422" s="28"/>
      <c r="Q422" s="28"/>
      <c r="R422" s="34"/>
      <c r="S422" s="28">
        <f>C422+D422+E422+F422+G422+H422</f>
        <v>51</v>
      </c>
    </row>
    <row r="423" spans="1:19" ht="12.75">
      <c r="A423" s="171" t="s">
        <v>144</v>
      </c>
      <c r="B423" s="126">
        <v>2012</v>
      </c>
      <c r="C423" s="28">
        <v>2</v>
      </c>
      <c r="D423" s="34">
        <v>0</v>
      </c>
      <c r="E423" s="28">
        <v>12</v>
      </c>
      <c r="F423" s="34">
        <v>3</v>
      </c>
      <c r="G423" s="28">
        <v>14</v>
      </c>
      <c r="H423" s="34">
        <v>4</v>
      </c>
      <c r="I423" s="28"/>
      <c r="J423" s="34"/>
      <c r="K423" s="28"/>
      <c r="L423" s="34"/>
      <c r="M423" s="28"/>
      <c r="N423" s="28"/>
      <c r="O423" s="28"/>
      <c r="P423" s="28"/>
      <c r="Q423" s="28"/>
      <c r="R423" s="34"/>
      <c r="S423" s="28">
        <f>C423+D423+E423+F423+G423+H423</f>
        <v>35</v>
      </c>
    </row>
    <row r="424" spans="1:19" ht="12.75">
      <c r="A424" s="173"/>
      <c r="B424" s="127" t="s">
        <v>214</v>
      </c>
      <c r="C424" s="28">
        <f aca="true" t="shared" si="166" ref="C424:H424">C422-C423</f>
        <v>-1</v>
      </c>
      <c r="D424" s="34">
        <f t="shared" si="166"/>
        <v>0</v>
      </c>
      <c r="E424" s="28">
        <f t="shared" si="166"/>
        <v>8</v>
      </c>
      <c r="F424" s="34">
        <f t="shared" si="166"/>
        <v>10</v>
      </c>
      <c r="G424" s="28">
        <f t="shared" si="166"/>
        <v>3</v>
      </c>
      <c r="H424" s="28">
        <f t="shared" si="166"/>
        <v>-4</v>
      </c>
      <c r="I424" s="28"/>
      <c r="J424" s="34"/>
      <c r="K424" s="28"/>
      <c r="L424" s="34"/>
      <c r="M424" s="28"/>
      <c r="N424" s="28"/>
      <c r="O424" s="28"/>
      <c r="P424" s="28"/>
      <c r="Q424" s="28"/>
      <c r="R424" s="34"/>
      <c r="S424" s="28">
        <f>S422-S423</f>
        <v>16</v>
      </c>
    </row>
    <row r="425" spans="1:19" ht="13.5" thickBot="1">
      <c r="A425" s="172"/>
      <c r="B425" s="128" t="s">
        <v>5</v>
      </c>
      <c r="C425" s="31">
        <f aca="true" t="shared" si="167" ref="C425:H425">C424/C423</f>
        <v>-0.5</v>
      </c>
      <c r="D425" s="31">
        <v>0</v>
      </c>
      <c r="E425" s="31">
        <f t="shared" si="167"/>
        <v>0.6666666666666666</v>
      </c>
      <c r="F425" s="31">
        <f t="shared" si="167"/>
        <v>3.3333333333333335</v>
      </c>
      <c r="G425" s="31">
        <f t="shared" si="167"/>
        <v>0.21428571428571427</v>
      </c>
      <c r="H425" s="31">
        <f t="shared" si="167"/>
        <v>-1</v>
      </c>
      <c r="I425" s="31"/>
      <c r="J425" s="43"/>
      <c r="K425" s="31"/>
      <c r="L425" s="43"/>
      <c r="M425" s="31"/>
      <c r="N425" s="31"/>
      <c r="O425" s="31"/>
      <c r="P425" s="31"/>
      <c r="Q425" s="31"/>
      <c r="R425" s="43"/>
      <c r="S425" s="31">
        <f>S424/S423</f>
        <v>0.45714285714285713</v>
      </c>
    </row>
    <row r="426" spans="1:19" ht="12.75">
      <c r="A426" s="173"/>
      <c r="B426" s="126">
        <v>2013</v>
      </c>
      <c r="C426" s="28">
        <v>4</v>
      </c>
      <c r="D426" s="34">
        <v>0</v>
      </c>
      <c r="E426" s="28">
        <v>15</v>
      </c>
      <c r="F426" s="34">
        <v>5</v>
      </c>
      <c r="G426" s="28">
        <v>8</v>
      </c>
      <c r="H426" s="34">
        <v>12</v>
      </c>
      <c r="I426" s="28"/>
      <c r="J426" s="34"/>
      <c r="K426" s="28"/>
      <c r="L426" s="34"/>
      <c r="M426" s="28"/>
      <c r="N426" s="28"/>
      <c r="O426" s="28"/>
      <c r="P426" s="28"/>
      <c r="Q426" s="28"/>
      <c r="R426" s="34"/>
      <c r="S426" s="28">
        <f>C426+D426+E426+F426+G426+H426</f>
        <v>44</v>
      </c>
    </row>
    <row r="427" spans="1:19" ht="12.75">
      <c r="A427" s="171" t="s">
        <v>269</v>
      </c>
      <c r="B427" s="126">
        <v>2012</v>
      </c>
      <c r="C427" s="28">
        <v>4</v>
      </c>
      <c r="D427" s="34">
        <v>7</v>
      </c>
      <c r="E427" s="28">
        <v>35</v>
      </c>
      <c r="F427" s="34">
        <v>6</v>
      </c>
      <c r="G427" s="28">
        <v>17</v>
      </c>
      <c r="H427" s="34">
        <v>15</v>
      </c>
      <c r="I427" s="28"/>
      <c r="J427" s="34"/>
      <c r="K427" s="28"/>
      <c r="L427" s="34"/>
      <c r="M427" s="28"/>
      <c r="N427" s="28"/>
      <c r="O427" s="28"/>
      <c r="P427" s="28"/>
      <c r="Q427" s="28"/>
      <c r="R427" s="34"/>
      <c r="S427" s="28">
        <f>C427+D427+E427+F427+G427+H427</f>
        <v>84</v>
      </c>
    </row>
    <row r="428" spans="1:19" ht="12.75">
      <c r="A428" s="171" t="s">
        <v>270</v>
      </c>
      <c r="B428" s="127" t="s">
        <v>214</v>
      </c>
      <c r="C428" s="28">
        <f aca="true" t="shared" si="168" ref="C428:H428">C426-C427</f>
        <v>0</v>
      </c>
      <c r="D428" s="34">
        <f t="shared" si="168"/>
        <v>-7</v>
      </c>
      <c r="E428" s="28">
        <f t="shared" si="168"/>
        <v>-20</v>
      </c>
      <c r="F428" s="34">
        <f t="shared" si="168"/>
        <v>-1</v>
      </c>
      <c r="G428" s="28">
        <f t="shared" si="168"/>
        <v>-9</v>
      </c>
      <c r="H428" s="34">
        <f t="shared" si="168"/>
        <v>-3</v>
      </c>
      <c r="I428" s="28"/>
      <c r="J428" s="34"/>
      <c r="K428" s="28"/>
      <c r="L428" s="34"/>
      <c r="M428" s="28"/>
      <c r="N428" s="28"/>
      <c r="O428" s="28"/>
      <c r="P428" s="28"/>
      <c r="Q428" s="28"/>
      <c r="R428" s="34"/>
      <c r="S428" s="28">
        <f>S426-S427</f>
        <v>-40</v>
      </c>
    </row>
    <row r="429" spans="1:19" ht="13.5" thickBot="1">
      <c r="A429" s="172"/>
      <c r="B429" s="128" t="s">
        <v>5</v>
      </c>
      <c r="C429" s="31">
        <f aca="true" t="shared" si="169" ref="C429:H429">C428/C427</f>
        <v>0</v>
      </c>
      <c r="D429" s="31">
        <f t="shared" si="169"/>
        <v>-1</v>
      </c>
      <c r="E429" s="31">
        <f t="shared" si="169"/>
        <v>-0.5714285714285714</v>
      </c>
      <c r="F429" s="31">
        <f t="shared" si="169"/>
        <v>-0.16666666666666666</v>
      </c>
      <c r="G429" s="31">
        <f t="shared" si="169"/>
        <v>-0.5294117647058824</v>
      </c>
      <c r="H429" s="31">
        <f t="shared" si="169"/>
        <v>-0.2</v>
      </c>
      <c r="I429" s="31"/>
      <c r="J429" s="43"/>
      <c r="K429" s="31"/>
      <c r="L429" s="43"/>
      <c r="M429" s="31"/>
      <c r="N429" s="31"/>
      <c r="O429" s="31"/>
      <c r="P429" s="31"/>
      <c r="Q429" s="31"/>
      <c r="R429" s="43"/>
      <c r="S429" s="31">
        <f>S428/S427</f>
        <v>-0.47619047619047616</v>
      </c>
    </row>
    <row r="430" spans="1:19" ht="12.75">
      <c r="A430" s="173"/>
      <c r="B430" s="126">
        <v>2013</v>
      </c>
      <c r="C430" s="28">
        <v>27</v>
      </c>
      <c r="D430" s="34">
        <v>3</v>
      </c>
      <c r="E430" s="28">
        <v>54</v>
      </c>
      <c r="F430" s="34">
        <v>16</v>
      </c>
      <c r="G430" s="28">
        <v>33</v>
      </c>
      <c r="H430" s="34">
        <v>62</v>
      </c>
      <c r="I430" s="28"/>
      <c r="J430" s="34"/>
      <c r="K430" s="28"/>
      <c r="L430" s="34"/>
      <c r="M430" s="28"/>
      <c r="N430" s="28"/>
      <c r="O430" s="28"/>
      <c r="P430" s="28"/>
      <c r="Q430" s="28"/>
      <c r="R430" s="34"/>
      <c r="S430" s="28">
        <f>C430+D430+E430+F430+G430+H430</f>
        <v>195</v>
      </c>
    </row>
    <row r="431" spans="1:19" ht="12.75">
      <c r="A431" s="174" t="s">
        <v>271</v>
      </c>
      <c r="B431" s="126">
        <v>2012</v>
      </c>
      <c r="C431" s="28">
        <v>23</v>
      </c>
      <c r="D431" s="34">
        <v>2</v>
      </c>
      <c r="E431" s="28">
        <v>65</v>
      </c>
      <c r="F431" s="34">
        <v>44</v>
      </c>
      <c r="G431" s="28">
        <v>70</v>
      </c>
      <c r="H431" s="34">
        <v>39</v>
      </c>
      <c r="I431" s="28"/>
      <c r="J431" s="34"/>
      <c r="K431" s="28"/>
      <c r="L431" s="34"/>
      <c r="M431" s="28"/>
      <c r="N431" s="28"/>
      <c r="O431" s="28"/>
      <c r="P431" s="28"/>
      <c r="Q431" s="28"/>
      <c r="R431" s="34"/>
      <c r="S431" s="28">
        <f>C431+D431+E431+F431+G431+H431</f>
        <v>243</v>
      </c>
    </row>
    <row r="432" spans="1:19" ht="12.75">
      <c r="A432" s="173"/>
      <c r="B432" s="127" t="s">
        <v>214</v>
      </c>
      <c r="C432" s="28">
        <f aca="true" t="shared" si="170" ref="C432:H432">C430-C431</f>
        <v>4</v>
      </c>
      <c r="D432" s="34">
        <f t="shared" si="170"/>
        <v>1</v>
      </c>
      <c r="E432" s="28">
        <f t="shared" si="170"/>
        <v>-11</v>
      </c>
      <c r="F432" s="34">
        <f t="shared" si="170"/>
        <v>-28</v>
      </c>
      <c r="G432" s="28">
        <f t="shared" si="170"/>
        <v>-37</v>
      </c>
      <c r="H432" s="34">
        <f t="shared" si="170"/>
        <v>23</v>
      </c>
      <c r="I432" s="28"/>
      <c r="J432" s="34"/>
      <c r="K432" s="28"/>
      <c r="L432" s="34"/>
      <c r="M432" s="28"/>
      <c r="N432" s="28"/>
      <c r="O432" s="28"/>
      <c r="P432" s="28"/>
      <c r="Q432" s="28"/>
      <c r="R432" s="34"/>
      <c r="S432" s="28">
        <f>S430-S431</f>
        <v>-48</v>
      </c>
    </row>
    <row r="433" spans="1:19" ht="13.5" thickBot="1">
      <c r="A433" s="172"/>
      <c r="B433" s="128" t="s">
        <v>5</v>
      </c>
      <c r="C433" s="31">
        <f aca="true" t="shared" si="171" ref="C433:H433">C432/C431</f>
        <v>0.17391304347826086</v>
      </c>
      <c r="D433" s="43">
        <f t="shared" si="171"/>
        <v>0.5</v>
      </c>
      <c r="E433" s="31">
        <f t="shared" si="171"/>
        <v>-0.16923076923076924</v>
      </c>
      <c r="F433" s="43">
        <f t="shared" si="171"/>
        <v>-0.6363636363636364</v>
      </c>
      <c r="G433" s="31">
        <f t="shared" si="171"/>
        <v>-0.5285714285714286</v>
      </c>
      <c r="H433" s="43">
        <f t="shared" si="171"/>
        <v>0.5897435897435898</v>
      </c>
      <c r="I433" s="31"/>
      <c r="J433" s="43"/>
      <c r="K433" s="31"/>
      <c r="L433" s="43"/>
      <c r="M433" s="31"/>
      <c r="N433" s="31"/>
      <c r="O433" s="31"/>
      <c r="P433" s="31"/>
      <c r="Q433" s="31"/>
      <c r="R433" s="43"/>
      <c r="S433" s="31">
        <f>S432/S431</f>
        <v>-0.19753086419753085</v>
      </c>
    </row>
    <row r="434" spans="1:19" ht="12.75">
      <c r="A434" s="173"/>
      <c r="B434" s="126">
        <v>2013</v>
      </c>
      <c r="C434" s="28">
        <v>21</v>
      </c>
      <c r="D434" s="34">
        <v>6</v>
      </c>
      <c r="E434" s="28">
        <v>91</v>
      </c>
      <c r="F434" s="34">
        <v>41</v>
      </c>
      <c r="G434" s="28">
        <v>65</v>
      </c>
      <c r="H434" s="34">
        <v>44</v>
      </c>
      <c r="I434" s="28"/>
      <c r="J434" s="34"/>
      <c r="K434" s="28"/>
      <c r="L434" s="34"/>
      <c r="M434" s="28"/>
      <c r="N434" s="28"/>
      <c r="O434" s="28"/>
      <c r="P434" s="28"/>
      <c r="Q434" s="28"/>
      <c r="R434" s="34"/>
      <c r="S434" s="28">
        <f>C434+D434+E434+F434+G434+H434</f>
        <v>268</v>
      </c>
    </row>
    <row r="435" spans="1:19" ht="12.75">
      <c r="A435" s="171" t="s">
        <v>272</v>
      </c>
      <c r="B435" s="126">
        <v>2012</v>
      </c>
      <c r="C435" s="28">
        <v>9</v>
      </c>
      <c r="D435" s="34">
        <v>14</v>
      </c>
      <c r="E435" s="28">
        <v>59</v>
      </c>
      <c r="F435" s="34">
        <v>22</v>
      </c>
      <c r="G435" s="28">
        <v>79</v>
      </c>
      <c r="H435" s="34">
        <v>38</v>
      </c>
      <c r="I435" s="28"/>
      <c r="J435" s="34"/>
      <c r="K435" s="28"/>
      <c r="L435" s="34"/>
      <c r="M435" s="28"/>
      <c r="N435" s="28"/>
      <c r="O435" s="28"/>
      <c r="P435" s="28"/>
      <c r="Q435" s="28"/>
      <c r="R435" s="34"/>
      <c r="S435" s="28">
        <f>C435+D435+E435+F435+G435+H435</f>
        <v>221</v>
      </c>
    </row>
    <row r="436" spans="1:19" ht="12.75">
      <c r="A436" s="171" t="s">
        <v>273</v>
      </c>
      <c r="B436" s="127" t="s">
        <v>214</v>
      </c>
      <c r="C436" s="28">
        <f aca="true" t="shared" si="172" ref="C436:H436">C434-C435</f>
        <v>12</v>
      </c>
      <c r="D436" s="34">
        <f t="shared" si="172"/>
        <v>-8</v>
      </c>
      <c r="E436" s="28">
        <f t="shared" si="172"/>
        <v>32</v>
      </c>
      <c r="F436" s="34">
        <f t="shared" si="172"/>
        <v>19</v>
      </c>
      <c r="G436" s="28">
        <f t="shared" si="172"/>
        <v>-14</v>
      </c>
      <c r="H436" s="34">
        <f t="shared" si="172"/>
        <v>6</v>
      </c>
      <c r="I436" s="28"/>
      <c r="J436" s="34"/>
      <c r="K436" s="28"/>
      <c r="L436" s="34"/>
      <c r="M436" s="28"/>
      <c r="N436" s="28"/>
      <c r="O436" s="28"/>
      <c r="P436" s="28"/>
      <c r="Q436" s="28"/>
      <c r="R436" s="34"/>
      <c r="S436" s="28">
        <f>S434-S435</f>
        <v>47</v>
      </c>
    </row>
    <row r="437" spans="1:19" ht="13.5" thickBot="1">
      <c r="A437" s="172"/>
      <c r="B437" s="128" t="s">
        <v>5</v>
      </c>
      <c r="C437" s="31">
        <f aca="true" t="shared" si="173" ref="C437:H437">C436/C435</f>
        <v>1.3333333333333333</v>
      </c>
      <c r="D437" s="43">
        <f t="shared" si="173"/>
        <v>-0.5714285714285714</v>
      </c>
      <c r="E437" s="31">
        <f t="shared" si="173"/>
        <v>0.5423728813559322</v>
      </c>
      <c r="F437" s="43">
        <f t="shared" si="173"/>
        <v>0.8636363636363636</v>
      </c>
      <c r="G437" s="31">
        <f t="shared" si="173"/>
        <v>-0.17721518987341772</v>
      </c>
      <c r="H437" s="43">
        <f t="shared" si="173"/>
        <v>0.15789473684210525</v>
      </c>
      <c r="I437" s="31"/>
      <c r="J437" s="43"/>
      <c r="K437" s="31"/>
      <c r="L437" s="43"/>
      <c r="M437" s="31"/>
      <c r="N437" s="31"/>
      <c r="O437" s="31"/>
      <c r="P437" s="31"/>
      <c r="Q437" s="31"/>
      <c r="R437" s="43"/>
      <c r="S437" s="31">
        <f>S436/S435</f>
        <v>0.21266968325791855</v>
      </c>
    </row>
    <row r="438" spans="1:19" ht="12.75">
      <c r="A438" s="173"/>
      <c r="B438" s="126">
        <v>2013</v>
      </c>
      <c r="C438" s="28">
        <v>0</v>
      </c>
      <c r="D438" s="34">
        <v>0</v>
      </c>
      <c r="E438" s="28">
        <v>8</v>
      </c>
      <c r="F438" s="34">
        <v>1</v>
      </c>
      <c r="G438" s="28">
        <v>4</v>
      </c>
      <c r="H438" s="34">
        <v>1</v>
      </c>
      <c r="I438" s="28"/>
      <c r="J438" s="34"/>
      <c r="K438" s="28"/>
      <c r="L438" s="34"/>
      <c r="M438" s="28"/>
      <c r="N438" s="28"/>
      <c r="O438" s="28"/>
      <c r="P438" s="28"/>
      <c r="Q438" s="28"/>
      <c r="R438" s="34"/>
      <c r="S438" s="28">
        <f>C438+D438+E438+F438+G438+H438</f>
        <v>14</v>
      </c>
    </row>
    <row r="439" spans="1:19" ht="12.75">
      <c r="A439" s="171" t="s">
        <v>274</v>
      </c>
      <c r="B439" s="126">
        <v>2012</v>
      </c>
      <c r="C439" s="28">
        <v>2</v>
      </c>
      <c r="D439" s="34">
        <v>0</v>
      </c>
      <c r="E439" s="28">
        <v>15</v>
      </c>
      <c r="F439" s="34">
        <v>9</v>
      </c>
      <c r="G439" s="28">
        <v>16</v>
      </c>
      <c r="H439" s="34">
        <v>4</v>
      </c>
      <c r="I439" s="28"/>
      <c r="J439" s="34"/>
      <c r="K439" s="28"/>
      <c r="L439" s="34"/>
      <c r="M439" s="28"/>
      <c r="N439" s="28"/>
      <c r="O439" s="28"/>
      <c r="P439" s="28"/>
      <c r="Q439" s="28"/>
      <c r="R439" s="34"/>
      <c r="S439" s="28">
        <f>C439+D439+E439+F439+G439+H439</f>
        <v>46</v>
      </c>
    </row>
    <row r="440" spans="1:19" ht="12.75">
      <c r="A440" s="171" t="s">
        <v>275</v>
      </c>
      <c r="B440" s="127" t="s">
        <v>214</v>
      </c>
      <c r="C440" s="28">
        <f aca="true" t="shared" si="174" ref="C440:H440">C438-C439</f>
        <v>-2</v>
      </c>
      <c r="D440" s="34">
        <f t="shared" si="174"/>
        <v>0</v>
      </c>
      <c r="E440" s="28">
        <f t="shared" si="174"/>
        <v>-7</v>
      </c>
      <c r="F440" s="34">
        <f t="shared" si="174"/>
        <v>-8</v>
      </c>
      <c r="G440" s="28">
        <f t="shared" si="174"/>
        <v>-12</v>
      </c>
      <c r="H440" s="34">
        <f t="shared" si="174"/>
        <v>-3</v>
      </c>
      <c r="I440" s="28"/>
      <c r="J440" s="34"/>
      <c r="K440" s="28"/>
      <c r="L440" s="34"/>
      <c r="M440" s="28"/>
      <c r="N440" s="28"/>
      <c r="O440" s="28"/>
      <c r="P440" s="28"/>
      <c r="Q440" s="28"/>
      <c r="R440" s="34"/>
      <c r="S440" s="28">
        <f>S438-S439</f>
        <v>-32</v>
      </c>
    </row>
    <row r="441" spans="1:19" ht="13.5" thickBot="1">
      <c r="A441" s="172"/>
      <c r="B441" s="128" t="s">
        <v>5</v>
      </c>
      <c r="C441" s="31">
        <f aca="true" t="shared" si="175" ref="C441:H441">C440/C439</f>
        <v>-1</v>
      </c>
      <c r="D441" s="31">
        <v>0</v>
      </c>
      <c r="E441" s="45">
        <f t="shared" si="175"/>
        <v>-0.4666666666666667</v>
      </c>
      <c r="F441" s="45">
        <f t="shared" si="175"/>
        <v>-0.8888888888888888</v>
      </c>
      <c r="G441" s="31">
        <f t="shared" si="175"/>
        <v>-0.75</v>
      </c>
      <c r="H441" s="31">
        <f t="shared" si="175"/>
        <v>-0.75</v>
      </c>
      <c r="I441" s="31"/>
      <c r="J441" s="43"/>
      <c r="K441" s="31"/>
      <c r="L441" s="43"/>
      <c r="M441" s="31"/>
      <c r="N441" s="31"/>
      <c r="O441" s="31"/>
      <c r="P441" s="31"/>
      <c r="Q441" s="31"/>
      <c r="R441" s="43"/>
      <c r="S441" s="31">
        <f>S440/S439</f>
        <v>-0.6956521739130435</v>
      </c>
    </row>
    <row r="442" spans="1:19" ht="13.5" thickBot="1">
      <c r="A442" s="194" t="s">
        <v>317</v>
      </c>
      <c r="B442" s="33"/>
      <c r="C442" s="33"/>
      <c r="D442" s="33"/>
      <c r="E442" s="33"/>
      <c r="F442" s="33"/>
      <c r="G442" s="33"/>
      <c r="H442" s="33"/>
      <c r="I442" s="33"/>
      <c r="J442" s="33"/>
      <c r="K442" s="33"/>
      <c r="L442" s="33"/>
      <c r="M442" s="33"/>
      <c r="N442" s="33"/>
      <c r="O442" s="33"/>
      <c r="P442" s="33"/>
      <c r="Q442" s="33"/>
      <c r="R442" s="33"/>
      <c r="S442" s="33"/>
    </row>
    <row r="443" spans="1:19" ht="13.5" thickBot="1">
      <c r="A443" s="168"/>
      <c r="B443" s="125"/>
      <c r="C443" s="35" t="s">
        <v>135</v>
      </c>
      <c r="D443" s="35" t="s">
        <v>136</v>
      </c>
      <c r="E443" s="36" t="s">
        <v>137</v>
      </c>
      <c r="F443" s="35" t="s">
        <v>138</v>
      </c>
      <c r="G443" s="35" t="s">
        <v>139</v>
      </c>
      <c r="H443" s="41" t="s">
        <v>0</v>
      </c>
      <c r="I443" s="40"/>
      <c r="J443" s="41"/>
      <c r="K443" s="40"/>
      <c r="L443" s="41"/>
      <c r="M443" s="40"/>
      <c r="N443" s="40"/>
      <c r="O443" s="40"/>
      <c r="P443" s="40"/>
      <c r="Q443" s="40"/>
      <c r="R443" s="41"/>
      <c r="S443" s="40" t="s">
        <v>30</v>
      </c>
    </row>
    <row r="444" spans="1:19" ht="12.75">
      <c r="A444" s="169"/>
      <c r="B444" s="126">
        <v>2013</v>
      </c>
      <c r="C444" s="28">
        <f aca="true" t="shared" si="176" ref="C444:G445">C448+C452+C456+C460+C464+C468+C472</f>
        <v>114</v>
      </c>
      <c r="D444" s="28">
        <f t="shared" si="176"/>
        <v>191</v>
      </c>
      <c r="E444" s="28">
        <f t="shared" si="176"/>
        <v>175</v>
      </c>
      <c r="F444" s="28">
        <f t="shared" si="176"/>
        <v>98</v>
      </c>
      <c r="G444" s="28">
        <f t="shared" si="176"/>
        <v>71</v>
      </c>
      <c r="H444" s="28"/>
      <c r="I444" s="28"/>
      <c r="J444" s="28"/>
      <c r="K444" s="28"/>
      <c r="L444" s="28"/>
      <c r="M444" s="28"/>
      <c r="N444" s="28"/>
      <c r="O444" s="28"/>
      <c r="P444" s="28"/>
      <c r="Q444" s="28"/>
      <c r="R444" s="42"/>
      <c r="S444" s="28">
        <f>S448+S452+S456+S460+S464+S468+S472</f>
        <v>649</v>
      </c>
    </row>
    <row r="445" spans="1:19" ht="12.75">
      <c r="A445" s="214" t="s">
        <v>40</v>
      </c>
      <c r="B445" s="126">
        <v>2012</v>
      </c>
      <c r="C445" s="28">
        <f t="shared" si="176"/>
        <v>168</v>
      </c>
      <c r="D445" s="28">
        <f t="shared" si="176"/>
        <v>180</v>
      </c>
      <c r="E445" s="28">
        <f t="shared" si="176"/>
        <v>144</v>
      </c>
      <c r="F445" s="28">
        <f t="shared" si="176"/>
        <v>78</v>
      </c>
      <c r="G445" s="28">
        <f t="shared" si="176"/>
        <v>88</v>
      </c>
      <c r="H445" s="28"/>
      <c r="I445" s="28"/>
      <c r="J445" s="28"/>
      <c r="K445" s="28"/>
      <c r="L445" s="28"/>
      <c r="M445" s="28"/>
      <c r="N445" s="28"/>
      <c r="O445" s="28"/>
      <c r="P445" s="28"/>
      <c r="Q445" s="28"/>
      <c r="R445" s="42"/>
      <c r="S445" s="28">
        <f>S449+S453+S457+S461+S465+S469+S473</f>
        <v>658</v>
      </c>
    </row>
    <row r="446" spans="1:19" ht="12.75">
      <c r="A446" s="169"/>
      <c r="B446" s="127" t="s">
        <v>214</v>
      </c>
      <c r="C446" s="28">
        <f>C444-C445</f>
        <v>-54</v>
      </c>
      <c r="D446" s="28">
        <f>D444-D445</f>
        <v>11</v>
      </c>
      <c r="E446" s="34">
        <f>E444-E445</f>
        <v>31</v>
      </c>
      <c r="F446" s="28">
        <f>F444-F445</f>
        <v>20</v>
      </c>
      <c r="G446" s="28">
        <f>G444-G445</f>
        <v>-17</v>
      </c>
      <c r="H446" s="34"/>
      <c r="I446" s="28"/>
      <c r="J446" s="34"/>
      <c r="K446" s="28"/>
      <c r="L446" s="34"/>
      <c r="M446" s="28"/>
      <c r="N446" s="28"/>
      <c r="O446" s="28"/>
      <c r="P446" s="28"/>
      <c r="Q446" s="28"/>
      <c r="R446" s="34"/>
      <c r="S446" s="28">
        <f>S444-S445</f>
        <v>-9</v>
      </c>
    </row>
    <row r="447" spans="1:19" ht="13.5" thickBot="1">
      <c r="A447" s="170"/>
      <c r="B447" s="128" t="s">
        <v>5</v>
      </c>
      <c r="C447" s="31">
        <f>C446/C445</f>
        <v>-0.32142857142857145</v>
      </c>
      <c r="D447" s="31">
        <f>D446/D445</f>
        <v>0.06111111111111111</v>
      </c>
      <c r="E447" s="43">
        <f>E446/E445</f>
        <v>0.2152777777777778</v>
      </c>
      <c r="F447" s="31">
        <f>F446/F445</f>
        <v>0.2564102564102564</v>
      </c>
      <c r="G447" s="31">
        <f>G446/G445</f>
        <v>-0.19318181818181818</v>
      </c>
      <c r="H447" s="43"/>
      <c r="I447" s="31"/>
      <c r="J447" s="43"/>
      <c r="K447" s="31"/>
      <c r="L447" s="43"/>
      <c r="M447" s="31"/>
      <c r="N447" s="31"/>
      <c r="O447" s="31"/>
      <c r="P447" s="31"/>
      <c r="Q447" s="31"/>
      <c r="R447" s="43"/>
      <c r="S447" s="31">
        <f>S446/S445</f>
        <v>-0.013677811550151976</v>
      </c>
    </row>
    <row r="448" spans="1:19" ht="12.75">
      <c r="A448" s="169"/>
      <c r="B448" s="126">
        <v>2013</v>
      </c>
      <c r="C448" s="28">
        <v>0</v>
      </c>
      <c r="D448" s="28">
        <v>1</v>
      </c>
      <c r="E448" s="34">
        <v>2</v>
      </c>
      <c r="F448" s="28">
        <v>1</v>
      </c>
      <c r="G448" s="28">
        <v>0</v>
      </c>
      <c r="H448" s="34"/>
      <c r="I448" s="28"/>
      <c r="J448" s="34"/>
      <c r="K448" s="28"/>
      <c r="L448" s="34"/>
      <c r="M448" s="28"/>
      <c r="N448" s="28"/>
      <c r="O448" s="28"/>
      <c r="P448" s="28"/>
      <c r="Q448" s="28"/>
      <c r="R448" s="34"/>
      <c r="S448" s="28">
        <f>C448+D448+E448+F448+G448</f>
        <v>4</v>
      </c>
    </row>
    <row r="449" spans="1:19" ht="12.75">
      <c r="A449" s="171" t="s">
        <v>265</v>
      </c>
      <c r="B449" s="126">
        <v>2012</v>
      </c>
      <c r="C449" s="28">
        <v>0</v>
      </c>
      <c r="D449" s="28">
        <v>1</v>
      </c>
      <c r="E449" s="34">
        <v>1</v>
      </c>
      <c r="F449" s="28">
        <v>1</v>
      </c>
      <c r="G449" s="28">
        <v>0</v>
      </c>
      <c r="H449" s="34"/>
      <c r="I449" s="28"/>
      <c r="J449" s="34"/>
      <c r="K449" s="28"/>
      <c r="L449" s="34"/>
      <c r="M449" s="28"/>
      <c r="N449" s="28"/>
      <c r="O449" s="28"/>
      <c r="P449" s="28"/>
      <c r="Q449" s="28"/>
      <c r="R449" s="34"/>
      <c r="S449" s="28">
        <f>C449+D449+E449+F449+G449</f>
        <v>3</v>
      </c>
    </row>
    <row r="450" spans="1:19" ht="12.75">
      <c r="A450" s="171" t="s">
        <v>266</v>
      </c>
      <c r="B450" s="127" t="s">
        <v>214</v>
      </c>
      <c r="C450" s="28">
        <f>C448-C449</f>
        <v>0</v>
      </c>
      <c r="D450" s="28">
        <f>D448-D449</f>
        <v>0</v>
      </c>
      <c r="E450" s="34">
        <f>E448-E449</f>
        <v>1</v>
      </c>
      <c r="F450" s="28">
        <f>F448-F449</f>
        <v>0</v>
      </c>
      <c r="G450" s="28">
        <f>G448-G449</f>
        <v>0</v>
      </c>
      <c r="H450" s="34"/>
      <c r="I450" s="28"/>
      <c r="J450" s="34"/>
      <c r="K450" s="28"/>
      <c r="L450" s="34"/>
      <c r="M450" s="28"/>
      <c r="N450" s="28"/>
      <c r="O450" s="28"/>
      <c r="P450" s="28"/>
      <c r="Q450" s="28"/>
      <c r="R450" s="34"/>
      <c r="S450" s="28">
        <f>S448-S449</f>
        <v>1</v>
      </c>
    </row>
    <row r="451" spans="1:19" ht="13.5" thickBot="1">
      <c r="A451" s="172"/>
      <c r="B451" s="128" t="s">
        <v>5</v>
      </c>
      <c r="C451" s="45">
        <v>0</v>
      </c>
      <c r="D451" s="43">
        <f>D450/D449</f>
        <v>0</v>
      </c>
      <c r="E451" s="45">
        <f>E450/E449</f>
        <v>1</v>
      </c>
      <c r="F451" s="43">
        <f>F450/F449</f>
        <v>0</v>
      </c>
      <c r="G451" s="45">
        <v>0</v>
      </c>
      <c r="H451" s="43"/>
      <c r="I451" s="31"/>
      <c r="J451" s="43"/>
      <c r="K451" s="31"/>
      <c r="L451" s="43"/>
      <c r="M451" s="31"/>
      <c r="N451" s="31"/>
      <c r="O451" s="31"/>
      <c r="P451" s="31"/>
      <c r="Q451" s="31"/>
      <c r="R451" s="43"/>
      <c r="S451" s="45">
        <f>S450/S449</f>
        <v>0.3333333333333333</v>
      </c>
    </row>
    <row r="452" spans="1:19" ht="12.75">
      <c r="A452" s="173"/>
      <c r="B452" s="126">
        <v>2013</v>
      </c>
      <c r="C452" s="28">
        <v>0</v>
      </c>
      <c r="D452" s="28">
        <v>0</v>
      </c>
      <c r="E452" s="34">
        <v>0</v>
      </c>
      <c r="F452" s="28">
        <v>0</v>
      </c>
      <c r="G452" s="28">
        <v>0</v>
      </c>
      <c r="H452" s="34"/>
      <c r="I452" s="28" t="s">
        <v>134</v>
      </c>
      <c r="J452" s="34"/>
      <c r="K452" s="28"/>
      <c r="L452" s="34"/>
      <c r="M452" s="28"/>
      <c r="N452" s="28"/>
      <c r="O452" s="28"/>
      <c r="P452" s="28"/>
      <c r="Q452" s="28"/>
      <c r="R452" s="34"/>
      <c r="S452" s="28">
        <f>C452+D452+E452+F452+G452</f>
        <v>0</v>
      </c>
    </row>
    <row r="453" spans="1:19" ht="12.75">
      <c r="A453" s="171" t="s">
        <v>267</v>
      </c>
      <c r="B453" s="126">
        <v>2012</v>
      </c>
      <c r="C453" s="28">
        <v>0</v>
      </c>
      <c r="D453" s="28">
        <v>0</v>
      </c>
      <c r="E453" s="34">
        <v>0</v>
      </c>
      <c r="F453" s="28">
        <v>0</v>
      </c>
      <c r="G453" s="28">
        <v>0</v>
      </c>
      <c r="H453" s="34"/>
      <c r="I453" s="28"/>
      <c r="J453" s="34"/>
      <c r="K453" s="28"/>
      <c r="L453" s="34"/>
      <c r="M453" s="28"/>
      <c r="N453" s="28"/>
      <c r="O453" s="28"/>
      <c r="P453" s="28"/>
      <c r="Q453" s="28"/>
      <c r="R453" s="34"/>
      <c r="S453" s="28">
        <f>C453+D453+E453+F453+G453</f>
        <v>0</v>
      </c>
    </row>
    <row r="454" spans="1:19" ht="12.75">
      <c r="A454" s="171" t="s">
        <v>268</v>
      </c>
      <c r="B454" s="127" t="s">
        <v>214</v>
      </c>
      <c r="C454" s="28">
        <f>C452-C453</f>
        <v>0</v>
      </c>
      <c r="D454" s="28">
        <f>D452-D453</f>
        <v>0</v>
      </c>
      <c r="E454" s="48">
        <f>E452-E453</f>
        <v>0</v>
      </c>
      <c r="F454" s="28">
        <f>F452-F453</f>
        <v>0</v>
      </c>
      <c r="G454" s="28">
        <f>G452-G453</f>
        <v>0</v>
      </c>
      <c r="H454" s="34"/>
      <c r="I454" s="28"/>
      <c r="J454" s="34"/>
      <c r="K454" s="28"/>
      <c r="L454" s="34"/>
      <c r="M454" s="28"/>
      <c r="N454" s="28"/>
      <c r="O454" s="28"/>
      <c r="P454" s="28"/>
      <c r="Q454" s="28"/>
      <c r="R454" s="34"/>
      <c r="S454" s="28">
        <f>S452-S453</f>
        <v>0</v>
      </c>
    </row>
    <row r="455" spans="1:19" ht="13.5" thickBot="1">
      <c r="A455" s="172"/>
      <c r="B455" s="128" t="s">
        <v>5</v>
      </c>
      <c r="C455" s="45">
        <v>0</v>
      </c>
      <c r="D455" s="45">
        <v>0</v>
      </c>
      <c r="E455" s="45">
        <v>0</v>
      </c>
      <c r="F455" s="45">
        <v>0</v>
      </c>
      <c r="G455" s="45">
        <v>0</v>
      </c>
      <c r="H455" s="43"/>
      <c r="I455" s="31"/>
      <c r="J455" s="43"/>
      <c r="K455" s="31"/>
      <c r="L455" s="43"/>
      <c r="M455" s="31"/>
      <c r="N455" s="31"/>
      <c r="O455" s="31"/>
      <c r="P455" s="31"/>
      <c r="Q455" s="31"/>
      <c r="R455" s="43"/>
      <c r="S455" s="31">
        <v>0</v>
      </c>
    </row>
    <row r="456" spans="1:19" ht="12.75">
      <c r="A456" s="173"/>
      <c r="B456" s="126">
        <v>2013</v>
      </c>
      <c r="C456" s="28">
        <v>8</v>
      </c>
      <c r="D456" s="28">
        <v>4</v>
      </c>
      <c r="E456" s="34">
        <v>14</v>
      </c>
      <c r="F456" s="28">
        <v>4</v>
      </c>
      <c r="G456" s="28">
        <v>4</v>
      </c>
      <c r="H456" s="34"/>
      <c r="I456" s="28"/>
      <c r="J456" s="34"/>
      <c r="K456" s="28"/>
      <c r="L456" s="34"/>
      <c r="M456" s="28"/>
      <c r="N456" s="28"/>
      <c r="O456" s="28"/>
      <c r="P456" s="28"/>
      <c r="Q456" s="28"/>
      <c r="R456" s="34"/>
      <c r="S456" s="28">
        <f>C456+D456+E456+F456+G456</f>
        <v>34</v>
      </c>
    </row>
    <row r="457" spans="1:19" ht="12.75">
      <c r="A457" s="171" t="s">
        <v>144</v>
      </c>
      <c r="B457" s="126">
        <v>2012</v>
      </c>
      <c r="C457" s="28">
        <v>9</v>
      </c>
      <c r="D457" s="28">
        <v>6</v>
      </c>
      <c r="E457" s="34">
        <v>16</v>
      </c>
      <c r="F457" s="28">
        <v>4</v>
      </c>
      <c r="G457" s="28">
        <v>5</v>
      </c>
      <c r="H457" s="34"/>
      <c r="I457" s="28"/>
      <c r="J457" s="34"/>
      <c r="K457" s="28"/>
      <c r="L457" s="34"/>
      <c r="M457" s="28"/>
      <c r="N457" s="28"/>
      <c r="O457" s="28"/>
      <c r="P457" s="28"/>
      <c r="Q457" s="28"/>
      <c r="R457" s="34"/>
      <c r="S457" s="28">
        <f>C457+D457+E457+F457+G457</f>
        <v>40</v>
      </c>
    </row>
    <row r="458" spans="1:19" ht="12.75">
      <c r="A458" s="173"/>
      <c r="B458" s="127" t="s">
        <v>214</v>
      </c>
      <c r="C458" s="28">
        <f>C456-C457</f>
        <v>-1</v>
      </c>
      <c r="D458" s="28">
        <f>D456-D457</f>
        <v>-2</v>
      </c>
      <c r="E458" s="34">
        <f>E456-E457</f>
        <v>-2</v>
      </c>
      <c r="F458" s="28">
        <f>F456-F457</f>
        <v>0</v>
      </c>
      <c r="G458" s="28">
        <f>G456-G457</f>
        <v>-1</v>
      </c>
      <c r="H458" s="34"/>
      <c r="I458" s="28"/>
      <c r="J458" s="34"/>
      <c r="K458" s="28"/>
      <c r="L458" s="34"/>
      <c r="M458" s="28"/>
      <c r="N458" s="28"/>
      <c r="O458" s="28"/>
      <c r="P458" s="28"/>
      <c r="Q458" s="28"/>
      <c r="R458" s="34"/>
      <c r="S458" s="28">
        <f>S456-S457</f>
        <v>-6</v>
      </c>
    </row>
    <row r="459" spans="1:19" ht="13.5" thickBot="1">
      <c r="A459" s="172"/>
      <c r="B459" s="128" t="s">
        <v>5</v>
      </c>
      <c r="C459" s="31">
        <f>C458/C457</f>
        <v>-0.1111111111111111</v>
      </c>
      <c r="D459" s="43">
        <f>D458/D457</f>
        <v>-0.3333333333333333</v>
      </c>
      <c r="E459" s="45">
        <f>E458/E457</f>
        <v>-0.125</v>
      </c>
      <c r="F459" s="31">
        <f>F458/F457</f>
        <v>0</v>
      </c>
      <c r="G459" s="31">
        <f>G458/G457</f>
        <v>-0.2</v>
      </c>
      <c r="H459" s="43"/>
      <c r="I459" s="31"/>
      <c r="J459" s="43"/>
      <c r="K459" s="31"/>
      <c r="L459" s="43"/>
      <c r="M459" s="31"/>
      <c r="N459" s="31"/>
      <c r="O459" s="31"/>
      <c r="P459" s="31"/>
      <c r="Q459" s="31"/>
      <c r="R459" s="43"/>
      <c r="S459" s="31">
        <f>S458/S457</f>
        <v>-0.15</v>
      </c>
    </row>
    <row r="460" spans="1:19" ht="12.75">
      <c r="A460" s="173"/>
      <c r="B460" s="126">
        <v>2013</v>
      </c>
      <c r="C460" s="28">
        <v>9</v>
      </c>
      <c r="D460" s="28">
        <v>10</v>
      </c>
      <c r="E460" s="34">
        <v>16</v>
      </c>
      <c r="F460" s="28">
        <v>6</v>
      </c>
      <c r="G460" s="28">
        <v>7</v>
      </c>
      <c r="H460" s="34"/>
      <c r="I460" s="28"/>
      <c r="J460" s="34"/>
      <c r="K460" s="28"/>
      <c r="L460" s="34"/>
      <c r="M460" s="28"/>
      <c r="N460" s="28"/>
      <c r="O460" s="28"/>
      <c r="P460" s="28"/>
      <c r="Q460" s="28"/>
      <c r="R460" s="34"/>
      <c r="S460" s="28">
        <f>C460+D460+E460+F460+G460</f>
        <v>48</v>
      </c>
    </row>
    <row r="461" spans="1:19" ht="12.75">
      <c r="A461" s="171" t="s">
        <v>269</v>
      </c>
      <c r="B461" s="126">
        <v>2012</v>
      </c>
      <c r="C461" s="28">
        <v>16</v>
      </c>
      <c r="D461" s="28">
        <v>17</v>
      </c>
      <c r="E461" s="34">
        <v>12</v>
      </c>
      <c r="F461" s="28">
        <v>8</v>
      </c>
      <c r="G461" s="28">
        <v>9</v>
      </c>
      <c r="H461" s="34"/>
      <c r="I461" s="28"/>
      <c r="J461" s="34"/>
      <c r="K461" s="28"/>
      <c r="L461" s="34"/>
      <c r="M461" s="28"/>
      <c r="N461" s="28"/>
      <c r="O461" s="28"/>
      <c r="P461" s="28"/>
      <c r="Q461" s="28"/>
      <c r="R461" s="34"/>
      <c r="S461" s="28">
        <f>C461+D461+E461+F461+G461</f>
        <v>62</v>
      </c>
    </row>
    <row r="462" spans="1:19" ht="12.75">
      <c r="A462" s="171" t="s">
        <v>270</v>
      </c>
      <c r="B462" s="127" t="s">
        <v>214</v>
      </c>
      <c r="C462" s="28">
        <f>C460-C461</f>
        <v>-7</v>
      </c>
      <c r="D462" s="28">
        <f>D460-D461</f>
        <v>-7</v>
      </c>
      <c r="E462" s="28">
        <f>E460-E461</f>
        <v>4</v>
      </c>
      <c r="F462" s="28">
        <f>F460-F461</f>
        <v>-2</v>
      </c>
      <c r="G462" s="28">
        <f>G460-G461</f>
        <v>-2</v>
      </c>
      <c r="H462" s="34"/>
      <c r="I462" s="28"/>
      <c r="J462" s="34"/>
      <c r="K462" s="28"/>
      <c r="L462" s="34"/>
      <c r="M462" s="28"/>
      <c r="N462" s="28"/>
      <c r="O462" s="28"/>
      <c r="P462" s="28"/>
      <c r="Q462" s="28"/>
      <c r="R462" s="34"/>
      <c r="S462" s="28">
        <f>S460-S461</f>
        <v>-14</v>
      </c>
    </row>
    <row r="463" spans="1:19" ht="13.5" thickBot="1">
      <c r="A463" s="172"/>
      <c r="B463" s="128" t="s">
        <v>5</v>
      </c>
      <c r="C463" s="31">
        <f>C462/C461</f>
        <v>-0.4375</v>
      </c>
      <c r="D463" s="31">
        <f>D462/D461</f>
        <v>-0.4117647058823529</v>
      </c>
      <c r="E463" s="31">
        <f>E462/E461</f>
        <v>0.3333333333333333</v>
      </c>
      <c r="F463" s="31">
        <f>F462/F461</f>
        <v>-0.25</v>
      </c>
      <c r="G463" s="31">
        <f>G462/G461</f>
        <v>-0.2222222222222222</v>
      </c>
      <c r="H463" s="43"/>
      <c r="I463" s="31"/>
      <c r="J463" s="43"/>
      <c r="K463" s="31"/>
      <c r="L463" s="43"/>
      <c r="M463" s="31"/>
      <c r="N463" s="31"/>
      <c r="O463" s="31"/>
      <c r="P463" s="31"/>
      <c r="Q463" s="31"/>
      <c r="R463" s="43"/>
      <c r="S463" s="31">
        <f>S462/S461</f>
        <v>-0.22580645161290322</v>
      </c>
    </row>
    <row r="464" spans="1:19" ht="12.75">
      <c r="A464" s="173"/>
      <c r="B464" s="126">
        <v>2013</v>
      </c>
      <c r="C464" s="28">
        <v>32</v>
      </c>
      <c r="D464" s="28">
        <v>63</v>
      </c>
      <c r="E464" s="34">
        <v>41</v>
      </c>
      <c r="F464" s="28">
        <v>27</v>
      </c>
      <c r="G464" s="28">
        <v>22</v>
      </c>
      <c r="H464" s="34"/>
      <c r="I464" s="28"/>
      <c r="J464" s="34"/>
      <c r="K464" s="28"/>
      <c r="L464" s="34"/>
      <c r="M464" s="28"/>
      <c r="N464" s="28"/>
      <c r="O464" s="28"/>
      <c r="P464" s="28"/>
      <c r="Q464" s="28"/>
      <c r="R464" s="34"/>
      <c r="S464" s="28">
        <f>C464+D464+E464+F464+G464</f>
        <v>185</v>
      </c>
    </row>
    <row r="465" spans="1:19" ht="12.75">
      <c r="A465" s="174" t="s">
        <v>271</v>
      </c>
      <c r="B465" s="126">
        <v>2012</v>
      </c>
      <c r="C465" s="28">
        <v>43</v>
      </c>
      <c r="D465" s="28">
        <v>55</v>
      </c>
      <c r="E465" s="34">
        <v>50</v>
      </c>
      <c r="F465" s="28">
        <v>23</v>
      </c>
      <c r="G465" s="28">
        <v>38</v>
      </c>
      <c r="H465" s="34"/>
      <c r="I465" s="28"/>
      <c r="J465" s="34"/>
      <c r="K465" s="28"/>
      <c r="L465" s="34"/>
      <c r="M465" s="28"/>
      <c r="N465" s="28"/>
      <c r="O465" s="28"/>
      <c r="P465" s="28"/>
      <c r="Q465" s="28"/>
      <c r="R465" s="34"/>
      <c r="S465" s="28">
        <f>C465+D465+E465+F465+G465</f>
        <v>209</v>
      </c>
    </row>
    <row r="466" spans="1:19" ht="12.75">
      <c r="A466" s="173"/>
      <c r="B466" s="127" t="s">
        <v>214</v>
      </c>
      <c r="C466" s="28">
        <f>C464-C465</f>
        <v>-11</v>
      </c>
      <c r="D466" s="28">
        <f>D464-D465</f>
        <v>8</v>
      </c>
      <c r="E466" s="34">
        <f>E464-E465</f>
        <v>-9</v>
      </c>
      <c r="F466" s="28">
        <f>F464-F465</f>
        <v>4</v>
      </c>
      <c r="G466" s="28">
        <f>G464-G465</f>
        <v>-16</v>
      </c>
      <c r="H466" s="34"/>
      <c r="I466" s="28"/>
      <c r="J466" s="34"/>
      <c r="K466" s="28"/>
      <c r="L466" s="34"/>
      <c r="M466" s="28"/>
      <c r="N466" s="28"/>
      <c r="O466" s="28"/>
      <c r="P466" s="28"/>
      <c r="Q466" s="28"/>
      <c r="R466" s="34"/>
      <c r="S466" s="28">
        <f>S464-S465</f>
        <v>-24</v>
      </c>
    </row>
    <row r="467" spans="1:19" ht="13.5" thickBot="1">
      <c r="A467" s="172"/>
      <c r="B467" s="128" t="s">
        <v>5</v>
      </c>
      <c r="C467" s="31">
        <f>C466/C465</f>
        <v>-0.2558139534883721</v>
      </c>
      <c r="D467" s="31">
        <f>D466/D465</f>
        <v>0.14545454545454545</v>
      </c>
      <c r="E467" s="43">
        <f>E466/E465</f>
        <v>-0.18</v>
      </c>
      <c r="F467" s="31">
        <f>F466/F465</f>
        <v>0.17391304347826086</v>
      </c>
      <c r="G467" s="31">
        <f>G466/G465</f>
        <v>-0.42105263157894735</v>
      </c>
      <c r="H467" s="43"/>
      <c r="I467" s="31"/>
      <c r="J467" s="43"/>
      <c r="K467" s="31"/>
      <c r="L467" s="43"/>
      <c r="M467" s="31"/>
      <c r="N467" s="31"/>
      <c r="O467" s="31"/>
      <c r="P467" s="31"/>
      <c r="Q467" s="31"/>
      <c r="R467" s="43"/>
      <c r="S467" s="31">
        <f>S466/S465</f>
        <v>-0.11483253588516747</v>
      </c>
    </row>
    <row r="468" spans="1:19" ht="12.75">
      <c r="A468" s="173"/>
      <c r="B468" s="126">
        <v>2013</v>
      </c>
      <c r="C468" s="28">
        <v>56</v>
      </c>
      <c r="D468" s="28">
        <v>98</v>
      </c>
      <c r="E468" s="34">
        <v>92</v>
      </c>
      <c r="F468" s="28">
        <v>46</v>
      </c>
      <c r="G468" s="28">
        <v>34</v>
      </c>
      <c r="H468" s="34"/>
      <c r="I468" s="28"/>
      <c r="J468" s="34"/>
      <c r="K468" s="28"/>
      <c r="L468" s="34"/>
      <c r="M468" s="28"/>
      <c r="N468" s="28"/>
      <c r="O468" s="28"/>
      <c r="P468" s="28"/>
      <c r="Q468" s="28"/>
      <c r="R468" s="34"/>
      <c r="S468" s="28">
        <f>C468+D468+E468+F468+G468</f>
        <v>326</v>
      </c>
    </row>
    <row r="469" spans="1:19" ht="12.75">
      <c r="A469" s="171" t="s">
        <v>272</v>
      </c>
      <c r="B469" s="126">
        <v>2012</v>
      </c>
      <c r="C469" s="28">
        <v>86</v>
      </c>
      <c r="D469" s="28">
        <v>83</v>
      </c>
      <c r="E469" s="34">
        <v>58</v>
      </c>
      <c r="F469" s="28">
        <v>32</v>
      </c>
      <c r="G469" s="28">
        <v>26</v>
      </c>
      <c r="H469" s="34"/>
      <c r="I469" s="28"/>
      <c r="J469" s="34"/>
      <c r="K469" s="28"/>
      <c r="L469" s="34"/>
      <c r="M469" s="28"/>
      <c r="N469" s="28"/>
      <c r="O469" s="28"/>
      <c r="P469" s="28"/>
      <c r="Q469" s="28"/>
      <c r="R469" s="34"/>
      <c r="S469" s="28">
        <f>C469+D469+E469+F469+G469</f>
        <v>285</v>
      </c>
    </row>
    <row r="470" spans="1:19" ht="12.75">
      <c r="A470" s="171" t="s">
        <v>273</v>
      </c>
      <c r="B470" s="127" t="s">
        <v>214</v>
      </c>
      <c r="C470" s="28">
        <f>C468-C469</f>
        <v>-30</v>
      </c>
      <c r="D470" s="28">
        <f>D468-D469</f>
        <v>15</v>
      </c>
      <c r="E470" s="34">
        <f>E468-E469</f>
        <v>34</v>
      </c>
      <c r="F470" s="28">
        <f>F468-F469</f>
        <v>14</v>
      </c>
      <c r="G470" s="28">
        <f>G468-G469</f>
        <v>8</v>
      </c>
      <c r="H470" s="34"/>
      <c r="I470" s="28"/>
      <c r="J470" s="34"/>
      <c r="K470" s="28"/>
      <c r="L470" s="34"/>
      <c r="M470" s="28"/>
      <c r="N470" s="28"/>
      <c r="O470" s="28"/>
      <c r="P470" s="28"/>
      <c r="Q470" s="28"/>
      <c r="R470" s="34"/>
      <c r="S470" s="28">
        <f>S468-S469</f>
        <v>41</v>
      </c>
    </row>
    <row r="471" spans="1:19" ht="13.5" thickBot="1">
      <c r="A471" s="172"/>
      <c r="B471" s="128" t="s">
        <v>5</v>
      </c>
      <c r="C471" s="31">
        <f>C470/C469</f>
        <v>-0.3488372093023256</v>
      </c>
      <c r="D471" s="31">
        <f>D470/D469</f>
        <v>0.18072289156626506</v>
      </c>
      <c r="E471" s="43">
        <f>E470/E469</f>
        <v>0.5862068965517241</v>
      </c>
      <c r="F471" s="31">
        <f>F470/F469</f>
        <v>0.4375</v>
      </c>
      <c r="G471" s="31">
        <f>G470/G469</f>
        <v>0.3076923076923077</v>
      </c>
      <c r="H471" s="43"/>
      <c r="I471" s="31"/>
      <c r="J471" s="43"/>
      <c r="K471" s="31"/>
      <c r="L471" s="43"/>
      <c r="M471" s="31"/>
      <c r="N471" s="31"/>
      <c r="O471" s="31"/>
      <c r="P471" s="31"/>
      <c r="Q471" s="31"/>
      <c r="R471" s="43"/>
      <c r="S471" s="31">
        <f>S470/S469</f>
        <v>0.14385964912280702</v>
      </c>
    </row>
    <row r="472" spans="1:19" ht="12.75">
      <c r="A472" s="173"/>
      <c r="B472" s="126">
        <v>2013</v>
      </c>
      <c r="C472" s="28">
        <v>9</v>
      </c>
      <c r="D472" s="28">
        <v>15</v>
      </c>
      <c r="E472" s="34">
        <v>10</v>
      </c>
      <c r="F472" s="28">
        <v>14</v>
      </c>
      <c r="G472" s="28">
        <v>4</v>
      </c>
      <c r="H472" s="34"/>
      <c r="I472" s="28"/>
      <c r="J472" s="34"/>
      <c r="K472" s="28"/>
      <c r="L472" s="34"/>
      <c r="M472" s="28"/>
      <c r="N472" s="28"/>
      <c r="O472" s="28"/>
      <c r="P472" s="28"/>
      <c r="Q472" s="28"/>
      <c r="R472" s="34"/>
      <c r="S472" s="28">
        <f>C472+D472+E472+F472+G472</f>
        <v>52</v>
      </c>
    </row>
    <row r="473" spans="1:19" ht="12.75">
      <c r="A473" s="171" t="s">
        <v>274</v>
      </c>
      <c r="B473" s="126">
        <v>2012</v>
      </c>
      <c r="C473" s="28">
        <v>14</v>
      </c>
      <c r="D473" s="28">
        <v>18</v>
      </c>
      <c r="E473" s="34">
        <v>7</v>
      </c>
      <c r="F473" s="28">
        <v>10</v>
      </c>
      <c r="G473" s="28">
        <v>10</v>
      </c>
      <c r="H473" s="34"/>
      <c r="I473" s="28"/>
      <c r="J473" s="34"/>
      <c r="K473" s="28"/>
      <c r="L473" s="34"/>
      <c r="M473" s="28"/>
      <c r="N473" s="28"/>
      <c r="O473" s="28"/>
      <c r="P473" s="28"/>
      <c r="Q473" s="28"/>
      <c r="R473" s="34"/>
      <c r="S473" s="28">
        <f>C473+D473+E473+F473+G473</f>
        <v>59</v>
      </c>
    </row>
    <row r="474" spans="1:19" ht="12.75">
      <c r="A474" s="171" t="s">
        <v>275</v>
      </c>
      <c r="B474" s="127" t="s">
        <v>214</v>
      </c>
      <c r="C474" s="28">
        <f>C472-C473</f>
        <v>-5</v>
      </c>
      <c r="D474" s="28">
        <f>D472-D473</f>
        <v>-3</v>
      </c>
      <c r="E474" s="34">
        <f>E472-E473</f>
        <v>3</v>
      </c>
      <c r="F474" s="28">
        <f>F472-F473</f>
        <v>4</v>
      </c>
      <c r="G474" s="28">
        <f>G472-G473</f>
        <v>-6</v>
      </c>
      <c r="H474" s="34"/>
      <c r="I474" s="28"/>
      <c r="J474" s="34"/>
      <c r="K474" s="28"/>
      <c r="L474" s="34"/>
      <c r="M474" s="28"/>
      <c r="N474" s="28"/>
      <c r="O474" s="28"/>
      <c r="P474" s="28"/>
      <c r="Q474" s="28"/>
      <c r="R474" s="34"/>
      <c r="S474" s="28">
        <f>S472-S473</f>
        <v>-7</v>
      </c>
    </row>
    <row r="475" spans="1:19" ht="13.5" thickBot="1">
      <c r="A475" s="172"/>
      <c r="B475" s="128" t="s">
        <v>5</v>
      </c>
      <c r="C475" s="31">
        <f>C474/C473</f>
        <v>-0.35714285714285715</v>
      </c>
      <c r="D475" s="31">
        <f>D474/D473</f>
        <v>-0.16666666666666666</v>
      </c>
      <c r="E475" s="43">
        <f>E474/E473</f>
        <v>0.42857142857142855</v>
      </c>
      <c r="F475" s="31">
        <f>F474/F473</f>
        <v>0.4</v>
      </c>
      <c r="G475" s="31">
        <f>G474/G473</f>
        <v>-0.6</v>
      </c>
      <c r="H475" s="43"/>
      <c r="I475" s="31"/>
      <c r="J475" s="43"/>
      <c r="K475" s="31"/>
      <c r="L475" s="43"/>
      <c r="M475" s="31"/>
      <c r="N475" s="31"/>
      <c r="O475" s="31"/>
      <c r="P475" s="31"/>
      <c r="Q475" s="31"/>
      <c r="R475" s="43"/>
      <c r="S475" s="31">
        <f>S474/S473</f>
        <v>-0.11864406779661017</v>
      </c>
    </row>
  </sheetData>
  <sheetProtection/>
  <printOptions/>
  <pageMargins left="0.2" right="0.2" top="1" bottom="1.25" header="0.3" footer="0.3"/>
  <pageSetup horizontalDpi="600" verticalDpi="600" orientation="landscape" paperSize="5" r:id="rId1"/>
  <headerFooter>
    <oddHeader>&amp;L&amp;9Datos Preliminares
Del 1ro. de enero al 30 de abril de 2013.&amp;CPOLICIA DE PUERTO RICO
DELITOS TIPO I COMETIDOS EN PUERTO RICO 
AÑOS 2012 Y 2013</oddHeader>
  </headerFooter>
  <rowBreaks count="5" manualBreakCount="5">
    <brk id="33" max="255" man="1"/>
    <brk id="169" max="255" man="1"/>
    <brk id="339" max="255" man="1"/>
    <brk id="407" max="255" man="1"/>
    <brk id="441" max="255" man="1"/>
  </rowBreaks>
</worksheet>
</file>

<file path=xl/worksheets/sheet3.xml><?xml version="1.0" encoding="utf-8"?>
<worksheet xmlns="http://schemas.openxmlformats.org/spreadsheetml/2006/main" xmlns:r="http://schemas.openxmlformats.org/officeDocument/2006/relationships">
  <dimension ref="A1:I81"/>
  <sheetViews>
    <sheetView view="pageLayout" zoomScale="90" zoomScalePageLayoutView="90" workbookViewId="0" topLeftCell="A1">
      <selection activeCell="D62" sqref="D62"/>
    </sheetView>
  </sheetViews>
  <sheetFormatPr defaultColWidth="9.140625" defaultRowHeight="12.75"/>
  <cols>
    <col min="1" max="1" width="14.00390625" style="0" customWidth="1"/>
  </cols>
  <sheetData>
    <row r="1" spans="1:9" ht="13.5" thickBot="1">
      <c r="A1" s="65" t="s">
        <v>140</v>
      </c>
      <c r="B1" s="66" t="s">
        <v>141</v>
      </c>
      <c r="C1" s="66" t="s">
        <v>142</v>
      </c>
      <c r="D1" s="66" t="s">
        <v>143</v>
      </c>
      <c r="E1" s="66" t="s">
        <v>144</v>
      </c>
      <c r="F1" s="66" t="s">
        <v>145</v>
      </c>
      <c r="G1" s="66" t="s">
        <v>146</v>
      </c>
      <c r="H1" s="66" t="s">
        <v>147</v>
      </c>
      <c r="I1" s="66" t="s">
        <v>148</v>
      </c>
    </row>
    <row r="2" spans="1:9" ht="12.75">
      <c r="A2" s="67" t="s">
        <v>121</v>
      </c>
      <c r="B2" s="68">
        <f aca="true" t="shared" si="0" ref="B2:B51">SUM(C2:I2)</f>
        <v>87</v>
      </c>
      <c r="C2" s="69">
        <v>0</v>
      </c>
      <c r="D2" s="69">
        <v>0</v>
      </c>
      <c r="E2" s="69">
        <v>4</v>
      </c>
      <c r="F2" s="69">
        <v>5</v>
      </c>
      <c r="G2" s="69">
        <v>25</v>
      </c>
      <c r="H2" s="69">
        <v>50</v>
      </c>
      <c r="I2" s="69">
        <v>3</v>
      </c>
    </row>
    <row r="3" spans="1:9" ht="12.75">
      <c r="A3" s="68" t="s">
        <v>149</v>
      </c>
      <c r="B3" s="68">
        <f t="shared" si="0"/>
        <v>112</v>
      </c>
      <c r="C3" s="68">
        <v>0</v>
      </c>
      <c r="D3" s="68">
        <v>0</v>
      </c>
      <c r="E3" s="68">
        <v>11</v>
      </c>
      <c r="F3" s="68">
        <v>3</v>
      </c>
      <c r="G3" s="68">
        <v>50</v>
      </c>
      <c r="H3" s="68">
        <v>46</v>
      </c>
      <c r="I3" s="68">
        <v>2</v>
      </c>
    </row>
    <row r="4" spans="1:9" ht="12.75">
      <c r="A4" s="68" t="s">
        <v>115</v>
      </c>
      <c r="B4" s="68">
        <f t="shared" si="0"/>
        <v>295</v>
      </c>
      <c r="C4" s="68">
        <v>5</v>
      </c>
      <c r="D4" s="68">
        <v>0</v>
      </c>
      <c r="E4" s="68">
        <v>17</v>
      </c>
      <c r="F4" s="68">
        <v>9</v>
      </c>
      <c r="G4" s="68">
        <v>112</v>
      </c>
      <c r="H4" s="68">
        <v>146</v>
      </c>
      <c r="I4" s="68">
        <v>6</v>
      </c>
    </row>
    <row r="5" spans="1:9" ht="12.75">
      <c r="A5" s="68" t="s">
        <v>150</v>
      </c>
      <c r="B5" s="68">
        <f t="shared" si="0"/>
        <v>125</v>
      </c>
      <c r="C5" s="68">
        <v>3</v>
      </c>
      <c r="D5" s="68">
        <v>0</v>
      </c>
      <c r="E5" s="68">
        <v>15</v>
      </c>
      <c r="F5" s="68">
        <v>11</v>
      </c>
      <c r="G5" s="68">
        <v>38</v>
      </c>
      <c r="H5" s="68">
        <v>48</v>
      </c>
      <c r="I5" s="68">
        <v>10</v>
      </c>
    </row>
    <row r="6" spans="1:9" ht="12.75">
      <c r="A6" s="68" t="s">
        <v>135</v>
      </c>
      <c r="B6" s="68">
        <f t="shared" si="0"/>
        <v>114</v>
      </c>
      <c r="C6" s="68">
        <v>0</v>
      </c>
      <c r="D6" s="68">
        <v>0</v>
      </c>
      <c r="E6" s="68">
        <v>8</v>
      </c>
      <c r="F6" s="68">
        <v>9</v>
      </c>
      <c r="G6" s="68">
        <v>32</v>
      </c>
      <c r="H6" s="68">
        <v>56</v>
      </c>
      <c r="I6" s="68">
        <v>9</v>
      </c>
    </row>
    <row r="7" spans="1:9" ht="12.75">
      <c r="A7" s="68" t="s">
        <v>68</v>
      </c>
      <c r="B7" s="68">
        <f t="shared" si="0"/>
        <v>54</v>
      </c>
      <c r="C7" s="68">
        <v>3</v>
      </c>
      <c r="D7" s="68">
        <v>0</v>
      </c>
      <c r="E7" s="68">
        <v>6</v>
      </c>
      <c r="F7" s="68">
        <v>3</v>
      </c>
      <c r="G7" s="68">
        <v>14</v>
      </c>
      <c r="H7" s="68">
        <v>24</v>
      </c>
      <c r="I7" s="68">
        <v>4</v>
      </c>
    </row>
    <row r="8" spans="1:9" ht="12.75">
      <c r="A8" s="68" t="s">
        <v>41</v>
      </c>
      <c r="B8" s="68">
        <f t="shared" si="0"/>
        <v>276</v>
      </c>
      <c r="C8" s="68">
        <v>7</v>
      </c>
      <c r="D8" s="68">
        <v>0</v>
      </c>
      <c r="E8" s="68">
        <v>27</v>
      </c>
      <c r="F8" s="68">
        <v>14</v>
      </c>
      <c r="G8" s="68">
        <v>107</v>
      </c>
      <c r="H8" s="68">
        <v>96</v>
      </c>
      <c r="I8" s="68">
        <v>25</v>
      </c>
    </row>
    <row r="9" spans="1:9" ht="12.75">
      <c r="A9" s="68" t="s">
        <v>109</v>
      </c>
      <c r="B9" s="68">
        <f t="shared" si="0"/>
        <v>87</v>
      </c>
      <c r="C9" s="68">
        <v>0</v>
      </c>
      <c r="D9" s="68">
        <v>0</v>
      </c>
      <c r="E9" s="68">
        <v>2</v>
      </c>
      <c r="F9" s="68">
        <v>5</v>
      </c>
      <c r="G9" s="68">
        <v>29</v>
      </c>
      <c r="H9" s="68">
        <v>49</v>
      </c>
      <c r="I9" s="68">
        <v>2</v>
      </c>
    </row>
    <row r="10" spans="1:9" ht="12.75">
      <c r="A10" s="68" t="s">
        <v>43</v>
      </c>
      <c r="B10" s="68">
        <f t="shared" si="0"/>
        <v>161</v>
      </c>
      <c r="C10" s="68">
        <v>2</v>
      </c>
      <c r="D10" s="68">
        <v>0</v>
      </c>
      <c r="E10" s="68">
        <v>9</v>
      </c>
      <c r="F10" s="68">
        <v>1</v>
      </c>
      <c r="G10" s="68">
        <v>27</v>
      </c>
      <c r="H10" s="68">
        <v>100</v>
      </c>
      <c r="I10" s="68">
        <v>22</v>
      </c>
    </row>
    <row r="11" spans="1:9" ht="12.75">
      <c r="A11" s="68" t="s">
        <v>136</v>
      </c>
      <c r="B11" s="68">
        <f t="shared" si="0"/>
        <v>191</v>
      </c>
      <c r="C11" s="68">
        <v>1</v>
      </c>
      <c r="D11" s="68">
        <v>0</v>
      </c>
      <c r="E11" s="68">
        <v>4</v>
      </c>
      <c r="F11" s="68">
        <v>10</v>
      </c>
      <c r="G11" s="68">
        <v>63</v>
      </c>
      <c r="H11" s="68">
        <v>98</v>
      </c>
      <c r="I11" s="68">
        <v>15</v>
      </c>
    </row>
    <row r="12" spans="1:9" ht="12.75">
      <c r="A12" s="68" t="s">
        <v>151</v>
      </c>
      <c r="B12" s="68">
        <f t="shared" si="0"/>
        <v>1993</v>
      </c>
      <c r="C12" s="68">
        <v>16</v>
      </c>
      <c r="D12" s="68">
        <v>0</v>
      </c>
      <c r="E12" s="68">
        <v>241</v>
      </c>
      <c r="F12" s="68">
        <v>39</v>
      </c>
      <c r="G12" s="68">
        <v>329</v>
      </c>
      <c r="H12" s="68">
        <v>1040</v>
      </c>
      <c r="I12" s="68">
        <v>328</v>
      </c>
    </row>
    <row r="13" spans="1:9" ht="12.75">
      <c r="A13" s="68" t="s">
        <v>69</v>
      </c>
      <c r="B13" s="68">
        <f t="shared" si="0"/>
        <v>139</v>
      </c>
      <c r="C13" s="68">
        <v>1</v>
      </c>
      <c r="D13" s="68">
        <v>0</v>
      </c>
      <c r="E13" s="68">
        <v>6</v>
      </c>
      <c r="F13" s="68">
        <v>6</v>
      </c>
      <c r="G13" s="68">
        <v>56</v>
      </c>
      <c r="H13" s="68">
        <v>65</v>
      </c>
      <c r="I13" s="68">
        <v>5</v>
      </c>
    </row>
    <row r="14" spans="1:9" ht="12.75">
      <c r="A14" s="68" t="s">
        <v>79</v>
      </c>
      <c r="B14" s="68">
        <f t="shared" si="0"/>
        <v>991</v>
      </c>
      <c r="C14" s="68">
        <v>11</v>
      </c>
      <c r="D14" s="68">
        <v>0</v>
      </c>
      <c r="E14" s="68">
        <v>102</v>
      </c>
      <c r="F14" s="68">
        <v>25</v>
      </c>
      <c r="G14" s="68">
        <v>190</v>
      </c>
      <c r="H14" s="68">
        <v>559</v>
      </c>
      <c r="I14" s="68">
        <v>104</v>
      </c>
    </row>
    <row r="15" spans="1:9" ht="12.75">
      <c r="A15" s="68" t="s">
        <v>44</v>
      </c>
      <c r="B15" s="68">
        <f t="shared" si="0"/>
        <v>170</v>
      </c>
      <c r="C15" s="68">
        <v>1</v>
      </c>
      <c r="D15" s="68">
        <v>0</v>
      </c>
      <c r="E15" s="68">
        <v>9</v>
      </c>
      <c r="F15" s="68">
        <v>1</v>
      </c>
      <c r="G15" s="68">
        <v>64</v>
      </c>
      <c r="H15" s="68">
        <v>89</v>
      </c>
      <c r="I15" s="68">
        <v>6</v>
      </c>
    </row>
    <row r="16" spans="1:9" ht="12.75">
      <c r="A16" s="68" t="s">
        <v>107</v>
      </c>
      <c r="B16" s="68">
        <f t="shared" si="0"/>
        <v>175</v>
      </c>
      <c r="C16" s="68">
        <v>9</v>
      </c>
      <c r="D16" s="68">
        <v>0</v>
      </c>
      <c r="E16" s="68">
        <v>16</v>
      </c>
      <c r="F16" s="68">
        <v>14</v>
      </c>
      <c r="G16" s="68">
        <v>52</v>
      </c>
      <c r="H16" s="68">
        <v>73</v>
      </c>
      <c r="I16" s="68">
        <v>11</v>
      </c>
    </row>
    <row r="17" spans="1:9" ht="12.75">
      <c r="A17" s="68" t="s">
        <v>152</v>
      </c>
      <c r="B17" s="68">
        <f t="shared" si="0"/>
        <v>1156</v>
      </c>
      <c r="C17" s="68">
        <v>18</v>
      </c>
      <c r="D17" s="68">
        <v>0</v>
      </c>
      <c r="E17" s="68">
        <v>89</v>
      </c>
      <c r="F17" s="68">
        <v>49</v>
      </c>
      <c r="G17" s="68">
        <v>273</v>
      </c>
      <c r="H17" s="68">
        <v>656</v>
      </c>
      <c r="I17" s="68">
        <v>71</v>
      </c>
    </row>
    <row r="18" spans="1:9" ht="12.75">
      <c r="A18" s="68" t="s">
        <v>88</v>
      </c>
      <c r="B18" s="68">
        <f t="shared" si="0"/>
        <v>85</v>
      </c>
      <c r="C18" s="68">
        <v>2</v>
      </c>
      <c r="D18" s="68">
        <v>0</v>
      </c>
      <c r="E18" s="68">
        <v>15</v>
      </c>
      <c r="F18" s="68">
        <v>8</v>
      </c>
      <c r="G18" s="68">
        <v>14</v>
      </c>
      <c r="H18" s="68">
        <v>37</v>
      </c>
      <c r="I18" s="68">
        <v>9</v>
      </c>
    </row>
    <row r="19" spans="1:9" ht="12.75">
      <c r="A19" s="68" t="s">
        <v>110</v>
      </c>
      <c r="B19" s="68">
        <f t="shared" si="0"/>
        <v>344</v>
      </c>
      <c r="C19" s="68">
        <v>5</v>
      </c>
      <c r="D19" s="68">
        <v>0</v>
      </c>
      <c r="E19" s="68">
        <v>16</v>
      </c>
      <c r="F19" s="68">
        <v>19</v>
      </c>
      <c r="G19" s="68">
        <v>67</v>
      </c>
      <c r="H19" s="68">
        <v>217</v>
      </c>
      <c r="I19" s="68">
        <v>20</v>
      </c>
    </row>
    <row r="20" spans="1:9" ht="12.75">
      <c r="A20" s="68" t="s">
        <v>128</v>
      </c>
      <c r="B20" s="68">
        <f t="shared" si="0"/>
        <v>53</v>
      </c>
      <c r="C20" s="68">
        <v>0</v>
      </c>
      <c r="D20" s="68">
        <v>0</v>
      </c>
      <c r="E20" s="68">
        <v>1</v>
      </c>
      <c r="F20" s="68">
        <v>4</v>
      </c>
      <c r="G20" s="68">
        <v>27</v>
      </c>
      <c r="H20" s="68">
        <v>21</v>
      </c>
      <c r="I20" s="68">
        <v>0</v>
      </c>
    </row>
    <row r="21" spans="1:9" ht="12.75">
      <c r="A21" s="68" t="s">
        <v>45</v>
      </c>
      <c r="B21" s="68">
        <f t="shared" si="0"/>
        <v>70</v>
      </c>
      <c r="C21" s="68">
        <v>0</v>
      </c>
      <c r="D21" s="68">
        <v>0</v>
      </c>
      <c r="E21" s="68">
        <v>6</v>
      </c>
      <c r="F21" s="68">
        <v>3</v>
      </c>
      <c r="G21" s="68">
        <v>24</v>
      </c>
      <c r="H21" s="68">
        <v>31</v>
      </c>
      <c r="I21" s="68">
        <v>6</v>
      </c>
    </row>
    <row r="22" spans="1:9" ht="12.75">
      <c r="A22" s="68" t="s">
        <v>80</v>
      </c>
      <c r="B22" s="68">
        <f t="shared" si="0"/>
        <v>143</v>
      </c>
      <c r="C22" s="68">
        <v>4</v>
      </c>
      <c r="D22" s="68">
        <v>0</v>
      </c>
      <c r="E22" s="68">
        <v>15</v>
      </c>
      <c r="F22" s="68">
        <v>9</v>
      </c>
      <c r="G22" s="68">
        <v>39</v>
      </c>
      <c r="H22" s="68">
        <v>59</v>
      </c>
      <c r="I22" s="68">
        <v>17</v>
      </c>
    </row>
    <row r="23" spans="1:9" ht="12.75">
      <c r="A23" s="68" t="s">
        <v>137</v>
      </c>
      <c r="B23" s="68">
        <f t="shared" si="0"/>
        <v>175</v>
      </c>
      <c r="C23" s="68">
        <v>2</v>
      </c>
      <c r="D23" s="68">
        <v>0</v>
      </c>
      <c r="E23" s="68">
        <v>14</v>
      </c>
      <c r="F23" s="68">
        <v>16</v>
      </c>
      <c r="G23" s="68">
        <v>41</v>
      </c>
      <c r="H23" s="68">
        <v>92</v>
      </c>
      <c r="I23" s="68">
        <v>10</v>
      </c>
    </row>
    <row r="24" spans="1:9" ht="12.75">
      <c r="A24" s="68" t="s">
        <v>138</v>
      </c>
      <c r="B24" s="68">
        <f t="shared" si="0"/>
        <v>98</v>
      </c>
      <c r="C24" s="68">
        <v>1</v>
      </c>
      <c r="D24" s="68">
        <v>0</v>
      </c>
      <c r="E24" s="68">
        <v>4</v>
      </c>
      <c r="F24" s="68">
        <v>6</v>
      </c>
      <c r="G24" s="68">
        <v>27</v>
      </c>
      <c r="H24" s="68">
        <v>46</v>
      </c>
      <c r="I24" s="68">
        <v>14</v>
      </c>
    </row>
    <row r="25" spans="1:9" ht="12.75">
      <c r="A25" s="68" t="s">
        <v>89</v>
      </c>
      <c r="B25" s="68">
        <f t="shared" si="0"/>
        <v>162</v>
      </c>
      <c r="C25" s="68">
        <v>4</v>
      </c>
      <c r="D25" s="68">
        <v>0</v>
      </c>
      <c r="E25" s="68">
        <v>7</v>
      </c>
      <c r="F25" s="68">
        <v>8</v>
      </c>
      <c r="G25" s="68">
        <v>36</v>
      </c>
      <c r="H25" s="68">
        <v>80</v>
      </c>
      <c r="I25" s="68">
        <v>27</v>
      </c>
    </row>
    <row r="26" spans="1:9" ht="12.75">
      <c r="A26" s="68" t="s">
        <v>129</v>
      </c>
      <c r="B26" s="68">
        <f t="shared" si="0"/>
        <v>9</v>
      </c>
      <c r="C26" s="68">
        <v>0</v>
      </c>
      <c r="D26" s="68">
        <v>0</v>
      </c>
      <c r="E26" s="68">
        <v>0</v>
      </c>
      <c r="F26" s="68">
        <v>0</v>
      </c>
      <c r="G26" s="68">
        <v>3</v>
      </c>
      <c r="H26" s="68">
        <v>6</v>
      </c>
      <c r="I26" s="68">
        <v>0</v>
      </c>
    </row>
    <row r="27" spans="1:9" ht="12.75">
      <c r="A27" s="68" t="s">
        <v>90</v>
      </c>
      <c r="B27" s="68">
        <f t="shared" si="0"/>
        <v>232</v>
      </c>
      <c r="C27" s="68">
        <v>2</v>
      </c>
      <c r="D27" s="68">
        <v>0</v>
      </c>
      <c r="E27" s="68">
        <v>20</v>
      </c>
      <c r="F27" s="68">
        <v>5</v>
      </c>
      <c r="G27" s="68">
        <v>49</v>
      </c>
      <c r="H27" s="68">
        <v>122</v>
      </c>
      <c r="I27" s="68">
        <v>34</v>
      </c>
    </row>
    <row r="28" spans="1:9" ht="12.75">
      <c r="A28" s="68" t="s">
        <v>130</v>
      </c>
      <c r="B28" s="68">
        <f t="shared" si="0"/>
        <v>190</v>
      </c>
      <c r="C28" s="68">
        <v>2</v>
      </c>
      <c r="D28" s="68">
        <v>0</v>
      </c>
      <c r="E28" s="68">
        <v>20</v>
      </c>
      <c r="F28" s="68">
        <v>15</v>
      </c>
      <c r="G28" s="68">
        <v>54</v>
      </c>
      <c r="H28" s="68">
        <v>91</v>
      </c>
      <c r="I28" s="68">
        <v>8</v>
      </c>
    </row>
    <row r="29" spans="1:9" ht="12.75">
      <c r="A29" s="68" t="s">
        <v>46</v>
      </c>
      <c r="B29" s="68">
        <f t="shared" si="0"/>
        <v>51</v>
      </c>
      <c r="C29" s="68">
        <v>0</v>
      </c>
      <c r="D29" s="68">
        <v>0</v>
      </c>
      <c r="E29" s="68">
        <v>3</v>
      </c>
      <c r="F29" s="68">
        <v>1</v>
      </c>
      <c r="G29" s="68">
        <v>24</v>
      </c>
      <c r="H29" s="68">
        <v>22</v>
      </c>
      <c r="I29" s="68">
        <v>1</v>
      </c>
    </row>
    <row r="30" spans="1:9" ht="12.75">
      <c r="A30" s="68" t="s">
        <v>51</v>
      </c>
      <c r="B30" s="68">
        <f t="shared" si="0"/>
        <v>56</v>
      </c>
      <c r="C30" s="68">
        <v>0</v>
      </c>
      <c r="D30" s="68">
        <v>0</v>
      </c>
      <c r="E30" s="68">
        <v>0</v>
      </c>
      <c r="F30" s="68">
        <v>1</v>
      </c>
      <c r="G30" s="68">
        <v>15</v>
      </c>
      <c r="H30" s="68">
        <v>39</v>
      </c>
      <c r="I30" s="68">
        <v>1</v>
      </c>
    </row>
    <row r="31" spans="1:9" ht="12.75">
      <c r="A31" s="68" t="s">
        <v>111</v>
      </c>
      <c r="B31" s="68">
        <f t="shared" si="0"/>
        <v>217</v>
      </c>
      <c r="C31" s="68">
        <v>5</v>
      </c>
      <c r="D31" s="68">
        <v>0</v>
      </c>
      <c r="E31" s="68">
        <v>9</v>
      </c>
      <c r="F31" s="68">
        <v>12</v>
      </c>
      <c r="G31" s="68">
        <v>68</v>
      </c>
      <c r="H31" s="68">
        <v>114</v>
      </c>
      <c r="I31" s="68">
        <v>9</v>
      </c>
    </row>
    <row r="32" spans="1:9" ht="12.75">
      <c r="A32" s="68" t="s">
        <v>52</v>
      </c>
      <c r="B32" s="68">
        <f t="shared" si="0"/>
        <v>51</v>
      </c>
      <c r="C32" s="68">
        <v>0</v>
      </c>
      <c r="D32" s="68">
        <v>1</v>
      </c>
      <c r="E32" s="68">
        <v>3</v>
      </c>
      <c r="F32" s="68">
        <v>5</v>
      </c>
      <c r="G32" s="68">
        <v>17</v>
      </c>
      <c r="H32" s="68">
        <v>23</v>
      </c>
      <c r="I32" s="68">
        <v>2</v>
      </c>
    </row>
    <row r="33" spans="1:9" ht="12.75">
      <c r="A33" s="68" t="s">
        <v>91</v>
      </c>
      <c r="B33" s="68">
        <f t="shared" si="0"/>
        <v>436</v>
      </c>
      <c r="C33" s="68">
        <v>4</v>
      </c>
      <c r="D33" s="68">
        <v>0</v>
      </c>
      <c r="E33" s="68">
        <v>58</v>
      </c>
      <c r="F33" s="68">
        <v>12</v>
      </c>
      <c r="G33" s="68">
        <v>61</v>
      </c>
      <c r="H33" s="68">
        <v>249</v>
      </c>
      <c r="I33" s="68">
        <v>52</v>
      </c>
    </row>
    <row r="34" spans="1:9" ht="12.75">
      <c r="A34" s="68" t="s">
        <v>81</v>
      </c>
      <c r="B34" s="68">
        <f t="shared" si="0"/>
        <v>114</v>
      </c>
      <c r="C34" s="68">
        <v>3</v>
      </c>
      <c r="D34" s="68">
        <v>1</v>
      </c>
      <c r="E34" s="68">
        <v>17</v>
      </c>
      <c r="F34" s="68">
        <v>6</v>
      </c>
      <c r="G34" s="68">
        <v>39</v>
      </c>
      <c r="H34" s="68">
        <v>42</v>
      </c>
      <c r="I34" s="68">
        <v>6</v>
      </c>
    </row>
    <row r="35" spans="1:9" ht="12.75">
      <c r="A35" s="68" t="s">
        <v>47</v>
      </c>
      <c r="B35" s="68">
        <f t="shared" si="0"/>
        <v>250</v>
      </c>
      <c r="C35" s="68">
        <v>3</v>
      </c>
      <c r="D35" s="68">
        <v>0</v>
      </c>
      <c r="E35" s="68">
        <v>16</v>
      </c>
      <c r="F35" s="68">
        <v>3</v>
      </c>
      <c r="G35" s="68">
        <v>85</v>
      </c>
      <c r="H35" s="68">
        <v>133</v>
      </c>
      <c r="I35" s="68">
        <v>10</v>
      </c>
    </row>
    <row r="36" spans="1:9" ht="12.75">
      <c r="A36" s="68" t="s">
        <v>70</v>
      </c>
      <c r="B36" s="68">
        <f t="shared" si="0"/>
        <v>40</v>
      </c>
      <c r="C36" s="68">
        <v>0</v>
      </c>
      <c r="D36" s="68">
        <v>0</v>
      </c>
      <c r="E36" s="68">
        <v>3</v>
      </c>
      <c r="F36" s="68">
        <v>2</v>
      </c>
      <c r="G36" s="68">
        <v>17</v>
      </c>
      <c r="H36" s="68">
        <v>16</v>
      </c>
      <c r="I36" s="68">
        <v>2</v>
      </c>
    </row>
    <row r="37" spans="1:9" ht="12.75">
      <c r="A37" s="68" t="s">
        <v>63</v>
      </c>
      <c r="B37" s="68">
        <f t="shared" si="0"/>
        <v>336</v>
      </c>
      <c r="C37" s="68">
        <v>2</v>
      </c>
      <c r="D37" s="68">
        <v>0</v>
      </c>
      <c r="E37" s="68">
        <v>44</v>
      </c>
      <c r="F37" s="68">
        <v>7</v>
      </c>
      <c r="G37" s="68">
        <v>90</v>
      </c>
      <c r="H37" s="68">
        <v>181</v>
      </c>
      <c r="I37" s="68">
        <v>12</v>
      </c>
    </row>
    <row r="38" spans="1:9" ht="12.75">
      <c r="A38" s="68" t="s">
        <v>117</v>
      </c>
      <c r="B38" s="68">
        <f t="shared" si="0"/>
        <v>144</v>
      </c>
      <c r="C38" s="68">
        <v>4</v>
      </c>
      <c r="D38" s="68">
        <v>0</v>
      </c>
      <c r="E38" s="68">
        <v>7</v>
      </c>
      <c r="F38" s="68">
        <v>3</v>
      </c>
      <c r="G38" s="68">
        <v>59</v>
      </c>
      <c r="H38" s="68">
        <v>69</v>
      </c>
      <c r="I38" s="68">
        <v>2</v>
      </c>
    </row>
    <row r="39" spans="1:9" ht="12.75">
      <c r="A39" s="68" t="s">
        <v>122</v>
      </c>
      <c r="B39" s="68">
        <f t="shared" si="0"/>
        <v>45</v>
      </c>
      <c r="C39" s="68">
        <v>0</v>
      </c>
      <c r="D39" s="68">
        <v>0</v>
      </c>
      <c r="E39" s="68">
        <v>4</v>
      </c>
      <c r="F39" s="68">
        <v>1</v>
      </c>
      <c r="G39" s="68">
        <v>14</v>
      </c>
      <c r="H39" s="68">
        <v>25</v>
      </c>
      <c r="I39" s="68">
        <v>1</v>
      </c>
    </row>
    <row r="40" spans="1:9" ht="12.75">
      <c r="A40" s="68" t="s">
        <v>53</v>
      </c>
      <c r="B40" s="68">
        <f t="shared" si="0"/>
        <v>128</v>
      </c>
      <c r="C40" s="68">
        <v>7</v>
      </c>
      <c r="D40" s="68">
        <v>0</v>
      </c>
      <c r="E40" s="68">
        <v>16</v>
      </c>
      <c r="F40" s="68">
        <v>6</v>
      </c>
      <c r="G40" s="68">
        <v>31</v>
      </c>
      <c r="H40" s="68">
        <v>63</v>
      </c>
      <c r="I40" s="68">
        <v>5</v>
      </c>
    </row>
    <row r="41" spans="1:9" ht="12.75">
      <c r="A41" s="68" t="s">
        <v>82</v>
      </c>
      <c r="B41" s="68">
        <f t="shared" si="0"/>
        <v>101</v>
      </c>
      <c r="C41" s="68">
        <v>8</v>
      </c>
      <c r="D41" s="68">
        <v>0</v>
      </c>
      <c r="E41" s="68">
        <v>14</v>
      </c>
      <c r="F41" s="68">
        <v>16</v>
      </c>
      <c r="G41" s="68">
        <v>24</v>
      </c>
      <c r="H41" s="68">
        <v>34</v>
      </c>
      <c r="I41" s="68">
        <v>5</v>
      </c>
    </row>
    <row r="42" spans="1:9" ht="12.75">
      <c r="A42" s="68" t="s">
        <v>71</v>
      </c>
      <c r="B42" s="68">
        <f t="shared" si="0"/>
        <v>49</v>
      </c>
      <c r="C42" s="68">
        <v>0</v>
      </c>
      <c r="D42" s="68">
        <v>0</v>
      </c>
      <c r="E42" s="68">
        <v>1</v>
      </c>
      <c r="F42" s="68">
        <v>4</v>
      </c>
      <c r="G42" s="68">
        <v>27</v>
      </c>
      <c r="H42" s="68">
        <v>15</v>
      </c>
      <c r="I42" s="68">
        <v>2</v>
      </c>
    </row>
    <row r="43" spans="1:9" ht="12.75">
      <c r="A43" s="68" t="s">
        <v>123</v>
      </c>
      <c r="B43" s="68">
        <f t="shared" si="0"/>
        <v>117</v>
      </c>
      <c r="C43" s="68">
        <v>0</v>
      </c>
      <c r="D43" s="68">
        <v>0</v>
      </c>
      <c r="E43" s="68">
        <v>7</v>
      </c>
      <c r="F43" s="68">
        <v>4</v>
      </c>
      <c r="G43" s="68">
        <v>53</v>
      </c>
      <c r="H43" s="68">
        <v>51</v>
      </c>
      <c r="I43" s="68">
        <v>2</v>
      </c>
    </row>
    <row r="44" spans="1:9" ht="12.75">
      <c r="A44" s="68" t="s">
        <v>72</v>
      </c>
      <c r="B44" s="68">
        <f t="shared" si="0"/>
        <v>33</v>
      </c>
      <c r="C44" s="68">
        <v>1</v>
      </c>
      <c r="D44" s="68">
        <v>0</v>
      </c>
      <c r="E44" s="68">
        <v>3</v>
      </c>
      <c r="F44" s="68">
        <v>2</v>
      </c>
      <c r="G44" s="68">
        <v>11</v>
      </c>
      <c r="H44" s="68">
        <v>13</v>
      </c>
      <c r="I44" s="68">
        <v>3</v>
      </c>
    </row>
    <row r="45" spans="1:9" ht="12.75">
      <c r="A45" s="68" t="s">
        <v>64</v>
      </c>
      <c r="B45" s="68">
        <f t="shared" si="0"/>
        <v>157</v>
      </c>
      <c r="C45" s="68">
        <v>5</v>
      </c>
      <c r="D45" s="68">
        <v>1</v>
      </c>
      <c r="E45" s="68">
        <v>20</v>
      </c>
      <c r="F45" s="68">
        <v>3</v>
      </c>
      <c r="G45" s="68">
        <v>49</v>
      </c>
      <c r="H45" s="68">
        <v>72</v>
      </c>
      <c r="I45" s="68">
        <v>7</v>
      </c>
    </row>
    <row r="46" spans="1:9" ht="12.75">
      <c r="A46" s="68" t="s">
        <v>108</v>
      </c>
      <c r="B46" s="68">
        <f t="shared" si="0"/>
        <v>140</v>
      </c>
      <c r="C46" s="68">
        <v>5</v>
      </c>
      <c r="D46" s="68">
        <v>0</v>
      </c>
      <c r="E46" s="68">
        <v>8</v>
      </c>
      <c r="F46" s="68">
        <v>24</v>
      </c>
      <c r="G46" s="68">
        <v>36</v>
      </c>
      <c r="H46" s="68">
        <v>61</v>
      </c>
      <c r="I46" s="68">
        <v>6</v>
      </c>
    </row>
    <row r="47" spans="1:9" ht="12.75">
      <c r="A47" s="68" t="s">
        <v>131</v>
      </c>
      <c r="B47" s="68">
        <f t="shared" si="0"/>
        <v>77</v>
      </c>
      <c r="C47" s="68">
        <v>1</v>
      </c>
      <c r="D47" s="68">
        <v>0</v>
      </c>
      <c r="E47" s="68">
        <v>13</v>
      </c>
      <c r="F47" s="68">
        <v>5</v>
      </c>
      <c r="G47" s="68">
        <v>16</v>
      </c>
      <c r="H47" s="68">
        <v>41</v>
      </c>
      <c r="I47" s="68">
        <v>1</v>
      </c>
    </row>
    <row r="48" spans="1:9" ht="12.75">
      <c r="A48" s="68" t="s">
        <v>48</v>
      </c>
      <c r="B48" s="68">
        <f t="shared" si="0"/>
        <v>152</v>
      </c>
      <c r="C48" s="68">
        <v>3</v>
      </c>
      <c r="D48" s="68">
        <v>0</v>
      </c>
      <c r="E48" s="68">
        <v>12</v>
      </c>
      <c r="F48" s="68">
        <v>5</v>
      </c>
      <c r="G48" s="68">
        <v>35</v>
      </c>
      <c r="H48" s="68">
        <v>66</v>
      </c>
      <c r="I48" s="68">
        <v>31</v>
      </c>
    </row>
    <row r="49" spans="1:9" ht="12.75">
      <c r="A49" s="68" t="s">
        <v>73</v>
      </c>
      <c r="B49" s="68">
        <f t="shared" si="0"/>
        <v>17</v>
      </c>
      <c r="C49" s="68">
        <v>0</v>
      </c>
      <c r="D49" s="68">
        <v>0</v>
      </c>
      <c r="E49" s="68">
        <v>0</v>
      </c>
      <c r="F49" s="68">
        <v>1</v>
      </c>
      <c r="G49" s="68">
        <v>6</v>
      </c>
      <c r="H49" s="68">
        <v>9</v>
      </c>
      <c r="I49" s="68">
        <v>1</v>
      </c>
    </row>
    <row r="50" spans="1:9" ht="12.75">
      <c r="A50" s="68" t="s">
        <v>65</v>
      </c>
      <c r="B50" s="68">
        <f t="shared" si="0"/>
        <v>48</v>
      </c>
      <c r="C50" s="68">
        <v>1</v>
      </c>
      <c r="D50" s="68">
        <v>0</v>
      </c>
      <c r="E50" s="68">
        <v>3</v>
      </c>
      <c r="F50" s="68">
        <v>4</v>
      </c>
      <c r="G50" s="68">
        <v>16</v>
      </c>
      <c r="H50" s="68">
        <v>22</v>
      </c>
      <c r="I50" s="68">
        <v>2</v>
      </c>
    </row>
    <row r="51" spans="1:9" ht="13.5" thickBot="1">
      <c r="A51" s="177" t="s">
        <v>153</v>
      </c>
      <c r="B51" s="177">
        <f t="shared" si="0"/>
        <v>544</v>
      </c>
      <c r="C51" s="177">
        <v>6</v>
      </c>
      <c r="D51" s="177">
        <v>0</v>
      </c>
      <c r="E51" s="177">
        <v>42</v>
      </c>
      <c r="F51" s="177">
        <v>34</v>
      </c>
      <c r="G51" s="177">
        <v>173</v>
      </c>
      <c r="H51" s="177">
        <v>265</v>
      </c>
      <c r="I51" s="177">
        <v>24</v>
      </c>
    </row>
    <row r="52" spans="1:9" ht="13.5" thickBot="1">
      <c r="A52" s="178" t="s">
        <v>140</v>
      </c>
      <c r="B52" s="179" t="s">
        <v>141</v>
      </c>
      <c r="C52" s="179" t="s">
        <v>142</v>
      </c>
      <c r="D52" s="179" t="s">
        <v>143</v>
      </c>
      <c r="E52" s="179" t="s">
        <v>144</v>
      </c>
      <c r="F52" s="179" t="s">
        <v>145</v>
      </c>
      <c r="G52" s="179" t="s">
        <v>146</v>
      </c>
      <c r="H52" s="179" t="s">
        <v>147</v>
      </c>
      <c r="I52" s="179" t="s">
        <v>148</v>
      </c>
    </row>
    <row r="53" spans="1:9" ht="12.75">
      <c r="A53" s="68" t="s">
        <v>118</v>
      </c>
      <c r="B53" s="176">
        <f aca="true" t="shared" si="1" ref="B53:B80">SUM(C53:I53)</f>
        <v>84</v>
      </c>
      <c r="C53" s="68">
        <v>0</v>
      </c>
      <c r="D53" s="68">
        <v>0</v>
      </c>
      <c r="E53" s="68">
        <v>7</v>
      </c>
      <c r="F53" s="68">
        <v>2</v>
      </c>
      <c r="G53" s="68">
        <v>40</v>
      </c>
      <c r="H53" s="68">
        <v>33</v>
      </c>
      <c r="I53" s="68">
        <v>2</v>
      </c>
    </row>
    <row r="54" spans="1:9" ht="12.75">
      <c r="A54" s="68" t="s">
        <v>49</v>
      </c>
      <c r="B54" s="68">
        <f t="shared" si="1"/>
        <v>101</v>
      </c>
      <c r="C54" s="68">
        <v>3</v>
      </c>
      <c r="D54" s="68">
        <v>0</v>
      </c>
      <c r="E54" s="68">
        <v>3</v>
      </c>
      <c r="F54" s="68">
        <v>2</v>
      </c>
      <c r="G54" s="68">
        <v>47</v>
      </c>
      <c r="H54" s="68">
        <v>23</v>
      </c>
      <c r="I54" s="68">
        <v>23</v>
      </c>
    </row>
    <row r="55" spans="1:9" ht="12.75">
      <c r="A55" s="68" t="s">
        <v>66</v>
      </c>
      <c r="B55" s="68">
        <f t="shared" si="1"/>
        <v>99</v>
      </c>
      <c r="C55" s="68">
        <v>4</v>
      </c>
      <c r="D55" s="68">
        <v>0</v>
      </c>
      <c r="E55" s="68">
        <v>11</v>
      </c>
      <c r="F55" s="68">
        <v>6</v>
      </c>
      <c r="G55" s="68">
        <v>37</v>
      </c>
      <c r="H55" s="68">
        <v>40</v>
      </c>
      <c r="I55" s="68">
        <v>1</v>
      </c>
    </row>
    <row r="56" spans="1:9" ht="12.75">
      <c r="A56" s="68" t="s">
        <v>93</v>
      </c>
      <c r="B56" s="68">
        <f t="shared" si="1"/>
        <v>153</v>
      </c>
      <c r="C56" s="68">
        <v>0</v>
      </c>
      <c r="D56" s="68">
        <v>0</v>
      </c>
      <c r="E56" s="68">
        <v>14</v>
      </c>
      <c r="F56" s="68">
        <v>6</v>
      </c>
      <c r="G56" s="68">
        <v>34</v>
      </c>
      <c r="H56" s="68">
        <v>84</v>
      </c>
      <c r="I56" s="68">
        <v>15</v>
      </c>
    </row>
    <row r="57" spans="1:9" ht="12.75">
      <c r="A57" s="68" t="s">
        <v>139</v>
      </c>
      <c r="B57" s="68">
        <f t="shared" si="1"/>
        <v>71</v>
      </c>
      <c r="C57" s="68">
        <v>0</v>
      </c>
      <c r="D57" s="68">
        <v>0</v>
      </c>
      <c r="E57" s="68">
        <v>4</v>
      </c>
      <c r="F57" s="68">
        <v>7</v>
      </c>
      <c r="G57" s="68">
        <v>22</v>
      </c>
      <c r="H57" s="68">
        <v>34</v>
      </c>
      <c r="I57" s="68">
        <v>4</v>
      </c>
    </row>
    <row r="58" spans="1:9" ht="12.75">
      <c r="A58" s="68" t="s">
        <v>154</v>
      </c>
      <c r="B58" s="68">
        <f t="shared" si="1"/>
        <v>117</v>
      </c>
      <c r="C58" s="68">
        <v>2</v>
      </c>
      <c r="D58" s="68">
        <v>0</v>
      </c>
      <c r="E58" s="68">
        <v>3</v>
      </c>
      <c r="F58" s="68">
        <v>10</v>
      </c>
      <c r="G58" s="68">
        <v>41</v>
      </c>
      <c r="H58" s="68">
        <v>61</v>
      </c>
      <c r="I58" s="68">
        <v>0</v>
      </c>
    </row>
    <row r="59" spans="1:9" ht="12.75">
      <c r="A59" s="68" t="s">
        <v>54</v>
      </c>
      <c r="B59" s="68">
        <f t="shared" si="1"/>
        <v>73</v>
      </c>
      <c r="C59" s="68">
        <v>2</v>
      </c>
      <c r="D59" s="68">
        <v>0</v>
      </c>
      <c r="E59" s="68">
        <v>4</v>
      </c>
      <c r="F59" s="68">
        <v>3</v>
      </c>
      <c r="G59" s="68">
        <v>35</v>
      </c>
      <c r="H59" s="68">
        <v>26</v>
      </c>
      <c r="I59" s="68">
        <v>3</v>
      </c>
    </row>
    <row r="60" spans="1:9" ht="12.75">
      <c r="A60" s="68" t="s">
        <v>58</v>
      </c>
      <c r="B60" s="68">
        <f t="shared" si="1"/>
        <v>864</v>
      </c>
      <c r="C60" s="68">
        <v>16</v>
      </c>
      <c r="D60" s="68">
        <v>0</v>
      </c>
      <c r="E60" s="68">
        <v>93</v>
      </c>
      <c r="F60" s="68">
        <v>32</v>
      </c>
      <c r="G60" s="68">
        <v>157</v>
      </c>
      <c r="H60" s="68">
        <v>530</v>
      </c>
      <c r="I60" s="68">
        <v>36</v>
      </c>
    </row>
    <row r="61" spans="1:9" ht="12.75">
      <c r="A61" s="68" t="s">
        <v>50</v>
      </c>
      <c r="B61" s="68">
        <f t="shared" si="1"/>
        <v>53</v>
      </c>
      <c r="C61" s="68">
        <v>0</v>
      </c>
      <c r="D61" s="68">
        <v>0</v>
      </c>
      <c r="E61" s="68">
        <v>1</v>
      </c>
      <c r="F61" s="68">
        <v>2</v>
      </c>
      <c r="G61" s="68">
        <v>10</v>
      </c>
      <c r="H61" s="68">
        <v>38</v>
      </c>
      <c r="I61" s="68">
        <v>2</v>
      </c>
    </row>
    <row r="62" spans="1:9" ht="12.75">
      <c r="A62" s="68" t="s">
        <v>119</v>
      </c>
      <c r="B62" s="68">
        <f t="shared" si="1"/>
        <v>56</v>
      </c>
      <c r="C62" s="68">
        <v>0</v>
      </c>
      <c r="D62" s="68">
        <v>1</v>
      </c>
      <c r="E62" s="68">
        <v>3</v>
      </c>
      <c r="F62" s="68">
        <v>3</v>
      </c>
      <c r="G62" s="68">
        <v>25</v>
      </c>
      <c r="H62" s="68">
        <v>19</v>
      </c>
      <c r="I62" s="68">
        <v>5</v>
      </c>
    </row>
    <row r="63" spans="1:9" ht="12.75">
      <c r="A63" s="68" t="s">
        <v>132</v>
      </c>
      <c r="B63" s="68">
        <f t="shared" si="1"/>
        <v>135</v>
      </c>
      <c r="C63" s="68">
        <v>8</v>
      </c>
      <c r="D63" s="68">
        <v>0</v>
      </c>
      <c r="E63" s="68">
        <v>17</v>
      </c>
      <c r="F63" s="68">
        <v>8</v>
      </c>
      <c r="G63" s="68">
        <v>33</v>
      </c>
      <c r="H63" s="68">
        <v>65</v>
      </c>
      <c r="I63" s="68">
        <v>4</v>
      </c>
    </row>
    <row r="64" spans="1:9" ht="12.75">
      <c r="A64" s="68" t="s">
        <v>76</v>
      </c>
      <c r="B64" s="68">
        <f t="shared" si="1"/>
        <v>56</v>
      </c>
      <c r="C64" s="68">
        <v>2</v>
      </c>
      <c r="D64" s="68">
        <v>0</v>
      </c>
      <c r="E64" s="68">
        <v>1</v>
      </c>
      <c r="F64" s="68">
        <v>4</v>
      </c>
      <c r="G64" s="68">
        <v>22</v>
      </c>
      <c r="H64" s="68">
        <v>26</v>
      </c>
      <c r="I64" s="68">
        <v>1</v>
      </c>
    </row>
    <row r="65" spans="1:9" ht="12.75">
      <c r="A65" s="68" t="s">
        <v>113</v>
      </c>
      <c r="B65" s="68">
        <f t="shared" si="1"/>
        <v>211</v>
      </c>
      <c r="C65" s="68">
        <v>0</v>
      </c>
      <c r="D65" s="68">
        <v>0</v>
      </c>
      <c r="E65" s="68">
        <v>12</v>
      </c>
      <c r="F65" s="68">
        <v>14</v>
      </c>
      <c r="G65" s="68">
        <v>47</v>
      </c>
      <c r="H65" s="68">
        <v>126</v>
      </c>
      <c r="I65" s="68">
        <v>12</v>
      </c>
    </row>
    <row r="66" spans="1:9" ht="12.75">
      <c r="A66" s="68" t="s">
        <v>77</v>
      </c>
      <c r="B66" s="68">
        <f t="shared" si="1"/>
        <v>88</v>
      </c>
      <c r="C66" s="68">
        <v>2</v>
      </c>
      <c r="D66" s="68">
        <v>0</v>
      </c>
      <c r="E66" s="68">
        <v>4</v>
      </c>
      <c r="F66" s="68">
        <v>12</v>
      </c>
      <c r="G66" s="68">
        <v>37</v>
      </c>
      <c r="H66" s="68">
        <v>27</v>
      </c>
      <c r="I66" s="68">
        <v>6</v>
      </c>
    </row>
    <row r="67" spans="1:9" ht="12.75">
      <c r="A67" s="68" t="s">
        <v>31</v>
      </c>
      <c r="B67" s="68">
        <f t="shared" si="1"/>
        <v>3361</v>
      </c>
      <c r="C67" s="68">
        <v>51</v>
      </c>
      <c r="D67" s="68">
        <v>0</v>
      </c>
      <c r="E67" s="68">
        <v>525</v>
      </c>
      <c r="F67" s="68">
        <v>105</v>
      </c>
      <c r="G67" s="68">
        <v>449</v>
      </c>
      <c r="H67" s="68">
        <v>1787</v>
      </c>
      <c r="I67" s="70">
        <v>444</v>
      </c>
    </row>
    <row r="68" spans="1:9" ht="12.75">
      <c r="A68" s="68" t="s">
        <v>83</v>
      </c>
      <c r="B68" s="68">
        <f t="shared" si="1"/>
        <v>192</v>
      </c>
      <c r="C68" s="68">
        <v>2</v>
      </c>
      <c r="D68" s="68">
        <v>0</v>
      </c>
      <c r="E68" s="68">
        <v>18</v>
      </c>
      <c r="F68" s="68">
        <v>11</v>
      </c>
      <c r="G68" s="68">
        <v>73</v>
      </c>
      <c r="H68" s="68">
        <v>75</v>
      </c>
      <c r="I68" s="70">
        <v>13</v>
      </c>
    </row>
    <row r="69" spans="1:9" ht="12.75">
      <c r="A69" s="68" t="s">
        <v>155</v>
      </c>
      <c r="B69" s="68">
        <f t="shared" si="1"/>
        <v>184</v>
      </c>
      <c r="C69" s="68">
        <v>0</v>
      </c>
      <c r="D69" s="68">
        <v>0</v>
      </c>
      <c r="E69" s="68">
        <v>4</v>
      </c>
      <c r="F69" s="68">
        <v>5</v>
      </c>
      <c r="G69" s="68">
        <v>80</v>
      </c>
      <c r="H69" s="68">
        <v>89</v>
      </c>
      <c r="I69" s="68">
        <v>6</v>
      </c>
    </row>
    <row r="70" spans="1:9" ht="12.75">
      <c r="A70" s="68" t="s">
        <v>156</v>
      </c>
      <c r="B70" s="68">
        <f t="shared" si="1"/>
        <v>120</v>
      </c>
      <c r="C70" s="68">
        <v>2</v>
      </c>
      <c r="D70" s="68">
        <v>0</v>
      </c>
      <c r="E70" s="68">
        <v>6</v>
      </c>
      <c r="F70" s="68">
        <v>7</v>
      </c>
      <c r="G70" s="68">
        <v>30</v>
      </c>
      <c r="H70" s="68">
        <v>71</v>
      </c>
      <c r="I70" s="68">
        <v>4</v>
      </c>
    </row>
    <row r="71" spans="1:9" ht="12.75">
      <c r="A71" s="68" t="s">
        <v>95</v>
      </c>
      <c r="B71" s="68">
        <f t="shared" si="1"/>
        <v>193</v>
      </c>
      <c r="C71" s="68">
        <v>7</v>
      </c>
      <c r="D71" s="68">
        <v>0</v>
      </c>
      <c r="E71" s="68">
        <v>21</v>
      </c>
      <c r="F71" s="68">
        <v>3</v>
      </c>
      <c r="G71" s="68">
        <v>60</v>
      </c>
      <c r="H71" s="68">
        <v>66</v>
      </c>
      <c r="I71" s="68">
        <v>36</v>
      </c>
    </row>
    <row r="72" spans="1:9" ht="12.75">
      <c r="A72" s="68" t="s">
        <v>96</v>
      </c>
      <c r="B72" s="68">
        <f t="shared" si="1"/>
        <v>532</v>
      </c>
      <c r="C72" s="68">
        <v>7</v>
      </c>
      <c r="D72" s="68">
        <v>2</v>
      </c>
      <c r="E72" s="68">
        <v>60</v>
      </c>
      <c r="F72" s="68">
        <v>9</v>
      </c>
      <c r="G72" s="68">
        <v>75</v>
      </c>
      <c r="H72" s="68">
        <v>295</v>
      </c>
      <c r="I72" s="68">
        <v>84</v>
      </c>
    </row>
    <row r="73" spans="1:9" ht="12.75">
      <c r="A73" s="68" t="s">
        <v>157</v>
      </c>
      <c r="B73" s="68">
        <f t="shared" si="1"/>
        <v>214</v>
      </c>
      <c r="C73" s="68">
        <v>3</v>
      </c>
      <c r="D73" s="68">
        <v>0</v>
      </c>
      <c r="E73" s="68">
        <v>35</v>
      </c>
      <c r="F73" s="68">
        <v>12</v>
      </c>
      <c r="G73" s="68">
        <v>52</v>
      </c>
      <c r="H73" s="68">
        <v>98</v>
      </c>
      <c r="I73" s="68">
        <v>14</v>
      </c>
    </row>
    <row r="74" spans="1:9" ht="12.75">
      <c r="A74" s="68" t="s">
        <v>125</v>
      </c>
      <c r="B74" s="68">
        <f t="shared" si="1"/>
        <v>152</v>
      </c>
      <c r="C74" s="68">
        <v>1</v>
      </c>
      <c r="D74" s="68">
        <v>0</v>
      </c>
      <c r="E74" s="68">
        <v>0</v>
      </c>
      <c r="F74" s="68">
        <v>7</v>
      </c>
      <c r="G74" s="68">
        <v>57</v>
      </c>
      <c r="H74" s="68">
        <v>85</v>
      </c>
      <c r="I74" s="68">
        <v>2</v>
      </c>
    </row>
    <row r="75" spans="1:9" ht="12.75">
      <c r="A75" s="68" t="s">
        <v>98</v>
      </c>
      <c r="B75" s="68">
        <f t="shared" si="1"/>
        <v>233</v>
      </c>
      <c r="C75" s="68">
        <v>2</v>
      </c>
      <c r="D75" s="68">
        <v>0</v>
      </c>
      <c r="E75" s="68">
        <v>15</v>
      </c>
      <c r="F75" s="68">
        <v>4</v>
      </c>
      <c r="G75" s="68">
        <v>58</v>
      </c>
      <c r="H75" s="68">
        <v>115</v>
      </c>
      <c r="I75" s="68">
        <v>39</v>
      </c>
    </row>
    <row r="76" spans="1:9" ht="12.75">
      <c r="A76" s="68" t="s">
        <v>99</v>
      </c>
      <c r="B76" s="68">
        <f t="shared" si="1"/>
        <v>359</v>
      </c>
      <c r="C76" s="68">
        <v>4</v>
      </c>
      <c r="D76" s="68">
        <v>0</v>
      </c>
      <c r="E76" s="68">
        <v>42</v>
      </c>
      <c r="F76" s="68">
        <v>7</v>
      </c>
      <c r="G76" s="68">
        <v>89</v>
      </c>
      <c r="H76" s="68">
        <v>164</v>
      </c>
      <c r="I76" s="68">
        <v>53</v>
      </c>
    </row>
    <row r="77" spans="1:9" ht="12.75">
      <c r="A77" s="68" t="s">
        <v>133</v>
      </c>
      <c r="B77" s="68">
        <f t="shared" si="1"/>
        <v>124</v>
      </c>
      <c r="C77" s="68">
        <v>5</v>
      </c>
      <c r="D77" s="68">
        <v>0</v>
      </c>
      <c r="E77" s="68">
        <v>0</v>
      </c>
      <c r="F77" s="68">
        <v>12</v>
      </c>
      <c r="G77" s="68">
        <v>62</v>
      </c>
      <c r="H77" s="68">
        <v>44</v>
      </c>
      <c r="I77" s="68">
        <v>1</v>
      </c>
    </row>
    <row r="78" spans="1:9" ht="12.75">
      <c r="A78" s="68" t="s">
        <v>56</v>
      </c>
      <c r="B78" s="68">
        <f t="shared" si="1"/>
        <v>43</v>
      </c>
      <c r="C78" s="68">
        <v>0</v>
      </c>
      <c r="D78" s="68">
        <v>0</v>
      </c>
      <c r="E78" s="68">
        <v>12</v>
      </c>
      <c r="F78" s="68">
        <v>2</v>
      </c>
      <c r="G78" s="68">
        <v>12</v>
      </c>
      <c r="H78" s="68">
        <v>11</v>
      </c>
      <c r="I78" s="68">
        <v>6</v>
      </c>
    </row>
    <row r="79" spans="1:9" ht="12.75">
      <c r="A79" s="68" t="s">
        <v>67</v>
      </c>
      <c r="B79" s="68">
        <f t="shared" si="1"/>
        <v>112</v>
      </c>
      <c r="C79" s="68">
        <v>0</v>
      </c>
      <c r="D79" s="68">
        <v>1</v>
      </c>
      <c r="E79" s="68">
        <v>10</v>
      </c>
      <c r="F79" s="68">
        <v>6</v>
      </c>
      <c r="G79" s="68">
        <v>45</v>
      </c>
      <c r="H79" s="68">
        <v>50</v>
      </c>
      <c r="I79" s="68">
        <v>0</v>
      </c>
    </row>
    <row r="80" spans="1:9" ht="13.5" thickBot="1">
      <c r="A80" s="71" t="s">
        <v>57</v>
      </c>
      <c r="B80" s="71">
        <f t="shared" si="1"/>
        <v>74</v>
      </c>
      <c r="C80" s="71">
        <v>1</v>
      </c>
      <c r="D80" s="71">
        <v>0</v>
      </c>
      <c r="E80" s="71">
        <v>2</v>
      </c>
      <c r="F80" s="71">
        <v>4</v>
      </c>
      <c r="G80" s="71">
        <v>17</v>
      </c>
      <c r="H80" s="71">
        <v>49</v>
      </c>
      <c r="I80" s="71">
        <v>1</v>
      </c>
    </row>
    <row r="81" spans="1:9" ht="16.5" thickBot="1">
      <c r="A81" s="72" t="s">
        <v>40</v>
      </c>
      <c r="B81" s="73">
        <f aca="true" t="shared" si="2" ref="B81:I81">SUM(B2:B80)</f>
        <v>19044</v>
      </c>
      <c r="C81" s="73">
        <f t="shared" si="2"/>
        <v>281</v>
      </c>
      <c r="D81" s="73">
        <f t="shared" si="2"/>
        <v>7</v>
      </c>
      <c r="E81" s="73">
        <f t="shared" si="2"/>
        <v>1914</v>
      </c>
      <c r="F81" s="73">
        <f t="shared" si="2"/>
        <v>763</v>
      </c>
      <c r="G81" s="73">
        <f t="shared" si="2"/>
        <v>4554</v>
      </c>
      <c r="H81" s="73">
        <f t="shared" si="2"/>
        <v>9753</v>
      </c>
      <c r="I81" s="73">
        <f t="shared" si="2"/>
        <v>1772</v>
      </c>
    </row>
  </sheetData>
  <sheetProtection/>
  <printOptions gridLines="1"/>
  <pageMargins left="0.75" right="0.75" top="1.2" bottom="1" header="0.5" footer="0.5"/>
  <pageSetup horizontalDpi="600" verticalDpi="600" orientation="portrait" r:id="rId1"/>
  <headerFooter alignWithMargins="0">
    <oddHeader>&amp;C&amp;"Arial,Negrita"DELITOS TIPO I INFORMADOS EN PUERTO RICO
POR MUNICIPIOS
1RO DE ENERO AL 30 DE ABRIL DE 2013
</oddHeader>
    <oddFooter>&amp;CPage &amp;P</oddFooter>
  </headerFooter>
</worksheet>
</file>

<file path=xl/worksheets/sheet4.xml><?xml version="1.0" encoding="utf-8"?>
<worksheet xmlns="http://schemas.openxmlformats.org/spreadsheetml/2006/main" xmlns:r="http://schemas.openxmlformats.org/officeDocument/2006/relationships">
  <dimension ref="A1:O476"/>
  <sheetViews>
    <sheetView view="pageBreakPreview" zoomScale="60" zoomScalePageLayoutView="0" workbookViewId="0" topLeftCell="A1">
      <selection activeCell="A1" sqref="A1"/>
    </sheetView>
  </sheetViews>
  <sheetFormatPr defaultColWidth="9.140625" defaultRowHeight="12.75"/>
  <sheetData>
    <row r="1" ht="13.5" thickBot="1">
      <c r="A1" t="s">
        <v>0</v>
      </c>
    </row>
    <row r="2" spans="1:15" ht="13.5" thickBot="1">
      <c r="A2" t="s">
        <v>0</v>
      </c>
      <c r="B2" s="183" t="s">
        <v>278</v>
      </c>
      <c r="C2" s="183" t="s">
        <v>280</v>
      </c>
      <c r="D2" s="183" t="s">
        <v>281</v>
      </c>
      <c r="E2" s="183" t="s">
        <v>282</v>
      </c>
      <c r="F2" s="183" t="s">
        <v>283</v>
      </c>
      <c r="G2" s="183" t="s">
        <v>284</v>
      </c>
      <c r="H2" s="183" t="s">
        <v>285</v>
      </c>
      <c r="I2" s="183" t="s">
        <v>286</v>
      </c>
      <c r="J2" s="183" t="s">
        <v>287</v>
      </c>
      <c r="K2" s="183" t="s">
        <v>288</v>
      </c>
      <c r="L2" s="183" t="s">
        <v>289</v>
      </c>
      <c r="M2" s="183" t="s">
        <v>290</v>
      </c>
      <c r="N2" s="183" t="s">
        <v>291</v>
      </c>
      <c r="O2" s="183" t="s">
        <v>40</v>
      </c>
    </row>
    <row r="3" spans="1:15" ht="12.75">
      <c r="A3" s="180"/>
      <c r="B3" s="69">
        <v>2013</v>
      </c>
      <c r="C3" s="69">
        <f>SUM(C37+C71+C105+C139+C173+C207+C241+C275+C309+C343+C377+C411+C445)</f>
        <v>5234</v>
      </c>
      <c r="D3" s="69">
        <f>SUM(D37+D71+D105+D139+D173+D207+D241+D275+D309+D343+D377+D411+D445)</f>
        <v>4437</v>
      </c>
      <c r="E3" s="69">
        <f>SUM(E37+E71+E105+E139+E173+E207+E241+E275+E309+E343+E377+E411+E445)</f>
        <v>4641</v>
      </c>
      <c r="F3" s="69">
        <f>SUM(F37+F71+F105+F139+F173+F207+F241+F275+F309+F343+F377+F411+F445)</f>
        <v>4732</v>
      </c>
      <c r="G3" s="69"/>
      <c r="H3" s="69"/>
      <c r="I3" s="69"/>
      <c r="J3" s="69"/>
      <c r="K3" s="69"/>
      <c r="L3" s="69"/>
      <c r="M3" s="69"/>
      <c r="N3" s="69"/>
      <c r="O3" s="180">
        <f>SUM(C3:N3)</f>
        <v>19044</v>
      </c>
    </row>
    <row r="4" spans="1:15" ht="12.75">
      <c r="A4" s="184" t="s">
        <v>40</v>
      </c>
      <c r="B4" s="68">
        <v>2012</v>
      </c>
      <c r="C4" s="68">
        <f>SUM(C8+C12+C16+C20+C24+C28+C32)</f>
        <v>5427</v>
      </c>
      <c r="D4" s="68">
        <f>SUM(D8+D12+D16+D20+D24+D28+D32)</f>
        <v>4857</v>
      </c>
      <c r="E4" s="68">
        <f>SUM(E8+E12+E16+E20+E24+E28+E32)</f>
        <v>5000</v>
      </c>
      <c r="F4" s="68">
        <f>SUM(F8+F12+F16+F20+F24+F28+F32)</f>
        <v>4410</v>
      </c>
      <c r="G4" s="68"/>
      <c r="H4" s="68"/>
      <c r="I4" s="68"/>
      <c r="J4" s="68"/>
      <c r="K4" s="68"/>
      <c r="L4" s="68"/>
      <c r="M4" s="68"/>
      <c r="N4" s="68"/>
      <c r="O4" s="68">
        <f>SUM(C4:N4)</f>
        <v>19694</v>
      </c>
    </row>
    <row r="5" spans="1:15" ht="12.75">
      <c r="A5" s="184" t="s">
        <v>292</v>
      </c>
      <c r="B5" s="185" t="s">
        <v>279</v>
      </c>
      <c r="C5" s="181">
        <f>SUM(C3-C4)</f>
        <v>-193</v>
      </c>
      <c r="D5" s="181">
        <f>SUM(D3-D4)</f>
        <v>-420</v>
      </c>
      <c r="E5" s="181">
        <f>SUM(E3-E4)</f>
        <v>-359</v>
      </c>
      <c r="F5" s="181">
        <f>SUM(F3-F4)</f>
        <v>322</v>
      </c>
      <c r="G5" s="181"/>
      <c r="H5" s="181"/>
      <c r="I5" s="181"/>
      <c r="J5" s="181"/>
      <c r="K5" s="181"/>
      <c r="L5" s="181"/>
      <c r="M5" s="181"/>
      <c r="N5" s="181"/>
      <c r="O5" s="181">
        <f>SUM(O3-O4)</f>
        <v>-650</v>
      </c>
    </row>
    <row r="6" spans="1:15" ht="13.5" thickBot="1">
      <c r="A6" s="186"/>
      <c r="B6" s="187" t="s">
        <v>5</v>
      </c>
      <c r="C6" s="182">
        <f>C5/C4</f>
        <v>-0.03556292611018979</v>
      </c>
      <c r="D6" s="182">
        <f>D5/D4</f>
        <v>-0.08647313156269303</v>
      </c>
      <c r="E6" s="182">
        <f>E5/E4</f>
        <v>-0.0718</v>
      </c>
      <c r="F6" s="182">
        <f>F5/F4</f>
        <v>0.07301587301587302</v>
      </c>
      <c r="G6" s="182"/>
      <c r="H6" s="182"/>
      <c r="I6" s="182"/>
      <c r="J6" s="182"/>
      <c r="K6" s="182"/>
      <c r="L6" s="182"/>
      <c r="M6" s="182"/>
      <c r="N6" s="182"/>
      <c r="O6" s="182">
        <f>O5/O4</f>
        <v>-0.03300497613486341</v>
      </c>
    </row>
    <row r="7" spans="1:15" ht="12.75">
      <c r="A7" s="181"/>
      <c r="B7" s="69">
        <v>2013</v>
      </c>
      <c r="C7" s="180">
        <f aca="true" t="shared" si="0" ref="C7:F8">SUM(C41+C75+C109+C143+C177+C211+C245+C279+C313+C347+C381+C415+C449)</f>
        <v>76</v>
      </c>
      <c r="D7" s="180">
        <f t="shared" si="0"/>
        <v>74</v>
      </c>
      <c r="E7" s="180">
        <f t="shared" si="0"/>
        <v>62</v>
      </c>
      <c r="F7" s="180">
        <f t="shared" si="0"/>
        <v>69</v>
      </c>
      <c r="G7" s="180"/>
      <c r="H7" s="180"/>
      <c r="I7" s="180"/>
      <c r="J7" s="180"/>
      <c r="K7" s="180"/>
      <c r="L7" s="180"/>
      <c r="M7" s="180"/>
      <c r="N7" s="180"/>
      <c r="O7" s="180">
        <f>SUM(C7:N7)</f>
        <v>281</v>
      </c>
    </row>
    <row r="8" spans="1:15" ht="12.75">
      <c r="A8" s="184" t="s">
        <v>293</v>
      </c>
      <c r="B8" s="68">
        <v>2012</v>
      </c>
      <c r="C8" s="68">
        <f t="shared" si="0"/>
        <v>88</v>
      </c>
      <c r="D8" s="68">
        <f t="shared" si="0"/>
        <v>84</v>
      </c>
      <c r="E8" s="68">
        <f t="shared" si="0"/>
        <v>73</v>
      </c>
      <c r="F8" s="68">
        <f t="shared" si="0"/>
        <v>65</v>
      </c>
      <c r="G8" s="68"/>
      <c r="H8" s="68"/>
      <c r="I8" s="68"/>
      <c r="J8" s="68"/>
      <c r="K8" s="68"/>
      <c r="L8" s="68"/>
      <c r="M8" s="68"/>
      <c r="N8" s="68"/>
      <c r="O8" s="68">
        <f>SUM(C8:N8)</f>
        <v>310</v>
      </c>
    </row>
    <row r="9" spans="1:15" ht="12.75">
      <c r="A9" s="184" t="s">
        <v>294</v>
      </c>
      <c r="B9" s="188" t="s">
        <v>279</v>
      </c>
      <c r="C9" s="181">
        <f>SUM(C7-C8)</f>
        <v>-12</v>
      </c>
      <c r="D9" s="181">
        <f>SUM(D7-D8)</f>
        <v>-10</v>
      </c>
      <c r="E9" s="181">
        <f>SUM(E7-E8)</f>
        <v>-11</v>
      </c>
      <c r="F9" s="181">
        <f>SUM(F7-F8)</f>
        <v>4</v>
      </c>
      <c r="G9" s="181"/>
      <c r="H9" s="181"/>
      <c r="I9" s="181"/>
      <c r="J9" s="181"/>
      <c r="K9" s="181"/>
      <c r="L9" s="181"/>
      <c r="M9" s="181"/>
      <c r="N9" s="181"/>
      <c r="O9" s="181">
        <f>SUM(O7-O8)</f>
        <v>-29</v>
      </c>
    </row>
    <row r="10" spans="1:15" ht="13.5" thickBot="1">
      <c r="A10" s="186"/>
      <c r="B10" s="187" t="s">
        <v>5</v>
      </c>
      <c r="C10" s="182">
        <f>C9/C8</f>
        <v>-0.13636363636363635</v>
      </c>
      <c r="D10" s="182">
        <f>D9/D8</f>
        <v>-0.11904761904761904</v>
      </c>
      <c r="E10" s="182">
        <f>E9/E8</f>
        <v>-0.1506849315068493</v>
      </c>
      <c r="F10" s="182">
        <f>F9/F8</f>
        <v>0.06153846153846154</v>
      </c>
      <c r="G10" s="182"/>
      <c r="H10" s="182"/>
      <c r="I10" s="182"/>
      <c r="J10" s="182"/>
      <c r="K10" s="182"/>
      <c r="L10" s="182"/>
      <c r="M10" s="182"/>
      <c r="N10" s="182"/>
      <c r="O10" s="182">
        <f>O9/O8</f>
        <v>-0.0935483870967742</v>
      </c>
    </row>
    <row r="11" spans="1:15" ht="12.75">
      <c r="A11" s="181"/>
      <c r="B11" s="69">
        <v>2013</v>
      </c>
      <c r="C11" s="69">
        <f aca="true" t="shared" si="1" ref="C11:F12">SUM(C45+C79+C113+C147+C181+C215+C249+C283+C317+C351+C385+C419+C453)</f>
        <v>1</v>
      </c>
      <c r="D11" s="69">
        <f t="shared" si="1"/>
        <v>2</v>
      </c>
      <c r="E11" s="69">
        <f t="shared" si="1"/>
        <v>3</v>
      </c>
      <c r="F11" s="69">
        <f t="shared" si="1"/>
        <v>1</v>
      </c>
      <c r="G11" s="69"/>
      <c r="H11" s="69"/>
      <c r="I11" s="69"/>
      <c r="J11" s="69"/>
      <c r="K11" s="69"/>
      <c r="L11" s="69"/>
      <c r="M11" s="69"/>
      <c r="N11" s="69"/>
      <c r="O11" s="69">
        <f>SUM(C11:N11)</f>
        <v>7</v>
      </c>
    </row>
    <row r="12" spans="1:15" ht="12.75">
      <c r="A12" s="189" t="s">
        <v>295</v>
      </c>
      <c r="B12" s="68">
        <v>2012</v>
      </c>
      <c r="C12" s="68">
        <f t="shared" si="1"/>
        <v>4</v>
      </c>
      <c r="D12" s="68">
        <f t="shared" si="1"/>
        <v>2</v>
      </c>
      <c r="E12" s="68">
        <f t="shared" si="1"/>
        <v>3</v>
      </c>
      <c r="F12" s="68">
        <f t="shared" si="1"/>
        <v>1</v>
      </c>
      <c r="G12" s="68"/>
      <c r="H12" s="68"/>
      <c r="I12" s="68"/>
      <c r="J12" s="68"/>
      <c r="K12" s="68"/>
      <c r="L12" s="68"/>
      <c r="M12" s="68"/>
      <c r="N12" s="68"/>
      <c r="O12" s="68">
        <f>SUM(C12:N12)</f>
        <v>10</v>
      </c>
    </row>
    <row r="13" spans="1:15" ht="12.75">
      <c r="A13" s="184" t="s">
        <v>296</v>
      </c>
      <c r="B13" s="188" t="s">
        <v>279</v>
      </c>
      <c r="C13" s="181">
        <f>SUM(C11-C12)</f>
        <v>-3</v>
      </c>
      <c r="D13" s="181">
        <f>SUM(D11-D12)</f>
        <v>0</v>
      </c>
      <c r="E13" s="181">
        <f>SUM(E11-E12)</f>
        <v>0</v>
      </c>
      <c r="F13" s="181">
        <f>SUM(F11-F12)</f>
        <v>0</v>
      </c>
      <c r="G13" s="181"/>
      <c r="H13" s="181"/>
      <c r="I13" s="181"/>
      <c r="J13" s="181"/>
      <c r="K13" s="181"/>
      <c r="L13" s="181"/>
      <c r="M13" s="181"/>
      <c r="N13" s="181"/>
      <c r="O13" s="181">
        <f>SUM(O11-O12)</f>
        <v>-3</v>
      </c>
    </row>
    <row r="14" spans="1:15" ht="13.5" thickBot="1">
      <c r="A14" s="186"/>
      <c r="B14" s="187" t="s">
        <v>5</v>
      </c>
      <c r="C14" s="182">
        <f>C13/C12</f>
        <v>-0.75</v>
      </c>
      <c r="D14" s="182">
        <f>D13/D12</f>
        <v>0</v>
      </c>
      <c r="E14" s="182">
        <f>E13/E12</f>
        <v>0</v>
      </c>
      <c r="F14" s="182">
        <f>F13/F12</f>
        <v>0</v>
      </c>
      <c r="G14" s="182"/>
      <c r="H14" s="182"/>
      <c r="I14" s="182"/>
      <c r="J14" s="182"/>
      <c r="K14" s="182"/>
      <c r="L14" s="182"/>
      <c r="M14" s="182"/>
      <c r="N14" s="182"/>
      <c r="O14" s="182">
        <f>O13/O12</f>
        <v>-0.3</v>
      </c>
    </row>
    <row r="15" spans="1:15" ht="12.75">
      <c r="A15" s="181"/>
      <c r="B15" s="69">
        <v>2013</v>
      </c>
      <c r="C15" s="69">
        <f aca="true" t="shared" si="2" ref="C15:F16">SUM(C49+C83+C117+C151+C185+C219+C253+C287+C321+C355+C389+C423+C457)</f>
        <v>531</v>
      </c>
      <c r="D15" s="69">
        <f t="shared" si="2"/>
        <v>435</v>
      </c>
      <c r="E15" s="69">
        <f t="shared" si="2"/>
        <v>467</v>
      </c>
      <c r="F15" s="69">
        <f t="shared" si="2"/>
        <v>481</v>
      </c>
      <c r="G15" s="69"/>
      <c r="H15" s="69"/>
      <c r="I15" s="69"/>
      <c r="J15" s="69"/>
      <c r="K15" s="69"/>
      <c r="L15" s="69"/>
      <c r="M15" s="69"/>
      <c r="N15" s="69"/>
      <c r="O15" s="69">
        <f>SUM(C15:N15)</f>
        <v>1914</v>
      </c>
    </row>
    <row r="16" spans="1:15" ht="12.75">
      <c r="A16" s="184" t="s">
        <v>297</v>
      </c>
      <c r="B16" s="68">
        <v>2012</v>
      </c>
      <c r="C16" s="68">
        <f t="shared" si="2"/>
        <v>545</v>
      </c>
      <c r="D16" s="68">
        <f t="shared" si="2"/>
        <v>499</v>
      </c>
      <c r="E16" s="68">
        <f t="shared" si="2"/>
        <v>518</v>
      </c>
      <c r="F16" s="68">
        <f t="shared" si="2"/>
        <v>528</v>
      </c>
      <c r="G16" s="68"/>
      <c r="H16" s="68"/>
      <c r="I16" s="68"/>
      <c r="J16" s="68"/>
      <c r="K16" s="68"/>
      <c r="L16" s="68"/>
      <c r="M16" s="68"/>
      <c r="N16" s="68"/>
      <c r="O16" s="68">
        <f>SUM(C16:N16)</f>
        <v>2090</v>
      </c>
    </row>
    <row r="17" spans="1:15" ht="12.75">
      <c r="A17" s="181"/>
      <c r="B17" s="188" t="s">
        <v>279</v>
      </c>
      <c r="C17" s="181">
        <f>SUM(C15-C16)</f>
        <v>-14</v>
      </c>
      <c r="D17" s="181">
        <f>SUM(D15-D16)</f>
        <v>-64</v>
      </c>
      <c r="E17" s="181">
        <f>SUM(E15-E16)</f>
        <v>-51</v>
      </c>
      <c r="F17" s="181">
        <f>SUM(F15-F16)</f>
        <v>-47</v>
      </c>
      <c r="G17" s="181"/>
      <c r="H17" s="181"/>
      <c r="I17" s="181"/>
      <c r="J17" s="181"/>
      <c r="K17" s="181"/>
      <c r="L17" s="181"/>
      <c r="M17" s="181"/>
      <c r="N17" s="181"/>
      <c r="O17" s="181">
        <f>SUM(O15-O16)</f>
        <v>-176</v>
      </c>
    </row>
    <row r="18" spans="1:15" ht="13.5" thickBot="1">
      <c r="A18" s="186"/>
      <c r="B18" s="187" t="s">
        <v>5</v>
      </c>
      <c r="C18" s="182">
        <f>C17/C16</f>
        <v>-0.025688073394495414</v>
      </c>
      <c r="D18" s="182">
        <f>D17/D16</f>
        <v>-0.1282565130260521</v>
      </c>
      <c r="E18" s="182">
        <f>E17/E16</f>
        <v>-0.09845559845559845</v>
      </c>
      <c r="F18" s="182">
        <f>F17/F16</f>
        <v>-0.08901515151515152</v>
      </c>
      <c r="G18" s="182"/>
      <c r="H18" s="182"/>
      <c r="I18" s="182"/>
      <c r="J18" s="182"/>
      <c r="K18" s="182"/>
      <c r="L18" s="182"/>
      <c r="M18" s="182"/>
      <c r="N18" s="182"/>
      <c r="O18" s="182">
        <f>O17/O16</f>
        <v>-0.08421052631578947</v>
      </c>
    </row>
    <row r="19" spans="1:15" ht="12.75">
      <c r="A19" s="181"/>
      <c r="B19" s="69">
        <v>2013</v>
      </c>
      <c r="C19" s="69">
        <f aca="true" t="shared" si="3" ref="C19:F20">SUM(C53+C87+C121+C155+C189+C223+C257+C291+C325+C359+C393+C427+C461)</f>
        <v>199</v>
      </c>
      <c r="D19" s="69">
        <f t="shared" si="3"/>
        <v>184</v>
      </c>
      <c r="E19" s="69">
        <f t="shared" si="3"/>
        <v>189</v>
      </c>
      <c r="F19" s="69">
        <f t="shared" si="3"/>
        <v>191</v>
      </c>
      <c r="G19" s="69"/>
      <c r="H19" s="69"/>
      <c r="I19" s="69"/>
      <c r="J19" s="69"/>
      <c r="K19" s="69"/>
      <c r="L19" s="69"/>
      <c r="M19" s="69"/>
      <c r="N19" s="69"/>
      <c r="O19" s="69">
        <f>SUM(C19:N19)</f>
        <v>763</v>
      </c>
    </row>
    <row r="20" spans="1:15" ht="12.75">
      <c r="A20" s="184" t="s">
        <v>298</v>
      </c>
      <c r="B20" s="68">
        <v>2012</v>
      </c>
      <c r="C20" s="68">
        <f t="shared" si="3"/>
        <v>238</v>
      </c>
      <c r="D20" s="68">
        <f t="shared" si="3"/>
        <v>222</v>
      </c>
      <c r="E20" s="68">
        <f t="shared" si="3"/>
        <v>222</v>
      </c>
      <c r="F20" s="68">
        <f t="shared" si="3"/>
        <v>205</v>
      </c>
      <c r="G20" s="68"/>
      <c r="H20" s="68"/>
      <c r="I20" s="68"/>
      <c r="J20" s="68"/>
      <c r="K20" s="68"/>
      <c r="L20" s="68"/>
      <c r="M20" s="68"/>
      <c r="N20" s="68"/>
      <c r="O20" s="68">
        <f>SUM(C20:N20)</f>
        <v>887</v>
      </c>
    </row>
    <row r="21" spans="1:15" ht="12.75">
      <c r="A21" s="184" t="s">
        <v>299</v>
      </c>
      <c r="B21" s="188" t="s">
        <v>279</v>
      </c>
      <c r="C21" s="181">
        <f>SUM(C19-C20)</f>
        <v>-39</v>
      </c>
      <c r="D21" s="181">
        <f>SUM(D19-D20)</f>
        <v>-38</v>
      </c>
      <c r="E21" s="181">
        <f>SUM(E19-E20)</f>
        <v>-33</v>
      </c>
      <c r="F21" s="181">
        <f>SUM(F19-F20)</f>
        <v>-14</v>
      </c>
      <c r="G21" s="181"/>
      <c r="H21" s="181"/>
      <c r="I21" s="181"/>
      <c r="J21" s="181"/>
      <c r="K21" s="181"/>
      <c r="L21" s="181"/>
      <c r="M21" s="181"/>
      <c r="N21" s="181"/>
      <c r="O21" s="181">
        <f>SUM(O19-O20)</f>
        <v>-124</v>
      </c>
    </row>
    <row r="22" spans="1:15" ht="13.5" thickBot="1">
      <c r="A22" s="186"/>
      <c r="B22" s="187" t="s">
        <v>5</v>
      </c>
      <c r="C22" s="182">
        <f>C21/C20</f>
        <v>-0.1638655462184874</v>
      </c>
      <c r="D22" s="182">
        <f>D21/D20</f>
        <v>-0.17117117117117117</v>
      </c>
      <c r="E22" s="182">
        <f>E21/E20</f>
        <v>-0.14864864864864866</v>
      </c>
      <c r="F22" s="182">
        <f>F21/F20</f>
        <v>-0.06829268292682927</v>
      </c>
      <c r="G22" s="182"/>
      <c r="H22" s="182"/>
      <c r="I22" s="182"/>
      <c r="J22" s="182"/>
      <c r="K22" s="182"/>
      <c r="L22" s="182"/>
      <c r="M22" s="182"/>
      <c r="N22" s="182"/>
      <c r="O22" s="182">
        <f>O21/O20</f>
        <v>-0.13979706877113868</v>
      </c>
    </row>
    <row r="23" spans="1:15" ht="12.75">
      <c r="A23" s="181"/>
      <c r="B23" s="69">
        <v>2013</v>
      </c>
      <c r="C23" s="69">
        <f aca="true" t="shared" si="4" ref="C23:F24">SUM(C57+C91+C125+C159+C193+C227+C261+C295+C329+C363+C397+C431+C465)</f>
        <v>1272</v>
      </c>
      <c r="D23" s="69">
        <f t="shared" si="4"/>
        <v>1081</v>
      </c>
      <c r="E23" s="69">
        <f t="shared" si="4"/>
        <v>1035</v>
      </c>
      <c r="F23" s="69">
        <f t="shared" si="4"/>
        <v>1166</v>
      </c>
      <c r="G23" s="69"/>
      <c r="H23" s="69"/>
      <c r="I23" s="69"/>
      <c r="J23" s="69"/>
      <c r="K23" s="69"/>
      <c r="L23" s="69"/>
      <c r="M23" s="69"/>
      <c r="N23" s="69"/>
      <c r="O23" s="69">
        <f>SUM(C23:N23)</f>
        <v>4554</v>
      </c>
    </row>
    <row r="24" spans="1:15" ht="12.75">
      <c r="A24" s="184" t="s">
        <v>300</v>
      </c>
      <c r="B24" s="68">
        <v>2012</v>
      </c>
      <c r="C24" s="68">
        <f t="shared" si="4"/>
        <v>1399</v>
      </c>
      <c r="D24" s="68">
        <f t="shared" si="4"/>
        <v>1223</v>
      </c>
      <c r="E24" s="68">
        <f t="shared" si="4"/>
        <v>1240</v>
      </c>
      <c r="F24" s="68">
        <f t="shared" si="4"/>
        <v>1166</v>
      </c>
      <c r="G24" s="68"/>
      <c r="H24" s="68"/>
      <c r="I24" s="68"/>
      <c r="J24" s="68"/>
      <c r="K24" s="68"/>
      <c r="L24" s="68"/>
      <c r="M24" s="68"/>
      <c r="N24" s="68"/>
      <c r="O24" s="68">
        <f>SUM(C24:N24)</f>
        <v>5028</v>
      </c>
    </row>
    <row r="25" spans="1:15" ht="12.75">
      <c r="A25" s="181"/>
      <c r="B25" s="188" t="s">
        <v>279</v>
      </c>
      <c r="C25" s="181">
        <f>SUM(C23-C24)</f>
        <v>-127</v>
      </c>
      <c r="D25" s="181">
        <f>SUM(D23-D24)</f>
        <v>-142</v>
      </c>
      <c r="E25" s="181">
        <f>SUM(E23-E24)</f>
        <v>-205</v>
      </c>
      <c r="F25" s="181">
        <f>SUM(F23-F24)</f>
        <v>0</v>
      </c>
      <c r="G25" s="181"/>
      <c r="H25" s="181"/>
      <c r="I25" s="181"/>
      <c r="J25" s="181"/>
      <c r="K25" s="181"/>
      <c r="L25" s="181"/>
      <c r="M25" s="181"/>
      <c r="N25" s="181"/>
      <c r="O25" s="181">
        <f>SUM(O23-O24)</f>
        <v>-474</v>
      </c>
    </row>
    <row r="26" spans="1:15" ht="13.5" thickBot="1">
      <c r="A26" s="186"/>
      <c r="B26" s="187" t="s">
        <v>5</v>
      </c>
      <c r="C26" s="182">
        <f>C25/C24</f>
        <v>-0.09077912794853467</v>
      </c>
      <c r="D26" s="182">
        <f>D25/D24</f>
        <v>-0.116107931316435</v>
      </c>
      <c r="E26" s="182">
        <f>E25/E24</f>
        <v>-0.16532258064516128</v>
      </c>
      <c r="F26" s="182">
        <f>F25/F24</f>
        <v>0</v>
      </c>
      <c r="G26" s="182"/>
      <c r="H26" s="182"/>
      <c r="I26" s="182"/>
      <c r="J26" s="182"/>
      <c r="K26" s="182"/>
      <c r="L26" s="182"/>
      <c r="M26" s="182"/>
      <c r="N26" s="182"/>
      <c r="O26" s="182">
        <f>O25/O24</f>
        <v>-0.09427207637231504</v>
      </c>
    </row>
    <row r="27" spans="1:15" ht="12.75">
      <c r="A27" s="181"/>
      <c r="B27" s="69">
        <v>2013</v>
      </c>
      <c r="C27" s="69">
        <f aca="true" t="shared" si="5" ref="C27:F28">SUM(C61+C95+C129+C163+C197+C231+C265+C299+C333+C367+C401+C435+C469)</f>
        <v>2628</v>
      </c>
      <c r="D27" s="69">
        <f t="shared" si="5"/>
        <v>2274</v>
      </c>
      <c r="E27" s="69">
        <f t="shared" si="5"/>
        <v>2467</v>
      </c>
      <c r="F27" s="69">
        <f t="shared" si="5"/>
        <v>2384</v>
      </c>
      <c r="G27" s="69"/>
      <c r="H27" s="69"/>
      <c r="I27" s="69"/>
      <c r="J27" s="69"/>
      <c r="K27" s="69"/>
      <c r="L27" s="69"/>
      <c r="M27" s="69"/>
      <c r="N27" s="69"/>
      <c r="O27" s="69">
        <f>SUM(C27:N27)</f>
        <v>9753</v>
      </c>
    </row>
    <row r="28" spans="1:15" ht="12.75">
      <c r="A28" s="184" t="s">
        <v>301</v>
      </c>
      <c r="B28" s="68">
        <v>2012</v>
      </c>
      <c r="C28" s="68">
        <f t="shared" si="5"/>
        <v>2556</v>
      </c>
      <c r="D28" s="68">
        <f t="shared" si="5"/>
        <v>2290</v>
      </c>
      <c r="E28" s="68">
        <f t="shared" si="5"/>
        <v>2458</v>
      </c>
      <c r="F28" s="68">
        <f t="shared" si="5"/>
        <v>2057</v>
      </c>
      <c r="G28" s="68"/>
      <c r="H28" s="68"/>
      <c r="I28" s="68"/>
      <c r="J28" s="68"/>
      <c r="K28" s="68"/>
      <c r="L28" s="68"/>
      <c r="M28" s="68"/>
      <c r="N28" s="68"/>
      <c r="O28" s="68">
        <f>SUM(C28:N28)</f>
        <v>9361</v>
      </c>
    </row>
    <row r="29" spans="1:15" ht="12.75">
      <c r="A29" s="184" t="s">
        <v>302</v>
      </c>
      <c r="B29" s="188" t="s">
        <v>279</v>
      </c>
      <c r="C29" s="181">
        <f>SUM(C27-C28)</f>
        <v>72</v>
      </c>
      <c r="D29" s="181">
        <f>SUM(D27-D28)</f>
        <v>-16</v>
      </c>
      <c r="E29" s="181">
        <f>SUM(E27-E28)</f>
        <v>9</v>
      </c>
      <c r="F29" s="181">
        <f>SUM(F27-F28)</f>
        <v>327</v>
      </c>
      <c r="G29" s="181"/>
      <c r="H29" s="181"/>
      <c r="I29" s="181"/>
      <c r="J29" s="181"/>
      <c r="K29" s="181"/>
      <c r="L29" s="181"/>
      <c r="M29" s="181"/>
      <c r="N29" s="181"/>
      <c r="O29" s="181">
        <f>SUM(O27-O28)</f>
        <v>392</v>
      </c>
    </row>
    <row r="30" spans="1:15" ht="13.5" thickBot="1">
      <c r="A30" s="186"/>
      <c r="B30" s="187" t="s">
        <v>5</v>
      </c>
      <c r="C30" s="182">
        <f>C29/C28</f>
        <v>0.028169014084507043</v>
      </c>
      <c r="D30" s="182">
        <f>D29/D28</f>
        <v>-0.0069868995633187774</v>
      </c>
      <c r="E30" s="182">
        <f>E29/E28</f>
        <v>0.003661513425549227</v>
      </c>
      <c r="F30" s="182">
        <f>F29/F28</f>
        <v>0.1589693728731162</v>
      </c>
      <c r="G30" s="182"/>
      <c r="H30" s="182"/>
      <c r="I30" s="182"/>
      <c r="J30" s="182"/>
      <c r="K30" s="182"/>
      <c r="L30" s="182"/>
      <c r="M30" s="182"/>
      <c r="N30" s="182"/>
      <c r="O30" s="182">
        <f>O29/O28</f>
        <v>0.041875867962824484</v>
      </c>
    </row>
    <row r="31" spans="1:15" ht="12.75">
      <c r="A31" s="181"/>
      <c r="B31" s="69">
        <v>2013</v>
      </c>
      <c r="C31" s="69">
        <f aca="true" t="shared" si="6" ref="C31:F32">SUM(C65+C99+C133+C167+C201+C235+C269+C303+C337+C371+C405+C439+C473)</f>
        <v>527</v>
      </c>
      <c r="D31" s="69">
        <f t="shared" si="6"/>
        <v>387</v>
      </c>
      <c r="E31" s="69">
        <f t="shared" si="6"/>
        <v>418</v>
      </c>
      <c r="F31" s="69">
        <f t="shared" si="6"/>
        <v>440</v>
      </c>
      <c r="G31" s="69"/>
      <c r="H31" s="69"/>
      <c r="I31" s="69"/>
      <c r="J31" s="69"/>
      <c r="K31" s="69"/>
      <c r="L31" s="69"/>
      <c r="M31" s="69"/>
      <c r="N31" s="69"/>
      <c r="O31" s="69">
        <f>SUM(C31:N31)</f>
        <v>1772</v>
      </c>
    </row>
    <row r="32" spans="1:15" ht="12.75">
      <c r="A32" s="184" t="s">
        <v>303</v>
      </c>
      <c r="B32" s="68">
        <v>2012</v>
      </c>
      <c r="C32" s="68">
        <f t="shared" si="6"/>
        <v>597</v>
      </c>
      <c r="D32" s="68">
        <f t="shared" si="6"/>
        <v>537</v>
      </c>
      <c r="E32" s="68">
        <f t="shared" si="6"/>
        <v>486</v>
      </c>
      <c r="F32" s="68">
        <f t="shared" si="6"/>
        <v>388</v>
      </c>
      <c r="G32" s="68"/>
      <c r="H32" s="68"/>
      <c r="I32" s="68"/>
      <c r="J32" s="68"/>
      <c r="K32" s="68"/>
      <c r="L32" s="68"/>
      <c r="M32" s="68"/>
      <c r="N32" s="68"/>
      <c r="O32" s="68">
        <f>SUM(C32:N32)</f>
        <v>2008</v>
      </c>
    </row>
    <row r="33" spans="1:15" ht="12.75">
      <c r="A33" s="184" t="s">
        <v>304</v>
      </c>
      <c r="B33" s="188" t="s">
        <v>279</v>
      </c>
      <c r="C33" s="181">
        <f>SUM(C31-C32)</f>
        <v>-70</v>
      </c>
      <c r="D33" s="181">
        <f>SUM(D31-D32)</f>
        <v>-150</v>
      </c>
      <c r="E33" s="181">
        <f>SUM(E31-E32)</f>
        <v>-68</v>
      </c>
      <c r="F33" s="181">
        <f>SUM(F31-F32)</f>
        <v>52</v>
      </c>
      <c r="G33" s="181"/>
      <c r="H33" s="181"/>
      <c r="I33" s="181"/>
      <c r="J33" s="181"/>
      <c r="K33" s="181"/>
      <c r="L33" s="181"/>
      <c r="M33" s="181"/>
      <c r="N33" s="181"/>
      <c r="O33" s="181">
        <f>SUM(O31-O32)</f>
        <v>-236</v>
      </c>
    </row>
    <row r="34" spans="1:15" ht="13.5" thickBot="1">
      <c r="A34" s="186"/>
      <c r="B34" s="187" t="s">
        <v>5</v>
      </c>
      <c r="C34" s="182">
        <f>C33/C32</f>
        <v>-0.11725293132328309</v>
      </c>
      <c r="D34" s="182">
        <f>D33/D32</f>
        <v>-0.27932960893854747</v>
      </c>
      <c r="E34" s="182">
        <f>E33/E32</f>
        <v>-0.13991769547325103</v>
      </c>
      <c r="F34" s="182">
        <f>F33/F32</f>
        <v>0.13402061855670103</v>
      </c>
      <c r="G34" s="182"/>
      <c r="H34" s="182"/>
      <c r="I34" s="182"/>
      <c r="J34" s="182"/>
      <c r="K34" s="182"/>
      <c r="L34" s="182"/>
      <c r="M34" s="182"/>
      <c r="N34" s="182"/>
      <c r="O34" s="182">
        <f>O33/O32</f>
        <v>-0.11752988047808766</v>
      </c>
    </row>
    <row r="35" spans="1:15" ht="15.75" thickBot="1">
      <c r="A35" s="190" t="s">
        <v>305</v>
      </c>
      <c r="O35" s="8"/>
    </row>
    <row r="36" spans="1:15" ht="13.5" thickBot="1">
      <c r="A36" t="s">
        <v>0</v>
      </c>
      <c r="B36" s="183" t="s">
        <v>278</v>
      </c>
      <c r="C36" s="183" t="s">
        <v>280</v>
      </c>
      <c r="D36" s="183" t="s">
        <v>281</v>
      </c>
      <c r="E36" s="183" t="s">
        <v>282</v>
      </c>
      <c r="F36" s="183" t="s">
        <v>283</v>
      </c>
      <c r="G36" s="183" t="s">
        <v>284</v>
      </c>
      <c r="H36" s="183" t="s">
        <v>285</v>
      </c>
      <c r="I36" s="183" t="s">
        <v>286</v>
      </c>
      <c r="J36" s="183" t="s">
        <v>287</v>
      </c>
      <c r="K36" s="183" t="s">
        <v>288</v>
      </c>
      <c r="L36" s="183" t="s">
        <v>289</v>
      </c>
      <c r="M36" s="183" t="s">
        <v>290</v>
      </c>
      <c r="N36" s="183" t="s">
        <v>291</v>
      </c>
      <c r="O36" s="183" t="s">
        <v>40</v>
      </c>
    </row>
    <row r="37" spans="1:15" ht="12.75">
      <c r="A37" s="180"/>
      <c r="B37" s="69">
        <v>2013</v>
      </c>
      <c r="C37" s="69">
        <f aca="true" t="shared" si="7" ref="C37:E38">SUM(C41+C45+C49+C53+C57+C61+C65)</f>
        <v>933</v>
      </c>
      <c r="D37" s="69">
        <f t="shared" si="7"/>
        <v>690</v>
      </c>
      <c r="E37" s="69">
        <f t="shared" si="7"/>
        <v>893</v>
      </c>
      <c r="F37" s="69">
        <f>SUM(F41+F45+F49+F53+F57+F61+F65)</f>
        <v>845</v>
      </c>
      <c r="G37" s="69"/>
      <c r="H37" s="69"/>
      <c r="I37" s="69"/>
      <c r="J37" s="69"/>
      <c r="K37" s="69"/>
      <c r="L37" s="69"/>
      <c r="M37" s="69"/>
      <c r="N37" s="69"/>
      <c r="O37" s="69">
        <f>SUM(O41+O45+O49+O53+O57+O61+O65)</f>
        <v>3361</v>
      </c>
    </row>
    <row r="38" spans="1:15" ht="12.75">
      <c r="A38" s="184" t="s">
        <v>40</v>
      </c>
      <c r="B38" s="68">
        <v>2012</v>
      </c>
      <c r="C38" s="68">
        <f t="shared" si="7"/>
        <v>1052</v>
      </c>
      <c r="D38" s="68">
        <f t="shared" si="7"/>
        <v>907</v>
      </c>
      <c r="E38" s="68">
        <f t="shared" si="7"/>
        <v>882</v>
      </c>
      <c r="F38" s="68">
        <f>SUM(F42+F46+F50+F54+F58+F62+F66)</f>
        <v>878</v>
      </c>
      <c r="G38" s="68"/>
      <c r="H38" s="68"/>
      <c r="I38" s="68"/>
      <c r="J38" s="68"/>
      <c r="K38" s="68"/>
      <c r="L38" s="68"/>
      <c r="M38" s="68"/>
      <c r="N38" s="68"/>
      <c r="O38" s="68">
        <f>SUM(C38:N38)</f>
        <v>3719</v>
      </c>
    </row>
    <row r="39" spans="1:15" ht="12.75">
      <c r="A39" s="184" t="s">
        <v>292</v>
      </c>
      <c r="B39" s="185" t="s">
        <v>279</v>
      </c>
      <c r="C39" s="68">
        <f>C37-C38</f>
        <v>-119</v>
      </c>
      <c r="D39" s="68">
        <f>D37-D38</f>
        <v>-217</v>
      </c>
      <c r="E39" s="68">
        <f>E37-E38</f>
        <v>11</v>
      </c>
      <c r="F39" s="68">
        <f>F37-F38</f>
        <v>-33</v>
      </c>
      <c r="G39" s="68"/>
      <c r="H39" s="68"/>
      <c r="I39" s="68"/>
      <c r="J39" s="68"/>
      <c r="K39" s="68"/>
      <c r="L39" s="68"/>
      <c r="M39" s="68"/>
      <c r="N39" s="68"/>
      <c r="O39" s="68">
        <f>O37-O38</f>
        <v>-358</v>
      </c>
    </row>
    <row r="40" spans="1:15" ht="13.5" thickBot="1">
      <c r="A40" s="186"/>
      <c r="B40" s="187" t="s">
        <v>5</v>
      </c>
      <c r="C40" s="182">
        <f>C39/C38</f>
        <v>-0.11311787072243346</v>
      </c>
      <c r="D40" s="182">
        <f>D39/D38</f>
        <v>-0.2392502756339581</v>
      </c>
      <c r="E40" s="182">
        <f>E39/E38</f>
        <v>0.012471655328798186</v>
      </c>
      <c r="F40" s="182">
        <f>F39/F38</f>
        <v>-0.03758542141230068</v>
      </c>
      <c r="G40" s="182"/>
      <c r="H40" s="182"/>
      <c r="I40" s="182"/>
      <c r="J40" s="182"/>
      <c r="K40" s="182"/>
      <c r="L40" s="182"/>
      <c r="M40" s="182"/>
      <c r="N40" s="182"/>
      <c r="O40" s="182">
        <f>O39/O38</f>
        <v>-0.09626243613874698</v>
      </c>
    </row>
    <row r="41" spans="1:15" ht="12.75">
      <c r="A41" s="181"/>
      <c r="B41" s="69">
        <v>2013</v>
      </c>
      <c r="C41" s="69">
        <v>14</v>
      </c>
      <c r="D41" s="69">
        <v>12</v>
      </c>
      <c r="E41" s="69">
        <v>11</v>
      </c>
      <c r="F41" s="69">
        <v>14</v>
      </c>
      <c r="G41" s="69"/>
      <c r="H41" s="69"/>
      <c r="I41" s="69"/>
      <c r="J41" s="69"/>
      <c r="K41" s="69"/>
      <c r="L41" s="69"/>
      <c r="M41" s="69"/>
      <c r="N41" s="69"/>
      <c r="O41" s="69">
        <f>SUM(C41:N41)</f>
        <v>51</v>
      </c>
    </row>
    <row r="42" spans="1:15" ht="12.75">
      <c r="A42" s="184" t="s">
        <v>293</v>
      </c>
      <c r="B42" s="68">
        <v>2012</v>
      </c>
      <c r="C42" s="68">
        <v>12</v>
      </c>
      <c r="D42" s="68">
        <v>14</v>
      </c>
      <c r="E42" s="68">
        <v>10</v>
      </c>
      <c r="F42" s="68">
        <v>22</v>
      </c>
      <c r="G42" s="68"/>
      <c r="H42" s="68"/>
      <c r="I42" s="68"/>
      <c r="J42" s="68"/>
      <c r="K42" s="68"/>
      <c r="L42" s="68"/>
      <c r="M42" s="68"/>
      <c r="N42" s="68"/>
      <c r="O42" s="68">
        <f>SUM(C42:N42)</f>
        <v>58</v>
      </c>
    </row>
    <row r="43" spans="1:15" ht="12.75">
      <c r="A43" s="184" t="s">
        <v>294</v>
      </c>
      <c r="B43" s="188" t="s">
        <v>279</v>
      </c>
      <c r="C43" s="68">
        <f>C41-C42</f>
        <v>2</v>
      </c>
      <c r="D43" s="68">
        <f>D41-D42</f>
        <v>-2</v>
      </c>
      <c r="E43" s="68">
        <f>E41-E42</f>
        <v>1</v>
      </c>
      <c r="F43" s="68">
        <f>F41-F42</f>
        <v>-8</v>
      </c>
      <c r="G43" s="68"/>
      <c r="H43" s="68"/>
      <c r="I43" s="68"/>
      <c r="J43" s="68"/>
      <c r="K43" s="68"/>
      <c r="L43" s="68"/>
      <c r="M43" s="68"/>
      <c r="N43" s="68"/>
      <c r="O43" s="68">
        <f>O41-O42</f>
        <v>-7</v>
      </c>
    </row>
    <row r="44" spans="1:15" ht="13.5" thickBot="1">
      <c r="A44" s="186"/>
      <c r="B44" s="187" t="s">
        <v>5</v>
      </c>
      <c r="C44" s="182">
        <f>C43/C42</f>
        <v>0.16666666666666666</v>
      </c>
      <c r="D44" s="182">
        <f>D43/D42</f>
        <v>-0.14285714285714285</v>
      </c>
      <c r="E44" s="182">
        <f>E43/E42</f>
        <v>0.1</v>
      </c>
      <c r="F44" s="182">
        <f>F43/F42</f>
        <v>-0.36363636363636365</v>
      </c>
      <c r="G44" s="182"/>
      <c r="H44" s="182"/>
      <c r="I44" s="182"/>
      <c r="J44" s="182"/>
      <c r="K44" s="182"/>
      <c r="L44" s="182"/>
      <c r="M44" s="182"/>
      <c r="N44" s="182"/>
      <c r="O44" s="182">
        <f>O43/O42</f>
        <v>-0.1206896551724138</v>
      </c>
    </row>
    <row r="45" spans="1:15" ht="12.75">
      <c r="A45" s="181"/>
      <c r="B45" s="69">
        <v>2013</v>
      </c>
      <c r="C45" s="176">
        <v>0</v>
      </c>
      <c r="D45" s="176">
        <v>0</v>
      </c>
      <c r="E45" s="176">
        <v>0</v>
      </c>
      <c r="F45" s="176">
        <v>0</v>
      </c>
      <c r="G45" s="176"/>
      <c r="H45" s="176"/>
      <c r="I45" s="176"/>
      <c r="J45" s="176"/>
      <c r="K45" s="176"/>
      <c r="L45" s="176"/>
      <c r="M45" s="176"/>
      <c r="N45" s="176"/>
      <c r="O45" s="69">
        <f>SUM(C45:N45)</f>
        <v>0</v>
      </c>
    </row>
    <row r="46" spans="1:15" ht="12.75">
      <c r="A46" s="189" t="s">
        <v>295</v>
      </c>
      <c r="B46" s="68">
        <v>2012</v>
      </c>
      <c r="C46" s="68">
        <v>1</v>
      </c>
      <c r="D46" s="68">
        <v>1</v>
      </c>
      <c r="E46" s="68">
        <v>0</v>
      </c>
      <c r="F46" s="68">
        <v>0</v>
      </c>
      <c r="G46" s="68"/>
      <c r="H46" s="68"/>
      <c r="I46" s="68"/>
      <c r="J46" s="68"/>
      <c r="K46" s="68"/>
      <c r="L46" s="68"/>
      <c r="M46" s="68"/>
      <c r="N46" s="68"/>
      <c r="O46" s="68">
        <f>SUM(C46:N46)</f>
        <v>2</v>
      </c>
    </row>
    <row r="47" spans="1:15" ht="12.75">
      <c r="A47" s="184" t="s">
        <v>296</v>
      </c>
      <c r="B47" s="188" t="s">
        <v>279</v>
      </c>
      <c r="C47" s="68">
        <f>C45-C46</f>
        <v>-1</v>
      </c>
      <c r="D47" s="68">
        <f>D45-D46</f>
        <v>-1</v>
      </c>
      <c r="E47" s="68">
        <f>E45-E46</f>
        <v>0</v>
      </c>
      <c r="F47" s="68">
        <f>F45-F46</f>
        <v>0</v>
      </c>
      <c r="G47" s="68"/>
      <c r="H47" s="68"/>
      <c r="I47" s="68"/>
      <c r="J47" s="68"/>
      <c r="K47" s="68"/>
      <c r="L47" s="68"/>
      <c r="M47" s="68"/>
      <c r="N47" s="68"/>
      <c r="O47" s="68">
        <f>O45-O46</f>
        <v>-2</v>
      </c>
    </row>
    <row r="48" spans="1:15" ht="13.5" thickBot="1">
      <c r="A48" s="186"/>
      <c r="B48" s="187" t="s">
        <v>5</v>
      </c>
      <c r="C48" s="182">
        <f>C47/C46</f>
        <v>-1</v>
      </c>
      <c r="D48" s="182">
        <f>D47/D46</f>
        <v>-1</v>
      </c>
      <c r="E48" s="182">
        <v>0</v>
      </c>
      <c r="F48" s="182">
        <v>0</v>
      </c>
      <c r="G48" s="182"/>
      <c r="H48" s="182"/>
      <c r="I48" s="182"/>
      <c r="J48" s="182"/>
      <c r="K48" s="182"/>
      <c r="L48" s="182"/>
      <c r="M48" s="182"/>
      <c r="N48" s="182"/>
      <c r="O48" s="182">
        <f>O47/O46</f>
        <v>-1</v>
      </c>
    </row>
    <row r="49" spans="1:15" ht="12.75">
      <c r="A49" s="181"/>
      <c r="B49" s="69">
        <v>2013</v>
      </c>
      <c r="C49" s="176">
        <v>158</v>
      </c>
      <c r="D49" s="176">
        <v>89</v>
      </c>
      <c r="E49" s="176">
        <v>131</v>
      </c>
      <c r="F49" s="176">
        <v>147</v>
      </c>
      <c r="G49" s="176"/>
      <c r="H49" s="176"/>
      <c r="I49" s="176"/>
      <c r="J49" s="176"/>
      <c r="K49" s="176"/>
      <c r="L49" s="176"/>
      <c r="M49" s="176"/>
      <c r="N49" s="176"/>
      <c r="O49" s="69">
        <f>SUM(C49:N49)</f>
        <v>525</v>
      </c>
    </row>
    <row r="50" spans="1:15" ht="12.75">
      <c r="A50" s="184" t="s">
        <v>297</v>
      </c>
      <c r="B50" s="68">
        <v>2012</v>
      </c>
      <c r="C50" s="68">
        <v>137</v>
      </c>
      <c r="D50" s="68">
        <v>145</v>
      </c>
      <c r="E50" s="68">
        <v>140</v>
      </c>
      <c r="F50" s="68">
        <v>173</v>
      </c>
      <c r="G50" s="68"/>
      <c r="H50" s="68"/>
      <c r="I50" s="68"/>
      <c r="J50" s="68"/>
      <c r="K50" s="68"/>
      <c r="L50" s="68"/>
      <c r="M50" s="68"/>
      <c r="N50" s="68"/>
      <c r="O50" s="68">
        <f>SUM(C50:N50)</f>
        <v>595</v>
      </c>
    </row>
    <row r="51" spans="1:15" ht="12.75">
      <c r="A51" s="181"/>
      <c r="B51" s="188" t="s">
        <v>279</v>
      </c>
      <c r="C51" s="68">
        <f>C49-C50</f>
        <v>21</v>
      </c>
      <c r="D51" s="68">
        <f>D49-D50</f>
        <v>-56</v>
      </c>
      <c r="E51" s="68">
        <f>E49-E50</f>
        <v>-9</v>
      </c>
      <c r="F51" s="68">
        <f>F49-F50</f>
        <v>-26</v>
      </c>
      <c r="G51" s="68"/>
      <c r="H51" s="68"/>
      <c r="I51" s="68"/>
      <c r="J51" s="68"/>
      <c r="K51" s="68"/>
      <c r="L51" s="68"/>
      <c r="M51" s="68"/>
      <c r="N51" s="68"/>
      <c r="O51" s="68">
        <f>O49-O50</f>
        <v>-70</v>
      </c>
    </row>
    <row r="52" spans="1:15" ht="13.5" thickBot="1">
      <c r="A52" s="186"/>
      <c r="B52" s="187" t="s">
        <v>5</v>
      </c>
      <c r="C52" s="182">
        <f>C51/C50</f>
        <v>0.15328467153284672</v>
      </c>
      <c r="D52" s="182">
        <f>D51/D50</f>
        <v>-0.38620689655172413</v>
      </c>
      <c r="E52" s="182">
        <f>E51/E50</f>
        <v>-0.06428571428571428</v>
      </c>
      <c r="F52" s="182">
        <f>F51/F50</f>
        <v>-0.15028901734104047</v>
      </c>
      <c r="G52" s="182"/>
      <c r="H52" s="182"/>
      <c r="I52" s="182"/>
      <c r="J52" s="182"/>
      <c r="K52" s="182"/>
      <c r="L52" s="182"/>
      <c r="M52" s="182"/>
      <c r="N52" s="182"/>
      <c r="O52" s="182">
        <f>O51/O50</f>
        <v>-0.11764705882352941</v>
      </c>
    </row>
    <row r="53" spans="1:15" ht="12.75">
      <c r="A53" s="181"/>
      <c r="B53" s="69">
        <v>2013</v>
      </c>
      <c r="C53" s="176">
        <v>20</v>
      </c>
      <c r="D53" s="176">
        <v>30</v>
      </c>
      <c r="E53" s="176">
        <v>27</v>
      </c>
      <c r="F53" s="176">
        <v>28</v>
      </c>
      <c r="G53" s="176"/>
      <c r="H53" s="176"/>
      <c r="I53" s="176"/>
      <c r="J53" s="176"/>
      <c r="K53" s="176"/>
      <c r="L53" s="176"/>
      <c r="M53" s="176"/>
      <c r="N53" s="176"/>
      <c r="O53" s="69">
        <f>SUM(C53:N53)</f>
        <v>105</v>
      </c>
    </row>
    <row r="54" spans="1:15" ht="12.75">
      <c r="A54" s="184" t="s">
        <v>298</v>
      </c>
      <c r="B54" s="68">
        <v>2012</v>
      </c>
      <c r="C54" s="68">
        <v>26</v>
      </c>
      <c r="D54" s="68">
        <v>27</v>
      </c>
      <c r="E54" s="68">
        <v>29</v>
      </c>
      <c r="F54" s="68">
        <v>29</v>
      </c>
      <c r="G54" s="68"/>
      <c r="H54" s="68"/>
      <c r="I54" s="68"/>
      <c r="J54" s="68"/>
      <c r="K54" s="68"/>
      <c r="L54" s="68"/>
      <c r="M54" s="68"/>
      <c r="N54" s="68"/>
      <c r="O54" s="68">
        <f>SUM(C54:N54)</f>
        <v>111</v>
      </c>
    </row>
    <row r="55" spans="1:15" ht="12.75">
      <c r="A55" s="184" t="s">
        <v>299</v>
      </c>
      <c r="B55" s="188" t="s">
        <v>279</v>
      </c>
      <c r="C55" s="68">
        <f>C53-C54</f>
        <v>-6</v>
      </c>
      <c r="D55" s="68">
        <f>D53-D54</f>
        <v>3</v>
      </c>
      <c r="E55" s="68">
        <f>E53-E54</f>
        <v>-2</v>
      </c>
      <c r="F55" s="68">
        <f>F53-F54</f>
        <v>-1</v>
      </c>
      <c r="G55" s="68"/>
      <c r="H55" s="68"/>
      <c r="I55" s="68"/>
      <c r="J55" s="68"/>
      <c r="K55" s="68"/>
      <c r="L55" s="68"/>
      <c r="M55" s="68"/>
      <c r="N55" s="68"/>
      <c r="O55" s="68">
        <f>O53-O54</f>
        <v>-6</v>
      </c>
    </row>
    <row r="56" spans="1:15" ht="13.5" thickBot="1">
      <c r="A56" s="186" t="s">
        <v>0</v>
      </c>
      <c r="B56" s="187" t="s">
        <v>5</v>
      </c>
      <c r="C56" s="182">
        <f>C55/C54</f>
        <v>-0.23076923076923078</v>
      </c>
      <c r="D56" s="182">
        <f>D55/D54</f>
        <v>0.1111111111111111</v>
      </c>
      <c r="E56" s="182">
        <f>E55/E54</f>
        <v>-0.06896551724137931</v>
      </c>
      <c r="F56" s="182">
        <f>F55/F54</f>
        <v>-0.034482758620689655</v>
      </c>
      <c r="G56" s="182"/>
      <c r="H56" s="182"/>
      <c r="I56" s="182"/>
      <c r="J56" s="182"/>
      <c r="K56" s="182"/>
      <c r="L56" s="182"/>
      <c r="M56" s="182"/>
      <c r="N56" s="182"/>
      <c r="O56" s="182">
        <f>O55/O54</f>
        <v>-0.05405405405405406</v>
      </c>
    </row>
    <row r="57" spans="1:15" ht="12.75">
      <c r="A57" s="181"/>
      <c r="B57" s="69">
        <v>2013</v>
      </c>
      <c r="C57" s="176">
        <v>123</v>
      </c>
      <c r="D57" s="176">
        <v>113</v>
      </c>
      <c r="E57" s="176">
        <v>113</v>
      </c>
      <c r="F57" s="176">
        <v>100</v>
      </c>
      <c r="G57" s="176"/>
      <c r="H57" s="176"/>
      <c r="I57" s="176"/>
      <c r="J57" s="176"/>
      <c r="K57" s="176"/>
      <c r="L57" s="176"/>
      <c r="M57" s="176"/>
      <c r="N57" s="176"/>
      <c r="O57" s="69">
        <f>SUM(C57:N57)</f>
        <v>449</v>
      </c>
    </row>
    <row r="58" spans="1:15" ht="12.75">
      <c r="A58" s="184" t="s">
        <v>300</v>
      </c>
      <c r="B58" s="68">
        <v>2012</v>
      </c>
      <c r="C58" s="68">
        <v>155</v>
      </c>
      <c r="D58" s="68">
        <v>102</v>
      </c>
      <c r="E58" s="68">
        <v>108</v>
      </c>
      <c r="F58" s="68">
        <v>139</v>
      </c>
      <c r="G58" s="68"/>
      <c r="H58" s="68"/>
      <c r="I58" s="68"/>
      <c r="J58" s="68"/>
      <c r="K58" s="68"/>
      <c r="L58" s="68"/>
      <c r="M58" s="68"/>
      <c r="N58" s="68"/>
      <c r="O58" s="68">
        <f>SUM(C58:N58)</f>
        <v>504</v>
      </c>
    </row>
    <row r="59" spans="1:15" ht="12.75">
      <c r="A59" s="181"/>
      <c r="B59" s="188" t="s">
        <v>279</v>
      </c>
      <c r="C59" s="68">
        <f>C57-C58</f>
        <v>-32</v>
      </c>
      <c r="D59" s="68">
        <f>D57-D58</f>
        <v>11</v>
      </c>
      <c r="E59" s="68">
        <f>E57-E58</f>
        <v>5</v>
      </c>
      <c r="F59" s="68">
        <f>F57-F58</f>
        <v>-39</v>
      </c>
      <c r="G59" s="68"/>
      <c r="H59" s="68"/>
      <c r="I59" s="68"/>
      <c r="J59" s="68"/>
      <c r="K59" s="68"/>
      <c r="L59" s="68"/>
      <c r="M59" s="68"/>
      <c r="N59" s="68"/>
      <c r="O59" s="68">
        <f>O57-O58</f>
        <v>-55</v>
      </c>
    </row>
    <row r="60" spans="1:15" ht="13.5" thickBot="1">
      <c r="A60" s="186"/>
      <c r="B60" s="187" t="s">
        <v>5</v>
      </c>
      <c r="C60" s="182">
        <f>C59/C58</f>
        <v>-0.2064516129032258</v>
      </c>
      <c r="D60" s="182">
        <f>D59/D58</f>
        <v>0.10784313725490197</v>
      </c>
      <c r="E60" s="182">
        <f>E59/E58</f>
        <v>0.046296296296296294</v>
      </c>
      <c r="F60" s="182">
        <f>F59/F58</f>
        <v>-0.2805755395683453</v>
      </c>
      <c r="G60" s="182"/>
      <c r="H60" s="182"/>
      <c r="I60" s="182"/>
      <c r="J60" s="182"/>
      <c r="K60" s="182"/>
      <c r="L60" s="182"/>
      <c r="M60" s="182"/>
      <c r="N60" s="182"/>
      <c r="O60" s="182">
        <f>O59/O58</f>
        <v>-0.10912698412698413</v>
      </c>
    </row>
    <row r="61" spans="1:15" ht="12.75">
      <c r="A61" s="181"/>
      <c r="B61" s="69">
        <v>2013</v>
      </c>
      <c r="C61" s="176">
        <v>487</v>
      </c>
      <c r="D61" s="176">
        <v>370</v>
      </c>
      <c r="E61" s="176">
        <v>494</v>
      </c>
      <c r="F61" s="176">
        <v>436</v>
      </c>
      <c r="G61" s="176"/>
      <c r="H61" s="176"/>
      <c r="I61" s="176"/>
      <c r="J61" s="176"/>
      <c r="K61" s="176"/>
      <c r="L61" s="176"/>
      <c r="M61" s="176"/>
      <c r="N61" s="176"/>
      <c r="O61" s="69">
        <f>SUM(C61:N61)</f>
        <v>1787</v>
      </c>
    </row>
    <row r="62" spans="1:15" ht="12.75">
      <c r="A62" s="184" t="s">
        <v>301</v>
      </c>
      <c r="B62" s="68">
        <v>2012</v>
      </c>
      <c r="C62" s="68">
        <v>530</v>
      </c>
      <c r="D62" s="68">
        <v>473</v>
      </c>
      <c r="E62" s="68">
        <v>475</v>
      </c>
      <c r="F62" s="68">
        <v>413</v>
      </c>
      <c r="G62" s="68"/>
      <c r="H62" s="68"/>
      <c r="I62" s="68"/>
      <c r="J62" s="68"/>
      <c r="K62" s="68"/>
      <c r="L62" s="68"/>
      <c r="M62" s="68"/>
      <c r="N62" s="68"/>
      <c r="O62" s="68">
        <f>SUM(C62:N62)</f>
        <v>1891</v>
      </c>
    </row>
    <row r="63" spans="1:15" ht="12.75">
      <c r="A63" s="184" t="s">
        <v>302</v>
      </c>
      <c r="B63" s="188" t="s">
        <v>279</v>
      </c>
      <c r="C63" s="68">
        <f>C61-C62</f>
        <v>-43</v>
      </c>
      <c r="D63" s="68">
        <f>D61-D62</f>
        <v>-103</v>
      </c>
      <c r="E63" s="68">
        <f>E61-E62</f>
        <v>19</v>
      </c>
      <c r="F63" s="68">
        <f>F61-F62</f>
        <v>23</v>
      </c>
      <c r="G63" s="68"/>
      <c r="H63" s="68"/>
      <c r="I63" s="68"/>
      <c r="J63" s="68"/>
      <c r="K63" s="68"/>
      <c r="L63" s="68"/>
      <c r="M63" s="68"/>
      <c r="N63" s="68"/>
      <c r="O63" s="68">
        <f>O61-O62</f>
        <v>-104</v>
      </c>
    </row>
    <row r="64" spans="1:15" ht="13.5" thickBot="1">
      <c r="A64" s="186"/>
      <c r="B64" s="187" t="s">
        <v>5</v>
      </c>
      <c r="C64" s="182">
        <f>C63/C62</f>
        <v>-0.08113207547169811</v>
      </c>
      <c r="D64" s="182">
        <f>D63/D62</f>
        <v>-0.21775898520084566</v>
      </c>
      <c r="E64" s="182">
        <f>E63/E62</f>
        <v>0.04</v>
      </c>
      <c r="F64" s="182">
        <f>F63/F62</f>
        <v>0.05569007263922518</v>
      </c>
      <c r="G64" s="182"/>
      <c r="H64" s="182"/>
      <c r="I64" s="182"/>
      <c r="J64" s="182"/>
      <c r="K64" s="182"/>
      <c r="L64" s="182"/>
      <c r="M64" s="182"/>
      <c r="N64" s="182"/>
      <c r="O64" s="182">
        <f>O63/O62</f>
        <v>-0.05499735589635114</v>
      </c>
    </row>
    <row r="65" spans="1:15" ht="12.75">
      <c r="A65" s="181"/>
      <c r="B65" s="69">
        <v>2013</v>
      </c>
      <c r="C65" s="176">
        <v>131</v>
      </c>
      <c r="D65" s="176">
        <v>76</v>
      </c>
      <c r="E65" s="176">
        <v>117</v>
      </c>
      <c r="F65" s="176">
        <v>120</v>
      </c>
      <c r="G65" s="176"/>
      <c r="H65" s="176"/>
      <c r="I65" s="176"/>
      <c r="J65" s="176"/>
      <c r="K65" s="176"/>
      <c r="L65" s="176"/>
      <c r="M65" s="176"/>
      <c r="N65" s="176"/>
      <c r="O65" s="69">
        <f>SUM(C65:N65)</f>
        <v>444</v>
      </c>
    </row>
    <row r="66" spans="1:15" ht="12.75">
      <c r="A66" s="184" t="s">
        <v>303</v>
      </c>
      <c r="B66" s="68">
        <v>2012</v>
      </c>
      <c r="C66" s="68">
        <v>191</v>
      </c>
      <c r="D66" s="68">
        <v>145</v>
      </c>
      <c r="E66" s="68">
        <v>120</v>
      </c>
      <c r="F66" s="68">
        <v>102</v>
      </c>
      <c r="G66" s="68"/>
      <c r="H66" s="68"/>
      <c r="I66" s="68"/>
      <c r="J66" s="68"/>
      <c r="K66" s="68"/>
      <c r="L66" s="68"/>
      <c r="M66" s="68"/>
      <c r="N66" s="68"/>
      <c r="O66" s="68">
        <f>SUM(C66:N66)</f>
        <v>558</v>
      </c>
    </row>
    <row r="67" spans="1:15" ht="12.75">
      <c r="A67" s="184" t="s">
        <v>304</v>
      </c>
      <c r="B67" s="188" t="s">
        <v>279</v>
      </c>
      <c r="C67" s="68">
        <f>C65-C66</f>
        <v>-60</v>
      </c>
      <c r="D67" s="68">
        <f>D65-D66</f>
        <v>-69</v>
      </c>
      <c r="E67" s="68">
        <f>E65-E66</f>
        <v>-3</v>
      </c>
      <c r="F67" s="68">
        <f>F65-F66</f>
        <v>18</v>
      </c>
      <c r="G67" s="68"/>
      <c r="H67" s="68"/>
      <c r="I67" s="68"/>
      <c r="J67" s="68"/>
      <c r="K67" s="68"/>
      <c r="L67" s="68"/>
      <c r="M67" s="68"/>
      <c r="N67" s="68"/>
      <c r="O67" s="68">
        <f>O65-O66</f>
        <v>-114</v>
      </c>
    </row>
    <row r="68" spans="1:15" ht="13.5" thickBot="1">
      <c r="A68" s="186"/>
      <c r="B68" s="187" t="s">
        <v>5</v>
      </c>
      <c r="C68" s="182">
        <f>C67/C66</f>
        <v>-0.31413612565445026</v>
      </c>
      <c r="D68" s="182">
        <f>D67/D66</f>
        <v>-0.47586206896551725</v>
      </c>
      <c r="E68" s="182">
        <f>E67/E66</f>
        <v>-0.025</v>
      </c>
      <c r="F68" s="182">
        <f>F67/F66</f>
        <v>0.17647058823529413</v>
      </c>
      <c r="G68" s="182"/>
      <c r="H68" s="182"/>
      <c r="I68" s="182"/>
      <c r="J68" s="182"/>
      <c r="K68" s="182"/>
      <c r="L68" s="182"/>
      <c r="M68" s="182"/>
      <c r="N68" s="182"/>
      <c r="O68" s="182">
        <f>O67/O66</f>
        <v>-0.20430107526881722</v>
      </c>
    </row>
    <row r="69" ht="13.5" thickBot="1">
      <c r="A69" s="191" t="s">
        <v>306</v>
      </c>
    </row>
    <row r="70" spans="1:15" ht="13.5" thickBot="1">
      <c r="A70" t="s">
        <v>0</v>
      </c>
      <c r="B70" s="183" t="s">
        <v>278</v>
      </c>
      <c r="C70" s="183" t="s">
        <v>280</v>
      </c>
      <c r="D70" s="183" t="s">
        <v>281</v>
      </c>
      <c r="E70" s="183" t="s">
        <v>282</v>
      </c>
      <c r="F70" s="183" t="s">
        <v>283</v>
      </c>
      <c r="G70" s="183" t="s">
        <v>284</v>
      </c>
      <c r="H70" s="183" t="s">
        <v>285</v>
      </c>
      <c r="I70" s="183" t="s">
        <v>286</v>
      </c>
      <c r="J70" s="183" t="s">
        <v>287</v>
      </c>
      <c r="K70" s="183" t="s">
        <v>288</v>
      </c>
      <c r="L70" s="183" t="s">
        <v>289</v>
      </c>
      <c r="M70" s="183" t="s">
        <v>290</v>
      </c>
      <c r="N70" s="183" t="s">
        <v>291</v>
      </c>
      <c r="O70" s="183" t="s">
        <v>40</v>
      </c>
    </row>
    <row r="71" spans="1:15" ht="12.75">
      <c r="A71" s="180"/>
      <c r="B71" s="69">
        <v>2013</v>
      </c>
      <c r="C71" s="69">
        <f aca="true" t="shared" si="8" ref="C71:E72">SUM(C75+C79+C83+C87+C91+C95+C99)</f>
        <v>396</v>
      </c>
      <c r="D71" s="69">
        <f t="shared" si="8"/>
        <v>302</v>
      </c>
      <c r="E71" s="69">
        <f t="shared" si="8"/>
        <v>276</v>
      </c>
      <c r="F71" s="69">
        <f>SUM(F75+F79+F83+F87+F91+F95+F99)</f>
        <v>310</v>
      </c>
      <c r="G71" s="69"/>
      <c r="H71" s="69"/>
      <c r="I71" s="69"/>
      <c r="J71" s="69"/>
      <c r="K71" s="69"/>
      <c r="L71" s="69"/>
      <c r="M71" s="69"/>
      <c r="N71" s="69"/>
      <c r="O71" s="69">
        <f>SUM(O75+O79+O83+O87+O91+O95+O99)</f>
        <v>1284</v>
      </c>
    </row>
    <row r="72" spans="1:15" ht="12.75">
      <c r="A72" s="184" t="s">
        <v>40</v>
      </c>
      <c r="B72" s="68">
        <v>2012</v>
      </c>
      <c r="C72" s="68">
        <f t="shared" si="8"/>
        <v>347</v>
      </c>
      <c r="D72" s="68">
        <f t="shared" si="8"/>
        <v>302</v>
      </c>
      <c r="E72" s="68">
        <f t="shared" si="8"/>
        <v>297</v>
      </c>
      <c r="F72" s="68">
        <f>SUM(F76+F80+F84+F88+F92+F96+F100)</f>
        <v>260</v>
      </c>
      <c r="G72" s="68"/>
      <c r="H72" s="68"/>
      <c r="I72" s="68"/>
      <c r="J72" s="68"/>
      <c r="K72" s="68"/>
      <c r="L72" s="68"/>
      <c r="M72" s="68"/>
      <c r="N72" s="68"/>
      <c r="O72" s="68">
        <f>SUM(C72:N72)</f>
        <v>1206</v>
      </c>
    </row>
    <row r="73" spans="1:15" ht="12.75">
      <c r="A73" s="184" t="s">
        <v>292</v>
      </c>
      <c r="B73" s="185" t="s">
        <v>279</v>
      </c>
      <c r="C73" s="68">
        <f>C71-C72</f>
        <v>49</v>
      </c>
      <c r="D73" s="68">
        <f>D71-D72</f>
        <v>0</v>
      </c>
      <c r="E73" s="68">
        <f>E71-E72</f>
        <v>-21</v>
      </c>
      <c r="F73" s="68">
        <f>F71-F72</f>
        <v>50</v>
      </c>
      <c r="G73" s="68"/>
      <c r="H73" s="68"/>
      <c r="I73" s="68"/>
      <c r="J73" s="68"/>
      <c r="K73" s="68"/>
      <c r="L73" s="68"/>
      <c r="M73" s="68"/>
      <c r="N73" s="68"/>
      <c r="O73" s="68">
        <f>O71-O72</f>
        <v>78</v>
      </c>
    </row>
    <row r="74" spans="1:15" ht="13.5" thickBot="1">
      <c r="A74" s="186"/>
      <c r="B74" s="187" t="s">
        <v>5</v>
      </c>
      <c r="C74" s="182">
        <f>C73/C72</f>
        <v>0.14121037463976946</v>
      </c>
      <c r="D74" s="182">
        <f>D73/D72</f>
        <v>0</v>
      </c>
      <c r="E74" s="182">
        <f>E73/E72</f>
        <v>-0.0707070707070707</v>
      </c>
      <c r="F74" s="182">
        <f>F73/F72</f>
        <v>0.19230769230769232</v>
      </c>
      <c r="G74" s="182"/>
      <c r="H74" s="182"/>
      <c r="I74" s="182"/>
      <c r="J74" s="182"/>
      <c r="K74" s="182"/>
      <c r="L74" s="182"/>
      <c r="M74" s="182"/>
      <c r="N74" s="182"/>
      <c r="O74" s="182">
        <f>O73/O72</f>
        <v>0.06467661691542288</v>
      </c>
    </row>
    <row r="75" spans="1:15" ht="12.75">
      <c r="A75" s="181"/>
      <c r="B75" s="69">
        <v>2013</v>
      </c>
      <c r="C75" s="69">
        <v>9</v>
      </c>
      <c r="D75" s="69">
        <v>5</v>
      </c>
      <c r="E75" s="69">
        <v>1</v>
      </c>
      <c r="F75" s="69">
        <v>4</v>
      </c>
      <c r="G75" s="69"/>
      <c r="H75" s="69"/>
      <c r="I75" s="69"/>
      <c r="J75" s="69"/>
      <c r="K75" s="69"/>
      <c r="L75" s="69"/>
      <c r="M75" s="69"/>
      <c r="N75" s="69"/>
      <c r="O75" s="69">
        <f>SUM(C75:N75)</f>
        <v>19</v>
      </c>
    </row>
    <row r="76" spans="1:15" ht="12.75">
      <c r="A76" s="184" t="s">
        <v>293</v>
      </c>
      <c r="B76" s="68">
        <v>2012</v>
      </c>
      <c r="C76" s="68">
        <v>3</v>
      </c>
      <c r="D76" s="68">
        <v>4</v>
      </c>
      <c r="E76" s="68">
        <v>3</v>
      </c>
      <c r="F76" s="68">
        <v>6</v>
      </c>
      <c r="G76" s="68"/>
      <c r="H76" s="68"/>
      <c r="I76" s="68"/>
      <c r="J76" s="68"/>
      <c r="K76" s="68"/>
      <c r="L76" s="68"/>
      <c r="M76" s="68"/>
      <c r="N76" s="68"/>
      <c r="O76" s="68">
        <f>SUM(C76:N76)</f>
        <v>16</v>
      </c>
    </row>
    <row r="77" spans="1:15" ht="12.75">
      <c r="A77" s="184" t="s">
        <v>294</v>
      </c>
      <c r="B77" s="188" t="s">
        <v>279</v>
      </c>
      <c r="C77" s="68">
        <f>C75-C76</f>
        <v>6</v>
      </c>
      <c r="D77" s="68">
        <f>D75-D76</f>
        <v>1</v>
      </c>
      <c r="E77" s="68">
        <f>E75-E76</f>
        <v>-2</v>
      </c>
      <c r="F77" s="68">
        <f>F75-F76</f>
        <v>-2</v>
      </c>
      <c r="G77" s="68"/>
      <c r="H77" s="68"/>
      <c r="I77" s="68"/>
      <c r="J77" s="68"/>
      <c r="K77" s="68"/>
      <c r="L77" s="68"/>
      <c r="M77" s="68"/>
      <c r="N77" s="68"/>
      <c r="O77" s="68">
        <f>O75-O76</f>
        <v>3</v>
      </c>
    </row>
    <row r="78" spans="1:15" ht="13.5" thickBot="1">
      <c r="A78" s="186"/>
      <c r="B78" s="187" t="s">
        <v>5</v>
      </c>
      <c r="C78" s="182">
        <f>C77/C76</f>
        <v>2</v>
      </c>
      <c r="D78" s="182">
        <f>D77/D76</f>
        <v>0.25</v>
      </c>
      <c r="E78" s="182">
        <f>E77/E76</f>
        <v>-0.6666666666666666</v>
      </c>
      <c r="F78" s="182">
        <f>F77/F76</f>
        <v>-0.3333333333333333</v>
      </c>
      <c r="G78" s="182"/>
      <c r="H78" s="182"/>
      <c r="I78" s="182"/>
      <c r="J78" s="182"/>
      <c r="K78" s="182"/>
      <c r="L78" s="182"/>
      <c r="M78" s="182"/>
      <c r="N78" s="182"/>
      <c r="O78" s="182">
        <f>O77/O76</f>
        <v>0.1875</v>
      </c>
    </row>
    <row r="79" spans="1:15" ht="12.75">
      <c r="A79" s="181"/>
      <c r="B79" s="69">
        <v>2013</v>
      </c>
      <c r="C79" s="176">
        <v>0</v>
      </c>
      <c r="D79" s="176">
        <v>0</v>
      </c>
      <c r="E79" s="176">
        <v>0</v>
      </c>
      <c r="F79" s="176">
        <v>0</v>
      </c>
      <c r="G79" s="176"/>
      <c r="H79" s="176"/>
      <c r="I79" s="176"/>
      <c r="J79" s="176"/>
      <c r="K79" s="176"/>
      <c r="L79" s="176"/>
      <c r="M79" s="176"/>
      <c r="N79" s="176"/>
      <c r="O79" s="69">
        <f>SUM(C79:N79)</f>
        <v>0</v>
      </c>
    </row>
    <row r="80" spans="1:15" ht="12.75">
      <c r="A80" s="189" t="s">
        <v>295</v>
      </c>
      <c r="B80" s="68">
        <v>2012</v>
      </c>
      <c r="C80" s="68">
        <v>1</v>
      </c>
      <c r="D80" s="68">
        <v>0</v>
      </c>
      <c r="E80" s="68">
        <v>0</v>
      </c>
      <c r="F80" s="68">
        <v>0</v>
      </c>
      <c r="G80" s="68"/>
      <c r="H80" s="68"/>
      <c r="I80" s="68"/>
      <c r="J80" s="68"/>
      <c r="K80" s="68"/>
      <c r="L80" s="68"/>
      <c r="M80" s="68"/>
      <c r="N80" s="68"/>
      <c r="O80" s="68">
        <f>SUM(C80:N80)</f>
        <v>1</v>
      </c>
    </row>
    <row r="81" spans="1:15" ht="12.75">
      <c r="A81" s="184" t="s">
        <v>296</v>
      </c>
      <c r="B81" s="188" t="s">
        <v>279</v>
      </c>
      <c r="C81" s="68">
        <f>C79-C80</f>
        <v>-1</v>
      </c>
      <c r="D81" s="68">
        <f>D79-D80</f>
        <v>0</v>
      </c>
      <c r="E81" s="68">
        <f>E79-E80</f>
        <v>0</v>
      </c>
      <c r="F81" s="68">
        <f>F79-F80</f>
        <v>0</v>
      </c>
      <c r="G81" s="68"/>
      <c r="H81" s="68"/>
      <c r="I81" s="68"/>
      <c r="J81" s="68"/>
      <c r="K81" s="68"/>
      <c r="L81" s="68"/>
      <c r="M81" s="68"/>
      <c r="N81" s="68"/>
      <c r="O81" s="68">
        <f>O79-O80</f>
        <v>-1</v>
      </c>
    </row>
    <row r="82" spans="1:15" ht="13.5" thickBot="1">
      <c r="A82" s="186"/>
      <c r="B82" s="187" t="s">
        <v>5</v>
      </c>
      <c r="C82" s="182">
        <f>C81/C80</f>
        <v>-1</v>
      </c>
      <c r="D82" s="182" t="e">
        <f>D81/D80</f>
        <v>#DIV/0!</v>
      </c>
      <c r="E82" s="182" t="e">
        <f>E81/E80</f>
        <v>#DIV/0!</v>
      </c>
      <c r="F82" s="182" t="e">
        <f>F81/F80</f>
        <v>#DIV/0!</v>
      </c>
      <c r="G82" s="182"/>
      <c r="H82" s="182"/>
      <c r="I82" s="182"/>
      <c r="J82" s="182"/>
      <c r="K82" s="182"/>
      <c r="L82" s="182"/>
      <c r="M82" s="182"/>
      <c r="N82" s="182"/>
      <c r="O82" s="182">
        <v>0</v>
      </c>
    </row>
    <row r="83" spans="1:15" ht="12.75">
      <c r="A83" s="181"/>
      <c r="B83" s="69">
        <v>2013</v>
      </c>
      <c r="C83" s="176">
        <v>26</v>
      </c>
      <c r="D83" s="176">
        <v>26</v>
      </c>
      <c r="E83" s="176">
        <v>21</v>
      </c>
      <c r="F83" s="176">
        <v>13</v>
      </c>
      <c r="G83" s="176"/>
      <c r="H83" s="176"/>
      <c r="I83" s="176"/>
      <c r="J83" s="176"/>
      <c r="K83" s="176"/>
      <c r="L83" s="176"/>
      <c r="M83" s="176"/>
      <c r="N83" s="176"/>
      <c r="O83" s="69">
        <f>SUM(C83:N83)</f>
        <v>86</v>
      </c>
    </row>
    <row r="84" spans="1:15" ht="12.75">
      <c r="A84" s="184" t="s">
        <v>297</v>
      </c>
      <c r="B84" s="68">
        <v>2012</v>
      </c>
      <c r="C84" s="68">
        <v>49</v>
      </c>
      <c r="D84" s="68">
        <v>21</v>
      </c>
      <c r="E84" s="68">
        <v>25</v>
      </c>
      <c r="F84" s="68">
        <v>17</v>
      </c>
      <c r="G84" s="68"/>
      <c r="H84" s="68"/>
      <c r="I84" s="68"/>
      <c r="J84" s="68"/>
      <c r="K84" s="68"/>
      <c r="L84" s="68"/>
      <c r="M84" s="68"/>
      <c r="N84" s="68"/>
      <c r="O84" s="68">
        <f>SUM(C84:N84)</f>
        <v>112</v>
      </c>
    </row>
    <row r="85" spans="1:15" ht="12.75">
      <c r="A85" s="181"/>
      <c r="B85" s="188" t="s">
        <v>279</v>
      </c>
      <c r="C85" s="68">
        <f>C83-C84</f>
        <v>-23</v>
      </c>
      <c r="D85" s="68">
        <f>D83-D84</f>
        <v>5</v>
      </c>
      <c r="E85" s="68">
        <f>E83-E84</f>
        <v>-4</v>
      </c>
      <c r="F85" s="68">
        <f>F83-F84</f>
        <v>-4</v>
      </c>
      <c r="G85" s="68"/>
      <c r="H85" s="68"/>
      <c r="I85" s="68"/>
      <c r="J85" s="68"/>
      <c r="K85" s="68"/>
      <c r="L85" s="68"/>
      <c r="M85" s="68"/>
      <c r="N85" s="68"/>
      <c r="O85" s="68">
        <f>O83-O84</f>
        <v>-26</v>
      </c>
    </row>
    <row r="86" spans="1:15" ht="13.5" thickBot="1">
      <c r="A86" s="186"/>
      <c r="B86" s="187" t="s">
        <v>5</v>
      </c>
      <c r="C86" s="182">
        <f>C85/C84</f>
        <v>-0.46938775510204084</v>
      </c>
      <c r="D86" s="182">
        <f>D85/D84</f>
        <v>0.23809523809523808</v>
      </c>
      <c r="E86" s="182">
        <f>E85/E84</f>
        <v>-0.16</v>
      </c>
      <c r="F86" s="182">
        <f>F85/F84</f>
        <v>-0.23529411764705882</v>
      </c>
      <c r="G86" s="182"/>
      <c r="H86" s="182"/>
      <c r="I86" s="182"/>
      <c r="J86" s="182"/>
      <c r="K86" s="182"/>
      <c r="L86" s="182"/>
      <c r="M86" s="182"/>
      <c r="N86" s="182"/>
      <c r="O86" s="182">
        <f>O85/O84</f>
        <v>-0.23214285714285715</v>
      </c>
    </row>
    <row r="87" spans="1:15" ht="12.75">
      <c r="A87" s="181"/>
      <c r="B87" s="69">
        <v>2013</v>
      </c>
      <c r="C87" s="176">
        <v>8</v>
      </c>
      <c r="D87" s="176">
        <v>9</v>
      </c>
      <c r="E87" s="176">
        <v>10</v>
      </c>
      <c r="F87" s="176">
        <v>5</v>
      </c>
      <c r="G87" s="176"/>
      <c r="H87" s="176"/>
      <c r="I87" s="176"/>
      <c r="J87" s="176"/>
      <c r="K87" s="176"/>
      <c r="L87" s="176"/>
      <c r="M87" s="176"/>
      <c r="N87" s="176"/>
      <c r="O87" s="69">
        <f>SUM(C87:N87)</f>
        <v>32</v>
      </c>
    </row>
    <row r="88" spans="1:15" ht="12.75">
      <c r="A88" s="184" t="s">
        <v>298</v>
      </c>
      <c r="B88" s="68">
        <v>2012</v>
      </c>
      <c r="C88" s="68">
        <v>7</v>
      </c>
      <c r="D88" s="68">
        <v>13</v>
      </c>
      <c r="E88" s="68">
        <v>13</v>
      </c>
      <c r="F88" s="68">
        <v>11</v>
      </c>
      <c r="G88" s="68"/>
      <c r="H88" s="68"/>
      <c r="I88" s="68"/>
      <c r="J88" s="68"/>
      <c r="K88" s="68"/>
      <c r="L88" s="68"/>
      <c r="M88" s="68"/>
      <c r="N88" s="68"/>
      <c r="O88" s="68">
        <f>SUM(C88:N88)</f>
        <v>44</v>
      </c>
    </row>
    <row r="89" spans="1:15" ht="12.75">
      <c r="A89" s="184" t="s">
        <v>299</v>
      </c>
      <c r="B89" s="188" t="s">
        <v>279</v>
      </c>
      <c r="C89" s="68">
        <f>C87-C88</f>
        <v>1</v>
      </c>
      <c r="D89" s="68">
        <f>D87-D88</f>
        <v>-4</v>
      </c>
      <c r="E89" s="68">
        <f>E87-E88</f>
        <v>-3</v>
      </c>
      <c r="F89" s="68">
        <f>F87-F88</f>
        <v>-6</v>
      </c>
      <c r="G89" s="68"/>
      <c r="H89" s="68"/>
      <c r="I89" s="68"/>
      <c r="J89" s="68"/>
      <c r="K89" s="68"/>
      <c r="L89" s="68"/>
      <c r="M89" s="68"/>
      <c r="N89" s="68"/>
      <c r="O89" s="68">
        <f>O87-O88</f>
        <v>-12</v>
      </c>
    </row>
    <row r="90" spans="1:15" ht="13.5" thickBot="1">
      <c r="A90" s="186" t="s">
        <v>0</v>
      </c>
      <c r="B90" s="187" t="s">
        <v>5</v>
      </c>
      <c r="C90" s="182">
        <f>C89/C88</f>
        <v>0.14285714285714285</v>
      </c>
      <c r="D90" s="182">
        <f>D89/D88</f>
        <v>-0.3076923076923077</v>
      </c>
      <c r="E90" s="182">
        <f>E89/E88</f>
        <v>-0.23076923076923078</v>
      </c>
      <c r="F90" s="182">
        <f>F89/F88</f>
        <v>-0.5454545454545454</v>
      </c>
      <c r="G90" s="182"/>
      <c r="H90" s="182"/>
      <c r="I90" s="182"/>
      <c r="J90" s="182"/>
      <c r="K90" s="182"/>
      <c r="L90" s="182"/>
      <c r="M90" s="182"/>
      <c r="N90" s="182"/>
      <c r="O90" s="182">
        <f>O89/O88</f>
        <v>-0.2727272727272727</v>
      </c>
    </row>
    <row r="91" spans="1:15" ht="12.75">
      <c r="A91" s="181"/>
      <c r="B91" s="69">
        <v>2013</v>
      </c>
      <c r="C91" s="176">
        <v>124</v>
      </c>
      <c r="D91" s="176">
        <v>106</v>
      </c>
      <c r="E91" s="176">
        <v>85</v>
      </c>
      <c r="F91" s="176">
        <v>108</v>
      </c>
      <c r="G91" s="176"/>
      <c r="H91" s="176"/>
      <c r="I91" s="176"/>
      <c r="J91" s="176"/>
      <c r="K91" s="176"/>
      <c r="L91" s="176"/>
      <c r="M91" s="176"/>
      <c r="N91" s="176"/>
      <c r="O91" s="69">
        <f>SUM(C91:N91)</f>
        <v>423</v>
      </c>
    </row>
    <row r="92" spans="1:15" ht="12.75">
      <c r="A92" s="184" t="s">
        <v>300</v>
      </c>
      <c r="B92" s="68">
        <v>2012</v>
      </c>
      <c r="C92" s="68">
        <v>134</v>
      </c>
      <c r="D92" s="68">
        <v>127</v>
      </c>
      <c r="E92" s="68">
        <v>111</v>
      </c>
      <c r="F92" s="68">
        <v>109</v>
      </c>
      <c r="G92" s="68"/>
      <c r="H92" s="68"/>
      <c r="I92" s="68"/>
      <c r="J92" s="68"/>
      <c r="K92" s="68"/>
      <c r="L92" s="68"/>
      <c r="M92" s="68"/>
      <c r="N92" s="68"/>
      <c r="O92" s="68">
        <f>SUM(C92:N92)</f>
        <v>481</v>
      </c>
    </row>
    <row r="93" spans="1:15" ht="12.75">
      <c r="A93" s="181"/>
      <c r="B93" s="188" t="s">
        <v>279</v>
      </c>
      <c r="C93" s="68">
        <f>C91-C92</f>
        <v>-10</v>
      </c>
      <c r="D93" s="68">
        <f>D91-D92</f>
        <v>-21</v>
      </c>
      <c r="E93" s="68">
        <f>E91-E92</f>
        <v>-26</v>
      </c>
      <c r="F93" s="68">
        <f>F91-F92</f>
        <v>-1</v>
      </c>
      <c r="G93" s="68"/>
      <c r="H93" s="68"/>
      <c r="I93" s="68"/>
      <c r="J93" s="68"/>
      <c r="K93" s="68"/>
      <c r="L93" s="68"/>
      <c r="M93" s="68"/>
      <c r="N93" s="68"/>
      <c r="O93" s="68">
        <f>O91-O92</f>
        <v>-58</v>
      </c>
    </row>
    <row r="94" spans="1:15" ht="13.5" thickBot="1">
      <c r="A94" s="186"/>
      <c r="B94" s="187" t="s">
        <v>5</v>
      </c>
      <c r="C94" s="182">
        <f>C93/C92</f>
        <v>-0.07462686567164178</v>
      </c>
      <c r="D94" s="182">
        <f>D93/D92</f>
        <v>-0.16535433070866143</v>
      </c>
      <c r="E94" s="182">
        <f>E93/E92</f>
        <v>-0.23423423423423423</v>
      </c>
      <c r="F94" s="182">
        <f>F93/F92</f>
        <v>-0.009174311926605505</v>
      </c>
      <c r="G94" s="182"/>
      <c r="H94" s="182"/>
      <c r="I94" s="182"/>
      <c r="J94" s="182"/>
      <c r="K94" s="182"/>
      <c r="L94" s="182"/>
      <c r="M94" s="182"/>
      <c r="N94" s="182"/>
      <c r="O94" s="182">
        <f>O93/O92</f>
        <v>-0.12058212058212059</v>
      </c>
    </row>
    <row r="95" spans="1:15" ht="12.75">
      <c r="A95" s="181"/>
      <c r="B95" s="69">
        <v>2013</v>
      </c>
      <c r="C95" s="176">
        <v>181</v>
      </c>
      <c r="D95" s="176">
        <v>137</v>
      </c>
      <c r="E95" s="176">
        <v>135</v>
      </c>
      <c r="F95" s="176">
        <v>145</v>
      </c>
      <c r="G95" s="176"/>
      <c r="H95" s="176"/>
      <c r="I95" s="176"/>
      <c r="J95" s="176"/>
      <c r="K95" s="176"/>
      <c r="L95" s="176"/>
      <c r="M95" s="176"/>
      <c r="N95" s="176"/>
      <c r="O95" s="69">
        <f>SUM(C95:N95)</f>
        <v>598</v>
      </c>
    </row>
    <row r="96" spans="1:15" ht="12.75">
      <c r="A96" s="184" t="s">
        <v>301</v>
      </c>
      <c r="B96" s="68">
        <v>2012</v>
      </c>
      <c r="C96" s="68">
        <v>110</v>
      </c>
      <c r="D96" s="68">
        <v>96</v>
      </c>
      <c r="E96" s="68">
        <v>108</v>
      </c>
      <c r="F96" s="68">
        <v>70</v>
      </c>
      <c r="G96" s="68"/>
      <c r="H96" s="68"/>
      <c r="I96" s="68"/>
      <c r="J96" s="68"/>
      <c r="K96" s="68"/>
      <c r="L96" s="68"/>
      <c r="M96" s="68"/>
      <c r="N96" s="68"/>
      <c r="O96" s="68">
        <f>SUM(C96:N96)</f>
        <v>384</v>
      </c>
    </row>
    <row r="97" spans="1:15" ht="12.75">
      <c r="A97" s="184" t="s">
        <v>302</v>
      </c>
      <c r="B97" s="188" t="s">
        <v>279</v>
      </c>
      <c r="C97" s="68">
        <f>C95-C96</f>
        <v>71</v>
      </c>
      <c r="D97" s="68">
        <f>D95-D96</f>
        <v>41</v>
      </c>
      <c r="E97" s="68">
        <f>E95-E96</f>
        <v>27</v>
      </c>
      <c r="F97" s="68">
        <f>F95-F96</f>
        <v>75</v>
      </c>
      <c r="G97" s="68"/>
      <c r="H97" s="68"/>
      <c r="I97" s="68"/>
      <c r="J97" s="68"/>
      <c r="K97" s="68"/>
      <c r="L97" s="68"/>
      <c r="M97" s="68"/>
      <c r="N97" s="68"/>
      <c r="O97" s="68">
        <f>O95-O96</f>
        <v>214</v>
      </c>
    </row>
    <row r="98" spans="1:15" ht="13.5" thickBot="1">
      <c r="A98" s="186"/>
      <c r="B98" s="187" t="s">
        <v>5</v>
      </c>
      <c r="C98" s="182">
        <f>C97/C96</f>
        <v>0.6454545454545455</v>
      </c>
      <c r="D98" s="182">
        <f>D97/D96</f>
        <v>0.4270833333333333</v>
      </c>
      <c r="E98" s="182">
        <f>E97/E96</f>
        <v>0.25</v>
      </c>
      <c r="F98" s="182">
        <f>F97/F96</f>
        <v>1.0714285714285714</v>
      </c>
      <c r="G98" s="182"/>
      <c r="H98" s="182"/>
      <c r="I98" s="182"/>
      <c r="J98" s="182"/>
      <c r="K98" s="182"/>
      <c r="L98" s="182"/>
      <c r="M98" s="182"/>
      <c r="N98" s="182"/>
      <c r="O98" s="182">
        <f>O97/O96</f>
        <v>0.5572916666666666</v>
      </c>
    </row>
    <row r="99" spans="1:15" ht="12.75">
      <c r="A99" s="181"/>
      <c r="B99" s="69">
        <v>2013</v>
      </c>
      <c r="C99" s="176">
        <v>48</v>
      </c>
      <c r="D99" s="176">
        <v>19</v>
      </c>
      <c r="E99" s="176">
        <v>24</v>
      </c>
      <c r="F99" s="176">
        <v>35</v>
      </c>
      <c r="G99" s="176"/>
      <c r="H99" s="176"/>
      <c r="I99" s="176"/>
      <c r="J99" s="176"/>
      <c r="K99" s="176"/>
      <c r="L99" s="176"/>
      <c r="M99" s="176"/>
      <c r="N99" s="176"/>
      <c r="O99" s="69">
        <f>SUM(C99:N99)</f>
        <v>126</v>
      </c>
    </row>
    <row r="100" spans="1:15" ht="12.75">
      <c r="A100" s="184" t="s">
        <v>303</v>
      </c>
      <c r="B100" s="68">
        <v>2012</v>
      </c>
      <c r="C100" s="68">
        <v>43</v>
      </c>
      <c r="D100" s="68">
        <v>41</v>
      </c>
      <c r="E100" s="68">
        <v>37</v>
      </c>
      <c r="F100" s="68">
        <v>47</v>
      </c>
      <c r="G100" s="68"/>
      <c r="H100" s="68"/>
      <c r="I100" s="68"/>
      <c r="J100" s="68"/>
      <c r="K100" s="68"/>
      <c r="L100" s="68"/>
      <c r="M100" s="68"/>
      <c r="N100" s="68"/>
      <c r="O100" s="68">
        <f>SUM(C100:N100)</f>
        <v>168</v>
      </c>
    </row>
    <row r="101" spans="1:15" ht="12.75">
      <c r="A101" s="184" t="s">
        <v>304</v>
      </c>
      <c r="B101" s="188" t="s">
        <v>279</v>
      </c>
      <c r="C101" s="68">
        <f>C99-C100</f>
        <v>5</v>
      </c>
      <c r="D101" s="68">
        <f>D99-D100</f>
        <v>-22</v>
      </c>
      <c r="E101" s="68">
        <f>E99-E100</f>
        <v>-13</v>
      </c>
      <c r="F101" s="68">
        <f>F99-F100</f>
        <v>-12</v>
      </c>
      <c r="G101" s="68"/>
      <c r="H101" s="68"/>
      <c r="I101" s="68"/>
      <c r="J101" s="68"/>
      <c r="K101" s="68"/>
      <c r="L101" s="68"/>
      <c r="M101" s="68"/>
      <c r="N101" s="68"/>
      <c r="O101" s="68">
        <f>O99-O100</f>
        <v>-42</v>
      </c>
    </row>
    <row r="102" spans="1:15" ht="13.5" thickBot="1">
      <c r="A102" s="186"/>
      <c r="B102" s="187" t="s">
        <v>5</v>
      </c>
      <c r="C102" s="182">
        <f>C101/C100</f>
        <v>0.11627906976744186</v>
      </c>
      <c r="D102" s="182">
        <f>D101/D100</f>
        <v>-0.5365853658536586</v>
      </c>
      <c r="E102" s="182">
        <f>E101/E100</f>
        <v>-0.35135135135135137</v>
      </c>
      <c r="F102" s="182">
        <f>F101/F100</f>
        <v>-0.2553191489361702</v>
      </c>
      <c r="G102" s="182"/>
      <c r="H102" s="182"/>
      <c r="I102" s="182"/>
      <c r="J102" s="182"/>
      <c r="K102" s="182"/>
      <c r="L102" s="182"/>
      <c r="M102" s="182"/>
      <c r="N102" s="182"/>
      <c r="O102" s="182">
        <f>O101/O100</f>
        <v>-0.25</v>
      </c>
    </row>
    <row r="103" ht="13.5" thickBot="1">
      <c r="A103" s="191" t="s">
        <v>307</v>
      </c>
    </row>
    <row r="104" spans="1:15" ht="13.5" thickBot="1">
      <c r="A104" t="s">
        <v>0</v>
      </c>
      <c r="B104" s="183" t="s">
        <v>278</v>
      </c>
      <c r="C104" s="183" t="s">
        <v>280</v>
      </c>
      <c r="D104" s="183" t="s">
        <v>281</v>
      </c>
      <c r="E104" s="183" t="s">
        <v>282</v>
      </c>
      <c r="F104" s="183" t="s">
        <v>283</v>
      </c>
      <c r="G104" s="183" t="s">
        <v>284</v>
      </c>
      <c r="H104" s="183" t="s">
        <v>285</v>
      </c>
      <c r="I104" s="183" t="s">
        <v>286</v>
      </c>
      <c r="J104" s="183" t="s">
        <v>287</v>
      </c>
      <c r="K104" s="183" t="s">
        <v>288</v>
      </c>
      <c r="L104" s="183" t="s">
        <v>289</v>
      </c>
      <c r="M104" s="183" t="s">
        <v>290</v>
      </c>
      <c r="N104" s="183" t="s">
        <v>291</v>
      </c>
      <c r="O104" s="183" t="s">
        <v>40</v>
      </c>
    </row>
    <row r="105" spans="1:15" ht="12.75">
      <c r="A105" s="180"/>
      <c r="B105" s="69">
        <v>2013</v>
      </c>
      <c r="C105" s="69">
        <f aca="true" t="shared" si="9" ref="C105:E106">SUM(C109+C113+C117+C121+C125+C129+C133)</f>
        <v>380</v>
      </c>
      <c r="D105" s="69">
        <f t="shared" si="9"/>
        <v>390</v>
      </c>
      <c r="E105" s="69">
        <f t="shared" si="9"/>
        <v>338</v>
      </c>
      <c r="F105" s="69">
        <f>SUM(F109+F113+F117+F121+F125+F129+F133)</f>
        <v>301</v>
      </c>
      <c r="G105" s="69"/>
      <c r="H105" s="69"/>
      <c r="I105" s="69"/>
      <c r="J105" s="69"/>
      <c r="K105" s="69"/>
      <c r="L105" s="69"/>
      <c r="M105" s="69"/>
      <c r="N105" s="69"/>
      <c r="O105" s="69">
        <f>SUM(O109+O113+O117+O121+O125+O129+O133)</f>
        <v>1409</v>
      </c>
    </row>
    <row r="106" spans="1:15" ht="12.75">
      <c r="A106" s="184" t="s">
        <v>40</v>
      </c>
      <c r="B106" s="68">
        <v>2012</v>
      </c>
      <c r="C106" s="68">
        <f t="shared" si="9"/>
        <v>421</v>
      </c>
      <c r="D106" s="68">
        <f t="shared" si="9"/>
        <v>351</v>
      </c>
      <c r="E106" s="68">
        <f t="shared" si="9"/>
        <v>323</v>
      </c>
      <c r="F106" s="68">
        <f>SUM(F110+F114+F118+F122+F126+F130+F134)</f>
        <v>290</v>
      </c>
      <c r="G106" s="68"/>
      <c r="H106" s="68"/>
      <c r="I106" s="68"/>
      <c r="J106" s="68"/>
      <c r="K106" s="68"/>
      <c r="L106" s="68"/>
      <c r="M106" s="68"/>
      <c r="N106" s="68"/>
      <c r="O106" s="68">
        <f>SUM(C106:N106)</f>
        <v>1385</v>
      </c>
    </row>
    <row r="107" spans="1:15" ht="12.75">
      <c r="A107" s="184" t="s">
        <v>292</v>
      </c>
      <c r="B107" s="185" t="s">
        <v>279</v>
      </c>
      <c r="C107" s="68">
        <f>C105-C106</f>
        <v>-41</v>
      </c>
      <c r="D107" s="68">
        <f>D105-D106</f>
        <v>39</v>
      </c>
      <c r="E107" s="68">
        <f>E105-E106</f>
        <v>15</v>
      </c>
      <c r="F107" s="68">
        <f>F105-F106</f>
        <v>11</v>
      </c>
      <c r="G107" s="68"/>
      <c r="H107" s="68"/>
      <c r="I107" s="68"/>
      <c r="J107" s="68"/>
      <c r="K107" s="68"/>
      <c r="L107" s="68"/>
      <c r="M107" s="68"/>
      <c r="N107" s="68"/>
      <c r="O107" s="68">
        <f>O105-O106</f>
        <v>24</v>
      </c>
    </row>
    <row r="108" spans="1:15" ht="13.5" thickBot="1">
      <c r="A108" s="186"/>
      <c r="B108" s="187" t="s">
        <v>5</v>
      </c>
      <c r="C108" s="182">
        <f>C107/C106</f>
        <v>-0.09738717339667459</v>
      </c>
      <c r="D108" s="182">
        <f>D107/D106</f>
        <v>0.1111111111111111</v>
      </c>
      <c r="E108" s="182">
        <f>E107/E106</f>
        <v>0.04643962848297214</v>
      </c>
      <c r="F108" s="182">
        <f>F107/F106</f>
        <v>0.03793103448275862</v>
      </c>
      <c r="G108" s="182"/>
      <c r="H108" s="182"/>
      <c r="I108" s="182"/>
      <c r="J108" s="182"/>
      <c r="K108" s="182"/>
      <c r="L108" s="182"/>
      <c r="M108" s="182"/>
      <c r="N108" s="182"/>
      <c r="O108" s="182">
        <f>O107/O106</f>
        <v>0.017328519855595668</v>
      </c>
    </row>
    <row r="109" spans="1:15" ht="12.75">
      <c r="A109" s="181"/>
      <c r="B109" s="69">
        <v>2013</v>
      </c>
      <c r="C109" s="69">
        <v>8</v>
      </c>
      <c r="D109" s="69">
        <v>5</v>
      </c>
      <c r="E109" s="69">
        <v>9</v>
      </c>
      <c r="F109" s="69">
        <v>6</v>
      </c>
      <c r="G109" s="69"/>
      <c r="H109" s="69"/>
      <c r="I109" s="69"/>
      <c r="J109" s="69"/>
      <c r="K109" s="69"/>
      <c r="L109" s="69"/>
      <c r="M109" s="69"/>
      <c r="N109" s="69"/>
      <c r="O109" s="69">
        <f>SUM(C109:N109)</f>
        <v>28</v>
      </c>
    </row>
    <row r="110" spans="1:15" ht="12.75">
      <c r="A110" s="184" t="s">
        <v>293</v>
      </c>
      <c r="B110" s="68">
        <v>2012</v>
      </c>
      <c r="C110" s="68">
        <v>11</v>
      </c>
      <c r="D110" s="68">
        <v>10</v>
      </c>
      <c r="E110" s="68">
        <v>5</v>
      </c>
      <c r="F110" s="68">
        <v>4</v>
      </c>
      <c r="G110" s="68"/>
      <c r="H110" s="68"/>
      <c r="I110" s="68"/>
      <c r="J110" s="68"/>
      <c r="K110" s="68"/>
      <c r="L110" s="68"/>
      <c r="M110" s="68"/>
      <c r="N110" s="68"/>
      <c r="O110" s="68">
        <f>SUM(C110:N110)</f>
        <v>30</v>
      </c>
    </row>
    <row r="111" spans="1:15" ht="12.75">
      <c r="A111" s="184" t="s">
        <v>294</v>
      </c>
      <c r="B111" s="188" t="s">
        <v>279</v>
      </c>
      <c r="C111" s="68">
        <f>C109-C110</f>
        <v>-3</v>
      </c>
      <c r="D111" s="68">
        <f>D109-D110</f>
        <v>-5</v>
      </c>
      <c r="E111" s="68">
        <f>E109-E110</f>
        <v>4</v>
      </c>
      <c r="F111" s="68">
        <f>F109-F110</f>
        <v>2</v>
      </c>
      <c r="G111" s="68"/>
      <c r="H111" s="68"/>
      <c r="I111" s="68"/>
      <c r="J111" s="68"/>
      <c r="K111" s="68"/>
      <c r="L111" s="68"/>
      <c r="M111" s="68"/>
      <c r="N111" s="68"/>
      <c r="O111" s="68">
        <f>O109-O110</f>
        <v>-2</v>
      </c>
    </row>
    <row r="112" spans="1:15" ht="13.5" thickBot="1">
      <c r="A112" s="186"/>
      <c r="B112" s="187" t="s">
        <v>5</v>
      </c>
      <c r="C112" s="182">
        <f>C111/C110</f>
        <v>-0.2727272727272727</v>
      </c>
      <c r="D112" s="182">
        <f>D111/D110</f>
        <v>-0.5</v>
      </c>
      <c r="E112" s="182">
        <f>E111/E110</f>
        <v>0.8</v>
      </c>
      <c r="F112" s="182">
        <f>F111/F110</f>
        <v>0.5</v>
      </c>
      <c r="G112" s="182"/>
      <c r="H112" s="182"/>
      <c r="I112" s="182"/>
      <c r="J112" s="182"/>
      <c r="K112" s="182"/>
      <c r="L112" s="182"/>
      <c r="M112" s="182"/>
      <c r="N112" s="182"/>
      <c r="O112" s="182">
        <f>O111/O110</f>
        <v>-0.06666666666666667</v>
      </c>
    </row>
    <row r="113" spans="1:15" ht="12.75">
      <c r="A113" s="181"/>
      <c r="B113" s="69">
        <v>2013</v>
      </c>
      <c r="C113" s="176">
        <v>0</v>
      </c>
      <c r="D113" s="176">
        <v>0</v>
      </c>
      <c r="E113" s="176">
        <v>1</v>
      </c>
      <c r="F113" s="176">
        <v>0</v>
      </c>
      <c r="G113" s="176"/>
      <c r="H113" s="176"/>
      <c r="I113" s="176"/>
      <c r="J113" s="176"/>
      <c r="K113" s="176"/>
      <c r="L113" s="176"/>
      <c r="M113" s="176"/>
      <c r="N113" s="176"/>
      <c r="O113" s="69">
        <f>SUM(C113:N113)</f>
        <v>1</v>
      </c>
    </row>
    <row r="114" spans="1:15" ht="12.75">
      <c r="A114" s="189" t="s">
        <v>295</v>
      </c>
      <c r="B114" s="68">
        <v>2012</v>
      </c>
      <c r="C114" s="68">
        <v>0</v>
      </c>
      <c r="D114" s="68">
        <v>0</v>
      </c>
      <c r="E114" s="68">
        <v>2</v>
      </c>
      <c r="F114" s="68">
        <v>1</v>
      </c>
      <c r="G114" s="68"/>
      <c r="H114" s="68"/>
      <c r="I114" s="68"/>
      <c r="J114" s="68"/>
      <c r="K114" s="68"/>
      <c r="L114" s="68"/>
      <c r="M114" s="68"/>
      <c r="N114" s="68"/>
      <c r="O114" s="68">
        <f>SUM(C114:N114)</f>
        <v>3</v>
      </c>
    </row>
    <row r="115" spans="1:15" ht="12.75">
      <c r="A115" s="184" t="s">
        <v>296</v>
      </c>
      <c r="B115" s="188" t="s">
        <v>279</v>
      </c>
      <c r="C115" s="68">
        <f>C113-C114</f>
        <v>0</v>
      </c>
      <c r="D115" s="68">
        <f>D113-D114</f>
        <v>0</v>
      </c>
      <c r="E115" s="68">
        <f>E113-E114</f>
        <v>-1</v>
      </c>
      <c r="F115" s="68">
        <f>F113-F114</f>
        <v>-1</v>
      </c>
      <c r="G115" s="68"/>
      <c r="H115" s="68"/>
      <c r="I115" s="68"/>
      <c r="J115" s="68"/>
      <c r="K115" s="68"/>
      <c r="L115" s="68"/>
      <c r="M115" s="68"/>
      <c r="N115" s="68"/>
      <c r="O115" s="68">
        <f>O113-O114</f>
        <v>-2</v>
      </c>
    </row>
    <row r="116" spans="1:15" ht="13.5" thickBot="1">
      <c r="A116" s="186"/>
      <c r="B116" s="187" t="s">
        <v>5</v>
      </c>
      <c r="C116" s="182" t="e">
        <f>C115/C114</f>
        <v>#DIV/0!</v>
      </c>
      <c r="D116" s="182" t="e">
        <f>D115/D114</f>
        <v>#DIV/0!</v>
      </c>
      <c r="E116" s="182">
        <f>E115/E114</f>
        <v>-0.5</v>
      </c>
      <c r="F116" s="182">
        <f>F115/F114</f>
        <v>-1</v>
      </c>
      <c r="G116" s="182"/>
      <c r="H116" s="182"/>
      <c r="I116" s="182"/>
      <c r="J116" s="182"/>
      <c r="K116" s="182"/>
      <c r="L116" s="182"/>
      <c r="M116" s="182"/>
      <c r="N116" s="182"/>
      <c r="O116" s="182">
        <f>O115/O114</f>
        <v>-0.6666666666666666</v>
      </c>
    </row>
    <row r="117" spans="1:15" ht="12.75">
      <c r="A117" s="181"/>
      <c r="B117" s="69">
        <v>2013</v>
      </c>
      <c r="C117" s="176">
        <v>41</v>
      </c>
      <c r="D117" s="176">
        <v>31</v>
      </c>
      <c r="E117" s="176">
        <v>32</v>
      </c>
      <c r="F117" s="176">
        <v>32</v>
      </c>
      <c r="G117" s="176"/>
      <c r="H117" s="176"/>
      <c r="I117" s="176"/>
      <c r="J117" s="176"/>
      <c r="K117" s="176"/>
      <c r="L117" s="176"/>
      <c r="M117" s="176"/>
      <c r="N117" s="176"/>
      <c r="O117" s="69">
        <f>SUM(C117:N117)</f>
        <v>136</v>
      </c>
    </row>
    <row r="118" spans="1:15" ht="12.75">
      <c r="A118" s="184" t="s">
        <v>297</v>
      </c>
      <c r="B118" s="68">
        <v>2012</v>
      </c>
      <c r="C118" s="68">
        <v>34</v>
      </c>
      <c r="D118" s="68">
        <v>29</v>
      </c>
      <c r="E118" s="68">
        <v>28</v>
      </c>
      <c r="F118" s="68">
        <v>18</v>
      </c>
      <c r="G118" s="68"/>
      <c r="H118" s="68"/>
      <c r="I118" s="68"/>
      <c r="J118" s="68"/>
      <c r="K118" s="68"/>
      <c r="L118" s="68"/>
      <c r="M118" s="68"/>
      <c r="N118" s="68"/>
      <c r="O118" s="68">
        <f>SUM(C118:N118)</f>
        <v>109</v>
      </c>
    </row>
    <row r="119" spans="1:15" ht="12.75">
      <c r="A119" s="181"/>
      <c r="B119" s="188" t="s">
        <v>279</v>
      </c>
      <c r="C119" s="68">
        <f>C117-C118</f>
        <v>7</v>
      </c>
      <c r="D119" s="68">
        <f>D117-D118</f>
        <v>2</v>
      </c>
      <c r="E119" s="68">
        <f>E117-E118</f>
        <v>4</v>
      </c>
      <c r="F119" s="68">
        <f>F117-F118</f>
        <v>14</v>
      </c>
      <c r="G119" s="68"/>
      <c r="H119" s="68"/>
      <c r="I119" s="68"/>
      <c r="J119" s="68"/>
      <c r="K119" s="68"/>
      <c r="L119" s="68"/>
      <c r="M119" s="68"/>
      <c r="N119" s="68"/>
      <c r="O119" s="68">
        <f>O117-O118</f>
        <v>27</v>
      </c>
    </row>
    <row r="120" spans="1:15" ht="13.5" thickBot="1">
      <c r="A120" s="186"/>
      <c r="B120" s="187" t="s">
        <v>5</v>
      </c>
      <c r="C120" s="182">
        <f>C119/C118</f>
        <v>0.20588235294117646</v>
      </c>
      <c r="D120" s="182">
        <f>D119/D118</f>
        <v>0.06896551724137931</v>
      </c>
      <c r="E120" s="182">
        <f>E119/E118</f>
        <v>0.14285714285714285</v>
      </c>
      <c r="F120" s="182">
        <f>F119/F118</f>
        <v>0.7777777777777778</v>
      </c>
      <c r="G120" s="182"/>
      <c r="H120" s="182"/>
      <c r="I120" s="182"/>
      <c r="J120" s="182"/>
      <c r="K120" s="182"/>
      <c r="L120" s="182"/>
      <c r="M120" s="182"/>
      <c r="N120" s="182"/>
      <c r="O120" s="182">
        <f>O119/O118</f>
        <v>0.24770642201834864</v>
      </c>
    </row>
    <row r="121" spans="1:15" ht="12.75">
      <c r="A121" s="181"/>
      <c r="B121" s="69">
        <v>2013</v>
      </c>
      <c r="C121" s="176">
        <v>11</v>
      </c>
      <c r="D121" s="176">
        <v>17</v>
      </c>
      <c r="E121" s="176">
        <v>19</v>
      </c>
      <c r="F121" s="176">
        <v>13</v>
      </c>
      <c r="G121" s="176"/>
      <c r="H121" s="176"/>
      <c r="I121" s="176"/>
      <c r="J121" s="176"/>
      <c r="K121" s="176"/>
      <c r="L121" s="176"/>
      <c r="M121" s="176"/>
      <c r="N121" s="176"/>
      <c r="O121" s="69">
        <f>SUM(C121:N121)</f>
        <v>60</v>
      </c>
    </row>
    <row r="122" spans="1:15" ht="12.75">
      <c r="A122" s="184" t="s">
        <v>298</v>
      </c>
      <c r="B122" s="68">
        <v>2012</v>
      </c>
      <c r="C122" s="68">
        <v>39</v>
      </c>
      <c r="D122" s="68">
        <v>16</v>
      </c>
      <c r="E122" s="68">
        <v>18</v>
      </c>
      <c r="F122" s="68">
        <v>18</v>
      </c>
      <c r="G122" s="68"/>
      <c r="H122" s="68"/>
      <c r="I122" s="68"/>
      <c r="J122" s="68"/>
      <c r="K122" s="68"/>
      <c r="L122" s="68"/>
      <c r="M122" s="68"/>
      <c r="N122" s="68"/>
      <c r="O122" s="68">
        <f>SUM(C122:N122)</f>
        <v>91</v>
      </c>
    </row>
    <row r="123" spans="1:15" ht="12.75">
      <c r="A123" s="184" t="s">
        <v>299</v>
      </c>
      <c r="B123" s="188" t="s">
        <v>279</v>
      </c>
      <c r="C123" s="68">
        <f>C121-C122</f>
        <v>-28</v>
      </c>
      <c r="D123" s="68">
        <f>D121-D122</f>
        <v>1</v>
      </c>
      <c r="E123" s="68">
        <f>E121-E122</f>
        <v>1</v>
      </c>
      <c r="F123" s="68">
        <f>F121-F122</f>
        <v>-5</v>
      </c>
      <c r="G123" s="68"/>
      <c r="H123" s="68"/>
      <c r="I123" s="68"/>
      <c r="J123" s="68"/>
      <c r="K123" s="68"/>
      <c r="L123" s="68"/>
      <c r="M123" s="68"/>
      <c r="N123" s="68"/>
      <c r="O123" s="68">
        <f>O121-O122</f>
        <v>-31</v>
      </c>
    </row>
    <row r="124" spans="1:15" ht="13.5" thickBot="1">
      <c r="A124" s="186" t="s">
        <v>0</v>
      </c>
      <c r="B124" s="187" t="s">
        <v>5</v>
      </c>
      <c r="C124" s="182">
        <f>C123/C122</f>
        <v>-0.717948717948718</v>
      </c>
      <c r="D124" s="182">
        <f>D123/D122</f>
        <v>0.0625</v>
      </c>
      <c r="E124" s="182">
        <f>E123/E122</f>
        <v>0.05555555555555555</v>
      </c>
      <c r="F124" s="182">
        <f>F123/F122</f>
        <v>-0.2777777777777778</v>
      </c>
      <c r="G124" s="182"/>
      <c r="H124" s="182"/>
      <c r="I124" s="182"/>
      <c r="J124" s="182"/>
      <c r="K124" s="182"/>
      <c r="L124" s="182"/>
      <c r="M124" s="182"/>
      <c r="N124" s="182"/>
      <c r="O124" s="182">
        <f>O123/O122</f>
        <v>-0.34065934065934067</v>
      </c>
    </row>
    <row r="125" spans="1:15" ht="12.75">
      <c r="A125" s="181"/>
      <c r="B125" s="69">
        <v>2013</v>
      </c>
      <c r="C125" s="176">
        <v>81</v>
      </c>
      <c r="D125" s="176">
        <v>107</v>
      </c>
      <c r="E125" s="176">
        <v>57</v>
      </c>
      <c r="F125" s="176">
        <v>69</v>
      </c>
      <c r="G125" s="176"/>
      <c r="H125" s="176"/>
      <c r="I125" s="176"/>
      <c r="J125" s="176"/>
      <c r="K125" s="176"/>
      <c r="L125" s="176"/>
      <c r="M125" s="176"/>
      <c r="N125" s="176"/>
      <c r="O125" s="69">
        <f>SUM(C125:N125)</f>
        <v>314</v>
      </c>
    </row>
    <row r="126" spans="1:15" ht="12.75">
      <c r="A126" s="184" t="s">
        <v>300</v>
      </c>
      <c r="B126" s="68">
        <v>2012</v>
      </c>
      <c r="C126" s="68">
        <v>112</v>
      </c>
      <c r="D126" s="68">
        <v>80</v>
      </c>
      <c r="E126" s="68">
        <v>80</v>
      </c>
      <c r="F126" s="68">
        <v>65</v>
      </c>
      <c r="G126" s="68"/>
      <c r="H126" s="68"/>
      <c r="I126" s="68"/>
      <c r="J126" s="68"/>
      <c r="K126" s="68"/>
      <c r="L126" s="68"/>
      <c r="M126" s="68"/>
      <c r="N126" s="68"/>
      <c r="O126" s="68">
        <f>SUM(C126:N126)</f>
        <v>337</v>
      </c>
    </row>
    <row r="127" spans="1:15" ht="12.75">
      <c r="A127" s="181"/>
      <c r="B127" s="188" t="s">
        <v>279</v>
      </c>
      <c r="C127" s="68">
        <f>C125-C126</f>
        <v>-31</v>
      </c>
      <c r="D127" s="68">
        <f>D125-D126</f>
        <v>27</v>
      </c>
      <c r="E127" s="68">
        <f>E125-E126</f>
        <v>-23</v>
      </c>
      <c r="F127" s="68">
        <f>F125-F126</f>
        <v>4</v>
      </c>
      <c r="G127" s="68"/>
      <c r="H127" s="68"/>
      <c r="I127" s="68"/>
      <c r="J127" s="68"/>
      <c r="K127" s="68"/>
      <c r="L127" s="68"/>
      <c r="M127" s="68"/>
      <c r="N127" s="68"/>
      <c r="O127" s="68">
        <f>O125-O126</f>
        <v>-23</v>
      </c>
    </row>
    <row r="128" spans="1:15" ht="13.5" thickBot="1">
      <c r="A128" s="186"/>
      <c r="B128" s="187" t="s">
        <v>5</v>
      </c>
      <c r="C128" s="182">
        <f>C127/C126</f>
        <v>-0.2767857142857143</v>
      </c>
      <c r="D128" s="182">
        <f>D127/D126</f>
        <v>0.3375</v>
      </c>
      <c r="E128" s="182">
        <f>E127/E126</f>
        <v>-0.2875</v>
      </c>
      <c r="F128" s="182">
        <f>F127/F126</f>
        <v>0.06153846153846154</v>
      </c>
      <c r="G128" s="182"/>
      <c r="H128" s="182"/>
      <c r="I128" s="182"/>
      <c r="J128" s="182"/>
      <c r="K128" s="182"/>
      <c r="L128" s="182"/>
      <c r="M128" s="182"/>
      <c r="N128" s="182"/>
      <c r="O128" s="182">
        <f>O127/O126</f>
        <v>-0.06824925816023739</v>
      </c>
    </row>
    <row r="129" spans="1:15" ht="12.75">
      <c r="A129" s="181"/>
      <c r="B129" s="69">
        <v>2013</v>
      </c>
      <c r="C129" s="176">
        <v>224</v>
      </c>
      <c r="D129" s="176">
        <v>221</v>
      </c>
      <c r="E129" s="176">
        <v>203</v>
      </c>
      <c r="F129" s="176">
        <v>164</v>
      </c>
      <c r="G129" s="176"/>
      <c r="H129" s="176"/>
      <c r="I129" s="176"/>
      <c r="J129" s="176"/>
      <c r="K129" s="176"/>
      <c r="L129" s="176"/>
      <c r="M129" s="176"/>
      <c r="N129" s="176"/>
      <c r="O129" s="69">
        <f>SUM(C129:N129)</f>
        <v>812</v>
      </c>
    </row>
    <row r="130" spans="1:15" ht="12.75">
      <c r="A130" s="184" t="s">
        <v>301</v>
      </c>
      <c r="B130" s="68">
        <v>2012</v>
      </c>
      <c r="C130" s="68">
        <v>214</v>
      </c>
      <c r="D130" s="68">
        <v>202</v>
      </c>
      <c r="E130" s="68">
        <v>170</v>
      </c>
      <c r="F130" s="68">
        <v>172</v>
      </c>
      <c r="G130" s="68"/>
      <c r="H130" s="68"/>
      <c r="I130" s="68"/>
      <c r="J130" s="68"/>
      <c r="K130" s="68"/>
      <c r="L130" s="68"/>
      <c r="M130" s="68"/>
      <c r="N130" s="68"/>
      <c r="O130" s="68">
        <f>SUM(C130:N130)</f>
        <v>758</v>
      </c>
    </row>
    <row r="131" spans="1:15" ht="12.75">
      <c r="A131" s="184" t="s">
        <v>302</v>
      </c>
      <c r="B131" s="188" t="s">
        <v>279</v>
      </c>
      <c r="C131" s="68">
        <f>C129-C130</f>
        <v>10</v>
      </c>
      <c r="D131" s="68">
        <f>D129-D130</f>
        <v>19</v>
      </c>
      <c r="E131" s="68">
        <f>E129-E130</f>
        <v>33</v>
      </c>
      <c r="F131" s="68">
        <f>F129-F130</f>
        <v>-8</v>
      </c>
      <c r="G131" s="68"/>
      <c r="H131" s="68"/>
      <c r="I131" s="68"/>
      <c r="J131" s="68"/>
      <c r="K131" s="68"/>
      <c r="L131" s="68"/>
      <c r="M131" s="68"/>
      <c r="N131" s="68"/>
      <c r="O131" s="68">
        <f>O129-O130</f>
        <v>54</v>
      </c>
    </row>
    <row r="132" spans="1:15" ht="13.5" thickBot="1">
      <c r="A132" s="186"/>
      <c r="B132" s="187" t="s">
        <v>5</v>
      </c>
      <c r="C132" s="182">
        <f>C131/C130</f>
        <v>0.04672897196261682</v>
      </c>
      <c r="D132" s="182">
        <f>D131/D130</f>
        <v>0.09405940594059406</v>
      </c>
      <c r="E132" s="182">
        <f>E131/E130</f>
        <v>0.19411764705882353</v>
      </c>
      <c r="F132" s="182">
        <f>F131/F130</f>
        <v>-0.046511627906976744</v>
      </c>
      <c r="G132" s="182"/>
      <c r="H132" s="182"/>
      <c r="I132" s="182"/>
      <c r="J132" s="182"/>
      <c r="K132" s="182"/>
      <c r="L132" s="182"/>
      <c r="M132" s="182"/>
      <c r="N132" s="182"/>
      <c r="O132" s="182">
        <f>O131/O130</f>
        <v>0.0712401055408971</v>
      </c>
    </row>
    <row r="133" spans="1:15" ht="12.75">
      <c r="A133" s="181"/>
      <c r="B133" s="69">
        <v>2013</v>
      </c>
      <c r="C133" s="176">
        <v>15</v>
      </c>
      <c r="D133" s="176">
        <v>9</v>
      </c>
      <c r="E133" s="176">
        <v>17</v>
      </c>
      <c r="F133" s="176">
        <v>17</v>
      </c>
      <c r="G133" s="176"/>
      <c r="H133" s="176"/>
      <c r="I133" s="176"/>
      <c r="J133" s="176"/>
      <c r="K133" s="176"/>
      <c r="L133" s="176"/>
      <c r="M133" s="176"/>
      <c r="N133" s="176"/>
      <c r="O133" s="69">
        <f>SUM(C133:N133)</f>
        <v>58</v>
      </c>
    </row>
    <row r="134" spans="1:15" ht="12.75">
      <c r="A134" s="184" t="s">
        <v>303</v>
      </c>
      <c r="B134" s="68">
        <v>2012</v>
      </c>
      <c r="C134" s="68">
        <v>11</v>
      </c>
      <c r="D134" s="68">
        <v>14</v>
      </c>
      <c r="E134" s="68">
        <v>20</v>
      </c>
      <c r="F134" s="68">
        <v>12</v>
      </c>
      <c r="G134" s="68"/>
      <c r="H134" s="68"/>
      <c r="I134" s="68"/>
      <c r="J134" s="68"/>
      <c r="K134" s="68"/>
      <c r="L134" s="68"/>
      <c r="M134" s="68"/>
      <c r="N134" s="68"/>
      <c r="O134" s="68">
        <f>SUM(C134:N134)</f>
        <v>57</v>
      </c>
    </row>
    <row r="135" spans="1:15" ht="12.75">
      <c r="A135" s="184" t="s">
        <v>304</v>
      </c>
      <c r="B135" s="188" t="s">
        <v>279</v>
      </c>
      <c r="C135" s="68">
        <f>C133-C134</f>
        <v>4</v>
      </c>
      <c r="D135" s="68">
        <f>D133-D134</f>
        <v>-5</v>
      </c>
      <c r="E135" s="68">
        <f>E133-E134</f>
        <v>-3</v>
      </c>
      <c r="F135" s="68">
        <f>F133-F134</f>
        <v>5</v>
      </c>
      <c r="G135" s="68"/>
      <c r="H135" s="68"/>
      <c r="I135" s="68"/>
      <c r="J135" s="68"/>
      <c r="K135" s="68"/>
      <c r="L135" s="68"/>
      <c r="M135" s="68"/>
      <c r="N135" s="68"/>
      <c r="O135" s="68">
        <f>O133-O134</f>
        <v>1</v>
      </c>
    </row>
    <row r="136" spans="1:15" ht="13.5" thickBot="1">
      <c r="A136" s="186"/>
      <c r="B136" s="187" t="s">
        <v>5</v>
      </c>
      <c r="C136" s="182">
        <f>C135/C134</f>
        <v>0.36363636363636365</v>
      </c>
      <c r="D136" s="182">
        <f>D135/D134</f>
        <v>-0.35714285714285715</v>
      </c>
      <c r="E136" s="182">
        <f>E135/E134</f>
        <v>-0.15</v>
      </c>
      <c r="F136" s="182">
        <f>F135/F134</f>
        <v>0.4166666666666667</v>
      </c>
      <c r="G136" s="182"/>
      <c r="H136" s="182"/>
      <c r="I136" s="182"/>
      <c r="J136" s="182"/>
      <c r="K136" s="182"/>
      <c r="L136" s="182"/>
      <c r="M136" s="182"/>
      <c r="N136" s="182"/>
      <c r="O136" s="182">
        <f>O135/O134</f>
        <v>0.017543859649122806</v>
      </c>
    </row>
    <row r="137" ht="13.5" thickBot="1">
      <c r="A137" s="191" t="s">
        <v>308</v>
      </c>
    </row>
    <row r="138" spans="1:15" ht="13.5" thickBot="1">
      <c r="A138" t="s">
        <v>0</v>
      </c>
      <c r="B138" s="183" t="s">
        <v>278</v>
      </c>
      <c r="C138" s="183" t="s">
        <v>280</v>
      </c>
      <c r="D138" s="183" t="s">
        <v>281</v>
      </c>
      <c r="E138" s="183" t="s">
        <v>282</v>
      </c>
      <c r="F138" s="183" t="s">
        <v>283</v>
      </c>
      <c r="G138" s="183" t="s">
        <v>284</v>
      </c>
      <c r="H138" s="183" t="s">
        <v>285</v>
      </c>
      <c r="I138" s="183" t="s">
        <v>286</v>
      </c>
      <c r="J138" s="183" t="s">
        <v>287</v>
      </c>
      <c r="K138" s="183" t="s">
        <v>288</v>
      </c>
      <c r="L138" s="183" t="s">
        <v>289</v>
      </c>
      <c r="M138" s="183" t="s">
        <v>290</v>
      </c>
      <c r="N138" s="195" t="s">
        <v>291</v>
      </c>
      <c r="O138" s="183" t="s">
        <v>40</v>
      </c>
    </row>
    <row r="139" spans="1:15" ht="12.75">
      <c r="A139" s="180"/>
      <c r="B139" s="69">
        <v>2013</v>
      </c>
      <c r="C139" s="69">
        <f aca="true" t="shared" si="10" ref="C139:E140">SUM(C143+C147+C151+C155+C159+C163+C167)</f>
        <v>204</v>
      </c>
      <c r="D139" s="69">
        <f t="shared" si="10"/>
        <v>190</v>
      </c>
      <c r="E139" s="69">
        <f t="shared" si="10"/>
        <v>169</v>
      </c>
      <c r="F139" s="69">
        <f>SUM(F143+F147+F151+F155+F159+F163+F167)</f>
        <v>189</v>
      </c>
      <c r="G139" s="69"/>
      <c r="H139" s="69"/>
      <c r="I139" s="69"/>
      <c r="J139" s="69"/>
      <c r="K139" s="69"/>
      <c r="L139" s="69"/>
      <c r="M139" s="69"/>
      <c r="N139" s="196"/>
      <c r="O139" s="69">
        <f>SUM(O143+O147+O151+O155+O159+O163+O167)</f>
        <v>752</v>
      </c>
    </row>
    <row r="140" spans="1:15" ht="12.75">
      <c r="A140" s="184" t="s">
        <v>40</v>
      </c>
      <c r="B140" s="68">
        <v>2012</v>
      </c>
      <c r="C140" s="68">
        <f t="shared" si="10"/>
        <v>255</v>
      </c>
      <c r="D140" s="68">
        <f t="shared" si="10"/>
        <v>228</v>
      </c>
      <c r="E140" s="68">
        <f t="shared" si="10"/>
        <v>267</v>
      </c>
      <c r="F140" s="68">
        <f>SUM(F144+F148+F152+F156+F160+F164+F168)</f>
        <v>224</v>
      </c>
      <c r="G140" s="68"/>
      <c r="H140" s="68"/>
      <c r="I140" s="68"/>
      <c r="J140" s="68"/>
      <c r="K140" s="68"/>
      <c r="L140" s="68"/>
      <c r="M140" s="68"/>
      <c r="N140" s="197"/>
      <c r="O140" s="68">
        <f>SUM(C140:N140)</f>
        <v>974</v>
      </c>
    </row>
    <row r="141" spans="1:15" ht="12.75">
      <c r="A141" s="184" t="s">
        <v>292</v>
      </c>
      <c r="B141" s="185" t="s">
        <v>279</v>
      </c>
      <c r="C141" s="68">
        <f>C139-C140</f>
        <v>-51</v>
      </c>
      <c r="D141" s="68">
        <f>D139-D140</f>
        <v>-38</v>
      </c>
      <c r="E141" s="68">
        <f>E139-E140</f>
        <v>-98</v>
      </c>
      <c r="F141" s="68">
        <f>F139-F140</f>
        <v>-35</v>
      </c>
      <c r="G141" s="68"/>
      <c r="H141" s="68"/>
      <c r="I141" s="68"/>
      <c r="J141" s="68"/>
      <c r="K141" s="68"/>
      <c r="L141" s="68"/>
      <c r="M141" s="68"/>
      <c r="N141" s="197"/>
      <c r="O141" s="68">
        <f>O139-O140</f>
        <v>-222</v>
      </c>
    </row>
    <row r="142" spans="1:15" ht="13.5" thickBot="1">
      <c r="A142" s="186"/>
      <c r="B142" s="187" t="s">
        <v>5</v>
      </c>
      <c r="C142" s="182">
        <f>C141/C140</f>
        <v>-0.2</v>
      </c>
      <c r="D142" s="182">
        <f>D141/D140</f>
        <v>-0.16666666666666666</v>
      </c>
      <c r="E142" s="182">
        <f>E141/E140</f>
        <v>-0.36704119850187267</v>
      </c>
      <c r="F142" s="182">
        <f>F141/F140</f>
        <v>-0.15625</v>
      </c>
      <c r="G142" s="182"/>
      <c r="H142" s="182"/>
      <c r="I142" s="182"/>
      <c r="J142" s="182"/>
      <c r="K142" s="182"/>
      <c r="L142" s="182"/>
      <c r="M142" s="182"/>
      <c r="N142" s="198"/>
      <c r="O142" s="182">
        <f>O141/O140</f>
        <v>-0.22792607802874743</v>
      </c>
    </row>
    <row r="143" spans="1:15" ht="12.75">
      <c r="A143" s="181"/>
      <c r="B143" s="69">
        <v>2013</v>
      </c>
      <c r="C143" s="69">
        <v>0</v>
      </c>
      <c r="D143" s="69">
        <v>3</v>
      </c>
      <c r="E143" s="69">
        <v>5</v>
      </c>
      <c r="F143" s="69">
        <v>4</v>
      </c>
      <c r="G143" s="69"/>
      <c r="H143" s="69"/>
      <c r="I143" s="69"/>
      <c r="J143" s="69"/>
      <c r="K143" s="69"/>
      <c r="L143" s="69"/>
      <c r="M143" s="69"/>
      <c r="N143" s="196"/>
      <c r="O143" s="69">
        <f>SUM(C143:N143)</f>
        <v>12</v>
      </c>
    </row>
    <row r="144" spans="1:15" ht="12.75">
      <c r="A144" s="184" t="s">
        <v>293</v>
      </c>
      <c r="B144" s="68">
        <v>2012</v>
      </c>
      <c r="C144" s="68">
        <v>2</v>
      </c>
      <c r="D144" s="68">
        <v>4</v>
      </c>
      <c r="E144" s="68">
        <v>4</v>
      </c>
      <c r="F144" s="68">
        <v>3</v>
      </c>
      <c r="G144" s="68"/>
      <c r="H144" s="68"/>
      <c r="I144" s="68"/>
      <c r="J144" s="68"/>
      <c r="K144" s="68"/>
      <c r="L144" s="68"/>
      <c r="M144" s="68"/>
      <c r="N144" s="197"/>
      <c r="O144" s="68">
        <f>SUM(C144:N144)</f>
        <v>13</v>
      </c>
    </row>
    <row r="145" spans="1:15" ht="12.75">
      <c r="A145" s="184" t="s">
        <v>294</v>
      </c>
      <c r="B145" s="188" t="s">
        <v>279</v>
      </c>
      <c r="C145" s="68">
        <f>C143-C144</f>
        <v>-2</v>
      </c>
      <c r="D145" s="68">
        <f>D143-D144</f>
        <v>-1</v>
      </c>
      <c r="E145" s="68">
        <f>E143-E144</f>
        <v>1</v>
      </c>
      <c r="F145" s="68">
        <f>F143-F144</f>
        <v>1</v>
      </c>
      <c r="G145" s="68"/>
      <c r="H145" s="68"/>
      <c r="I145" s="68"/>
      <c r="J145" s="68"/>
      <c r="K145" s="68"/>
      <c r="L145" s="68"/>
      <c r="M145" s="68"/>
      <c r="N145" s="197"/>
      <c r="O145" s="68">
        <f>O143-O144</f>
        <v>-1</v>
      </c>
    </row>
    <row r="146" spans="1:15" ht="13.5" thickBot="1">
      <c r="A146" s="186"/>
      <c r="B146" s="187" t="s">
        <v>5</v>
      </c>
      <c r="C146" s="182">
        <f>C145/C144</f>
        <v>-1</v>
      </c>
      <c r="D146" s="182">
        <f>D145/D144</f>
        <v>-0.25</v>
      </c>
      <c r="E146" s="182">
        <f>E145/E144</f>
        <v>0.25</v>
      </c>
      <c r="F146" s="182">
        <f>F145/F144</f>
        <v>0.3333333333333333</v>
      </c>
      <c r="G146" s="182"/>
      <c r="H146" s="182"/>
      <c r="I146" s="182"/>
      <c r="J146" s="182"/>
      <c r="K146" s="182"/>
      <c r="L146" s="182"/>
      <c r="M146" s="182"/>
      <c r="N146" s="198"/>
      <c r="O146" s="182">
        <f>O145/O144</f>
        <v>-0.07692307692307693</v>
      </c>
    </row>
    <row r="147" spans="1:15" ht="12.75">
      <c r="A147" s="181"/>
      <c r="B147" s="69">
        <v>2013</v>
      </c>
      <c r="C147" s="176">
        <v>0</v>
      </c>
      <c r="D147" s="176">
        <v>2</v>
      </c>
      <c r="E147" s="176">
        <v>0</v>
      </c>
      <c r="F147" s="176">
        <v>0</v>
      </c>
      <c r="G147" s="176"/>
      <c r="H147" s="176"/>
      <c r="I147" s="176"/>
      <c r="J147" s="176"/>
      <c r="K147" s="176"/>
      <c r="L147" s="176"/>
      <c r="M147" s="176"/>
      <c r="N147" s="199"/>
      <c r="O147" s="69">
        <f>SUM(C147:N147)</f>
        <v>2</v>
      </c>
    </row>
    <row r="148" spans="1:15" ht="12.75">
      <c r="A148" s="189" t="s">
        <v>295</v>
      </c>
      <c r="B148" s="68">
        <v>2012</v>
      </c>
      <c r="C148" s="68">
        <v>0</v>
      </c>
      <c r="D148" s="68">
        <v>0</v>
      </c>
      <c r="E148" s="68">
        <v>0</v>
      </c>
      <c r="F148" s="68">
        <v>0</v>
      </c>
      <c r="G148" s="68"/>
      <c r="H148" s="68"/>
      <c r="I148" s="68"/>
      <c r="J148" s="68"/>
      <c r="K148" s="68"/>
      <c r="L148" s="68"/>
      <c r="M148" s="68"/>
      <c r="N148" s="197"/>
      <c r="O148" s="68">
        <f>SUM(C148:N148)</f>
        <v>0</v>
      </c>
    </row>
    <row r="149" spans="1:15" ht="12.75">
      <c r="A149" s="184" t="s">
        <v>296</v>
      </c>
      <c r="B149" s="188" t="s">
        <v>279</v>
      </c>
      <c r="C149" s="68">
        <f>C147-C148</f>
        <v>0</v>
      </c>
      <c r="D149" s="68">
        <f>D147-D148</f>
        <v>2</v>
      </c>
      <c r="E149" s="68">
        <f>E147-E148</f>
        <v>0</v>
      </c>
      <c r="F149" s="68">
        <f>F147-F148</f>
        <v>0</v>
      </c>
      <c r="G149" s="68"/>
      <c r="H149" s="68"/>
      <c r="I149" s="68"/>
      <c r="J149" s="68"/>
      <c r="K149" s="68"/>
      <c r="L149" s="68"/>
      <c r="M149" s="68"/>
      <c r="N149" s="197"/>
      <c r="O149" s="68">
        <f>O147-O148</f>
        <v>2</v>
      </c>
    </row>
    <row r="150" spans="1:15" ht="13.5" thickBot="1">
      <c r="A150" s="186"/>
      <c r="B150" s="187" t="s">
        <v>5</v>
      </c>
      <c r="C150" s="182">
        <v>0</v>
      </c>
      <c r="D150" s="182">
        <v>0</v>
      </c>
      <c r="E150" s="182">
        <v>0</v>
      </c>
      <c r="F150" s="182">
        <v>0</v>
      </c>
      <c r="G150" s="182"/>
      <c r="H150" s="182"/>
      <c r="I150" s="182"/>
      <c r="J150" s="182"/>
      <c r="K150" s="182"/>
      <c r="L150" s="182"/>
      <c r="M150" s="182"/>
      <c r="N150" s="198"/>
      <c r="O150" s="182">
        <v>0</v>
      </c>
    </row>
    <row r="151" spans="1:15" ht="12.75">
      <c r="A151" s="181"/>
      <c r="B151" s="69">
        <v>2013</v>
      </c>
      <c r="C151" s="176">
        <v>22</v>
      </c>
      <c r="D151" s="176">
        <v>28</v>
      </c>
      <c r="E151" s="176">
        <v>19</v>
      </c>
      <c r="F151" s="176">
        <v>19</v>
      </c>
      <c r="G151" s="176"/>
      <c r="H151" s="176"/>
      <c r="I151" s="176"/>
      <c r="J151" s="176"/>
      <c r="K151" s="176"/>
      <c r="L151" s="176"/>
      <c r="M151" s="176"/>
      <c r="N151" s="199"/>
      <c r="O151" s="69">
        <f>SUM(C151:N151)</f>
        <v>88</v>
      </c>
    </row>
    <row r="152" spans="1:15" ht="12.75">
      <c r="A152" s="184" t="s">
        <v>297</v>
      </c>
      <c r="B152" s="68">
        <v>2012</v>
      </c>
      <c r="C152" s="68">
        <v>29</v>
      </c>
      <c r="D152" s="68">
        <v>22</v>
      </c>
      <c r="E152" s="68">
        <v>28</v>
      </c>
      <c r="F152" s="68">
        <v>17</v>
      </c>
      <c r="G152" s="68"/>
      <c r="H152" s="68"/>
      <c r="I152" s="68"/>
      <c r="J152" s="68"/>
      <c r="K152" s="68"/>
      <c r="L152" s="68"/>
      <c r="M152" s="68"/>
      <c r="N152" s="197"/>
      <c r="O152" s="68">
        <f>SUM(C152:N152)</f>
        <v>96</v>
      </c>
    </row>
    <row r="153" spans="1:15" ht="12.75">
      <c r="A153" s="181"/>
      <c r="B153" s="188" t="s">
        <v>279</v>
      </c>
      <c r="C153" s="68">
        <f>C151-C152</f>
        <v>-7</v>
      </c>
      <c r="D153" s="68">
        <f>D151-D152</f>
        <v>6</v>
      </c>
      <c r="E153" s="68">
        <f>E151-E152</f>
        <v>-9</v>
      </c>
      <c r="F153" s="68">
        <f>F151-F152</f>
        <v>2</v>
      </c>
      <c r="G153" s="68"/>
      <c r="H153" s="68"/>
      <c r="I153" s="68"/>
      <c r="J153" s="68"/>
      <c r="K153" s="68"/>
      <c r="L153" s="68"/>
      <c r="M153" s="68"/>
      <c r="N153" s="197"/>
      <c r="O153" s="68">
        <f>O151-O152</f>
        <v>-8</v>
      </c>
    </row>
    <row r="154" spans="1:15" ht="13.5" thickBot="1">
      <c r="A154" s="186"/>
      <c r="B154" s="187" t="s">
        <v>5</v>
      </c>
      <c r="C154" s="182">
        <f>C153/C152</f>
        <v>-0.2413793103448276</v>
      </c>
      <c r="D154" s="182">
        <f>D153/D152</f>
        <v>0.2727272727272727</v>
      </c>
      <c r="E154" s="182">
        <f>E153/E152</f>
        <v>-0.32142857142857145</v>
      </c>
      <c r="F154" s="182">
        <f>F153/F152</f>
        <v>0.11764705882352941</v>
      </c>
      <c r="G154" s="182"/>
      <c r="H154" s="182"/>
      <c r="I154" s="182"/>
      <c r="J154" s="182"/>
      <c r="K154" s="182"/>
      <c r="L154" s="182"/>
      <c r="M154" s="182"/>
      <c r="N154" s="198"/>
      <c r="O154" s="182">
        <f>O153/O152</f>
        <v>-0.08333333333333333</v>
      </c>
    </row>
    <row r="155" spans="1:15" ht="12.75">
      <c r="A155" s="181"/>
      <c r="B155" s="69">
        <v>2013</v>
      </c>
      <c r="C155" s="176">
        <v>8</v>
      </c>
      <c r="D155" s="176">
        <v>4</v>
      </c>
      <c r="E155" s="176">
        <v>7</v>
      </c>
      <c r="F155" s="176">
        <v>7</v>
      </c>
      <c r="G155" s="176"/>
      <c r="H155" s="176"/>
      <c r="I155" s="176"/>
      <c r="J155" s="176"/>
      <c r="K155" s="176"/>
      <c r="L155" s="176"/>
      <c r="M155" s="176"/>
      <c r="N155" s="199"/>
      <c r="O155" s="69">
        <f>SUM(C155:N155)</f>
        <v>26</v>
      </c>
    </row>
    <row r="156" spans="1:15" ht="12.75">
      <c r="A156" s="184" t="s">
        <v>298</v>
      </c>
      <c r="B156" s="68">
        <v>2012</v>
      </c>
      <c r="C156" s="68">
        <v>13</v>
      </c>
      <c r="D156" s="68">
        <v>19</v>
      </c>
      <c r="E156" s="68">
        <v>14</v>
      </c>
      <c r="F156" s="68">
        <v>19</v>
      </c>
      <c r="G156" s="68"/>
      <c r="H156" s="68"/>
      <c r="I156" s="68"/>
      <c r="J156" s="68"/>
      <c r="K156" s="68"/>
      <c r="L156" s="68"/>
      <c r="M156" s="68"/>
      <c r="N156" s="197"/>
      <c r="O156" s="68">
        <f>SUM(C156:N156)</f>
        <v>65</v>
      </c>
    </row>
    <row r="157" spans="1:15" ht="12.75">
      <c r="A157" s="184" t="s">
        <v>299</v>
      </c>
      <c r="B157" s="188" t="s">
        <v>279</v>
      </c>
      <c r="C157" s="68">
        <f>C155-C156</f>
        <v>-5</v>
      </c>
      <c r="D157" s="68">
        <f>D155-D156</f>
        <v>-15</v>
      </c>
      <c r="E157" s="68">
        <f>E155-E156</f>
        <v>-7</v>
      </c>
      <c r="F157" s="68">
        <f>F155-F156</f>
        <v>-12</v>
      </c>
      <c r="G157" s="68"/>
      <c r="H157" s="68"/>
      <c r="I157" s="68"/>
      <c r="J157" s="68"/>
      <c r="K157" s="68"/>
      <c r="L157" s="68"/>
      <c r="M157" s="68"/>
      <c r="N157" s="197"/>
      <c r="O157" s="68">
        <f>O155-O156</f>
        <v>-39</v>
      </c>
    </row>
    <row r="158" spans="1:15" ht="13.5" thickBot="1">
      <c r="A158" s="186" t="s">
        <v>0</v>
      </c>
      <c r="B158" s="187" t="s">
        <v>5</v>
      </c>
      <c r="C158" s="182">
        <f>C157/C156</f>
        <v>-0.38461538461538464</v>
      </c>
      <c r="D158" s="182">
        <f>D157/D156</f>
        <v>-0.7894736842105263</v>
      </c>
      <c r="E158" s="182">
        <f>E157/E156</f>
        <v>-0.5</v>
      </c>
      <c r="F158" s="182">
        <f>F157/F156</f>
        <v>-0.631578947368421</v>
      </c>
      <c r="G158" s="182"/>
      <c r="H158" s="182"/>
      <c r="I158" s="182"/>
      <c r="J158" s="182"/>
      <c r="K158" s="182"/>
      <c r="L158" s="182"/>
      <c r="M158" s="182"/>
      <c r="N158" s="198"/>
      <c r="O158" s="182">
        <f>O157/O156</f>
        <v>-0.6</v>
      </c>
    </row>
    <row r="159" spans="1:15" ht="12.75">
      <c r="A159" s="181"/>
      <c r="B159" s="69">
        <v>2013</v>
      </c>
      <c r="C159" s="176">
        <v>69</v>
      </c>
      <c r="D159" s="176">
        <v>46</v>
      </c>
      <c r="E159" s="176">
        <v>48</v>
      </c>
      <c r="F159" s="176">
        <v>74</v>
      </c>
      <c r="G159" s="176"/>
      <c r="H159" s="176"/>
      <c r="I159" s="176"/>
      <c r="J159" s="176"/>
      <c r="K159" s="176"/>
      <c r="L159" s="176"/>
      <c r="M159" s="176"/>
      <c r="N159" s="199"/>
      <c r="O159" s="69">
        <f>SUM(C159:N159)</f>
        <v>237</v>
      </c>
    </row>
    <row r="160" spans="1:15" ht="12.75">
      <c r="A160" s="184" t="s">
        <v>300</v>
      </c>
      <c r="B160" s="68">
        <v>2012</v>
      </c>
      <c r="C160" s="68">
        <v>94</v>
      </c>
      <c r="D160" s="68">
        <v>89</v>
      </c>
      <c r="E160" s="68">
        <v>84</v>
      </c>
      <c r="F160" s="68">
        <v>69</v>
      </c>
      <c r="G160" s="68"/>
      <c r="H160" s="68"/>
      <c r="I160" s="68"/>
      <c r="J160" s="68"/>
      <c r="K160" s="68"/>
      <c r="L160" s="68"/>
      <c r="M160" s="68"/>
      <c r="N160" s="197"/>
      <c r="O160" s="68">
        <f>SUM(C160:N160)</f>
        <v>336</v>
      </c>
    </row>
    <row r="161" spans="1:15" ht="12.75">
      <c r="A161" s="181"/>
      <c r="B161" s="188" t="s">
        <v>279</v>
      </c>
      <c r="C161" s="68">
        <f>C159-C160</f>
        <v>-25</v>
      </c>
      <c r="D161" s="68">
        <f>D159-D160</f>
        <v>-43</v>
      </c>
      <c r="E161" s="68">
        <f>E159-E160</f>
        <v>-36</v>
      </c>
      <c r="F161" s="68">
        <f>F159-F160</f>
        <v>5</v>
      </c>
      <c r="G161" s="68"/>
      <c r="H161" s="68"/>
      <c r="I161" s="68"/>
      <c r="J161" s="68"/>
      <c r="K161" s="68"/>
      <c r="L161" s="68"/>
      <c r="M161" s="68"/>
      <c r="N161" s="197"/>
      <c r="O161" s="68">
        <f>O159-O160</f>
        <v>-99</v>
      </c>
    </row>
    <row r="162" spans="1:15" ht="13.5" thickBot="1">
      <c r="A162" s="186"/>
      <c r="B162" s="187" t="s">
        <v>5</v>
      </c>
      <c r="C162" s="182">
        <f>C161/C160</f>
        <v>-0.26595744680851063</v>
      </c>
      <c r="D162" s="182">
        <f>D161/D160</f>
        <v>-0.48314606741573035</v>
      </c>
      <c r="E162" s="182">
        <f>E161/E160</f>
        <v>-0.42857142857142855</v>
      </c>
      <c r="F162" s="182">
        <f>F161/F160</f>
        <v>0.07246376811594203</v>
      </c>
      <c r="G162" s="182"/>
      <c r="H162" s="182"/>
      <c r="I162" s="182"/>
      <c r="J162" s="182"/>
      <c r="K162" s="182"/>
      <c r="L162" s="182"/>
      <c r="M162" s="182"/>
      <c r="N162" s="198"/>
      <c r="O162" s="182">
        <f>O161/O160</f>
        <v>-0.29464285714285715</v>
      </c>
    </row>
    <row r="163" spans="1:15" ht="12.75">
      <c r="A163" s="181"/>
      <c r="B163" s="69">
        <v>2013</v>
      </c>
      <c r="C163" s="176">
        <v>95</v>
      </c>
      <c r="D163" s="176">
        <v>100</v>
      </c>
      <c r="E163" s="176">
        <v>87</v>
      </c>
      <c r="F163" s="176">
        <v>83</v>
      </c>
      <c r="G163" s="176"/>
      <c r="H163" s="176"/>
      <c r="I163" s="176"/>
      <c r="J163" s="176"/>
      <c r="K163" s="176"/>
      <c r="L163" s="176"/>
      <c r="M163" s="176"/>
      <c r="N163" s="199"/>
      <c r="O163" s="69">
        <f>SUM(C163:N163)</f>
        <v>365</v>
      </c>
    </row>
    <row r="164" spans="1:15" ht="12.75">
      <c r="A164" s="184" t="s">
        <v>301</v>
      </c>
      <c r="B164" s="68">
        <v>2012</v>
      </c>
      <c r="C164" s="68">
        <v>111</v>
      </c>
      <c r="D164" s="68">
        <v>89</v>
      </c>
      <c r="E164" s="68">
        <v>121</v>
      </c>
      <c r="F164" s="68">
        <v>109</v>
      </c>
      <c r="G164" s="68"/>
      <c r="H164" s="68"/>
      <c r="I164" s="68"/>
      <c r="J164" s="68"/>
      <c r="K164" s="68"/>
      <c r="L164" s="68"/>
      <c r="M164" s="68"/>
      <c r="N164" s="197"/>
      <c r="O164" s="68">
        <f>SUM(C164:N164)</f>
        <v>430</v>
      </c>
    </row>
    <row r="165" spans="1:15" ht="12.75">
      <c r="A165" s="184" t="s">
        <v>302</v>
      </c>
      <c r="B165" s="188" t="s">
        <v>279</v>
      </c>
      <c r="C165" s="68">
        <f>C163-C164</f>
        <v>-16</v>
      </c>
      <c r="D165" s="68">
        <f>D163-D164</f>
        <v>11</v>
      </c>
      <c r="E165" s="68">
        <f>E163-E164</f>
        <v>-34</v>
      </c>
      <c r="F165" s="68">
        <f>F163-F164</f>
        <v>-26</v>
      </c>
      <c r="G165" s="68"/>
      <c r="H165" s="68"/>
      <c r="I165" s="68"/>
      <c r="J165" s="68"/>
      <c r="K165" s="68"/>
      <c r="L165" s="68"/>
      <c r="M165" s="68"/>
      <c r="N165" s="197"/>
      <c r="O165" s="68">
        <f>O163-O164</f>
        <v>-65</v>
      </c>
    </row>
    <row r="166" spans="1:15" ht="13.5" thickBot="1">
      <c r="A166" s="186"/>
      <c r="B166" s="187" t="s">
        <v>5</v>
      </c>
      <c r="C166" s="182">
        <f>C165/C164</f>
        <v>-0.14414414414414414</v>
      </c>
      <c r="D166" s="182">
        <f>D165/D164</f>
        <v>0.12359550561797752</v>
      </c>
      <c r="E166" s="182">
        <f>E165/E164</f>
        <v>-0.2809917355371901</v>
      </c>
      <c r="F166" s="182">
        <f>F165/F164</f>
        <v>-0.23853211009174313</v>
      </c>
      <c r="G166" s="182"/>
      <c r="H166" s="182"/>
      <c r="I166" s="182"/>
      <c r="J166" s="182"/>
      <c r="K166" s="182"/>
      <c r="L166" s="182"/>
      <c r="M166" s="182"/>
      <c r="N166" s="198"/>
      <c r="O166" s="182">
        <f>O165/O164</f>
        <v>-0.1511627906976744</v>
      </c>
    </row>
    <row r="167" spans="1:15" ht="12.75">
      <c r="A167" s="181"/>
      <c r="B167" s="69">
        <v>2013</v>
      </c>
      <c r="C167" s="176">
        <v>10</v>
      </c>
      <c r="D167" s="176">
        <v>7</v>
      </c>
      <c r="E167" s="176">
        <v>3</v>
      </c>
      <c r="F167" s="176">
        <v>2</v>
      </c>
      <c r="G167" s="176"/>
      <c r="H167" s="176"/>
      <c r="I167" s="176"/>
      <c r="J167" s="176"/>
      <c r="K167" s="176"/>
      <c r="L167" s="176"/>
      <c r="M167" s="176"/>
      <c r="N167" s="199"/>
      <c r="O167" s="69">
        <f>SUM(C167:N167)</f>
        <v>22</v>
      </c>
    </row>
    <row r="168" spans="1:15" ht="12.75">
      <c r="A168" s="184" t="s">
        <v>303</v>
      </c>
      <c r="B168" s="68">
        <v>2012</v>
      </c>
      <c r="C168" s="68">
        <v>6</v>
      </c>
      <c r="D168" s="68">
        <v>5</v>
      </c>
      <c r="E168" s="68">
        <v>16</v>
      </c>
      <c r="F168" s="68">
        <v>7</v>
      </c>
      <c r="G168" s="68"/>
      <c r="H168" s="68"/>
      <c r="I168" s="68"/>
      <c r="J168" s="68"/>
      <c r="K168" s="68"/>
      <c r="L168" s="68"/>
      <c r="M168" s="68"/>
      <c r="N168" s="197"/>
      <c r="O168" s="68">
        <f>SUM(C168:N168)</f>
        <v>34</v>
      </c>
    </row>
    <row r="169" spans="1:15" ht="12.75">
      <c r="A169" s="184" t="s">
        <v>304</v>
      </c>
      <c r="B169" s="188" t="s">
        <v>279</v>
      </c>
      <c r="C169" s="68">
        <f>C167-C168</f>
        <v>4</v>
      </c>
      <c r="D169" s="68">
        <f>D167-D168</f>
        <v>2</v>
      </c>
      <c r="E169" s="68">
        <f>E167-E168</f>
        <v>-13</v>
      </c>
      <c r="F169" s="68">
        <f>F167-F168</f>
        <v>-5</v>
      </c>
      <c r="G169" s="68"/>
      <c r="H169" s="68"/>
      <c r="I169" s="68"/>
      <c r="J169" s="68"/>
      <c r="K169" s="68"/>
      <c r="L169" s="68"/>
      <c r="M169" s="68"/>
      <c r="N169" s="197"/>
      <c r="O169" s="68">
        <f>O167-O168</f>
        <v>-12</v>
      </c>
    </row>
    <row r="170" spans="1:15" ht="13.5" thickBot="1">
      <c r="A170" s="186"/>
      <c r="B170" s="187" t="s">
        <v>5</v>
      </c>
      <c r="C170" s="182">
        <f>C169/C168</f>
        <v>0.6666666666666666</v>
      </c>
      <c r="D170" s="182">
        <f>D169/D168</f>
        <v>0.4</v>
      </c>
      <c r="E170" s="182">
        <f>E169/E168</f>
        <v>-0.8125</v>
      </c>
      <c r="F170" s="182">
        <f>F169/F168</f>
        <v>-0.7142857142857143</v>
      </c>
      <c r="G170" s="182"/>
      <c r="H170" s="182"/>
      <c r="I170" s="182"/>
      <c r="J170" s="182"/>
      <c r="K170" s="182"/>
      <c r="L170" s="182"/>
      <c r="M170" s="182"/>
      <c r="N170" s="198"/>
      <c r="O170" s="182">
        <f>O169/O168</f>
        <v>-0.35294117647058826</v>
      </c>
    </row>
    <row r="171" ht="13.5" thickBot="1">
      <c r="A171" s="191" t="s">
        <v>309</v>
      </c>
    </row>
    <row r="172" spans="1:15" ht="13.5" thickBot="1">
      <c r="A172" t="s">
        <v>0</v>
      </c>
      <c r="B172" s="183" t="s">
        <v>278</v>
      </c>
      <c r="C172" s="183" t="s">
        <v>280</v>
      </c>
      <c r="D172" s="183" t="s">
        <v>281</v>
      </c>
      <c r="E172" s="183" t="s">
        <v>282</v>
      </c>
      <c r="F172" s="183" t="s">
        <v>283</v>
      </c>
      <c r="G172" s="183" t="s">
        <v>284</v>
      </c>
      <c r="H172" s="183" t="s">
        <v>285</v>
      </c>
      <c r="I172" s="183" t="s">
        <v>286</v>
      </c>
      <c r="J172" s="183" t="s">
        <v>287</v>
      </c>
      <c r="K172" s="183" t="s">
        <v>288</v>
      </c>
      <c r="L172" s="183" t="s">
        <v>289</v>
      </c>
      <c r="M172" s="183" t="s">
        <v>290</v>
      </c>
      <c r="N172" s="183" t="s">
        <v>291</v>
      </c>
      <c r="O172" s="183" t="s">
        <v>40</v>
      </c>
    </row>
    <row r="173" spans="1:15" ht="12.75">
      <c r="A173" s="180"/>
      <c r="B173" s="69">
        <v>2013</v>
      </c>
      <c r="C173" s="69">
        <f aca="true" t="shared" si="11" ref="C173:E174">SUM(C177+C181+C185+C189+C193+C197+C201)</f>
        <v>270</v>
      </c>
      <c r="D173" s="69">
        <f t="shared" si="11"/>
        <v>221</v>
      </c>
      <c r="E173" s="69">
        <f t="shared" si="11"/>
        <v>278</v>
      </c>
      <c r="F173" s="69">
        <f>SUM(F177+F181+F185+F189+F193+F197+F201)</f>
        <v>251</v>
      </c>
      <c r="G173" s="69"/>
      <c r="H173" s="69"/>
      <c r="I173" s="69"/>
      <c r="J173" s="69"/>
      <c r="K173" s="69"/>
      <c r="L173" s="69"/>
      <c r="M173" s="69"/>
      <c r="N173" s="69"/>
      <c r="O173" s="69">
        <f>SUM(O177+O181+O185+O189+O193+O197+O201)</f>
        <v>1020</v>
      </c>
    </row>
    <row r="174" spans="1:15" ht="12.75">
      <c r="A174" s="184" t="s">
        <v>40</v>
      </c>
      <c r="B174" s="68">
        <v>2012</v>
      </c>
      <c r="C174" s="68">
        <f t="shared" si="11"/>
        <v>348</v>
      </c>
      <c r="D174" s="68">
        <f t="shared" si="11"/>
        <v>310</v>
      </c>
      <c r="E174" s="68">
        <f t="shared" si="11"/>
        <v>361</v>
      </c>
      <c r="F174" s="68">
        <f>SUM(F178+F182+F186+F190+F194+F198+F202)</f>
        <v>270</v>
      </c>
      <c r="G174" s="68"/>
      <c r="H174" s="68"/>
      <c r="I174" s="68"/>
      <c r="J174" s="68"/>
      <c r="K174" s="68"/>
      <c r="L174" s="68"/>
      <c r="M174" s="68"/>
      <c r="N174" s="68"/>
      <c r="O174" s="68">
        <f>SUM(C174:N174)</f>
        <v>1289</v>
      </c>
    </row>
    <row r="175" spans="1:15" ht="12.75">
      <c r="A175" s="184" t="s">
        <v>292</v>
      </c>
      <c r="B175" s="185" t="s">
        <v>279</v>
      </c>
      <c r="C175" s="68">
        <f>C173-C174</f>
        <v>-78</v>
      </c>
      <c r="D175" s="68">
        <f>D173-D174</f>
        <v>-89</v>
      </c>
      <c r="E175" s="68">
        <f>E173-E174</f>
        <v>-83</v>
      </c>
      <c r="F175" s="68">
        <f>F173-F174</f>
        <v>-19</v>
      </c>
      <c r="G175" s="68"/>
      <c r="H175" s="68"/>
      <c r="I175" s="68"/>
      <c r="J175" s="68"/>
      <c r="K175" s="68"/>
      <c r="L175" s="68"/>
      <c r="M175" s="68"/>
      <c r="N175" s="68"/>
      <c r="O175" s="68">
        <f>O173-O174</f>
        <v>-269</v>
      </c>
    </row>
    <row r="176" spans="1:15" ht="13.5" thickBot="1">
      <c r="A176" s="186"/>
      <c r="B176" s="187" t="s">
        <v>5</v>
      </c>
      <c r="C176" s="182">
        <f>C175/C174</f>
        <v>-0.22413793103448276</v>
      </c>
      <c r="D176" s="182">
        <f>D175/D174</f>
        <v>-0.2870967741935484</v>
      </c>
      <c r="E176" s="182">
        <f>E175/E174</f>
        <v>-0.2299168975069252</v>
      </c>
      <c r="F176" s="182">
        <f>F175/F174</f>
        <v>-0.07037037037037037</v>
      </c>
      <c r="G176" s="182"/>
      <c r="H176" s="182"/>
      <c r="I176" s="182"/>
      <c r="J176" s="182"/>
      <c r="K176" s="182"/>
      <c r="L176" s="182"/>
      <c r="M176" s="182"/>
      <c r="N176" s="182"/>
      <c r="O176" s="182">
        <f>O175/O174</f>
        <v>-0.208688906128782</v>
      </c>
    </row>
    <row r="177" spans="1:15" ht="12.75">
      <c r="A177" s="181"/>
      <c r="B177" s="69">
        <v>2013</v>
      </c>
      <c r="C177" s="69">
        <v>3</v>
      </c>
      <c r="D177" s="69">
        <v>5</v>
      </c>
      <c r="E177" s="69">
        <v>2</v>
      </c>
      <c r="F177" s="69">
        <v>5</v>
      </c>
      <c r="G177" s="69"/>
      <c r="H177" s="69"/>
      <c r="I177" s="69"/>
      <c r="J177" s="69"/>
      <c r="K177" s="69"/>
      <c r="L177" s="69"/>
      <c r="M177" s="69"/>
      <c r="N177" s="69"/>
      <c r="O177" s="69">
        <f>SUM(C177:N177)</f>
        <v>15</v>
      </c>
    </row>
    <row r="178" spans="1:15" ht="12.75">
      <c r="A178" s="184" t="s">
        <v>293</v>
      </c>
      <c r="B178" s="68">
        <v>2012</v>
      </c>
      <c r="C178" s="68">
        <v>5</v>
      </c>
      <c r="D178" s="68">
        <v>4</v>
      </c>
      <c r="E178" s="68">
        <v>4</v>
      </c>
      <c r="F178" s="68">
        <v>5</v>
      </c>
      <c r="G178" s="68"/>
      <c r="H178" s="68"/>
      <c r="I178" s="68"/>
      <c r="J178" s="68"/>
      <c r="K178" s="68"/>
      <c r="L178" s="68"/>
      <c r="M178" s="68"/>
      <c r="N178" s="68"/>
      <c r="O178" s="68">
        <f>SUM(C178:N178)</f>
        <v>18</v>
      </c>
    </row>
    <row r="179" spans="1:15" ht="12.75">
      <c r="A179" s="184" t="s">
        <v>294</v>
      </c>
      <c r="B179" s="188" t="s">
        <v>279</v>
      </c>
      <c r="C179" s="68">
        <f>C177-C178</f>
        <v>-2</v>
      </c>
      <c r="D179" s="68">
        <f>D177-D178</f>
        <v>1</v>
      </c>
      <c r="E179" s="68">
        <f>E177-E178</f>
        <v>-2</v>
      </c>
      <c r="F179" s="68">
        <f>F177-F178</f>
        <v>0</v>
      </c>
      <c r="G179" s="68"/>
      <c r="H179" s="68"/>
      <c r="I179" s="68"/>
      <c r="J179" s="68"/>
      <c r="K179" s="68"/>
      <c r="L179" s="68"/>
      <c r="M179" s="68"/>
      <c r="N179" s="68"/>
      <c r="O179" s="68">
        <f>O177-O178</f>
        <v>-3</v>
      </c>
    </row>
    <row r="180" spans="1:15" ht="13.5" thickBot="1">
      <c r="A180" s="186"/>
      <c r="B180" s="187" t="s">
        <v>5</v>
      </c>
      <c r="C180" s="182">
        <f>C179/C178</f>
        <v>-0.4</v>
      </c>
      <c r="D180" s="182">
        <f>D179/D178</f>
        <v>0.25</v>
      </c>
      <c r="E180" s="182">
        <f>E179/E178</f>
        <v>-0.5</v>
      </c>
      <c r="F180" s="182">
        <f>F179/F178</f>
        <v>0</v>
      </c>
      <c r="G180" s="182"/>
      <c r="H180" s="182"/>
      <c r="I180" s="182"/>
      <c r="J180" s="182"/>
      <c r="K180" s="182"/>
      <c r="L180" s="182"/>
      <c r="M180" s="182"/>
      <c r="N180" s="182"/>
      <c r="O180" s="182">
        <f>O179/O178</f>
        <v>-0.16666666666666666</v>
      </c>
    </row>
    <row r="181" spans="1:15" ht="12.75">
      <c r="A181" s="181"/>
      <c r="B181" s="69">
        <v>2013</v>
      </c>
      <c r="C181" s="176">
        <v>0</v>
      </c>
      <c r="D181" s="176">
        <v>0</v>
      </c>
      <c r="E181" s="176">
        <v>0</v>
      </c>
      <c r="F181" s="176">
        <v>0</v>
      </c>
      <c r="G181" s="176"/>
      <c r="H181" s="176"/>
      <c r="I181" s="176"/>
      <c r="J181" s="176"/>
      <c r="K181" s="176"/>
      <c r="L181" s="176"/>
      <c r="M181" s="176"/>
      <c r="N181" s="176"/>
      <c r="O181" s="69">
        <f>SUM(C181:N181)</f>
        <v>0</v>
      </c>
    </row>
    <row r="182" spans="1:15" ht="12.75">
      <c r="A182" s="189" t="s">
        <v>295</v>
      </c>
      <c r="B182" s="68">
        <v>2012</v>
      </c>
      <c r="C182" s="68">
        <v>0</v>
      </c>
      <c r="D182" s="68">
        <v>0</v>
      </c>
      <c r="E182" s="68">
        <v>0</v>
      </c>
      <c r="F182" s="68">
        <v>0</v>
      </c>
      <c r="G182" s="68"/>
      <c r="H182" s="68"/>
      <c r="I182" s="68"/>
      <c r="J182" s="68"/>
      <c r="K182" s="68"/>
      <c r="L182" s="68"/>
      <c r="M182" s="68"/>
      <c r="N182" s="68"/>
      <c r="O182" s="68">
        <f>SUM(C182:N182)</f>
        <v>0</v>
      </c>
    </row>
    <row r="183" spans="1:15" ht="12.75">
      <c r="A183" s="184" t="s">
        <v>296</v>
      </c>
      <c r="B183" s="188" t="s">
        <v>279</v>
      </c>
      <c r="C183" s="68">
        <f>C181-C182</f>
        <v>0</v>
      </c>
      <c r="D183" s="68">
        <f>D181-D182</f>
        <v>0</v>
      </c>
      <c r="E183" s="68">
        <f>E181-E182</f>
        <v>0</v>
      </c>
      <c r="F183" s="68">
        <f>F181-F182</f>
        <v>0</v>
      </c>
      <c r="G183" s="68"/>
      <c r="H183" s="68"/>
      <c r="I183" s="68"/>
      <c r="J183" s="68"/>
      <c r="K183" s="68"/>
      <c r="L183" s="68"/>
      <c r="M183" s="68"/>
      <c r="N183" s="68"/>
      <c r="O183" s="68">
        <f>O181-O182</f>
        <v>0</v>
      </c>
    </row>
    <row r="184" spans="1:15" ht="13.5" thickBot="1">
      <c r="A184" s="186"/>
      <c r="B184" s="187" t="s">
        <v>5</v>
      </c>
      <c r="C184" s="182">
        <v>0</v>
      </c>
      <c r="D184" s="182">
        <v>0</v>
      </c>
      <c r="E184" s="182">
        <v>0</v>
      </c>
      <c r="F184" s="182">
        <v>0</v>
      </c>
      <c r="G184" s="182"/>
      <c r="H184" s="182"/>
      <c r="I184" s="182"/>
      <c r="J184" s="182"/>
      <c r="K184" s="182"/>
      <c r="L184" s="182"/>
      <c r="M184" s="182"/>
      <c r="N184" s="182"/>
      <c r="O184" s="182">
        <v>0</v>
      </c>
    </row>
    <row r="185" spans="1:15" ht="12.75">
      <c r="A185" s="181"/>
      <c r="B185" s="69">
        <v>2013</v>
      </c>
      <c r="C185" s="176">
        <v>9</v>
      </c>
      <c r="D185" s="176">
        <v>19</v>
      </c>
      <c r="E185" s="176">
        <v>26</v>
      </c>
      <c r="F185" s="176">
        <v>12</v>
      </c>
      <c r="G185" s="176"/>
      <c r="H185" s="176"/>
      <c r="I185" s="176"/>
      <c r="J185" s="176"/>
      <c r="K185" s="176"/>
      <c r="L185" s="176"/>
      <c r="M185" s="176"/>
      <c r="N185" s="176"/>
      <c r="O185" s="69">
        <f>SUM(C185:N185)</f>
        <v>66</v>
      </c>
    </row>
    <row r="186" spans="1:15" ht="12.75">
      <c r="A186" s="184" t="s">
        <v>297</v>
      </c>
      <c r="B186" s="68">
        <v>2012</v>
      </c>
      <c r="C186" s="68">
        <v>15</v>
      </c>
      <c r="D186" s="68">
        <v>21</v>
      </c>
      <c r="E186" s="68">
        <v>21</v>
      </c>
      <c r="F186" s="68">
        <v>16</v>
      </c>
      <c r="G186" s="68"/>
      <c r="H186" s="68"/>
      <c r="I186" s="68"/>
      <c r="J186" s="68"/>
      <c r="K186" s="68"/>
      <c r="L186" s="68"/>
      <c r="M186" s="68"/>
      <c r="N186" s="68"/>
      <c r="O186" s="68">
        <f>SUM(C186:N186)</f>
        <v>73</v>
      </c>
    </row>
    <row r="187" spans="1:15" ht="12.75">
      <c r="A187" s="181"/>
      <c r="B187" s="188" t="s">
        <v>279</v>
      </c>
      <c r="C187" s="68">
        <f>C185-C186</f>
        <v>-6</v>
      </c>
      <c r="D187" s="68">
        <f>D185-D186</f>
        <v>-2</v>
      </c>
      <c r="E187" s="68">
        <f>E185-E186</f>
        <v>5</v>
      </c>
      <c r="F187" s="68">
        <f>F185-F186</f>
        <v>-4</v>
      </c>
      <c r="G187" s="68"/>
      <c r="H187" s="68"/>
      <c r="I187" s="68"/>
      <c r="J187" s="68"/>
      <c r="K187" s="68"/>
      <c r="L187" s="68"/>
      <c r="M187" s="68"/>
      <c r="N187" s="68"/>
      <c r="O187" s="68">
        <f>O185-O186</f>
        <v>-7</v>
      </c>
    </row>
    <row r="188" spans="1:15" ht="13.5" thickBot="1">
      <c r="A188" s="186"/>
      <c r="B188" s="187" t="s">
        <v>5</v>
      </c>
      <c r="C188" s="182">
        <f>C187/C186</f>
        <v>-0.4</v>
      </c>
      <c r="D188" s="182">
        <f>D187/D186</f>
        <v>-0.09523809523809523</v>
      </c>
      <c r="E188" s="182">
        <f>E187/E186</f>
        <v>0.23809523809523808</v>
      </c>
      <c r="F188" s="182">
        <f>F187/F186</f>
        <v>-0.25</v>
      </c>
      <c r="G188" s="182"/>
      <c r="H188" s="182"/>
      <c r="I188" s="182"/>
      <c r="J188" s="182"/>
      <c r="K188" s="182"/>
      <c r="L188" s="182"/>
      <c r="M188" s="182"/>
      <c r="N188" s="182"/>
      <c r="O188" s="182">
        <f>O187/O186</f>
        <v>-0.0958904109589041</v>
      </c>
    </row>
    <row r="189" spans="1:15" ht="12.75">
      <c r="A189" s="181"/>
      <c r="B189" s="69">
        <v>2013</v>
      </c>
      <c r="C189" s="176">
        <v>16</v>
      </c>
      <c r="D189" s="176">
        <v>13</v>
      </c>
      <c r="E189" s="176">
        <v>25</v>
      </c>
      <c r="F189" s="176">
        <v>14</v>
      </c>
      <c r="G189" s="176"/>
      <c r="H189" s="176"/>
      <c r="I189" s="176"/>
      <c r="J189" s="176"/>
      <c r="K189" s="176"/>
      <c r="L189" s="176"/>
      <c r="M189" s="176"/>
      <c r="N189" s="176"/>
      <c r="O189" s="69">
        <f>SUM(C189:N189)</f>
        <v>68</v>
      </c>
    </row>
    <row r="190" spans="1:15" ht="12.75">
      <c r="A190" s="184" t="s">
        <v>298</v>
      </c>
      <c r="B190" s="68">
        <v>2012</v>
      </c>
      <c r="C190" s="68">
        <v>14</v>
      </c>
      <c r="D190" s="68">
        <v>10</v>
      </c>
      <c r="E190" s="68">
        <v>13</v>
      </c>
      <c r="F190" s="68">
        <v>9</v>
      </c>
      <c r="G190" s="68"/>
      <c r="H190" s="68"/>
      <c r="I190" s="68"/>
      <c r="J190" s="68"/>
      <c r="K190" s="68"/>
      <c r="L190" s="68"/>
      <c r="M190" s="68"/>
      <c r="N190" s="68"/>
      <c r="O190" s="68">
        <f>SUM(C190:N190)</f>
        <v>46</v>
      </c>
    </row>
    <row r="191" spans="1:15" ht="12.75">
      <c r="A191" s="184" t="s">
        <v>299</v>
      </c>
      <c r="B191" s="188" t="s">
        <v>279</v>
      </c>
      <c r="C191" s="68">
        <f>C189-C190</f>
        <v>2</v>
      </c>
      <c r="D191" s="68">
        <f>D189-D190</f>
        <v>3</v>
      </c>
      <c r="E191" s="68">
        <f>E189-E190</f>
        <v>12</v>
      </c>
      <c r="F191" s="68">
        <f>F189-F190</f>
        <v>5</v>
      </c>
      <c r="G191" s="68"/>
      <c r="H191" s="68"/>
      <c r="I191" s="68"/>
      <c r="J191" s="68"/>
      <c r="K191" s="68"/>
      <c r="L191" s="68"/>
      <c r="M191" s="68"/>
      <c r="N191" s="68"/>
      <c r="O191" s="68">
        <f>O189-O190</f>
        <v>22</v>
      </c>
    </row>
    <row r="192" spans="1:15" ht="13.5" thickBot="1">
      <c r="A192" s="186" t="s">
        <v>0</v>
      </c>
      <c r="B192" s="187" t="s">
        <v>5</v>
      </c>
      <c r="C192" s="182">
        <f>C191/C190</f>
        <v>0.14285714285714285</v>
      </c>
      <c r="D192" s="182">
        <f>D191/D190</f>
        <v>0.3</v>
      </c>
      <c r="E192" s="182">
        <f>E191/E190</f>
        <v>0.9230769230769231</v>
      </c>
      <c r="F192" s="182">
        <f>F191/F190</f>
        <v>0.5555555555555556</v>
      </c>
      <c r="G192" s="182"/>
      <c r="H192" s="182"/>
      <c r="I192" s="182"/>
      <c r="J192" s="182"/>
      <c r="K192" s="182"/>
      <c r="L192" s="182"/>
      <c r="M192" s="182"/>
      <c r="N192" s="182"/>
      <c r="O192" s="182">
        <f>O191/O190</f>
        <v>0.4782608695652174</v>
      </c>
    </row>
    <row r="193" spans="1:15" ht="12.75">
      <c r="A193" s="181"/>
      <c r="B193" s="69">
        <v>2013</v>
      </c>
      <c r="C193" s="176">
        <v>100</v>
      </c>
      <c r="D193" s="176">
        <v>85</v>
      </c>
      <c r="E193" s="176">
        <v>97</v>
      </c>
      <c r="F193" s="176">
        <v>81</v>
      </c>
      <c r="G193" s="176"/>
      <c r="H193" s="176"/>
      <c r="I193" s="176"/>
      <c r="J193" s="176"/>
      <c r="K193" s="176"/>
      <c r="L193" s="176"/>
      <c r="M193" s="176"/>
      <c r="N193" s="176"/>
      <c r="O193" s="69">
        <f>SUM(C193:N193)</f>
        <v>363</v>
      </c>
    </row>
    <row r="194" spans="1:15" ht="12.75">
      <c r="A194" s="184" t="s">
        <v>300</v>
      </c>
      <c r="B194" s="68">
        <v>2012</v>
      </c>
      <c r="C194" s="68">
        <v>110</v>
      </c>
      <c r="D194" s="68">
        <v>96</v>
      </c>
      <c r="E194" s="68">
        <v>135</v>
      </c>
      <c r="F194" s="68">
        <v>105</v>
      </c>
      <c r="G194" s="68"/>
      <c r="H194" s="68"/>
      <c r="I194" s="68"/>
      <c r="J194" s="68"/>
      <c r="K194" s="68"/>
      <c r="L194" s="68"/>
      <c r="M194" s="68"/>
      <c r="N194" s="68"/>
      <c r="O194" s="68">
        <f>SUM(C194:N194)</f>
        <v>446</v>
      </c>
    </row>
    <row r="195" spans="1:15" ht="12.75">
      <c r="A195" s="181"/>
      <c r="B195" s="188" t="s">
        <v>279</v>
      </c>
      <c r="C195" s="68">
        <f>C193-C194</f>
        <v>-10</v>
      </c>
      <c r="D195" s="68">
        <f>D193-D194</f>
        <v>-11</v>
      </c>
      <c r="E195" s="68">
        <f>E193-E194</f>
        <v>-38</v>
      </c>
      <c r="F195" s="68">
        <f>F193-F194</f>
        <v>-24</v>
      </c>
      <c r="G195" s="68"/>
      <c r="H195" s="68"/>
      <c r="I195" s="68"/>
      <c r="J195" s="68"/>
      <c r="K195" s="68"/>
      <c r="L195" s="68"/>
      <c r="M195" s="68"/>
      <c r="N195" s="68"/>
      <c r="O195" s="68">
        <f>O193-O194</f>
        <v>-83</v>
      </c>
    </row>
    <row r="196" spans="1:15" ht="13.5" thickBot="1">
      <c r="A196" s="186"/>
      <c r="B196" s="187" t="s">
        <v>5</v>
      </c>
      <c r="C196" s="182">
        <f>C195/C194</f>
        <v>-0.09090909090909091</v>
      </c>
      <c r="D196" s="182">
        <f>D195/D194</f>
        <v>-0.11458333333333333</v>
      </c>
      <c r="E196" s="182">
        <f>E195/E194</f>
        <v>-0.2814814814814815</v>
      </c>
      <c r="F196" s="182">
        <f>F195/F194</f>
        <v>-0.22857142857142856</v>
      </c>
      <c r="G196" s="182"/>
      <c r="H196" s="182"/>
      <c r="I196" s="182"/>
      <c r="J196" s="182"/>
      <c r="K196" s="182"/>
      <c r="L196" s="182"/>
      <c r="M196" s="182"/>
      <c r="N196" s="182"/>
      <c r="O196" s="182">
        <f>O195/O194</f>
        <v>-0.1860986547085202</v>
      </c>
    </row>
    <row r="197" spans="1:15" ht="12.75">
      <c r="A197" s="181"/>
      <c r="B197" s="69">
        <v>2013</v>
      </c>
      <c r="C197" s="176">
        <v>129</v>
      </c>
      <c r="D197" s="176">
        <v>90</v>
      </c>
      <c r="E197" s="176">
        <v>116</v>
      </c>
      <c r="F197" s="176">
        <v>125</v>
      </c>
      <c r="G197" s="176"/>
      <c r="H197" s="176"/>
      <c r="I197" s="176"/>
      <c r="J197" s="176"/>
      <c r="K197" s="176"/>
      <c r="L197" s="176"/>
      <c r="M197" s="176"/>
      <c r="N197" s="176"/>
      <c r="O197" s="69">
        <f>SUM(C197:N197)</f>
        <v>460</v>
      </c>
    </row>
    <row r="198" spans="1:15" ht="12.75">
      <c r="A198" s="184" t="s">
        <v>301</v>
      </c>
      <c r="B198" s="68">
        <v>2012</v>
      </c>
      <c r="C198" s="68">
        <v>182</v>
      </c>
      <c r="D198" s="68">
        <v>166</v>
      </c>
      <c r="E198" s="68">
        <v>181</v>
      </c>
      <c r="F198" s="68">
        <v>129</v>
      </c>
      <c r="G198" s="68"/>
      <c r="H198" s="68"/>
      <c r="I198" s="68"/>
      <c r="J198" s="68"/>
      <c r="K198" s="68"/>
      <c r="L198" s="68"/>
      <c r="M198" s="68"/>
      <c r="N198" s="68"/>
      <c r="O198" s="68">
        <f>SUM(C198:N198)</f>
        <v>658</v>
      </c>
    </row>
    <row r="199" spans="1:15" ht="12.75">
      <c r="A199" s="184" t="s">
        <v>302</v>
      </c>
      <c r="B199" s="188" t="s">
        <v>279</v>
      </c>
      <c r="C199" s="68">
        <f>C197-C198</f>
        <v>-53</v>
      </c>
      <c r="D199" s="68">
        <f>D197-D198</f>
        <v>-76</v>
      </c>
      <c r="E199" s="68">
        <f>E197-E198</f>
        <v>-65</v>
      </c>
      <c r="F199" s="68">
        <f>F197-F198</f>
        <v>-4</v>
      </c>
      <c r="G199" s="68"/>
      <c r="H199" s="68"/>
      <c r="I199" s="68"/>
      <c r="J199" s="68"/>
      <c r="K199" s="68"/>
      <c r="L199" s="68"/>
      <c r="M199" s="68"/>
      <c r="N199" s="68"/>
      <c r="O199" s="68">
        <f>O197-O198</f>
        <v>-198</v>
      </c>
    </row>
    <row r="200" spans="1:15" ht="13.5" thickBot="1">
      <c r="A200" s="186"/>
      <c r="B200" s="187" t="s">
        <v>5</v>
      </c>
      <c r="C200" s="182">
        <f>C199/C198</f>
        <v>-0.29120879120879123</v>
      </c>
      <c r="D200" s="182">
        <f>D199/D198</f>
        <v>-0.4578313253012048</v>
      </c>
      <c r="E200" s="182">
        <f>E199/E198</f>
        <v>-0.35911602209944754</v>
      </c>
      <c r="F200" s="182">
        <f>F199/F198</f>
        <v>-0.031007751937984496</v>
      </c>
      <c r="G200" s="182"/>
      <c r="H200" s="182"/>
      <c r="I200" s="182"/>
      <c r="J200" s="182"/>
      <c r="K200" s="182"/>
      <c r="L200" s="182"/>
      <c r="M200" s="182"/>
      <c r="N200" s="182"/>
      <c r="O200" s="182">
        <f>O199/O198</f>
        <v>-0.3009118541033435</v>
      </c>
    </row>
    <row r="201" spans="1:15" ht="12.75">
      <c r="A201" s="181"/>
      <c r="B201" s="69">
        <v>2013</v>
      </c>
      <c r="C201" s="176">
        <v>13</v>
      </c>
      <c r="D201" s="176">
        <v>9</v>
      </c>
      <c r="E201" s="176">
        <v>12</v>
      </c>
      <c r="F201" s="176">
        <v>14</v>
      </c>
      <c r="G201" s="176"/>
      <c r="H201" s="176"/>
      <c r="I201" s="176"/>
      <c r="J201" s="176"/>
      <c r="K201" s="176"/>
      <c r="L201" s="176"/>
      <c r="M201" s="176"/>
      <c r="N201" s="176"/>
      <c r="O201" s="69">
        <f>SUM(C201:N201)</f>
        <v>48</v>
      </c>
    </row>
    <row r="202" spans="1:15" ht="12.75">
      <c r="A202" s="184" t="s">
        <v>303</v>
      </c>
      <c r="B202" s="68">
        <v>2012</v>
      </c>
      <c r="C202" s="68">
        <v>22</v>
      </c>
      <c r="D202" s="68">
        <v>13</v>
      </c>
      <c r="E202" s="68">
        <v>7</v>
      </c>
      <c r="F202" s="68">
        <v>6</v>
      </c>
      <c r="G202" s="68"/>
      <c r="H202" s="68"/>
      <c r="I202" s="68"/>
      <c r="J202" s="68"/>
      <c r="K202" s="68"/>
      <c r="L202" s="68"/>
      <c r="M202" s="68"/>
      <c r="N202" s="68"/>
      <c r="O202" s="68">
        <f>SUM(C202:N202)</f>
        <v>48</v>
      </c>
    </row>
    <row r="203" spans="1:15" ht="12.75">
      <c r="A203" s="184" t="s">
        <v>304</v>
      </c>
      <c r="B203" s="188" t="s">
        <v>279</v>
      </c>
      <c r="C203" s="68">
        <f>C201-C202</f>
        <v>-9</v>
      </c>
      <c r="D203" s="68">
        <f>D201-D202</f>
        <v>-4</v>
      </c>
      <c r="E203" s="68">
        <f>E201-E202</f>
        <v>5</v>
      </c>
      <c r="F203" s="68">
        <f>F201-F202</f>
        <v>8</v>
      </c>
      <c r="G203" s="68"/>
      <c r="H203" s="68"/>
      <c r="I203" s="68"/>
      <c r="J203" s="68"/>
      <c r="K203" s="68"/>
      <c r="L203" s="68"/>
      <c r="M203" s="68"/>
      <c r="N203" s="68"/>
      <c r="O203" s="68">
        <f>O201-O202</f>
        <v>0</v>
      </c>
    </row>
    <row r="204" spans="1:15" ht="13.5" thickBot="1">
      <c r="A204" s="186"/>
      <c r="B204" s="187" t="s">
        <v>5</v>
      </c>
      <c r="C204" s="182">
        <f>C203/C202</f>
        <v>-0.4090909090909091</v>
      </c>
      <c r="D204" s="182">
        <f>D203/D202</f>
        <v>-0.3076923076923077</v>
      </c>
      <c r="E204" s="182">
        <f>E203/E202</f>
        <v>0.7142857142857143</v>
      </c>
      <c r="F204" s="182">
        <f>F203/F202</f>
        <v>1.3333333333333333</v>
      </c>
      <c r="G204" s="182"/>
      <c r="H204" s="182"/>
      <c r="I204" s="182"/>
      <c r="J204" s="182"/>
      <c r="K204" s="182"/>
      <c r="L204" s="182"/>
      <c r="M204" s="182"/>
      <c r="N204" s="182"/>
      <c r="O204" s="182">
        <f>O203/O202</f>
        <v>0</v>
      </c>
    </row>
    <row r="205" ht="13.5" thickBot="1">
      <c r="A205" s="191" t="s">
        <v>310</v>
      </c>
    </row>
    <row r="206" spans="1:15" ht="13.5" thickBot="1">
      <c r="A206" t="s">
        <v>0</v>
      </c>
      <c r="B206" s="183" t="s">
        <v>278</v>
      </c>
      <c r="C206" s="183" t="s">
        <v>280</v>
      </c>
      <c r="D206" s="183" t="s">
        <v>281</v>
      </c>
      <c r="E206" s="183" t="s">
        <v>282</v>
      </c>
      <c r="F206" s="183" t="s">
        <v>283</v>
      </c>
      <c r="G206" s="183" t="s">
        <v>284</v>
      </c>
      <c r="H206" s="183" t="s">
        <v>285</v>
      </c>
      <c r="I206" s="183" t="s">
        <v>286</v>
      </c>
      <c r="J206" s="183" t="s">
        <v>287</v>
      </c>
      <c r="K206" s="183" t="s">
        <v>288</v>
      </c>
      <c r="L206" s="183" t="s">
        <v>289</v>
      </c>
      <c r="M206" s="183" t="s">
        <v>290</v>
      </c>
      <c r="N206" s="183" t="s">
        <v>291</v>
      </c>
      <c r="O206" s="183" t="s">
        <v>40</v>
      </c>
    </row>
    <row r="207" spans="1:15" ht="12.75">
      <c r="A207" s="180"/>
      <c r="B207" s="69">
        <v>2013</v>
      </c>
      <c r="C207" s="69">
        <f aca="true" t="shared" si="12" ref="C207:E208">SUM(C211+C215+C219+C223+C227+C231+C235)</f>
        <v>479</v>
      </c>
      <c r="D207" s="69">
        <f t="shared" si="12"/>
        <v>387</v>
      </c>
      <c r="E207" s="69">
        <f t="shared" si="12"/>
        <v>367</v>
      </c>
      <c r="F207" s="69">
        <f>SUM(F211+F215+F219+F223+F227+F231+F235)</f>
        <v>433</v>
      </c>
      <c r="G207" s="69"/>
      <c r="H207" s="69"/>
      <c r="I207" s="69"/>
      <c r="J207" s="69"/>
      <c r="K207" s="69"/>
      <c r="L207" s="69"/>
      <c r="M207" s="69"/>
      <c r="N207" s="69"/>
      <c r="O207" s="69">
        <f>SUM(O211+O215+O219+O223+O227+O231+O235)</f>
        <v>1666</v>
      </c>
    </row>
    <row r="208" spans="1:15" ht="12.75">
      <c r="A208" s="184" t="s">
        <v>40</v>
      </c>
      <c r="B208" s="68">
        <v>2012</v>
      </c>
      <c r="C208" s="68">
        <f t="shared" si="12"/>
        <v>460</v>
      </c>
      <c r="D208" s="68">
        <f t="shared" si="12"/>
        <v>387</v>
      </c>
      <c r="E208" s="68">
        <f t="shared" si="12"/>
        <v>482</v>
      </c>
      <c r="F208" s="68">
        <f>SUM(F212+F216+F220+F224+F228+F232+F236)</f>
        <v>474</v>
      </c>
      <c r="G208" s="68"/>
      <c r="H208" s="68"/>
      <c r="I208" s="68"/>
      <c r="J208" s="68"/>
      <c r="K208" s="68"/>
      <c r="L208" s="68"/>
      <c r="M208" s="68"/>
      <c r="N208" s="68"/>
      <c r="O208" s="68">
        <f>SUM(C208:N208)</f>
        <v>1803</v>
      </c>
    </row>
    <row r="209" spans="1:15" ht="12.75">
      <c r="A209" s="184" t="s">
        <v>292</v>
      </c>
      <c r="B209" s="185" t="s">
        <v>279</v>
      </c>
      <c r="C209" s="68">
        <f>C207-C208</f>
        <v>19</v>
      </c>
      <c r="D209" s="68">
        <f>D207-D208</f>
        <v>0</v>
      </c>
      <c r="E209" s="68">
        <f>E207-E208</f>
        <v>-115</v>
      </c>
      <c r="F209" s="68">
        <f>F207-F208</f>
        <v>-41</v>
      </c>
      <c r="G209" s="68"/>
      <c r="H209" s="68"/>
      <c r="I209" s="68"/>
      <c r="J209" s="68"/>
      <c r="K209" s="68"/>
      <c r="L209" s="68"/>
      <c r="M209" s="68"/>
      <c r="N209" s="68"/>
      <c r="O209" s="68">
        <f>O207-O208</f>
        <v>-137</v>
      </c>
    </row>
    <row r="210" spans="1:15" ht="13.5" thickBot="1">
      <c r="A210" s="186"/>
      <c r="B210" s="187" t="s">
        <v>5</v>
      </c>
      <c r="C210" s="182">
        <f>C209/C208</f>
        <v>0.041304347826086954</v>
      </c>
      <c r="D210" s="182">
        <f>D209/D208</f>
        <v>0</v>
      </c>
      <c r="E210" s="182">
        <f>E209/E208</f>
        <v>-0.23858921161825727</v>
      </c>
      <c r="F210" s="182">
        <f>F209/F208</f>
        <v>-0.08649789029535865</v>
      </c>
      <c r="G210" s="182"/>
      <c r="H210" s="182"/>
      <c r="I210" s="182"/>
      <c r="J210" s="182"/>
      <c r="K210" s="182"/>
      <c r="L210" s="182"/>
      <c r="M210" s="182"/>
      <c r="N210" s="182"/>
      <c r="O210" s="182">
        <f>O209/O208</f>
        <v>-0.07598447032723239</v>
      </c>
    </row>
    <row r="211" spans="1:15" ht="12.75">
      <c r="A211" s="181"/>
      <c r="B211" s="69">
        <v>2013</v>
      </c>
      <c r="C211" s="69">
        <v>6</v>
      </c>
      <c r="D211" s="69">
        <v>14</v>
      </c>
      <c r="E211" s="69">
        <v>6</v>
      </c>
      <c r="F211" s="69">
        <v>5</v>
      </c>
      <c r="G211" s="69"/>
      <c r="H211" s="69"/>
      <c r="I211" s="69"/>
      <c r="J211" s="69"/>
      <c r="K211" s="69"/>
      <c r="L211" s="69"/>
      <c r="M211" s="69"/>
      <c r="N211" s="69"/>
      <c r="O211" s="69">
        <f>SUM(C211:N211)</f>
        <v>31</v>
      </c>
    </row>
    <row r="212" spans="1:15" ht="12.75">
      <c r="A212" s="184" t="s">
        <v>293</v>
      </c>
      <c r="B212" s="68">
        <v>2012</v>
      </c>
      <c r="C212" s="68">
        <v>12</v>
      </c>
      <c r="D212" s="68">
        <v>8</v>
      </c>
      <c r="E212" s="68">
        <v>5</v>
      </c>
      <c r="F212" s="68">
        <v>7</v>
      </c>
      <c r="G212" s="68"/>
      <c r="H212" s="68"/>
      <c r="I212" s="68"/>
      <c r="J212" s="68"/>
      <c r="K212" s="68"/>
      <c r="L212" s="68"/>
      <c r="M212" s="68"/>
      <c r="N212" s="68"/>
      <c r="O212" s="68">
        <f>SUM(C212:N212)</f>
        <v>32</v>
      </c>
    </row>
    <row r="213" spans="1:15" ht="12.75">
      <c r="A213" s="184" t="s">
        <v>294</v>
      </c>
      <c r="B213" s="188" t="s">
        <v>279</v>
      </c>
      <c r="C213" s="68">
        <f>C211-C212</f>
        <v>-6</v>
      </c>
      <c r="D213" s="68">
        <f>D211-D212</f>
        <v>6</v>
      </c>
      <c r="E213" s="68">
        <f>E211-E212</f>
        <v>1</v>
      </c>
      <c r="F213" s="68">
        <f>F211-F212</f>
        <v>-2</v>
      </c>
      <c r="G213" s="68"/>
      <c r="H213" s="68"/>
      <c r="I213" s="68"/>
      <c r="J213" s="68"/>
      <c r="K213" s="68"/>
      <c r="L213" s="68"/>
      <c r="M213" s="68"/>
      <c r="N213" s="68"/>
      <c r="O213" s="68">
        <f>O211-O212</f>
        <v>-1</v>
      </c>
    </row>
    <row r="214" spans="1:15" ht="13.5" thickBot="1">
      <c r="A214" s="186"/>
      <c r="B214" s="187" t="s">
        <v>5</v>
      </c>
      <c r="C214" s="182">
        <f>C213/C212</f>
        <v>-0.5</v>
      </c>
      <c r="D214" s="182">
        <f>D213/D212</f>
        <v>0.75</v>
      </c>
      <c r="E214" s="182">
        <f>E213/E212</f>
        <v>0.2</v>
      </c>
      <c r="F214" s="182">
        <f>F213/F212</f>
        <v>-0.2857142857142857</v>
      </c>
      <c r="G214" s="182"/>
      <c r="H214" s="182"/>
      <c r="I214" s="182"/>
      <c r="J214" s="182"/>
      <c r="K214" s="182"/>
      <c r="L214" s="182"/>
      <c r="M214" s="182"/>
      <c r="N214" s="182"/>
      <c r="O214" s="182">
        <f>O213/O212</f>
        <v>-0.03125</v>
      </c>
    </row>
    <row r="215" spans="1:15" ht="12.75">
      <c r="A215" s="181"/>
      <c r="B215" s="69">
        <v>2013</v>
      </c>
      <c r="C215" s="176">
        <v>0</v>
      </c>
      <c r="D215" s="176">
        <v>0</v>
      </c>
      <c r="E215" s="176">
        <v>1</v>
      </c>
      <c r="F215" s="176">
        <v>0</v>
      </c>
      <c r="G215" s="176"/>
      <c r="H215" s="176"/>
      <c r="I215" s="176"/>
      <c r="J215" s="176"/>
      <c r="K215" s="176"/>
      <c r="L215" s="176"/>
      <c r="M215" s="176"/>
      <c r="N215" s="176"/>
      <c r="O215" s="69">
        <f>SUM(C215:N215)</f>
        <v>1</v>
      </c>
    </row>
    <row r="216" spans="1:15" ht="12.75">
      <c r="A216" s="189" t="s">
        <v>295</v>
      </c>
      <c r="B216" s="68">
        <v>2012</v>
      </c>
      <c r="C216" s="68">
        <v>0</v>
      </c>
      <c r="D216" s="68">
        <v>1</v>
      </c>
      <c r="E216" s="68">
        <v>0</v>
      </c>
      <c r="F216" s="68">
        <v>0</v>
      </c>
      <c r="G216" s="68"/>
      <c r="H216" s="68"/>
      <c r="I216" s="68"/>
      <c r="J216" s="68"/>
      <c r="K216" s="68"/>
      <c r="L216" s="68"/>
      <c r="M216" s="68"/>
      <c r="N216" s="68"/>
      <c r="O216" s="68">
        <f>SUM(C216:N216)</f>
        <v>1</v>
      </c>
    </row>
    <row r="217" spans="1:15" ht="12.75">
      <c r="A217" s="184" t="s">
        <v>296</v>
      </c>
      <c r="B217" s="188" t="s">
        <v>279</v>
      </c>
      <c r="C217" s="68">
        <f>C215-C216</f>
        <v>0</v>
      </c>
      <c r="D217" s="68">
        <f>D215-D216</f>
        <v>-1</v>
      </c>
      <c r="E217" s="68">
        <f>E215-E216</f>
        <v>1</v>
      </c>
      <c r="F217" s="68">
        <f>F215-F216</f>
        <v>0</v>
      </c>
      <c r="G217" s="68"/>
      <c r="H217" s="68"/>
      <c r="I217" s="68"/>
      <c r="J217" s="68"/>
      <c r="K217" s="68"/>
      <c r="L217" s="68"/>
      <c r="M217" s="68"/>
      <c r="N217" s="68"/>
      <c r="O217" s="68">
        <f>O215-O216</f>
        <v>0</v>
      </c>
    </row>
    <row r="218" spans="1:15" ht="13.5" thickBot="1">
      <c r="A218" s="186"/>
      <c r="B218" s="187" t="s">
        <v>5</v>
      </c>
      <c r="C218" s="182">
        <v>0</v>
      </c>
      <c r="D218" s="182">
        <f>D217/D216</f>
        <v>-1</v>
      </c>
      <c r="E218" s="182">
        <v>0</v>
      </c>
      <c r="F218" s="182">
        <v>0</v>
      </c>
      <c r="G218" s="182"/>
      <c r="H218" s="182"/>
      <c r="I218" s="182"/>
      <c r="J218" s="182"/>
      <c r="K218" s="182"/>
      <c r="L218" s="182"/>
      <c r="M218" s="182"/>
      <c r="N218" s="182"/>
      <c r="O218" s="182">
        <f>O217/O216</f>
        <v>0</v>
      </c>
    </row>
    <row r="219" spans="1:15" ht="12.75">
      <c r="A219" s="181"/>
      <c r="B219" s="69">
        <v>2013</v>
      </c>
      <c r="C219" s="176">
        <v>54</v>
      </c>
      <c r="D219" s="176">
        <v>39</v>
      </c>
      <c r="E219" s="176">
        <v>28</v>
      </c>
      <c r="F219" s="176">
        <v>60</v>
      </c>
      <c r="G219" s="176"/>
      <c r="H219" s="176"/>
      <c r="I219" s="176"/>
      <c r="J219" s="176"/>
      <c r="K219" s="176"/>
      <c r="L219" s="176"/>
      <c r="M219" s="176"/>
      <c r="N219" s="176"/>
      <c r="O219" s="69">
        <f>SUM(C219:N219)</f>
        <v>181</v>
      </c>
    </row>
    <row r="220" spans="1:15" ht="12.75">
      <c r="A220" s="184" t="s">
        <v>297</v>
      </c>
      <c r="B220" s="68">
        <v>2012</v>
      </c>
      <c r="C220" s="68">
        <v>61</v>
      </c>
      <c r="D220" s="68">
        <v>41</v>
      </c>
      <c r="E220" s="68">
        <v>43</v>
      </c>
      <c r="F220" s="68">
        <v>49</v>
      </c>
      <c r="G220" s="68"/>
      <c r="H220" s="68"/>
      <c r="I220" s="68"/>
      <c r="J220" s="68"/>
      <c r="K220" s="68"/>
      <c r="L220" s="68"/>
      <c r="M220" s="68"/>
      <c r="N220" s="68"/>
      <c r="O220" s="68">
        <f>SUM(C220:N220)</f>
        <v>194</v>
      </c>
    </row>
    <row r="221" spans="1:15" ht="12.75">
      <c r="A221" s="181"/>
      <c r="B221" s="188" t="s">
        <v>279</v>
      </c>
      <c r="C221" s="68">
        <f>C219-C220</f>
        <v>-7</v>
      </c>
      <c r="D221" s="68">
        <f>D219-D220</f>
        <v>-2</v>
      </c>
      <c r="E221" s="68">
        <f>E219-E220</f>
        <v>-15</v>
      </c>
      <c r="F221" s="68">
        <f>F219-F220</f>
        <v>11</v>
      </c>
      <c r="G221" s="68"/>
      <c r="H221" s="68"/>
      <c r="I221" s="68"/>
      <c r="J221" s="68"/>
      <c r="K221" s="68"/>
      <c r="L221" s="68"/>
      <c r="M221" s="68"/>
      <c r="N221" s="68"/>
      <c r="O221" s="68">
        <f>O219-O220</f>
        <v>-13</v>
      </c>
    </row>
    <row r="222" spans="1:15" ht="13.5" thickBot="1">
      <c r="A222" s="186"/>
      <c r="B222" s="187" t="s">
        <v>5</v>
      </c>
      <c r="C222" s="182">
        <f>C221/C220</f>
        <v>-0.11475409836065574</v>
      </c>
      <c r="D222" s="182">
        <f>D221/D220</f>
        <v>-0.04878048780487805</v>
      </c>
      <c r="E222" s="182">
        <f>E221/E220</f>
        <v>-0.3488372093023256</v>
      </c>
      <c r="F222" s="182">
        <f>F221/F220</f>
        <v>0.22448979591836735</v>
      </c>
      <c r="G222" s="182"/>
      <c r="H222" s="182"/>
      <c r="I222" s="182"/>
      <c r="J222" s="182"/>
      <c r="K222" s="182"/>
      <c r="L222" s="182"/>
      <c r="M222" s="182"/>
      <c r="N222" s="182"/>
      <c r="O222" s="182">
        <f>O221/O220</f>
        <v>-0.06701030927835051</v>
      </c>
    </row>
    <row r="223" spans="1:15" ht="12.75">
      <c r="A223" s="181"/>
      <c r="B223" s="69">
        <v>2013</v>
      </c>
      <c r="C223" s="176">
        <v>24</v>
      </c>
      <c r="D223" s="176">
        <v>14</v>
      </c>
      <c r="E223" s="176">
        <v>16</v>
      </c>
      <c r="F223" s="176">
        <v>24</v>
      </c>
      <c r="G223" s="176"/>
      <c r="H223" s="176"/>
      <c r="I223" s="176"/>
      <c r="J223" s="176"/>
      <c r="K223" s="176"/>
      <c r="L223" s="176"/>
      <c r="M223" s="176"/>
      <c r="N223" s="176"/>
      <c r="O223" s="69">
        <f>SUM(C223:N223)</f>
        <v>78</v>
      </c>
    </row>
    <row r="224" spans="1:15" ht="12.75">
      <c r="A224" s="184" t="s">
        <v>298</v>
      </c>
      <c r="B224" s="68">
        <v>2012</v>
      </c>
      <c r="C224" s="68">
        <v>16</v>
      </c>
      <c r="D224" s="68">
        <v>22</v>
      </c>
      <c r="E224" s="68">
        <v>22</v>
      </c>
      <c r="F224" s="68">
        <v>31</v>
      </c>
      <c r="G224" s="68"/>
      <c r="H224" s="68"/>
      <c r="I224" s="68"/>
      <c r="J224" s="68"/>
      <c r="K224" s="68"/>
      <c r="L224" s="68"/>
      <c r="M224" s="68"/>
      <c r="N224" s="68"/>
      <c r="O224" s="68">
        <f>SUM(C224:N224)</f>
        <v>91</v>
      </c>
    </row>
    <row r="225" spans="1:15" ht="12.75">
      <c r="A225" s="184" t="s">
        <v>299</v>
      </c>
      <c r="B225" s="188" t="s">
        <v>279</v>
      </c>
      <c r="C225" s="68">
        <f>C223-C224</f>
        <v>8</v>
      </c>
      <c r="D225" s="68">
        <f>D223-D224</f>
        <v>-8</v>
      </c>
      <c r="E225" s="68">
        <f>E223-E224</f>
        <v>-6</v>
      </c>
      <c r="F225" s="68">
        <f>F223-F224</f>
        <v>-7</v>
      </c>
      <c r="G225" s="68"/>
      <c r="H225" s="68"/>
      <c r="I225" s="68"/>
      <c r="J225" s="68"/>
      <c r="K225" s="68"/>
      <c r="L225" s="68"/>
      <c r="M225" s="68"/>
      <c r="N225" s="68"/>
      <c r="O225" s="68">
        <f>O223-O224</f>
        <v>-13</v>
      </c>
    </row>
    <row r="226" spans="1:15" ht="13.5" thickBot="1">
      <c r="A226" s="186" t="s">
        <v>0</v>
      </c>
      <c r="B226" s="187" t="s">
        <v>5</v>
      </c>
      <c r="C226" s="182">
        <f>C225/C224</f>
        <v>0.5</v>
      </c>
      <c r="D226" s="182">
        <f>D225/D224</f>
        <v>-0.36363636363636365</v>
      </c>
      <c r="E226" s="182">
        <f>E225/E224</f>
        <v>-0.2727272727272727</v>
      </c>
      <c r="F226" s="182">
        <f>F225/F224</f>
        <v>-0.22580645161290322</v>
      </c>
      <c r="G226" s="182"/>
      <c r="H226" s="182"/>
      <c r="I226" s="182"/>
      <c r="J226" s="182"/>
      <c r="K226" s="182"/>
      <c r="L226" s="182"/>
      <c r="M226" s="182"/>
      <c r="N226" s="182"/>
      <c r="O226" s="182">
        <f>O225/O224</f>
        <v>-0.14285714285714285</v>
      </c>
    </row>
    <row r="227" spans="1:15" ht="12.75">
      <c r="A227" s="181"/>
      <c r="B227" s="69">
        <v>2013</v>
      </c>
      <c r="C227" s="176">
        <v>125</v>
      </c>
      <c r="D227" s="176">
        <v>78</v>
      </c>
      <c r="E227" s="176">
        <v>85</v>
      </c>
      <c r="F227" s="176">
        <v>115</v>
      </c>
      <c r="G227" s="176"/>
      <c r="H227" s="176"/>
      <c r="I227" s="176"/>
      <c r="J227" s="176"/>
      <c r="K227" s="176"/>
      <c r="L227" s="176"/>
      <c r="M227" s="176"/>
      <c r="N227" s="176"/>
      <c r="O227" s="69">
        <f>SUM(C227:N227)</f>
        <v>403</v>
      </c>
    </row>
    <row r="228" spans="1:15" ht="12.75">
      <c r="A228" s="184" t="s">
        <v>300</v>
      </c>
      <c r="B228" s="68">
        <v>2012</v>
      </c>
      <c r="C228" s="68">
        <v>111</v>
      </c>
      <c r="D228" s="68">
        <v>109</v>
      </c>
      <c r="E228" s="68">
        <v>132</v>
      </c>
      <c r="F228" s="68">
        <v>111</v>
      </c>
      <c r="G228" s="68"/>
      <c r="H228" s="68"/>
      <c r="I228" s="68"/>
      <c r="J228" s="68"/>
      <c r="K228" s="68"/>
      <c r="L228" s="68"/>
      <c r="M228" s="68"/>
      <c r="N228" s="68"/>
      <c r="O228" s="68">
        <f>SUM(C228:N228)</f>
        <v>463</v>
      </c>
    </row>
    <row r="229" spans="1:15" ht="12.75">
      <c r="A229" s="181"/>
      <c r="B229" s="188" t="s">
        <v>279</v>
      </c>
      <c r="C229" s="68">
        <f>C227-C228</f>
        <v>14</v>
      </c>
      <c r="D229" s="68">
        <f>D227-D228</f>
        <v>-31</v>
      </c>
      <c r="E229" s="68">
        <f>E227-E228</f>
        <v>-47</v>
      </c>
      <c r="F229" s="68">
        <f>F227-F228</f>
        <v>4</v>
      </c>
      <c r="G229" s="68"/>
      <c r="H229" s="68"/>
      <c r="I229" s="68"/>
      <c r="J229" s="68"/>
      <c r="K229" s="68"/>
      <c r="L229" s="68"/>
      <c r="M229" s="68"/>
      <c r="N229" s="68"/>
      <c r="O229" s="68">
        <f>O227-O228</f>
        <v>-60</v>
      </c>
    </row>
    <row r="230" spans="1:15" ht="13.5" thickBot="1">
      <c r="A230" s="186"/>
      <c r="B230" s="187" t="s">
        <v>5</v>
      </c>
      <c r="C230" s="182">
        <f>C229/C228</f>
        <v>0.12612612612612611</v>
      </c>
      <c r="D230" s="182">
        <f>D229/D228</f>
        <v>-0.28440366972477066</v>
      </c>
      <c r="E230" s="182">
        <f>E229/E228</f>
        <v>-0.3560606060606061</v>
      </c>
      <c r="F230" s="182">
        <f>F229/F228</f>
        <v>0.036036036036036036</v>
      </c>
      <c r="G230" s="182"/>
      <c r="H230" s="182"/>
      <c r="I230" s="182"/>
      <c r="J230" s="182"/>
      <c r="K230" s="182"/>
      <c r="L230" s="182"/>
      <c r="M230" s="182"/>
      <c r="N230" s="182"/>
      <c r="O230" s="182">
        <f>O229/O228</f>
        <v>-0.12958963282937366</v>
      </c>
    </row>
    <row r="231" spans="1:15" ht="12.75">
      <c r="A231" s="181"/>
      <c r="B231" s="69">
        <v>2013</v>
      </c>
      <c r="C231" s="176">
        <v>220</v>
      </c>
      <c r="D231" s="176">
        <v>197</v>
      </c>
      <c r="E231" s="176">
        <v>194</v>
      </c>
      <c r="F231" s="176">
        <v>206</v>
      </c>
      <c r="G231" s="176"/>
      <c r="H231" s="176"/>
      <c r="I231" s="176"/>
      <c r="J231" s="176"/>
      <c r="K231" s="176"/>
      <c r="L231" s="176"/>
      <c r="M231" s="176"/>
      <c r="N231" s="176"/>
      <c r="O231" s="69">
        <f>SUM(C231:N231)</f>
        <v>817</v>
      </c>
    </row>
    <row r="232" spans="1:15" ht="12.75">
      <c r="A232" s="184" t="s">
        <v>301</v>
      </c>
      <c r="B232" s="68">
        <v>2012</v>
      </c>
      <c r="C232" s="68">
        <v>216</v>
      </c>
      <c r="D232" s="68">
        <v>165</v>
      </c>
      <c r="E232" s="68">
        <v>248</v>
      </c>
      <c r="F232" s="68">
        <v>240</v>
      </c>
      <c r="G232" s="68"/>
      <c r="H232" s="68"/>
      <c r="I232" s="68"/>
      <c r="J232" s="68"/>
      <c r="K232" s="68"/>
      <c r="L232" s="68"/>
      <c r="M232" s="68"/>
      <c r="N232" s="68"/>
      <c r="O232" s="68">
        <f>SUM(C232:N232)</f>
        <v>869</v>
      </c>
    </row>
    <row r="233" spans="1:15" ht="12.75">
      <c r="A233" s="184" t="s">
        <v>302</v>
      </c>
      <c r="B233" s="188" t="s">
        <v>279</v>
      </c>
      <c r="C233" s="68">
        <f>C231-C232</f>
        <v>4</v>
      </c>
      <c r="D233" s="68">
        <f>D231-D232</f>
        <v>32</v>
      </c>
      <c r="E233" s="68">
        <f>E231-E232</f>
        <v>-54</v>
      </c>
      <c r="F233" s="68">
        <f>F231-F232</f>
        <v>-34</v>
      </c>
      <c r="G233" s="68"/>
      <c r="H233" s="68"/>
      <c r="I233" s="68"/>
      <c r="J233" s="68"/>
      <c r="K233" s="68"/>
      <c r="L233" s="68"/>
      <c r="M233" s="68"/>
      <c r="N233" s="68"/>
      <c r="O233" s="68">
        <f>O231-O232</f>
        <v>-52</v>
      </c>
    </row>
    <row r="234" spans="1:15" ht="13.5" thickBot="1">
      <c r="A234" s="186"/>
      <c r="B234" s="187" t="s">
        <v>5</v>
      </c>
      <c r="C234" s="182">
        <f>C233/C232</f>
        <v>0.018518518518518517</v>
      </c>
      <c r="D234" s="182">
        <f>D233/D232</f>
        <v>0.19393939393939394</v>
      </c>
      <c r="E234" s="182">
        <f>E233/E232</f>
        <v>-0.21774193548387097</v>
      </c>
      <c r="F234" s="182">
        <f>F233/F232</f>
        <v>-0.14166666666666666</v>
      </c>
      <c r="G234" s="182"/>
      <c r="H234" s="182"/>
      <c r="I234" s="182"/>
      <c r="J234" s="182"/>
      <c r="K234" s="182"/>
      <c r="L234" s="182"/>
      <c r="M234" s="182"/>
      <c r="N234" s="182"/>
      <c r="O234" s="182">
        <f>O233/O232</f>
        <v>-0.05983889528193326</v>
      </c>
    </row>
    <row r="235" spans="1:15" ht="12.75">
      <c r="A235" s="181"/>
      <c r="B235" s="69">
        <v>2013</v>
      </c>
      <c r="C235" s="176">
        <v>50</v>
      </c>
      <c r="D235" s="176">
        <v>45</v>
      </c>
      <c r="E235" s="176">
        <v>37</v>
      </c>
      <c r="F235" s="176">
        <v>23</v>
      </c>
      <c r="G235" s="176"/>
      <c r="H235" s="176"/>
      <c r="I235" s="176"/>
      <c r="J235" s="176"/>
      <c r="K235" s="176"/>
      <c r="L235" s="176"/>
      <c r="M235" s="176"/>
      <c r="N235" s="176"/>
      <c r="O235" s="69">
        <f>SUM(C235:N235)</f>
        <v>155</v>
      </c>
    </row>
    <row r="236" spans="1:15" ht="12.75">
      <c r="A236" s="184" t="s">
        <v>303</v>
      </c>
      <c r="B236" s="68">
        <v>2012</v>
      </c>
      <c r="C236" s="68">
        <v>44</v>
      </c>
      <c r="D236" s="68">
        <v>41</v>
      </c>
      <c r="E236" s="68">
        <v>32</v>
      </c>
      <c r="F236" s="68">
        <v>36</v>
      </c>
      <c r="G236" s="68"/>
      <c r="H236" s="68"/>
      <c r="I236" s="68"/>
      <c r="J236" s="68"/>
      <c r="K236" s="68"/>
      <c r="L236" s="68"/>
      <c r="M236" s="68"/>
      <c r="N236" s="68"/>
      <c r="O236" s="68">
        <f>SUM(C236:N236)</f>
        <v>153</v>
      </c>
    </row>
    <row r="237" spans="1:15" ht="12.75">
      <c r="A237" s="184" t="s">
        <v>304</v>
      </c>
      <c r="B237" s="188" t="s">
        <v>279</v>
      </c>
      <c r="C237" s="68">
        <f>C235-C236</f>
        <v>6</v>
      </c>
      <c r="D237" s="68">
        <f>D235-D236</f>
        <v>4</v>
      </c>
      <c r="E237" s="68">
        <f>E235-E236</f>
        <v>5</v>
      </c>
      <c r="F237" s="68">
        <f>F235-F236</f>
        <v>-13</v>
      </c>
      <c r="G237" s="68"/>
      <c r="H237" s="68"/>
      <c r="I237" s="68"/>
      <c r="J237" s="68"/>
      <c r="K237" s="68"/>
      <c r="L237" s="68"/>
      <c r="M237" s="68"/>
      <c r="N237" s="68"/>
      <c r="O237" s="68">
        <f>O235-O236</f>
        <v>2</v>
      </c>
    </row>
    <row r="238" spans="1:15" ht="13.5" thickBot="1">
      <c r="A238" s="186"/>
      <c r="B238" s="187" t="s">
        <v>5</v>
      </c>
      <c r="C238" s="182">
        <f>C237/C236</f>
        <v>0.13636363636363635</v>
      </c>
      <c r="D238" s="182">
        <f>D237/D236</f>
        <v>0.0975609756097561</v>
      </c>
      <c r="E238" s="182">
        <f>E237/E236</f>
        <v>0.15625</v>
      </c>
      <c r="F238" s="182">
        <f>F237/F236</f>
        <v>-0.3611111111111111</v>
      </c>
      <c r="G238" s="182"/>
      <c r="H238" s="182"/>
      <c r="I238" s="182"/>
      <c r="J238" s="182"/>
      <c r="K238" s="182"/>
      <c r="L238" s="182"/>
      <c r="M238" s="182"/>
      <c r="N238" s="182"/>
      <c r="O238" s="182">
        <f>O237/O236</f>
        <v>0.013071895424836602</v>
      </c>
    </row>
    <row r="239" ht="13.5" thickBot="1">
      <c r="A239" s="191" t="s">
        <v>311</v>
      </c>
    </row>
    <row r="240" spans="1:15" ht="13.5" thickBot="1">
      <c r="A240" t="s">
        <v>0</v>
      </c>
      <c r="B240" s="183" t="s">
        <v>278</v>
      </c>
      <c r="C240" s="183" t="s">
        <v>280</v>
      </c>
      <c r="D240" s="183" t="s">
        <v>281</v>
      </c>
      <c r="E240" s="183" t="s">
        <v>282</v>
      </c>
      <c r="F240" s="183" t="s">
        <v>283</v>
      </c>
      <c r="G240" s="183" t="s">
        <v>284</v>
      </c>
      <c r="H240" s="183" t="s">
        <v>285</v>
      </c>
      <c r="I240" s="183" t="s">
        <v>286</v>
      </c>
      <c r="J240" s="183" t="s">
        <v>287</v>
      </c>
      <c r="K240" s="183" t="s">
        <v>288</v>
      </c>
      <c r="L240" s="183" t="s">
        <v>289</v>
      </c>
      <c r="M240" s="183" t="s">
        <v>290</v>
      </c>
      <c r="N240" s="183" t="s">
        <v>291</v>
      </c>
      <c r="O240" s="183" t="s">
        <v>40</v>
      </c>
    </row>
    <row r="241" spans="1:15" ht="12.75">
      <c r="A241" s="180"/>
      <c r="B241" s="69">
        <v>2013</v>
      </c>
      <c r="C241" s="69">
        <f aca="true" t="shared" si="13" ref="C241:E242">SUM(C245+C249+C253+C257+C261+C265+C269)</f>
        <v>1182</v>
      </c>
      <c r="D241" s="69">
        <f t="shared" si="13"/>
        <v>1033</v>
      </c>
      <c r="E241" s="69">
        <f t="shared" si="13"/>
        <v>1058</v>
      </c>
      <c r="F241" s="69">
        <f>SUM(F245+F249+F253+F257+F261+F265+F269)</f>
        <v>1105</v>
      </c>
      <c r="G241" s="69"/>
      <c r="H241" s="69"/>
      <c r="I241" s="69"/>
      <c r="J241" s="69"/>
      <c r="K241" s="69"/>
      <c r="L241" s="69"/>
      <c r="M241" s="69"/>
      <c r="N241" s="69"/>
      <c r="O241" s="69">
        <f>SUM(O245+O249+O253+O257+O261+O265+O269)</f>
        <v>4378</v>
      </c>
    </row>
    <row r="242" spans="1:15" ht="12.75">
      <c r="A242" s="184" t="s">
        <v>40</v>
      </c>
      <c r="B242" s="68">
        <v>2012</v>
      </c>
      <c r="C242" s="68">
        <f t="shared" si="13"/>
        <v>1095</v>
      </c>
      <c r="D242" s="68">
        <f t="shared" si="13"/>
        <v>1044</v>
      </c>
      <c r="E242" s="68">
        <f t="shared" si="13"/>
        <v>1030</v>
      </c>
      <c r="F242" s="68">
        <f>SUM(F246+F250+F254+F258+F262+F266+F270)</f>
        <v>828</v>
      </c>
      <c r="G242" s="68"/>
      <c r="H242" s="68"/>
      <c r="I242" s="68"/>
      <c r="J242" s="68"/>
      <c r="K242" s="68"/>
      <c r="L242" s="68"/>
      <c r="M242" s="68"/>
      <c r="N242" s="68"/>
      <c r="O242" s="68">
        <f>SUM(C242:N242)</f>
        <v>3997</v>
      </c>
    </row>
    <row r="243" spans="1:15" ht="12.75">
      <c r="A243" s="184" t="s">
        <v>292</v>
      </c>
      <c r="B243" s="185" t="s">
        <v>279</v>
      </c>
      <c r="C243" s="68">
        <f>C241-C242</f>
        <v>87</v>
      </c>
      <c r="D243" s="68">
        <f>D241-D242</f>
        <v>-11</v>
      </c>
      <c r="E243" s="68">
        <f>E241-E242</f>
        <v>28</v>
      </c>
      <c r="F243" s="68">
        <f>F241-F242</f>
        <v>277</v>
      </c>
      <c r="G243" s="68"/>
      <c r="H243" s="68"/>
      <c r="I243" s="68"/>
      <c r="J243" s="68"/>
      <c r="K243" s="68"/>
      <c r="L243" s="68"/>
      <c r="M243" s="68"/>
      <c r="N243" s="68"/>
      <c r="O243" s="68">
        <f>O241-O242</f>
        <v>381</v>
      </c>
    </row>
    <row r="244" spans="1:15" ht="13.5" thickBot="1">
      <c r="A244" s="186"/>
      <c r="B244" s="187" t="s">
        <v>5</v>
      </c>
      <c r="C244" s="182">
        <f>C243/C242</f>
        <v>0.07945205479452055</v>
      </c>
      <c r="D244" s="182">
        <f>D243/D242</f>
        <v>-0.01053639846743295</v>
      </c>
      <c r="E244" s="182">
        <f>E243/E242</f>
        <v>0.027184466019417475</v>
      </c>
      <c r="F244" s="182">
        <f>F243/F242</f>
        <v>0.33454106280193235</v>
      </c>
      <c r="G244" s="182"/>
      <c r="H244" s="182"/>
      <c r="I244" s="182"/>
      <c r="J244" s="182"/>
      <c r="K244" s="182"/>
      <c r="L244" s="182"/>
      <c r="M244" s="182"/>
      <c r="N244" s="182"/>
      <c r="O244" s="182">
        <f>O243/O242</f>
        <v>0.09532149111833875</v>
      </c>
    </row>
    <row r="245" spans="1:15" ht="12.75">
      <c r="A245" s="181"/>
      <c r="B245" s="69">
        <v>2013</v>
      </c>
      <c r="C245" s="69">
        <v>12</v>
      </c>
      <c r="D245" s="69">
        <v>11</v>
      </c>
      <c r="E245" s="69">
        <v>7</v>
      </c>
      <c r="F245" s="69">
        <v>18</v>
      </c>
      <c r="G245" s="69"/>
      <c r="H245" s="69"/>
      <c r="I245" s="69"/>
      <c r="J245" s="69"/>
      <c r="K245" s="69"/>
      <c r="L245" s="69"/>
      <c r="M245" s="69"/>
      <c r="N245" s="69"/>
      <c r="O245" s="69">
        <f>SUM(C245:N245)</f>
        <v>48</v>
      </c>
    </row>
    <row r="246" spans="1:15" ht="12.75">
      <c r="A246" s="184" t="s">
        <v>293</v>
      </c>
      <c r="B246" s="68">
        <v>2012</v>
      </c>
      <c r="C246" s="68">
        <v>19</v>
      </c>
      <c r="D246" s="68">
        <v>17</v>
      </c>
      <c r="E246" s="68">
        <v>14</v>
      </c>
      <c r="F246" s="68">
        <v>8</v>
      </c>
      <c r="G246" s="68"/>
      <c r="H246" s="68"/>
      <c r="I246" s="68"/>
      <c r="J246" s="68"/>
      <c r="K246" s="68"/>
      <c r="L246" s="68"/>
      <c r="M246" s="68"/>
      <c r="N246" s="68"/>
      <c r="O246" s="68">
        <f>SUM(C246:N246)</f>
        <v>58</v>
      </c>
    </row>
    <row r="247" spans="1:15" ht="12.75">
      <c r="A247" s="184" t="s">
        <v>294</v>
      </c>
      <c r="B247" s="188" t="s">
        <v>279</v>
      </c>
      <c r="C247" s="68">
        <f>C245-C246</f>
        <v>-7</v>
      </c>
      <c r="D247" s="68">
        <f>D245-D246</f>
        <v>-6</v>
      </c>
      <c r="E247" s="68">
        <f>E245-E246</f>
        <v>-7</v>
      </c>
      <c r="F247" s="68">
        <f>F245-F246</f>
        <v>10</v>
      </c>
      <c r="G247" s="68"/>
      <c r="H247" s="68"/>
      <c r="I247" s="68"/>
      <c r="J247" s="68"/>
      <c r="K247" s="68"/>
      <c r="L247" s="68"/>
      <c r="M247" s="68"/>
      <c r="N247" s="68"/>
      <c r="O247" s="68">
        <f>O245-O246</f>
        <v>-10</v>
      </c>
    </row>
    <row r="248" spans="1:15" ht="13.5" thickBot="1">
      <c r="A248" s="186"/>
      <c r="B248" s="187" t="s">
        <v>5</v>
      </c>
      <c r="C248" s="182">
        <f>C247/C246</f>
        <v>-0.3684210526315789</v>
      </c>
      <c r="D248" s="182">
        <f>D247/D246</f>
        <v>-0.35294117647058826</v>
      </c>
      <c r="E248" s="182">
        <f>E247/E246</f>
        <v>-0.5</v>
      </c>
      <c r="F248" s="182">
        <f>F247/F246</f>
        <v>1.25</v>
      </c>
      <c r="G248" s="182"/>
      <c r="H248" s="182"/>
      <c r="I248" s="182"/>
      <c r="J248" s="182"/>
      <c r="K248" s="182"/>
      <c r="L248" s="182"/>
      <c r="M248" s="182"/>
      <c r="N248" s="182"/>
      <c r="O248" s="182">
        <f>O247/O246</f>
        <v>-0.1724137931034483</v>
      </c>
    </row>
    <row r="249" spans="1:15" ht="12.75">
      <c r="A249" s="181"/>
      <c r="B249" s="69">
        <v>2013</v>
      </c>
      <c r="C249" s="176">
        <v>1</v>
      </c>
      <c r="D249" s="176">
        <v>0</v>
      </c>
      <c r="E249" s="176">
        <v>1</v>
      </c>
      <c r="F249" s="176">
        <v>0</v>
      </c>
      <c r="G249" s="176"/>
      <c r="H249" s="176"/>
      <c r="I249" s="176"/>
      <c r="J249" s="176"/>
      <c r="K249" s="176"/>
      <c r="L249" s="176"/>
      <c r="M249" s="176"/>
      <c r="N249" s="176"/>
      <c r="O249" s="69">
        <f>SUM(C249:N249)</f>
        <v>2</v>
      </c>
    </row>
    <row r="250" spans="1:15" ht="12.75">
      <c r="A250" s="189" t="s">
        <v>295</v>
      </c>
      <c r="B250" s="68">
        <v>2012</v>
      </c>
      <c r="C250" s="68">
        <v>2</v>
      </c>
      <c r="D250" s="68">
        <v>0</v>
      </c>
      <c r="E250" s="68">
        <v>0</v>
      </c>
      <c r="F250" s="68">
        <v>0</v>
      </c>
      <c r="G250" s="68"/>
      <c r="H250" s="68"/>
      <c r="I250" s="68"/>
      <c r="J250" s="68"/>
      <c r="K250" s="68"/>
      <c r="L250" s="68"/>
      <c r="M250" s="68"/>
      <c r="N250" s="68"/>
      <c r="O250" s="68">
        <f>SUM(C250:N250)</f>
        <v>2</v>
      </c>
    </row>
    <row r="251" spans="1:15" ht="12.75">
      <c r="A251" s="184" t="s">
        <v>296</v>
      </c>
      <c r="B251" s="188" t="s">
        <v>279</v>
      </c>
      <c r="C251" s="68">
        <f>C249-C250</f>
        <v>-1</v>
      </c>
      <c r="D251" s="68">
        <f>D249-D250</f>
        <v>0</v>
      </c>
      <c r="E251" s="68">
        <f>E249-E250</f>
        <v>1</v>
      </c>
      <c r="F251" s="68">
        <f>F249-F250</f>
        <v>0</v>
      </c>
      <c r="G251" s="68"/>
      <c r="H251" s="68"/>
      <c r="I251" s="68"/>
      <c r="J251" s="68"/>
      <c r="K251" s="68"/>
      <c r="L251" s="68"/>
      <c r="M251" s="68"/>
      <c r="N251" s="68"/>
      <c r="O251" s="68">
        <f>O249-O250</f>
        <v>0</v>
      </c>
    </row>
    <row r="252" spans="1:15" ht="13.5" thickBot="1">
      <c r="A252" s="186"/>
      <c r="B252" s="187" t="s">
        <v>5</v>
      </c>
      <c r="C252" s="182">
        <f>C251/C250</f>
        <v>-0.5</v>
      </c>
      <c r="D252" s="182">
        <v>0</v>
      </c>
      <c r="E252" s="182">
        <v>0</v>
      </c>
      <c r="F252" s="182">
        <v>0</v>
      </c>
      <c r="G252" s="182"/>
      <c r="H252" s="182"/>
      <c r="I252" s="182"/>
      <c r="J252" s="182"/>
      <c r="K252" s="182"/>
      <c r="L252" s="182"/>
      <c r="M252" s="182"/>
      <c r="N252" s="182"/>
      <c r="O252" s="182">
        <f>O251/O250</f>
        <v>0</v>
      </c>
    </row>
    <row r="253" spans="1:15" ht="12.75">
      <c r="A253" s="181"/>
      <c r="B253" s="69">
        <v>2013</v>
      </c>
      <c r="C253" s="176">
        <v>119</v>
      </c>
      <c r="D253" s="176">
        <v>127</v>
      </c>
      <c r="E253" s="176">
        <v>128</v>
      </c>
      <c r="F253" s="176">
        <v>119</v>
      </c>
      <c r="G253" s="176"/>
      <c r="H253" s="176"/>
      <c r="I253" s="176"/>
      <c r="J253" s="176"/>
      <c r="K253" s="176"/>
      <c r="L253" s="176"/>
      <c r="M253" s="176"/>
      <c r="N253" s="176"/>
      <c r="O253" s="69">
        <f>SUM(C253:N253)</f>
        <v>493</v>
      </c>
    </row>
    <row r="254" spans="1:15" ht="12.75">
      <c r="A254" s="184" t="s">
        <v>297</v>
      </c>
      <c r="B254" s="68">
        <v>2012</v>
      </c>
      <c r="C254" s="68">
        <v>111</v>
      </c>
      <c r="D254" s="68">
        <v>126</v>
      </c>
      <c r="E254" s="68">
        <v>120</v>
      </c>
      <c r="F254" s="68">
        <v>143</v>
      </c>
      <c r="G254" s="68"/>
      <c r="H254" s="68"/>
      <c r="I254" s="68"/>
      <c r="J254" s="68"/>
      <c r="K254" s="68"/>
      <c r="L254" s="68"/>
      <c r="M254" s="68"/>
      <c r="N254" s="68"/>
      <c r="O254" s="68">
        <f>SUM(C254:N254)</f>
        <v>500</v>
      </c>
    </row>
    <row r="255" spans="1:15" ht="12.75">
      <c r="A255" s="181"/>
      <c r="B255" s="188" t="s">
        <v>279</v>
      </c>
      <c r="C255" s="68">
        <f>C253-C254</f>
        <v>8</v>
      </c>
      <c r="D255" s="68">
        <f>D253-D254</f>
        <v>1</v>
      </c>
      <c r="E255" s="68">
        <f>E253-E254</f>
        <v>8</v>
      </c>
      <c r="F255" s="68">
        <f>F253-F254</f>
        <v>-24</v>
      </c>
      <c r="G255" s="68"/>
      <c r="H255" s="68"/>
      <c r="I255" s="68"/>
      <c r="J255" s="68"/>
      <c r="K255" s="68"/>
      <c r="L255" s="68"/>
      <c r="M255" s="68"/>
      <c r="N255" s="68"/>
      <c r="O255" s="68">
        <f>O253-O254</f>
        <v>-7</v>
      </c>
    </row>
    <row r="256" spans="1:15" ht="13.5" thickBot="1">
      <c r="A256" s="186"/>
      <c r="B256" s="187" t="s">
        <v>5</v>
      </c>
      <c r="C256" s="182">
        <f>C255/C254</f>
        <v>0.07207207207207207</v>
      </c>
      <c r="D256" s="182">
        <f>D255/D254</f>
        <v>0.007936507936507936</v>
      </c>
      <c r="E256" s="182">
        <f>E255/E254</f>
        <v>0.06666666666666667</v>
      </c>
      <c r="F256" s="182">
        <f>F255/F254</f>
        <v>-0.16783216783216784</v>
      </c>
      <c r="G256" s="182"/>
      <c r="H256" s="182"/>
      <c r="I256" s="182"/>
      <c r="J256" s="182"/>
      <c r="K256" s="182"/>
      <c r="L256" s="182"/>
      <c r="M256" s="182"/>
      <c r="N256" s="182"/>
      <c r="O256" s="182">
        <f>O255/O254</f>
        <v>-0.014</v>
      </c>
    </row>
    <row r="257" spans="1:15" ht="12.75">
      <c r="A257" s="181"/>
      <c r="B257" s="69">
        <v>2013</v>
      </c>
      <c r="C257" s="176">
        <v>32</v>
      </c>
      <c r="D257" s="176">
        <v>22</v>
      </c>
      <c r="E257" s="176">
        <v>21</v>
      </c>
      <c r="F257" s="176">
        <v>26</v>
      </c>
      <c r="G257" s="176"/>
      <c r="H257" s="176"/>
      <c r="I257" s="176"/>
      <c r="J257" s="176"/>
      <c r="K257" s="176"/>
      <c r="L257" s="176"/>
      <c r="M257" s="176"/>
      <c r="N257" s="176"/>
      <c r="O257" s="69">
        <f>SUM(C257:N257)</f>
        <v>101</v>
      </c>
    </row>
    <row r="258" spans="1:15" ht="12.75">
      <c r="A258" s="184" t="s">
        <v>298</v>
      </c>
      <c r="B258" s="68">
        <v>2012</v>
      </c>
      <c r="C258" s="68">
        <v>32</v>
      </c>
      <c r="D258" s="68">
        <v>27</v>
      </c>
      <c r="E258" s="68">
        <v>23</v>
      </c>
      <c r="F258" s="68">
        <v>28</v>
      </c>
      <c r="G258" s="68"/>
      <c r="H258" s="68"/>
      <c r="I258" s="68"/>
      <c r="J258" s="68"/>
      <c r="K258" s="68"/>
      <c r="L258" s="68"/>
      <c r="M258" s="68"/>
      <c r="N258" s="68"/>
      <c r="O258" s="68">
        <f>SUM(C258:N258)</f>
        <v>110</v>
      </c>
    </row>
    <row r="259" spans="1:15" ht="12.75">
      <c r="A259" s="184" t="s">
        <v>299</v>
      </c>
      <c r="B259" s="188" t="s">
        <v>279</v>
      </c>
      <c r="C259" s="68">
        <f>C257-C258</f>
        <v>0</v>
      </c>
      <c r="D259" s="68">
        <f>D257-D258</f>
        <v>-5</v>
      </c>
      <c r="E259" s="68">
        <f>E257-E258</f>
        <v>-2</v>
      </c>
      <c r="F259" s="68">
        <f>F257-F258</f>
        <v>-2</v>
      </c>
      <c r="G259" s="68"/>
      <c r="H259" s="68"/>
      <c r="I259" s="68"/>
      <c r="J259" s="68"/>
      <c r="K259" s="68"/>
      <c r="L259" s="68"/>
      <c r="M259" s="68"/>
      <c r="N259" s="68"/>
      <c r="O259" s="68">
        <f>O257-O258</f>
        <v>-9</v>
      </c>
    </row>
    <row r="260" spans="1:15" ht="13.5" thickBot="1">
      <c r="A260" s="186" t="s">
        <v>0</v>
      </c>
      <c r="B260" s="187" t="s">
        <v>5</v>
      </c>
      <c r="C260" s="182">
        <f>C259/C258</f>
        <v>0</v>
      </c>
      <c r="D260" s="182">
        <f>D259/D258</f>
        <v>-0.18518518518518517</v>
      </c>
      <c r="E260" s="182">
        <f>E259/E258</f>
        <v>-0.08695652173913043</v>
      </c>
      <c r="F260" s="182">
        <f>F259/F258</f>
        <v>-0.07142857142857142</v>
      </c>
      <c r="G260" s="182"/>
      <c r="H260" s="182"/>
      <c r="I260" s="182"/>
      <c r="J260" s="182"/>
      <c r="K260" s="182"/>
      <c r="L260" s="182"/>
      <c r="M260" s="182"/>
      <c r="N260" s="182"/>
      <c r="O260" s="182">
        <f>O259/O258</f>
        <v>-0.08181818181818182</v>
      </c>
    </row>
    <row r="261" spans="1:15" ht="12.75">
      <c r="A261" s="181"/>
      <c r="B261" s="69">
        <v>2013</v>
      </c>
      <c r="C261" s="176">
        <v>229</v>
      </c>
      <c r="D261" s="176">
        <v>185</v>
      </c>
      <c r="E261" s="176">
        <v>193</v>
      </c>
      <c r="F261" s="176">
        <v>198</v>
      </c>
      <c r="G261" s="176"/>
      <c r="H261" s="176"/>
      <c r="I261" s="176"/>
      <c r="J261" s="176"/>
      <c r="K261" s="176"/>
      <c r="L261" s="176"/>
      <c r="M261" s="176"/>
      <c r="N261" s="176"/>
      <c r="O261" s="69">
        <f>SUM(C261:N261)</f>
        <v>805</v>
      </c>
    </row>
    <row r="262" spans="1:15" ht="12.75">
      <c r="A262" s="184" t="s">
        <v>300</v>
      </c>
      <c r="B262" s="68">
        <v>2012</v>
      </c>
      <c r="C262" s="68">
        <v>228</v>
      </c>
      <c r="D262" s="68">
        <v>203</v>
      </c>
      <c r="E262" s="68">
        <v>228</v>
      </c>
      <c r="F262" s="68">
        <v>170</v>
      </c>
      <c r="G262" s="68"/>
      <c r="H262" s="68"/>
      <c r="I262" s="68"/>
      <c r="J262" s="68"/>
      <c r="K262" s="68"/>
      <c r="L262" s="68"/>
      <c r="M262" s="68"/>
      <c r="N262" s="68"/>
      <c r="O262" s="68">
        <f>SUM(C262:N262)</f>
        <v>829</v>
      </c>
    </row>
    <row r="263" spans="1:15" ht="12.75">
      <c r="A263" s="181"/>
      <c r="B263" s="188" t="s">
        <v>279</v>
      </c>
      <c r="C263" s="68">
        <f>C261-C262</f>
        <v>1</v>
      </c>
      <c r="D263" s="68">
        <f>D261-D262</f>
        <v>-18</v>
      </c>
      <c r="E263" s="68">
        <f>E261-E262</f>
        <v>-35</v>
      </c>
      <c r="F263" s="68">
        <f>F261-F262</f>
        <v>28</v>
      </c>
      <c r="G263" s="68"/>
      <c r="H263" s="68"/>
      <c r="I263" s="68"/>
      <c r="J263" s="68"/>
      <c r="K263" s="68"/>
      <c r="L263" s="68"/>
      <c r="M263" s="68"/>
      <c r="N263" s="68"/>
      <c r="O263" s="68">
        <f>O261-O262</f>
        <v>-24</v>
      </c>
    </row>
    <row r="264" spans="1:15" ht="13.5" thickBot="1">
      <c r="A264" s="186"/>
      <c r="B264" s="187" t="s">
        <v>5</v>
      </c>
      <c r="C264" s="182">
        <f>C263/C262</f>
        <v>0.0043859649122807015</v>
      </c>
      <c r="D264" s="182">
        <f>D263/D262</f>
        <v>-0.08866995073891626</v>
      </c>
      <c r="E264" s="182">
        <f>E263/E262</f>
        <v>-0.15350877192982457</v>
      </c>
      <c r="F264" s="182">
        <f>F263/F262</f>
        <v>0.16470588235294117</v>
      </c>
      <c r="G264" s="182"/>
      <c r="H264" s="182"/>
      <c r="I264" s="182"/>
      <c r="J264" s="182"/>
      <c r="K264" s="182"/>
      <c r="L264" s="182"/>
      <c r="M264" s="182"/>
      <c r="N264" s="182"/>
      <c r="O264" s="182">
        <f>O263/O262</f>
        <v>-0.028950542822677925</v>
      </c>
    </row>
    <row r="265" spans="1:15" ht="12.75">
      <c r="A265" s="181"/>
      <c r="B265" s="69">
        <v>2013</v>
      </c>
      <c r="C265" s="176">
        <v>602</v>
      </c>
      <c r="D265" s="176">
        <v>518</v>
      </c>
      <c r="E265" s="176">
        <v>557</v>
      </c>
      <c r="F265" s="176">
        <v>575</v>
      </c>
      <c r="G265" s="176"/>
      <c r="H265" s="176"/>
      <c r="I265" s="176"/>
      <c r="J265" s="176"/>
      <c r="K265" s="176"/>
      <c r="L265" s="176"/>
      <c r="M265" s="176"/>
      <c r="N265" s="176"/>
      <c r="O265" s="69">
        <f>SUM(C265:N265)</f>
        <v>2252</v>
      </c>
    </row>
    <row r="266" spans="1:15" ht="12.75">
      <c r="A266" s="184" t="s">
        <v>301</v>
      </c>
      <c r="B266" s="68">
        <v>2012</v>
      </c>
      <c r="C266" s="68">
        <v>521</v>
      </c>
      <c r="D266" s="68">
        <v>502</v>
      </c>
      <c r="E266" s="68">
        <v>472</v>
      </c>
      <c r="F266" s="68">
        <v>354</v>
      </c>
      <c r="G266" s="68"/>
      <c r="H266" s="68"/>
      <c r="I266" s="68"/>
      <c r="J266" s="68"/>
      <c r="K266" s="68"/>
      <c r="L266" s="68"/>
      <c r="M266" s="68"/>
      <c r="N266" s="68"/>
      <c r="O266" s="68">
        <f>SUM(C266:N266)</f>
        <v>1849</v>
      </c>
    </row>
    <row r="267" spans="1:15" ht="12.75">
      <c r="A267" s="184" t="s">
        <v>302</v>
      </c>
      <c r="B267" s="188" t="s">
        <v>279</v>
      </c>
      <c r="C267" s="68">
        <f>C265-C266</f>
        <v>81</v>
      </c>
      <c r="D267" s="68">
        <f>D265-D266</f>
        <v>16</v>
      </c>
      <c r="E267" s="68">
        <f>E265-E266</f>
        <v>85</v>
      </c>
      <c r="F267" s="68">
        <f>F265-F266</f>
        <v>221</v>
      </c>
      <c r="G267" s="68"/>
      <c r="H267" s="68"/>
      <c r="I267" s="68"/>
      <c r="J267" s="68"/>
      <c r="K267" s="68"/>
      <c r="L267" s="68"/>
      <c r="M267" s="68"/>
      <c r="N267" s="68"/>
      <c r="O267" s="68">
        <f>O265-O266</f>
        <v>403</v>
      </c>
    </row>
    <row r="268" spans="1:15" ht="13.5" thickBot="1">
      <c r="A268" s="186"/>
      <c r="B268" s="187" t="s">
        <v>5</v>
      </c>
      <c r="C268" s="182">
        <f>C267/C266</f>
        <v>0.15547024952015356</v>
      </c>
      <c r="D268" s="182">
        <f>D267/D266</f>
        <v>0.03187250996015936</v>
      </c>
      <c r="E268" s="182">
        <f>E267/E266</f>
        <v>0.18008474576271186</v>
      </c>
      <c r="F268" s="182">
        <f>F267/F266</f>
        <v>0.6242937853107344</v>
      </c>
      <c r="G268" s="182"/>
      <c r="H268" s="182"/>
      <c r="I268" s="182"/>
      <c r="J268" s="182"/>
      <c r="K268" s="182"/>
      <c r="L268" s="182"/>
      <c r="M268" s="182"/>
      <c r="N268" s="182"/>
      <c r="O268" s="182">
        <f>O267/O266</f>
        <v>0.21795565170362358</v>
      </c>
    </row>
    <row r="269" spans="1:15" ht="12.75">
      <c r="A269" s="181"/>
      <c r="B269" s="69">
        <v>2013</v>
      </c>
      <c r="C269" s="176">
        <v>187</v>
      </c>
      <c r="D269" s="176">
        <v>170</v>
      </c>
      <c r="E269" s="176">
        <v>151</v>
      </c>
      <c r="F269" s="176">
        <v>169</v>
      </c>
      <c r="G269" s="176"/>
      <c r="H269" s="176"/>
      <c r="I269" s="176"/>
      <c r="J269" s="176"/>
      <c r="K269" s="176"/>
      <c r="L269" s="176"/>
      <c r="M269" s="176"/>
      <c r="N269" s="176"/>
      <c r="O269" s="69">
        <f>SUM(C269:N269)</f>
        <v>677</v>
      </c>
    </row>
    <row r="270" spans="1:15" ht="12.75">
      <c r="A270" s="184" t="s">
        <v>303</v>
      </c>
      <c r="B270" s="68">
        <v>2012</v>
      </c>
      <c r="C270" s="68">
        <v>182</v>
      </c>
      <c r="D270" s="68">
        <v>169</v>
      </c>
      <c r="E270" s="68">
        <v>173</v>
      </c>
      <c r="F270" s="68">
        <v>125</v>
      </c>
      <c r="G270" s="68"/>
      <c r="H270" s="68"/>
      <c r="I270" s="68"/>
      <c r="J270" s="68"/>
      <c r="K270" s="68"/>
      <c r="L270" s="68"/>
      <c r="M270" s="68"/>
      <c r="N270" s="68"/>
      <c r="O270" s="68">
        <f>SUM(C270:N270)</f>
        <v>649</v>
      </c>
    </row>
    <row r="271" spans="1:15" ht="12.75">
      <c r="A271" s="184" t="s">
        <v>304</v>
      </c>
      <c r="B271" s="188" t="s">
        <v>279</v>
      </c>
      <c r="C271" s="68">
        <f>C269-C270</f>
        <v>5</v>
      </c>
      <c r="D271" s="68">
        <f>D269-D270</f>
        <v>1</v>
      </c>
      <c r="E271" s="68">
        <f>E269-E270</f>
        <v>-22</v>
      </c>
      <c r="F271" s="68">
        <f>F269-F270</f>
        <v>44</v>
      </c>
      <c r="G271" s="68"/>
      <c r="H271" s="68"/>
      <c r="I271" s="68"/>
      <c r="J271" s="68"/>
      <c r="K271" s="68"/>
      <c r="L271" s="68"/>
      <c r="M271" s="68"/>
      <c r="N271" s="68"/>
      <c r="O271" s="68">
        <f>O269-O270</f>
        <v>28</v>
      </c>
    </row>
    <row r="272" spans="1:15" ht="13.5" thickBot="1">
      <c r="A272" s="186"/>
      <c r="B272" s="187" t="s">
        <v>5</v>
      </c>
      <c r="C272" s="182">
        <f>C271/C270</f>
        <v>0.027472527472527472</v>
      </c>
      <c r="D272" s="182">
        <f>D271/D270</f>
        <v>0.005917159763313609</v>
      </c>
      <c r="E272" s="182">
        <f>E271/E270</f>
        <v>-0.12716763005780346</v>
      </c>
      <c r="F272" s="182">
        <f>F271/F270</f>
        <v>0.352</v>
      </c>
      <c r="G272" s="182"/>
      <c r="H272" s="182"/>
      <c r="I272" s="182"/>
      <c r="J272" s="182"/>
      <c r="K272" s="182"/>
      <c r="L272" s="182"/>
      <c r="M272" s="182"/>
      <c r="N272" s="182"/>
      <c r="O272" s="182">
        <f>O271/O270</f>
        <v>0.04314329738058552</v>
      </c>
    </row>
    <row r="273" ht="13.5" thickBot="1">
      <c r="A273" s="191" t="s">
        <v>312</v>
      </c>
    </row>
    <row r="274" spans="1:15" ht="13.5" thickBot="1">
      <c r="A274" t="s">
        <v>0</v>
      </c>
      <c r="B274" s="183" t="s">
        <v>278</v>
      </c>
      <c r="C274" s="183" t="s">
        <v>280</v>
      </c>
      <c r="D274" s="183" t="s">
        <v>281</v>
      </c>
      <c r="E274" s="183" t="s">
        <v>282</v>
      </c>
      <c r="F274" s="183" t="s">
        <v>283</v>
      </c>
      <c r="G274" s="183" t="s">
        <v>284</v>
      </c>
      <c r="H274" s="183" t="s">
        <v>285</v>
      </c>
      <c r="I274" s="183" t="s">
        <v>286</v>
      </c>
      <c r="J274" s="183" t="s">
        <v>287</v>
      </c>
      <c r="K274" s="183" t="s">
        <v>288</v>
      </c>
      <c r="L274" s="183" t="s">
        <v>289</v>
      </c>
      <c r="M274" s="183" t="s">
        <v>290</v>
      </c>
      <c r="N274" s="183" t="s">
        <v>291</v>
      </c>
      <c r="O274" s="183" t="s">
        <v>40</v>
      </c>
    </row>
    <row r="275" spans="1:15" ht="12.75">
      <c r="A275" s="180"/>
      <c r="B275" s="69">
        <v>2013</v>
      </c>
      <c r="C275" s="69">
        <f aca="true" t="shared" si="14" ref="C275:E276">SUM(C279+C283+C287+C291+C295+C299+C303)</f>
        <v>455</v>
      </c>
      <c r="D275" s="69">
        <f t="shared" si="14"/>
        <v>405</v>
      </c>
      <c r="E275" s="69">
        <f t="shared" si="14"/>
        <v>418</v>
      </c>
      <c r="F275" s="69">
        <f>SUM(F279+F283+F287+F291+F295+F299+F303)</f>
        <v>407</v>
      </c>
      <c r="G275" s="69"/>
      <c r="H275" s="69"/>
      <c r="I275" s="69"/>
      <c r="J275" s="69"/>
      <c r="K275" s="69"/>
      <c r="L275" s="69"/>
      <c r="M275" s="69"/>
      <c r="N275" s="69"/>
      <c r="O275" s="69">
        <f>SUM(O279+O283+O287+O291+O295+O299+O303)</f>
        <v>1685</v>
      </c>
    </row>
    <row r="276" spans="1:15" ht="12.75">
      <c r="A276" s="184" t="s">
        <v>40</v>
      </c>
      <c r="B276" s="68">
        <v>2012</v>
      </c>
      <c r="C276" s="68">
        <f t="shared" si="14"/>
        <v>457</v>
      </c>
      <c r="D276" s="68">
        <f t="shared" si="14"/>
        <v>404</v>
      </c>
      <c r="E276" s="68">
        <f t="shared" si="14"/>
        <v>471</v>
      </c>
      <c r="F276" s="68">
        <f>SUM(F280+F284+F288+F292+F296+F300+F304)</f>
        <v>413</v>
      </c>
      <c r="G276" s="68"/>
      <c r="H276" s="68"/>
      <c r="I276" s="68"/>
      <c r="J276" s="68"/>
      <c r="K276" s="68"/>
      <c r="L276" s="68"/>
      <c r="M276" s="68"/>
      <c r="N276" s="68"/>
      <c r="O276" s="68">
        <f>SUM(C276:N276)</f>
        <v>1745</v>
      </c>
    </row>
    <row r="277" spans="1:15" ht="12.75">
      <c r="A277" s="184" t="s">
        <v>292</v>
      </c>
      <c r="B277" s="185" t="s">
        <v>279</v>
      </c>
      <c r="C277" s="68">
        <f>C275-C276</f>
        <v>-2</v>
      </c>
      <c r="D277" s="68">
        <f>D275-D276</f>
        <v>1</v>
      </c>
      <c r="E277" s="68">
        <f>E275-E276</f>
        <v>-53</v>
      </c>
      <c r="F277" s="68">
        <f>F275-F276</f>
        <v>-6</v>
      </c>
      <c r="G277" s="68"/>
      <c r="H277" s="68"/>
      <c r="I277" s="68"/>
      <c r="J277" s="68"/>
      <c r="K277" s="68"/>
      <c r="L277" s="68"/>
      <c r="M277" s="68"/>
      <c r="N277" s="68"/>
      <c r="O277" s="68">
        <f>O275-O276</f>
        <v>-60</v>
      </c>
    </row>
    <row r="278" spans="1:15" ht="13.5" thickBot="1">
      <c r="A278" s="186"/>
      <c r="B278" s="187" t="s">
        <v>5</v>
      </c>
      <c r="C278" s="182">
        <f>C277/C276</f>
        <v>-0.00437636761487965</v>
      </c>
      <c r="D278" s="182">
        <f>D277/D276</f>
        <v>0.0024752475247524753</v>
      </c>
      <c r="E278" s="182">
        <f>E277/E276</f>
        <v>-0.11252653927813164</v>
      </c>
      <c r="F278" s="182">
        <f>F277/F276</f>
        <v>-0.014527845036319613</v>
      </c>
      <c r="G278" s="182"/>
      <c r="H278" s="182"/>
      <c r="I278" s="182"/>
      <c r="J278" s="182"/>
      <c r="K278" s="182"/>
      <c r="L278" s="182"/>
      <c r="M278" s="182"/>
      <c r="N278" s="182"/>
      <c r="O278" s="182">
        <f>O277/O276</f>
        <v>-0.034383954154727794</v>
      </c>
    </row>
    <row r="279" spans="1:15" ht="12.75">
      <c r="A279" s="181"/>
      <c r="B279" s="69">
        <v>2013</v>
      </c>
      <c r="C279" s="69">
        <v>7</v>
      </c>
      <c r="D279" s="69">
        <v>11</v>
      </c>
      <c r="E279" s="69">
        <v>11</v>
      </c>
      <c r="F279" s="69">
        <v>6</v>
      </c>
      <c r="G279" s="69"/>
      <c r="H279" s="69"/>
      <c r="I279" s="69"/>
      <c r="J279" s="69"/>
      <c r="K279" s="69"/>
      <c r="L279" s="69"/>
      <c r="M279" s="69"/>
      <c r="N279" s="69"/>
      <c r="O279" s="69">
        <f>SUM(C279:N279)</f>
        <v>35</v>
      </c>
    </row>
    <row r="280" spans="1:15" ht="12.75">
      <c r="A280" s="184" t="s">
        <v>293</v>
      </c>
      <c r="B280" s="68">
        <v>2012</v>
      </c>
      <c r="C280" s="68">
        <v>12</v>
      </c>
      <c r="D280" s="68">
        <v>7</v>
      </c>
      <c r="E280" s="68">
        <v>12</v>
      </c>
      <c r="F280" s="68">
        <v>5</v>
      </c>
      <c r="G280" s="68"/>
      <c r="H280" s="68"/>
      <c r="I280" s="68"/>
      <c r="J280" s="68"/>
      <c r="K280" s="68"/>
      <c r="L280" s="68"/>
      <c r="M280" s="68"/>
      <c r="N280" s="68"/>
      <c r="O280" s="68">
        <f>SUM(C280:N280)</f>
        <v>36</v>
      </c>
    </row>
    <row r="281" spans="1:15" ht="12.75">
      <c r="A281" s="184" t="s">
        <v>294</v>
      </c>
      <c r="B281" s="188" t="s">
        <v>279</v>
      </c>
      <c r="C281" s="68">
        <f>C279-C280</f>
        <v>-5</v>
      </c>
      <c r="D281" s="68">
        <f>D279-D280</f>
        <v>4</v>
      </c>
      <c r="E281" s="68">
        <f>E279-E280</f>
        <v>-1</v>
      </c>
      <c r="F281" s="68">
        <f>F279-F280</f>
        <v>1</v>
      </c>
      <c r="G281" s="68"/>
      <c r="H281" s="68"/>
      <c r="I281" s="68"/>
      <c r="J281" s="68"/>
      <c r="K281" s="68"/>
      <c r="L281" s="68"/>
      <c r="M281" s="68"/>
      <c r="N281" s="68"/>
      <c r="O281" s="68">
        <f>O279-O280</f>
        <v>-1</v>
      </c>
    </row>
    <row r="282" spans="1:15" ht="13.5" thickBot="1">
      <c r="A282" s="186"/>
      <c r="B282" s="187" t="s">
        <v>5</v>
      </c>
      <c r="C282" s="182">
        <f>C281/C280</f>
        <v>-0.4166666666666667</v>
      </c>
      <c r="D282" s="182">
        <f>D281/D280</f>
        <v>0.5714285714285714</v>
      </c>
      <c r="E282" s="182">
        <f>E281/E280</f>
        <v>-0.08333333333333333</v>
      </c>
      <c r="F282" s="182">
        <f>F281/F280</f>
        <v>0.2</v>
      </c>
      <c r="G282" s="182"/>
      <c r="H282" s="182"/>
      <c r="I282" s="182"/>
      <c r="J282" s="182"/>
      <c r="K282" s="182"/>
      <c r="L282" s="182"/>
      <c r="M282" s="182"/>
      <c r="N282" s="182"/>
      <c r="O282" s="182">
        <f>O281/O280</f>
        <v>-0.027777777777777776</v>
      </c>
    </row>
    <row r="283" spans="1:15" ht="12.75">
      <c r="A283" s="181"/>
      <c r="B283" s="69">
        <v>2013</v>
      </c>
      <c r="C283" s="176">
        <v>0</v>
      </c>
      <c r="D283" s="176">
        <v>0</v>
      </c>
      <c r="E283" s="176">
        <v>0</v>
      </c>
      <c r="F283" s="176">
        <v>0</v>
      </c>
      <c r="G283" s="176"/>
      <c r="H283" s="176"/>
      <c r="I283" s="176"/>
      <c r="J283" s="176"/>
      <c r="K283" s="176"/>
      <c r="L283" s="176"/>
      <c r="M283" s="176"/>
      <c r="N283" s="176"/>
      <c r="O283" s="69">
        <f>SUM(C283:N283)</f>
        <v>0</v>
      </c>
    </row>
    <row r="284" spans="1:15" ht="12.75">
      <c r="A284" s="189" t="s">
        <v>295</v>
      </c>
      <c r="B284" s="68">
        <v>2012</v>
      </c>
      <c r="C284" s="68">
        <v>0</v>
      </c>
      <c r="D284" s="68">
        <v>0</v>
      </c>
      <c r="E284" s="68">
        <v>0</v>
      </c>
      <c r="F284" s="68">
        <v>0</v>
      </c>
      <c r="G284" s="68"/>
      <c r="H284" s="68"/>
      <c r="I284" s="68"/>
      <c r="J284" s="68"/>
      <c r="K284" s="68"/>
      <c r="L284" s="68"/>
      <c r="M284" s="68"/>
      <c r="N284" s="68"/>
      <c r="O284" s="68">
        <f>SUM(C284:N284)</f>
        <v>0</v>
      </c>
    </row>
    <row r="285" spans="1:15" ht="12.75">
      <c r="A285" s="184" t="s">
        <v>296</v>
      </c>
      <c r="B285" s="188" t="s">
        <v>279</v>
      </c>
      <c r="C285" s="68">
        <f>C283-C284</f>
        <v>0</v>
      </c>
      <c r="D285" s="68">
        <f>D283-D284</f>
        <v>0</v>
      </c>
      <c r="E285" s="68">
        <f>E283-E284</f>
        <v>0</v>
      </c>
      <c r="F285" s="68">
        <f>F283-F284</f>
        <v>0</v>
      </c>
      <c r="G285" s="68"/>
      <c r="H285" s="68"/>
      <c r="I285" s="68"/>
      <c r="J285" s="68"/>
      <c r="K285" s="68"/>
      <c r="L285" s="68"/>
      <c r="M285" s="68"/>
      <c r="N285" s="68"/>
      <c r="O285" s="68">
        <f>O283-O284</f>
        <v>0</v>
      </c>
    </row>
    <row r="286" spans="1:15" ht="13.5" thickBot="1">
      <c r="A286" s="186"/>
      <c r="B286" s="187" t="s">
        <v>5</v>
      </c>
      <c r="C286" s="182">
        <v>0</v>
      </c>
      <c r="D286" s="182">
        <v>0</v>
      </c>
      <c r="E286" s="182">
        <v>0</v>
      </c>
      <c r="F286" s="182">
        <v>0</v>
      </c>
      <c r="G286" s="182"/>
      <c r="H286" s="182"/>
      <c r="I286" s="182"/>
      <c r="J286" s="182"/>
      <c r="K286" s="182"/>
      <c r="L286" s="182"/>
      <c r="M286" s="182"/>
      <c r="N286" s="182"/>
      <c r="O286" s="182">
        <v>0</v>
      </c>
    </row>
    <row r="287" spans="1:15" ht="12.75">
      <c r="A287" s="181"/>
      <c r="B287" s="69">
        <v>2013</v>
      </c>
      <c r="C287" s="176">
        <v>57</v>
      </c>
      <c r="D287" s="176">
        <v>23</v>
      </c>
      <c r="E287" s="176">
        <v>38</v>
      </c>
      <c r="F287" s="176">
        <v>30</v>
      </c>
      <c r="G287" s="176"/>
      <c r="H287" s="176"/>
      <c r="I287" s="176"/>
      <c r="J287" s="176"/>
      <c r="K287" s="176"/>
      <c r="L287" s="176"/>
      <c r="M287" s="176"/>
      <c r="N287" s="176"/>
      <c r="O287" s="69">
        <f>SUM(C287:N287)</f>
        <v>148</v>
      </c>
    </row>
    <row r="288" spans="1:15" ht="12.75">
      <c r="A288" s="184" t="s">
        <v>297</v>
      </c>
      <c r="B288" s="68">
        <v>2012</v>
      </c>
      <c r="C288" s="68">
        <v>70</v>
      </c>
      <c r="D288" s="68">
        <v>52</v>
      </c>
      <c r="E288" s="68">
        <v>62</v>
      </c>
      <c r="F288" s="68">
        <v>47</v>
      </c>
      <c r="G288" s="68"/>
      <c r="H288" s="68"/>
      <c r="I288" s="68"/>
      <c r="J288" s="68"/>
      <c r="K288" s="68"/>
      <c r="L288" s="68"/>
      <c r="M288" s="68"/>
      <c r="N288" s="68"/>
      <c r="O288" s="68">
        <f>SUM(C288:N288)</f>
        <v>231</v>
      </c>
    </row>
    <row r="289" spans="1:15" ht="12.75">
      <c r="A289" s="181"/>
      <c r="B289" s="188" t="s">
        <v>279</v>
      </c>
      <c r="C289" s="68">
        <f>C287-C288</f>
        <v>-13</v>
      </c>
      <c r="D289" s="68">
        <f>D287-D288</f>
        <v>-29</v>
      </c>
      <c r="E289" s="68">
        <f>E287-E288</f>
        <v>-24</v>
      </c>
      <c r="F289" s="68">
        <f>F287-F288</f>
        <v>-17</v>
      </c>
      <c r="G289" s="68"/>
      <c r="H289" s="68"/>
      <c r="I289" s="68"/>
      <c r="J289" s="68"/>
      <c r="K289" s="68"/>
      <c r="L289" s="68"/>
      <c r="M289" s="68"/>
      <c r="N289" s="68"/>
      <c r="O289" s="68">
        <f>O287-O288</f>
        <v>-83</v>
      </c>
    </row>
    <row r="290" spans="1:15" ht="13.5" thickBot="1">
      <c r="A290" s="186"/>
      <c r="B290" s="187" t="s">
        <v>5</v>
      </c>
      <c r="C290" s="182">
        <f>C289/C288</f>
        <v>-0.18571428571428572</v>
      </c>
      <c r="D290" s="182">
        <f>D289/D288</f>
        <v>-0.5576923076923077</v>
      </c>
      <c r="E290" s="182">
        <f>E289/E288</f>
        <v>-0.3870967741935484</v>
      </c>
      <c r="F290" s="182">
        <f>F289/F288</f>
        <v>-0.3617021276595745</v>
      </c>
      <c r="G290" s="182"/>
      <c r="H290" s="182"/>
      <c r="I290" s="182"/>
      <c r="J290" s="182"/>
      <c r="K290" s="182"/>
      <c r="L290" s="182"/>
      <c r="M290" s="182"/>
      <c r="N290" s="182"/>
      <c r="O290" s="182">
        <f>O289/O288</f>
        <v>-0.3593073593073593</v>
      </c>
    </row>
    <row r="291" spans="1:15" ht="12.75">
      <c r="A291" s="181"/>
      <c r="B291" s="69">
        <v>2013</v>
      </c>
      <c r="C291" s="176">
        <v>36</v>
      </c>
      <c r="D291" s="176">
        <v>28</v>
      </c>
      <c r="E291" s="176">
        <v>15</v>
      </c>
      <c r="F291" s="176">
        <v>20</v>
      </c>
      <c r="G291" s="176"/>
      <c r="H291" s="176"/>
      <c r="I291" s="176"/>
      <c r="J291" s="176"/>
      <c r="K291" s="176"/>
      <c r="L291" s="176"/>
      <c r="M291" s="176"/>
      <c r="N291" s="176"/>
      <c r="O291" s="69">
        <f>SUM(C291:N291)</f>
        <v>99</v>
      </c>
    </row>
    <row r="292" spans="1:15" ht="12.75">
      <c r="A292" s="184" t="s">
        <v>298</v>
      </c>
      <c r="B292" s="68">
        <v>2012</v>
      </c>
      <c r="C292" s="68">
        <v>29</v>
      </c>
      <c r="D292" s="68">
        <v>25</v>
      </c>
      <c r="E292" s="68">
        <v>24</v>
      </c>
      <c r="F292" s="68">
        <v>17</v>
      </c>
      <c r="G292" s="68"/>
      <c r="H292" s="68"/>
      <c r="I292" s="68"/>
      <c r="J292" s="68"/>
      <c r="K292" s="68"/>
      <c r="L292" s="68"/>
      <c r="M292" s="68"/>
      <c r="N292" s="68"/>
      <c r="O292" s="68">
        <f>SUM(C292:N292)</f>
        <v>95</v>
      </c>
    </row>
    <row r="293" spans="1:15" ht="12.75">
      <c r="A293" s="184" t="s">
        <v>299</v>
      </c>
      <c r="B293" s="188" t="s">
        <v>279</v>
      </c>
      <c r="C293" s="68">
        <f>C291-C292</f>
        <v>7</v>
      </c>
      <c r="D293" s="68">
        <f>D291-D292</f>
        <v>3</v>
      </c>
      <c r="E293" s="68">
        <f>E291-E292</f>
        <v>-9</v>
      </c>
      <c r="F293" s="68">
        <f>F291-F292</f>
        <v>3</v>
      </c>
      <c r="G293" s="68"/>
      <c r="H293" s="68"/>
      <c r="I293" s="68"/>
      <c r="J293" s="68"/>
      <c r="K293" s="68"/>
      <c r="L293" s="68"/>
      <c r="M293" s="68"/>
      <c r="N293" s="68"/>
      <c r="O293" s="68">
        <f>O291-O292</f>
        <v>4</v>
      </c>
    </row>
    <row r="294" spans="1:15" ht="13.5" thickBot="1">
      <c r="A294" s="186" t="s">
        <v>0</v>
      </c>
      <c r="B294" s="187" t="s">
        <v>5</v>
      </c>
      <c r="C294" s="182">
        <f>C293/C292</f>
        <v>0.2413793103448276</v>
      </c>
      <c r="D294" s="182">
        <f>D293/D292</f>
        <v>0.12</v>
      </c>
      <c r="E294" s="182">
        <f>E293/E292</f>
        <v>-0.375</v>
      </c>
      <c r="F294" s="182">
        <f>F293/F292</f>
        <v>0.17647058823529413</v>
      </c>
      <c r="G294" s="182"/>
      <c r="H294" s="182"/>
      <c r="I294" s="182"/>
      <c r="J294" s="182"/>
      <c r="K294" s="182"/>
      <c r="L294" s="182"/>
      <c r="M294" s="182"/>
      <c r="N294" s="182"/>
      <c r="O294" s="182">
        <f>O293/O292</f>
        <v>0.042105263157894736</v>
      </c>
    </row>
    <row r="295" spans="1:15" ht="12.75">
      <c r="A295" s="181"/>
      <c r="B295" s="69">
        <v>2013</v>
      </c>
      <c r="C295" s="176">
        <v>103</v>
      </c>
      <c r="D295" s="176">
        <v>98</v>
      </c>
      <c r="E295" s="176">
        <v>104</v>
      </c>
      <c r="F295" s="176">
        <v>108</v>
      </c>
      <c r="G295" s="176"/>
      <c r="H295" s="176"/>
      <c r="I295" s="176"/>
      <c r="J295" s="176"/>
      <c r="K295" s="176"/>
      <c r="L295" s="176"/>
      <c r="M295" s="176"/>
      <c r="N295" s="176"/>
      <c r="O295" s="69">
        <f>SUM(C295:N295)</f>
        <v>413</v>
      </c>
    </row>
    <row r="296" spans="1:15" ht="12.75">
      <c r="A296" s="184" t="s">
        <v>300</v>
      </c>
      <c r="B296" s="68">
        <v>2012</v>
      </c>
      <c r="C296" s="68">
        <v>97</v>
      </c>
      <c r="D296" s="68">
        <v>77</v>
      </c>
      <c r="E296" s="68">
        <v>97</v>
      </c>
      <c r="F296" s="68">
        <v>119</v>
      </c>
      <c r="G296" s="68"/>
      <c r="H296" s="68"/>
      <c r="I296" s="68"/>
      <c r="J296" s="68"/>
      <c r="K296" s="68"/>
      <c r="L296" s="68"/>
      <c r="M296" s="68"/>
      <c r="N296" s="68"/>
      <c r="O296" s="68">
        <f>SUM(C296:N296)</f>
        <v>390</v>
      </c>
    </row>
    <row r="297" spans="1:15" ht="12.75">
      <c r="A297" s="181"/>
      <c r="B297" s="188" t="s">
        <v>279</v>
      </c>
      <c r="C297" s="68">
        <f>C295-C296</f>
        <v>6</v>
      </c>
      <c r="D297" s="68">
        <f>D295-D296</f>
        <v>21</v>
      </c>
      <c r="E297" s="68">
        <f>E295-E296</f>
        <v>7</v>
      </c>
      <c r="F297" s="68">
        <f>F295-F296</f>
        <v>-11</v>
      </c>
      <c r="G297" s="68"/>
      <c r="H297" s="68"/>
      <c r="I297" s="68"/>
      <c r="J297" s="68"/>
      <c r="K297" s="68"/>
      <c r="L297" s="68"/>
      <c r="M297" s="68"/>
      <c r="N297" s="68"/>
      <c r="O297" s="68">
        <f>O295-O296</f>
        <v>23</v>
      </c>
    </row>
    <row r="298" spans="1:15" ht="13.5" thickBot="1">
      <c r="A298" s="186"/>
      <c r="B298" s="187" t="s">
        <v>5</v>
      </c>
      <c r="C298" s="182">
        <f>C297/C296</f>
        <v>0.061855670103092786</v>
      </c>
      <c r="D298" s="182">
        <f>D297/D296</f>
        <v>0.2727272727272727</v>
      </c>
      <c r="E298" s="182">
        <f>E297/E296</f>
        <v>0.07216494845360824</v>
      </c>
      <c r="F298" s="182">
        <f>F297/F296</f>
        <v>-0.09243697478991597</v>
      </c>
      <c r="G298" s="182"/>
      <c r="H298" s="182"/>
      <c r="I298" s="182"/>
      <c r="J298" s="182"/>
      <c r="K298" s="182"/>
      <c r="L298" s="182"/>
      <c r="M298" s="182"/>
      <c r="N298" s="182"/>
      <c r="O298" s="182">
        <f>O297/O296</f>
        <v>0.05897435897435897</v>
      </c>
    </row>
    <row r="299" spans="1:15" ht="12.75">
      <c r="A299" s="181"/>
      <c r="B299" s="69">
        <v>2013</v>
      </c>
      <c r="C299" s="176">
        <v>217</v>
      </c>
      <c r="D299" s="176">
        <v>222</v>
      </c>
      <c r="E299" s="176">
        <v>228</v>
      </c>
      <c r="F299" s="176">
        <v>221</v>
      </c>
      <c r="G299" s="176"/>
      <c r="H299" s="176"/>
      <c r="I299" s="176"/>
      <c r="J299" s="176"/>
      <c r="K299" s="176"/>
      <c r="L299" s="176"/>
      <c r="M299" s="176"/>
      <c r="N299" s="176"/>
      <c r="O299" s="69">
        <f>SUM(C299:N299)</f>
        <v>888</v>
      </c>
    </row>
    <row r="300" spans="1:15" ht="12.75">
      <c r="A300" s="184" t="s">
        <v>301</v>
      </c>
      <c r="B300" s="68">
        <v>2012</v>
      </c>
      <c r="C300" s="68">
        <v>202</v>
      </c>
      <c r="D300" s="68">
        <v>191</v>
      </c>
      <c r="E300" s="68">
        <v>236</v>
      </c>
      <c r="F300" s="68">
        <v>203</v>
      </c>
      <c r="G300" s="68"/>
      <c r="H300" s="68"/>
      <c r="I300" s="68"/>
      <c r="J300" s="68"/>
      <c r="K300" s="68"/>
      <c r="L300" s="68"/>
      <c r="M300" s="68"/>
      <c r="N300" s="68"/>
      <c r="O300" s="68">
        <f>SUM(C300:N300)</f>
        <v>832</v>
      </c>
    </row>
    <row r="301" spans="1:15" ht="12.75">
      <c r="A301" s="184" t="s">
        <v>302</v>
      </c>
      <c r="B301" s="188" t="s">
        <v>279</v>
      </c>
      <c r="C301" s="68">
        <f>C299-C300</f>
        <v>15</v>
      </c>
      <c r="D301" s="68">
        <f>D299-D300</f>
        <v>31</v>
      </c>
      <c r="E301" s="68">
        <f>E299-E300</f>
        <v>-8</v>
      </c>
      <c r="F301" s="68">
        <f>F299-F300</f>
        <v>18</v>
      </c>
      <c r="G301" s="68"/>
      <c r="H301" s="68"/>
      <c r="I301" s="68"/>
      <c r="J301" s="68"/>
      <c r="K301" s="68"/>
      <c r="L301" s="68"/>
      <c r="M301" s="68"/>
      <c r="N301" s="68"/>
      <c r="O301" s="68">
        <f>O299-O300</f>
        <v>56</v>
      </c>
    </row>
    <row r="302" spans="1:15" ht="13.5" thickBot="1">
      <c r="A302" s="186"/>
      <c r="B302" s="187" t="s">
        <v>5</v>
      </c>
      <c r="C302" s="182">
        <f>C301/C300</f>
        <v>0.07425742574257425</v>
      </c>
      <c r="D302" s="182">
        <f>D301/D300</f>
        <v>0.16230366492146597</v>
      </c>
      <c r="E302" s="182">
        <f>E301/E300</f>
        <v>-0.03389830508474576</v>
      </c>
      <c r="F302" s="182">
        <f>F301/F300</f>
        <v>0.08866995073891626</v>
      </c>
      <c r="G302" s="182"/>
      <c r="H302" s="182"/>
      <c r="I302" s="182"/>
      <c r="J302" s="182"/>
      <c r="K302" s="182"/>
      <c r="L302" s="182"/>
      <c r="M302" s="182"/>
      <c r="N302" s="182"/>
      <c r="O302" s="182">
        <f>O301/O300</f>
        <v>0.0673076923076923</v>
      </c>
    </row>
    <row r="303" spans="1:15" ht="12.75">
      <c r="A303" s="181"/>
      <c r="B303" s="69">
        <v>2013</v>
      </c>
      <c r="C303" s="176">
        <v>35</v>
      </c>
      <c r="D303" s="176">
        <v>23</v>
      </c>
      <c r="E303" s="176">
        <v>22</v>
      </c>
      <c r="F303" s="176">
        <v>22</v>
      </c>
      <c r="G303" s="176"/>
      <c r="H303" s="176"/>
      <c r="I303" s="176"/>
      <c r="J303" s="176"/>
      <c r="K303" s="176"/>
      <c r="L303" s="176"/>
      <c r="M303" s="176"/>
      <c r="N303" s="176"/>
      <c r="O303" s="69">
        <f>SUM(C303:N303)</f>
        <v>102</v>
      </c>
    </row>
    <row r="304" spans="1:15" ht="12.75">
      <c r="A304" s="184" t="s">
        <v>303</v>
      </c>
      <c r="B304" s="68">
        <v>2012</v>
      </c>
      <c r="C304" s="68">
        <v>47</v>
      </c>
      <c r="D304" s="68">
        <v>52</v>
      </c>
      <c r="E304" s="68">
        <v>40</v>
      </c>
      <c r="F304" s="68">
        <v>22</v>
      </c>
      <c r="G304" s="68"/>
      <c r="H304" s="68"/>
      <c r="I304" s="68"/>
      <c r="J304" s="68"/>
      <c r="K304" s="68"/>
      <c r="L304" s="68"/>
      <c r="M304" s="68"/>
      <c r="N304" s="68"/>
      <c r="O304" s="68">
        <f>SUM(C304:N304)</f>
        <v>161</v>
      </c>
    </row>
    <row r="305" spans="1:15" ht="12.75">
      <c r="A305" s="184" t="s">
        <v>304</v>
      </c>
      <c r="B305" s="188" t="s">
        <v>279</v>
      </c>
      <c r="C305" s="68">
        <f>C303-C304</f>
        <v>-12</v>
      </c>
      <c r="D305" s="68">
        <f>D303-D304</f>
        <v>-29</v>
      </c>
      <c r="E305" s="68">
        <f>E303-E304</f>
        <v>-18</v>
      </c>
      <c r="F305" s="68">
        <f>F303-F304</f>
        <v>0</v>
      </c>
      <c r="G305" s="68"/>
      <c r="H305" s="68"/>
      <c r="I305" s="68"/>
      <c r="J305" s="68"/>
      <c r="K305" s="68"/>
      <c r="L305" s="68"/>
      <c r="M305" s="68"/>
      <c r="N305" s="68"/>
      <c r="O305" s="68">
        <f>O303-O304</f>
        <v>-59</v>
      </c>
    </row>
    <row r="306" spans="1:15" ht="13.5" thickBot="1">
      <c r="A306" s="186"/>
      <c r="B306" s="187" t="s">
        <v>5</v>
      </c>
      <c r="C306" s="182">
        <f>C305/C304</f>
        <v>-0.2553191489361702</v>
      </c>
      <c r="D306" s="182">
        <f>D305/D304</f>
        <v>-0.5576923076923077</v>
      </c>
      <c r="E306" s="182">
        <f>E305/E304</f>
        <v>-0.45</v>
      </c>
      <c r="F306" s="182">
        <f>F305/F304</f>
        <v>0</v>
      </c>
      <c r="G306" s="182"/>
      <c r="H306" s="182"/>
      <c r="I306" s="182"/>
      <c r="J306" s="182"/>
      <c r="K306" s="182"/>
      <c r="L306" s="182"/>
      <c r="M306" s="182"/>
      <c r="N306" s="182"/>
      <c r="O306" s="182">
        <f>O305/O304</f>
        <v>-0.36645962732919257</v>
      </c>
    </row>
    <row r="307" ht="13.5" thickBot="1">
      <c r="A307" s="191" t="s">
        <v>313</v>
      </c>
    </row>
    <row r="308" spans="1:15" ht="13.5" thickBot="1">
      <c r="A308" t="s">
        <v>0</v>
      </c>
      <c r="B308" s="183" t="s">
        <v>278</v>
      </c>
      <c r="C308" s="183" t="s">
        <v>280</v>
      </c>
      <c r="D308" s="183" t="s">
        <v>281</v>
      </c>
      <c r="E308" s="183" t="s">
        <v>282</v>
      </c>
      <c r="F308" s="183" t="s">
        <v>283</v>
      </c>
      <c r="G308" s="183" t="s">
        <v>284</v>
      </c>
      <c r="H308" s="183" t="s">
        <v>285</v>
      </c>
      <c r="I308" s="183" t="s">
        <v>286</v>
      </c>
      <c r="J308" s="183" t="s">
        <v>287</v>
      </c>
      <c r="K308" s="183" t="s">
        <v>288</v>
      </c>
      <c r="L308" s="183" t="s">
        <v>289</v>
      </c>
      <c r="M308" s="183" t="s">
        <v>290</v>
      </c>
      <c r="N308" s="183" t="s">
        <v>291</v>
      </c>
      <c r="O308" s="183" t="s">
        <v>40</v>
      </c>
    </row>
    <row r="309" spans="1:15" ht="12.75">
      <c r="A309" s="180"/>
      <c r="B309" s="69">
        <v>2013</v>
      </c>
      <c r="C309" s="69">
        <f aca="true" t="shared" si="15" ref="C309:E310">SUM(C313+C317+C321+C325+C329+C333+C337)</f>
        <v>218</v>
      </c>
      <c r="D309" s="69">
        <f t="shared" si="15"/>
        <v>197</v>
      </c>
      <c r="E309" s="69">
        <f t="shared" si="15"/>
        <v>255</v>
      </c>
      <c r="F309" s="69">
        <f>SUM(F313+F317+F321+F325+F329+F333+F337)</f>
        <v>306</v>
      </c>
      <c r="G309" s="69"/>
      <c r="H309" s="69"/>
      <c r="I309" s="69"/>
      <c r="J309" s="69"/>
      <c r="K309" s="69"/>
      <c r="L309" s="69"/>
      <c r="M309" s="69"/>
      <c r="N309" s="69"/>
      <c r="O309" s="69">
        <f>SUM(O313+O317+O321+O325+O329+O333+O337)</f>
        <v>976</v>
      </c>
    </row>
    <row r="310" spans="1:15" ht="12.75">
      <c r="A310" s="184" t="s">
        <v>40</v>
      </c>
      <c r="B310" s="68">
        <v>2012</v>
      </c>
      <c r="C310" s="68">
        <f t="shared" si="15"/>
        <v>298</v>
      </c>
      <c r="D310" s="68">
        <f t="shared" si="15"/>
        <v>228</v>
      </c>
      <c r="E310" s="68">
        <f t="shared" si="15"/>
        <v>238</v>
      </c>
      <c r="F310" s="68">
        <f>SUM(F314+F318+F322+F326+F330+F334+F338)</f>
        <v>197</v>
      </c>
      <c r="G310" s="68"/>
      <c r="H310" s="68"/>
      <c r="I310" s="68"/>
      <c r="J310" s="68"/>
      <c r="K310" s="68"/>
      <c r="L310" s="68"/>
      <c r="M310" s="68"/>
      <c r="N310" s="68"/>
      <c r="O310" s="68">
        <f>SUM(C310:N310)</f>
        <v>961</v>
      </c>
    </row>
    <row r="311" spans="1:15" ht="12.75">
      <c r="A311" s="184" t="s">
        <v>292</v>
      </c>
      <c r="B311" s="185" t="s">
        <v>279</v>
      </c>
      <c r="C311" s="68">
        <f>C309-C310</f>
        <v>-80</v>
      </c>
      <c r="D311" s="68">
        <f>D309-D310</f>
        <v>-31</v>
      </c>
      <c r="E311" s="68">
        <f>E309-E310</f>
        <v>17</v>
      </c>
      <c r="F311" s="68">
        <f>F309-F310</f>
        <v>109</v>
      </c>
      <c r="G311" s="68"/>
      <c r="H311" s="68"/>
      <c r="I311" s="68"/>
      <c r="J311" s="68"/>
      <c r="K311" s="68"/>
      <c r="L311" s="68"/>
      <c r="M311" s="68"/>
      <c r="N311" s="68"/>
      <c r="O311" s="68">
        <f>O309-O310</f>
        <v>15</v>
      </c>
    </row>
    <row r="312" spans="1:15" ht="13.5" thickBot="1">
      <c r="A312" s="186"/>
      <c r="B312" s="187" t="s">
        <v>5</v>
      </c>
      <c r="C312" s="182">
        <f>C311/C310</f>
        <v>-0.2684563758389262</v>
      </c>
      <c r="D312" s="182">
        <f>D311/D310</f>
        <v>-0.13596491228070176</v>
      </c>
      <c r="E312" s="182">
        <f>E311/E310</f>
        <v>0.07142857142857142</v>
      </c>
      <c r="F312" s="182">
        <f>F311/F310</f>
        <v>0.5532994923857868</v>
      </c>
      <c r="G312" s="182"/>
      <c r="H312" s="182"/>
      <c r="I312" s="182"/>
      <c r="J312" s="182"/>
      <c r="K312" s="182"/>
      <c r="L312" s="182"/>
      <c r="M312" s="182"/>
      <c r="N312" s="182"/>
      <c r="O312" s="182">
        <f>O311/O310</f>
        <v>0.015608740894901144</v>
      </c>
    </row>
    <row r="313" spans="1:15" ht="12.75">
      <c r="A313" s="181"/>
      <c r="B313" s="69">
        <v>2013</v>
      </c>
      <c r="C313" s="69">
        <v>5</v>
      </c>
      <c r="D313" s="69">
        <v>0</v>
      </c>
      <c r="E313" s="69">
        <v>3</v>
      </c>
      <c r="F313" s="69">
        <v>4</v>
      </c>
      <c r="G313" s="69"/>
      <c r="H313" s="69"/>
      <c r="I313" s="69"/>
      <c r="J313" s="69"/>
      <c r="K313" s="69"/>
      <c r="L313" s="69"/>
      <c r="M313" s="69"/>
      <c r="N313" s="69"/>
      <c r="O313" s="69">
        <f>SUM(C313:N313)</f>
        <v>12</v>
      </c>
    </row>
    <row r="314" spans="1:15" ht="12.75">
      <c r="A314" s="184" t="s">
        <v>293</v>
      </c>
      <c r="B314" s="68">
        <v>2012</v>
      </c>
      <c r="C314" s="68">
        <v>6</v>
      </c>
      <c r="D314" s="68">
        <v>11</v>
      </c>
      <c r="E314" s="68">
        <v>2</v>
      </c>
      <c r="F314" s="68">
        <v>3</v>
      </c>
      <c r="G314" s="68"/>
      <c r="H314" s="68"/>
      <c r="I314" s="68"/>
      <c r="J314" s="68"/>
      <c r="K314" s="68"/>
      <c r="L314" s="68"/>
      <c r="M314" s="68"/>
      <c r="N314" s="68"/>
      <c r="O314" s="68">
        <f>SUM(C314:N314)</f>
        <v>22</v>
      </c>
    </row>
    <row r="315" spans="1:15" ht="12.75">
      <c r="A315" s="184" t="s">
        <v>294</v>
      </c>
      <c r="B315" s="188" t="s">
        <v>279</v>
      </c>
      <c r="C315" s="68">
        <f>C313-C314</f>
        <v>-1</v>
      </c>
      <c r="D315" s="68">
        <f>D313-D314</f>
        <v>-11</v>
      </c>
      <c r="E315" s="68">
        <f>E313-E314</f>
        <v>1</v>
      </c>
      <c r="F315" s="68">
        <f>F313-F314</f>
        <v>1</v>
      </c>
      <c r="G315" s="68"/>
      <c r="H315" s="68"/>
      <c r="I315" s="68"/>
      <c r="J315" s="68"/>
      <c r="K315" s="68"/>
      <c r="L315" s="68"/>
      <c r="M315" s="68"/>
      <c r="N315" s="68"/>
      <c r="O315" s="68">
        <f>O313-O314</f>
        <v>-10</v>
      </c>
    </row>
    <row r="316" spans="1:15" ht="13.5" thickBot="1">
      <c r="A316" s="186"/>
      <c r="B316" s="187" t="s">
        <v>5</v>
      </c>
      <c r="C316" s="182">
        <f>C315/C314</f>
        <v>-0.16666666666666666</v>
      </c>
      <c r="D316" s="182">
        <f>D315/D314</f>
        <v>-1</v>
      </c>
      <c r="E316" s="182">
        <f>E315/E314</f>
        <v>0.5</v>
      </c>
      <c r="F316" s="182">
        <f>F315/F314</f>
        <v>0.3333333333333333</v>
      </c>
      <c r="G316" s="182"/>
      <c r="H316" s="182"/>
      <c r="I316" s="182"/>
      <c r="J316" s="182"/>
      <c r="K316" s="182"/>
      <c r="L316" s="182"/>
      <c r="M316" s="182"/>
      <c r="N316" s="182"/>
      <c r="O316" s="182">
        <f>O315/O314</f>
        <v>-0.45454545454545453</v>
      </c>
    </row>
    <row r="317" spans="1:15" ht="12.75">
      <c r="A317" s="181"/>
      <c r="B317" s="69">
        <v>2013</v>
      </c>
      <c r="C317" s="176">
        <v>0</v>
      </c>
      <c r="D317" s="176">
        <v>0</v>
      </c>
      <c r="E317" s="176">
        <v>0</v>
      </c>
      <c r="F317" s="176">
        <v>0</v>
      </c>
      <c r="G317" s="176"/>
      <c r="H317" s="176"/>
      <c r="I317" s="176"/>
      <c r="J317" s="176"/>
      <c r="K317" s="176"/>
      <c r="L317" s="176"/>
      <c r="M317" s="176"/>
      <c r="N317" s="176"/>
      <c r="O317" s="69">
        <f>SUM(C317:N317)</f>
        <v>0</v>
      </c>
    </row>
    <row r="318" spans="1:15" ht="12.75">
      <c r="A318" s="189" t="s">
        <v>295</v>
      </c>
      <c r="B318" s="68">
        <v>2012</v>
      </c>
      <c r="C318" s="68">
        <v>0</v>
      </c>
      <c r="D318" s="68">
        <v>0</v>
      </c>
      <c r="E318" s="68">
        <v>1</v>
      </c>
      <c r="F318" s="68">
        <v>0</v>
      </c>
      <c r="G318" s="68"/>
      <c r="H318" s="68"/>
      <c r="I318" s="68"/>
      <c r="J318" s="68"/>
      <c r="K318" s="68"/>
      <c r="L318" s="68"/>
      <c r="M318" s="68"/>
      <c r="N318" s="68"/>
      <c r="O318" s="68">
        <f>SUM(C318:N318)</f>
        <v>1</v>
      </c>
    </row>
    <row r="319" spans="1:15" ht="12.75">
      <c r="A319" s="184" t="s">
        <v>296</v>
      </c>
      <c r="B319" s="188" t="s">
        <v>279</v>
      </c>
      <c r="C319" s="68">
        <f>C317-C318</f>
        <v>0</v>
      </c>
      <c r="D319" s="68">
        <f>D317-D318</f>
        <v>0</v>
      </c>
      <c r="E319" s="68">
        <f>E317-E318</f>
        <v>-1</v>
      </c>
      <c r="F319" s="68">
        <f>F317-F318</f>
        <v>0</v>
      </c>
      <c r="G319" s="68"/>
      <c r="H319" s="68"/>
      <c r="I319" s="68"/>
      <c r="J319" s="68"/>
      <c r="K319" s="68"/>
      <c r="L319" s="68"/>
      <c r="M319" s="68"/>
      <c r="N319" s="68"/>
      <c r="O319" s="68">
        <f>O317-O318</f>
        <v>-1</v>
      </c>
    </row>
    <row r="320" spans="1:15" ht="13.5" thickBot="1">
      <c r="A320" s="186"/>
      <c r="B320" s="187" t="s">
        <v>5</v>
      </c>
      <c r="C320" s="182">
        <v>0</v>
      </c>
      <c r="D320" s="182">
        <v>0</v>
      </c>
      <c r="E320" s="182">
        <f>E319/E318</f>
        <v>-1</v>
      </c>
      <c r="F320" s="182">
        <v>0</v>
      </c>
      <c r="G320" s="182"/>
      <c r="H320" s="182"/>
      <c r="I320" s="182"/>
      <c r="J320" s="182"/>
      <c r="K320" s="182"/>
      <c r="L320" s="182"/>
      <c r="M320" s="182"/>
      <c r="N320" s="182"/>
      <c r="O320" s="182">
        <f>O319/O318</f>
        <v>-1</v>
      </c>
    </row>
    <row r="321" spans="1:15" ht="12.75">
      <c r="A321" s="181"/>
      <c r="B321" s="69">
        <v>2013</v>
      </c>
      <c r="C321" s="176">
        <v>9</v>
      </c>
      <c r="D321" s="176">
        <v>11</v>
      </c>
      <c r="E321" s="176">
        <v>11</v>
      </c>
      <c r="F321" s="176">
        <v>11</v>
      </c>
      <c r="G321" s="176"/>
      <c r="H321" s="176"/>
      <c r="I321" s="176"/>
      <c r="J321" s="176"/>
      <c r="K321" s="176"/>
      <c r="L321" s="176"/>
      <c r="M321" s="176"/>
      <c r="N321" s="176"/>
      <c r="O321" s="69">
        <f>SUM(C321:N321)</f>
        <v>42</v>
      </c>
    </row>
    <row r="322" spans="1:15" ht="12.75">
      <c r="A322" s="184" t="s">
        <v>297</v>
      </c>
      <c r="B322" s="68">
        <v>2012</v>
      </c>
      <c r="C322" s="68">
        <v>9</v>
      </c>
      <c r="D322" s="68">
        <v>14</v>
      </c>
      <c r="E322" s="68">
        <v>17</v>
      </c>
      <c r="F322" s="68">
        <v>13</v>
      </c>
      <c r="G322" s="68"/>
      <c r="H322" s="68"/>
      <c r="I322" s="68"/>
      <c r="J322" s="68"/>
      <c r="K322" s="68"/>
      <c r="L322" s="68"/>
      <c r="M322" s="68"/>
      <c r="N322" s="68"/>
      <c r="O322" s="68">
        <f>SUM(C322:N322)</f>
        <v>53</v>
      </c>
    </row>
    <row r="323" spans="1:15" ht="12.75">
      <c r="A323" s="181"/>
      <c r="B323" s="188" t="s">
        <v>279</v>
      </c>
      <c r="C323" s="68">
        <f>C321-C322</f>
        <v>0</v>
      </c>
      <c r="D323" s="68">
        <f>D321-D322</f>
        <v>-3</v>
      </c>
      <c r="E323" s="68">
        <f>E321-E322</f>
        <v>-6</v>
      </c>
      <c r="F323" s="68">
        <f>F321-F322</f>
        <v>-2</v>
      </c>
      <c r="G323" s="68"/>
      <c r="H323" s="68"/>
      <c r="I323" s="68"/>
      <c r="J323" s="68"/>
      <c r="K323" s="68"/>
      <c r="L323" s="68"/>
      <c r="M323" s="68"/>
      <c r="N323" s="68"/>
      <c r="O323" s="68">
        <f>O321-O322</f>
        <v>-11</v>
      </c>
    </row>
    <row r="324" spans="1:15" ht="13.5" thickBot="1">
      <c r="A324" s="186"/>
      <c r="B324" s="187" t="s">
        <v>5</v>
      </c>
      <c r="C324" s="182">
        <f>C323/C322</f>
        <v>0</v>
      </c>
      <c r="D324" s="182">
        <f>D323/D322</f>
        <v>-0.21428571428571427</v>
      </c>
      <c r="E324" s="182">
        <f>E323/E322</f>
        <v>-0.35294117647058826</v>
      </c>
      <c r="F324" s="182">
        <f>F323/F322</f>
        <v>-0.15384615384615385</v>
      </c>
      <c r="G324" s="182"/>
      <c r="H324" s="182"/>
      <c r="I324" s="182"/>
      <c r="J324" s="182"/>
      <c r="K324" s="182"/>
      <c r="L324" s="182"/>
      <c r="M324" s="182"/>
      <c r="N324" s="182"/>
      <c r="O324" s="182">
        <f>O323/O322</f>
        <v>-0.20754716981132076</v>
      </c>
    </row>
    <row r="325" spans="1:15" ht="12.75">
      <c r="A325" s="181"/>
      <c r="B325" s="69">
        <v>2013</v>
      </c>
      <c r="C325" s="176">
        <v>15</v>
      </c>
      <c r="D325" s="176">
        <v>6</v>
      </c>
      <c r="E325" s="176">
        <v>23</v>
      </c>
      <c r="F325" s="176">
        <v>16</v>
      </c>
      <c r="G325" s="176"/>
      <c r="H325" s="176"/>
      <c r="I325" s="176"/>
      <c r="J325" s="176"/>
      <c r="K325" s="176"/>
      <c r="L325" s="176"/>
      <c r="M325" s="176"/>
      <c r="N325" s="176"/>
      <c r="O325" s="69">
        <f>SUM(C325:N325)</f>
        <v>60</v>
      </c>
    </row>
    <row r="326" spans="1:15" ht="12.75">
      <c r="A326" s="184" t="s">
        <v>298</v>
      </c>
      <c r="B326" s="68">
        <v>2012</v>
      </c>
      <c r="C326" s="68">
        <v>14</v>
      </c>
      <c r="D326" s="68">
        <v>10</v>
      </c>
      <c r="E326" s="68">
        <v>14</v>
      </c>
      <c r="F326" s="68">
        <v>3</v>
      </c>
      <c r="G326" s="68"/>
      <c r="H326" s="68"/>
      <c r="I326" s="68"/>
      <c r="J326" s="68"/>
      <c r="K326" s="68"/>
      <c r="L326" s="68"/>
      <c r="M326" s="68"/>
      <c r="N326" s="68"/>
      <c r="O326" s="68">
        <f>SUM(C326:N326)</f>
        <v>41</v>
      </c>
    </row>
    <row r="327" spans="1:15" ht="12.75">
      <c r="A327" s="184" t="s">
        <v>299</v>
      </c>
      <c r="B327" s="188" t="s">
        <v>279</v>
      </c>
      <c r="C327" s="68">
        <f>C325-C326</f>
        <v>1</v>
      </c>
      <c r="D327" s="68">
        <f>D325-D326</f>
        <v>-4</v>
      </c>
      <c r="E327" s="68">
        <f>E325-E326</f>
        <v>9</v>
      </c>
      <c r="F327" s="68">
        <f>F325-F326</f>
        <v>13</v>
      </c>
      <c r="G327" s="68"/>
      <c r="H327" s="68"/>
      <c r="I327" s="68"/>
      <c r="J327" s="68"/>
      <c r="K327" s="68"/>
      <c r="L327" s="68"/>
      <c r="M327" s="68"/>
      <c r="N327" s="68"/>
      <c r="O327" s="68">
        <f>O325-O326</f>
        <v>19</v>
      </c>
    </row>
    <row r="328" spans="1:15" ht="13.5" thickBot="1">
      <c r="A328" s="186" t="s">
        <v>0</v>
      </c>
      <c r="B328" s="187" t="s">
        <v>5</v>
      </c>
      <c r="C328" s="182">
        <f>C327/C326</f>
        <v>0.07142857142857142</v>
      </c>
      <c r="D328" s="182">
        <f>D327/D326</f>
        <v>-0.4</v>
      </c>
      <c r="E328" s="182">
        <f>E327/E326</f>
        <v>0.6428571428571429</v>
      </c>
      <c r="F328" s="182">
        <f>F327/F326</f>
        <v>4.333333333333333</v>
      </c>
      <c r="G328" s="182"/>
      <c r="H328" s="182"/>
      <c r="I328" s="182"/>
      <c r="J328" s="182"/>
      <c r="K328" s="182"/>
      <c r="L328" s="182"/>
      <c r="M328" s="182"/>
      <c r="N328" s="182"/>
      <c r="O328" s="182">
        <f>O327/O326</f>
        <v>0.4634146341463415</v>
      </c>
    </row>
    <row r="329" spans="1:15" ht="12.75">
      <c r="A329" s="181"/>
      <c r="B329" s="69">
        <v>2013</v>
      </c>
      <c r="C329" s="176">
        <v>67</v>
      </c>
      <c r="D329" s="176">
        <v>51</v>
      </c>
      <c r="E329" s="176">
        <v>47</v>
      </c>
      <c r="F329" s="176">
        <v>87</v>
      </c>
      <c r="G329" s="176"/>
      <c r="H329" s="176"/>
      <c r="I329" s="176"/>
      <c r="J329" s="176"/>
      <c r="K329" s="176"/>
      <c r="L329" s="176"/>
      <c r="M329" s="176"/>
      <c r="N329" s="176"/>
      <c r="O329" s="69">
        <f>SUM(C329:N329)</f>
        <v>252</v>
      </c>
    </row>
    <row r="330" spans="1:15" ht="12.75">
      <c r="A330" s="184" t="s">
        <v>300</v>
      </c>
      <c r="B330" s="68">
        <v>2012</v>
      </c>
      <c r="C330" s="68">
        <v>98</v>
      </c>
      <c r="D330" s="68">
        <v>79</v>
      </c>
      <c r="E330" s="68">
        <v>58</v>
      </c>
      <c r="F330" s="68">
        <v>56</v>
      </c>
      <c r="G330" s="68"/>
      <c r="H330" s="68"/>
      <c r="I330" s="68"/>
      <c r="J330" s="68"/>
      <c r="K330" s="68"/>
      <c r="L330" s="68"/>
      <c r="M330" s="68"/>
      <c r="N330" s="68"/>
      <c r="O330" s="68">
        <f>SUM(C330:N330)</f>
        <v>291</v>
      </c>
    </row>
    <row r="331" spans="1:15" ht="12.75">
      <c r="A331" s="181"/>
      <c r="B331" s="188" t="s">
        <v>279</v>
      </c>
      <c r="C331" s="68">
        <f>C329-C330</f>
        <v>-31</v>
      </c>
      <c r="D331" s="68">
        <f>D329-D330</f>
        <v>-28</v>
      </c>
      <c r="E331" s="68">
        <f>E329-E330</f>
        <v>-11</v>
      </c>
      <c r="F331" s="68">
        <f>F329-F330</f>
        <v>31</v>
      </c>
      <c r="G331" s="68"/>
      <c r="H331" s="68"/>
      <c r="I331" s="68"/>
      <c r="J331" s="68"/>
      <c r="K331" s="68"/>
      <c r="L331" s="68"/>
      <c r="M331" s="68"/>
      <c r="N331" s="68"/>
      <c r="O331" s="68">
        <f>O329-O330</f>
        <v>-39</v>
      </c>
    </row>
    <row r="332" spans="1:15" ht="13.5" thickBot="1">
      <c r="A332" s="186"/>
      <c r="B332" s="187" t="s">
        <v>5</v>
      </c>
      <c r="C332" s="182">
        <f>C331/C330</f>
        <v>-0.3163265306122449</v>
      </c>
      <c r="D332" s="182">
        <f>D331/D330</f>
        <v>-0.35443037974683544</v>
      </c>
      <c r="E332" s="182">
        <f>E331/E330</f>
        <v>-0.1896551724137931</v>
      </c>
      <c r="F332" s="182">
        <f>F331/F330</f>
        <v>0.5535714285714286</v>
      </c>
      <c r="G332" s="182"/>
      <c r="H332" s="182"/>
      <c r="I332" s="182"/>
      <c r="J332" s="182"/>
      <c r="K332" s="182"/>
      <c r="L332" s="182"/>
      <c r="M332" s="182"/>
      <c r="N332" s="182"/>
      <c r="O332" s="182">
        <f>O331/O330</f>
        <v>-0.13402061855670103</v>
      </c>
    </row>
    <row r="333" spans="1:15" ht="12.75">
      <c r="A333" s="181"/>
      <c r="B333" s="69">
        <v>2013</v>
      </c>
      <c r="C333" s="176">
        <v>108</v>
      </c>
      <c r="D333" s="176">
        <v>121</v>
      </c>
      <c r="E333" s="176">
        <v>161</v>
      </c>
      <c r="F333" s="176">
        <v>177</v>
      </c>
      <c r="G333" s="176"/>
      <c r="H333" s="176"/>
      <c r="I333" s="176"/>
      <c r="J333" s="176"/>
      <c r="K333" s="176"/>
      <c r="L333" s="176"/>
      <c r="M333" s="176"/>
      <c r="N333" s="176"/>
      <c r="O333" s="69">
        <f>SUM(C333:N333)</f>
        <v>567</v>
      </c>
    </row>
    <row r="334" spans="1:15" ht="12.75">
      <c r="A334" s="184" t="s">
        <v>301</v>
      </c>
      <c r="B334" s="68">
        <v>2012</v>
      </c>
      <c r="C334" s="68">
        <v>157</v>
      </c>
      <c r="D334" s="68">
        <v>104</v>
      </c>
      <c r="E334" s="68">
        <v>141</v>
      </c>
      <c r="F334" s="68">
        <v>114</v>
      </c>
      <c r="G334" s="68"/>
      <c r="H334" s="68"/>
      <c r="I334" s="68"/>
      <c r="J334" s="68"/>
      <c r="K334" s="68"/>
      <c r="L334" s="68"/>
      <c r="M334" s="68"/>
      <c r="N334" s="68"/>
      <c r="O334" s="68">
        <f>SUM(C334:N334)</f>
        <v>516</v>
      </c>
    </row>
    <row r="335" spans="1:15" ht="12.75">
      <c r="A335" s="184" t="s">
        <v>302</v>
      </c>
      <c r="B335" s="188" t="s">
        <v>279</v>
      </c>
      <c r="C335" s="68">
        <f>C333-C334</f>
        <v>-49</v>
      </c>
      <c r="D335" s="68">
        <f>D333-D334</f>
        <v>17</v>
      </c>
      <c r="E335" s="68">
        <f>E333-E334</f>
        <v>20</v>
      </c>
      <c r="F335" s="68">
        <f>F333-F334</f>
        <v>63</v>
      </c>
      <c r="G335" s="68"/>
      <c r="H335" s="68"/>
      <c r="I335" s="68"/>
      <c r="J335" s="68"/>
      <c r="K335" s="68"/>
      <c r="L335" s="68"/>
      <c r="M335" s="68"/>
      <c r="N335" s="68"/>
      <c r="O335" s="68">
        <f>O333-O334</f>
        <v>51</v>
      </c>
    </row>
    <row r="336" spans="1:15" ht="13.5" thickBot="1">
      <c r="A336" s="186"/>
      <c r="B336" s="187" t="s">
        <v>5</v>
      </c>
      <c r="C336" s="182">
        <f>C335/C334</f>
        <v>-0.31210191082802546</v>
      </c>
      <c r="D336" s="182">
        <f>D335/D334</f>
        <v>0.16346153846153846</v>
      </c>
      <c r="E336" s="182">
        <f>E335/E334</f>
        <v>0.14184397163120568</v>
      </c>
      <c r="F336" s="182">
        <f>F335/F334</f>
        <v>0.5526315789473685</v>
      </c>
      <c r="G336" s="182"/>
      <c r="H336" s="182"/>
      <c r="I336" s="182"/>
      <c r="J336" s="182"/>
      <c r="K336" s="182"/>
      <c r="L336" s="182"/>
      <c r="M336" s="182"/>
      <c r="N336" s="182"/>
      <c r="O336" s="182">
        <f>O335/O334</f>
        <v>0.09883720930232558</v>
      </c>
    </row>
    <row r="337" spans="1:15" ht="12.75">
      <c r="A337" s="181"/>
      <c r="B337" s="69">
        <v>2013</v>
      </c>
      <c r="C337" s="176">
        <v>14</v>
      </c>
      <c r="D337" s="176">
        <v>8</v>
      </c>
      <c r="E337" s="176">
        <v>10</v>
      </c>
      <c r="F337" s="176">
        <v>11</v>
      </c>
      <c r="G337" s="176"/>
      <c r="H337" s="176"/>
      <c r="I337" s="176"/>
      <c r="J337" s="176"/>
      <c r="K337" s="176"/>
      <c r="L337" s="176"/>
      <c r="M337" s="176"/>
      <c r="N337" s="176"/>
      <c r="O337" s="69">
        <f>SUM(C337:N337)</f>
        <v>43</v>
      </c>
    </row>
    <row r="338" spans="1:15" ht="12.75">
      <c r="A338" s="184" t="s">
        <v>303</v>
      </c>
      <c r="B338" s="68">
        <v>2012</v>
      </c>
      <c r="C338" s="68">
        <v>14</v>
      </c>
      <c r="D338" s="68">
        <v>10</v>
      </c>
      <c r="E338" s="68">
        <v>5</v>
      </c>
      <c r="F338" s="68">
        <v>8</v>
      </c>
      <c r="G338" s="68"/>
      <c r="H338" s="68"/>
      <c r="I338" s="68"/>
      <c r="J338" s="68"/>
      <c r="K338" s="68"/>
      <c r="L338" s="68"/>
      <c r="M338" s="68"/>
      <c r="N338" s="68"/>
      <c r="O338" s="68">
        <f>SUM(C338:N338)</f>
        <v>37</v>
      </c>
    </row>
    <row r="339" spans="1:15" ht="12.75">
      <c r="A339" s="184" t="s">
        <v>304</v>
      </c>
      <c r="B339" s="188" t="s">
        <v>279</v>
      </c>
      <c r="C339" s="68">
        <f>C337-C338</f>
        <v>0</v>
      </c>
      <c r="D339" s="68">
        <f>D337-D338</f>
        <v>-2</v>
      </c>
      <c r="E339" s="68">
        <f>E337-E338</f>
        <v>5</v>
      </c>
      <c r="F339" s="68">
        <f>F337-F338</f>
        <v>3</v>
      </c>
      <c r="G339" s="68"/>
      <c r="H339" s="68"/>
      <c r="I339" s="68"/>
      <c r="J339" s="68"/>
      <c r="K339" s="68"/>
      <c r="L339" s="68"/>
      <c r="M339" s="68"/>
      <c r="N339" s="68"/>
      <c r="O339" s="68">
        <f>O337-O338</f>
        <v>6</v>
      </c>
    </row>
    <row r="340" spans="1:15" ht="13.5" thickBot="1">
      <c r="A340" s="186"/>
      <c r="B340" s="187" t="s">
        <v>5</v>
      </c>
      <c r="C340" s="182">
        <f>C339/C338</f>
        <v>0</v>
      </c>
      <c r="D340" s="182">
        <f>D339/D338</f>
        <v>-0.2</v>
      </c>
      <c r="E340" s="182">
        <f>E339/E338</f>
        <v>1</v>
      </c>
      <c r="F340" s="182">
        <f>F339/F338</f>
        <v>0.375</v>
      </c>
      <c r="G340" s="182"/>
      <c r="H340" s="182"/>
      <c r="I340" s="182"/>
      <c r="J340" s="182"/>
      <c r="K340" s="182"/>
      <c r="L340" s="182"/>
      <c r="M340" s="182"/>
      <c r="N340" s="182"/>
      <c r="O340" s="182">
        <f>O339/O338</f>
        <v>0.16216216216216217</v>
      </c>
    </row>
    <row r="341" ht="13.5" thickBot="1">
      <c r="A341" s="191" t="s">
        <v>314</v>
      </c>
    </row>
    <row r="342" spans="1:15" ht="13.5" thickBot="1">
      <c r="A342" t="s">
        <v>0</v>
      </c>
      <c r="B342" s="183" t="s">
        <v>278</v>
      </c>
      <c r="C342" s="183" t="s">
        <v>280</v>
      </c>
      <c r="D342" s="183" t="s">
        <v>281</v>
      </c>
      <c r="E342" s="183" t="s">
        <v>282</v>
      </c>
      <c r="F342" s="183" t="s">
        <v>283</v>
      </c>
      <c r="G342" s="183" t="s">
        <v>284</v>
      </c>
      <c r="H342" s="183" t="s">
        <v>285</v>
      </c>
      <c r="I342" s="183" t="s">
        <v>286</v>
      </c>
      <c r="J342" s="183" t="s">
        <v>287</v>
      </c>
      <c r="K342" s="183" t="s">
        <v>288</v>
      </c>
      <c r="L342" s="183" t="s">
        <v>289</v>
      </c>
      <c r="M342" s="183" t="s">
        <v>290</v>
      </c>
      <c r="N342" s="183" t="s">
        <v>291</v>
      </c>
      <c r="O342" s="183" t="s">
        <v>40</v>
      </c>
    </row>
    <row r="343" spans="1:15" ht="12.75">
      <c r="A343" s="180"/>
      <c r="B343" s="69">
        <v>2013</v>
      </c>
      <c r="C343" s="69">
        <f aca="true" t="shared" si="16" ref="C343:E344">SUM(C347+C351+C355+C359+C363+C367+C371)</f>
        <v>232</v>
      </c>
      <c r="D343" s="69">
        <f t="shared" si="16"/>
        <v>229</v>
      </c>
      <c r="E343" s="69">
        <f t="shared" si="16"/>
        <v>197</v>
      </c>
      <c r="F343" s="69">
        <f>SUM(F347+F351+F355+F359+F363+F367+F371)</f>
        <v>217</v>
      </c>
      <c r="G343" s="69"/>
      <c r="H343" s="69"/>
      <c r="I343" s="69"/>
      <c r="J343" s="69"/>
      <c r="K343" s="69"/>
      <c r="L343" s="69"/>
      <c r="M343" s="69"/>
      <c r="N343" s="69"/>
      <c r="O343" s="69">
        <f>SUM(O347+O351+O355+O359+O363+O367+O371)</f>
        <v>875</v>
      </c>
    </row>
    <row r="344" spans="1:15" ht="12.75">
      <c r="A344" s="184" t="s">
        <v>40</v>
      </c>
      <c r="B344" s="68">
        <v>2012</v>
      </c>
      <c r="C344" s="68">
        <f t="shared" si="16"/>
        <v>218</v>
      </c>
      <c r="D344" s="68">
        <f t="shared" si="16"/>
        <v>224</v>
      </c>
      <c r="E344" s="68">
        <f t="shared" si="16"/>
        <v>212</v>
      </c>
      <c r="F344" s="68">
        <f>SUM(F348+F352+F356+F360+F364+F368+F372)</f>
        <v>211</v>
      </c>
      <c r="G344" s="68"/>
      <c r="H344" s="68"/>
      <c r="I344" s="68"/>
      <c r="J344" s="68"/>
      <c r="K344" s="68"/>
      <c r="L344" s="68"/>
      <c r="M344" s="68"/>
      <c r="N344" s="68"/>
      <c r="O344" s="68">
        <f>SUM(C344:N344)</f>
        <v>865</v>
      </c>
    </row>
    <row r="345" spans="1:15" ht="12.75">
      <c r="A345" s="184" t="s">
        <v>292</v>
      </c>
      <c r="B345" s="185" t="s">
        <v>279</v>
      </c>
      <c r="C345" s="68">
        <f>C343-C344</f>
        <v>14</v>
      </c>
      <c r="D345" s="68">
        <f>D343-D344</f>
        <v>5</v>
      </c>
      <c r="E345" s="68">
        <f>E343-E344</f>
        <v>-15</v>
      </c>
      <c r="F345" s="68">
        <f>F343-F344</f>
        <v>6</v>
      </c>
      <c r="G345" s="68"/>
      <c r="H345" s="68"/>
      <c r="I345" s="68"/>
      <c r="J345" s="68"/>
      <c r="K345" s="68"/>
      <c r="L345" s="68"/>
      <c r="M345" s="68"/>
      <c r="N345" s="68"/>
      <c r="O345" s="68">
        <f>O343-O344</f>
        <v>10</v>
      </c>
    </row>
    <row r="346" spans="1:15" ht="13.5" thickBot="1">
      <c r="A346" s="186"/>
      <c r="B346" s="187" t="s">
        <v>5</v>
      </c>
      <c r="C346" s="182">
        <f>C345/C344</f>
        <v>0.06422018348623854</v>
      </c>
      <c r="D346" s="182">
        <f>D345/D344</f>
        <v>0.022321428571428572</v>
      </c>
      <c r="E346" s="182">
        <f>E345/E344</f>
        <v>-0.07075471698113207</v>
      </c>
      <c r="F346" s="182">
        <f>F345/F344</f>
        <v>0.02843601895734597</v>
      </c>
      <c r="G346" s="182"/>
      <c r="H346" s="182"/>
      <c r="I346" s="182"/>
      <c r="J346" s="182"/>
      <c r="K346" s="182"/>
      <c r="L346" s="182"/>
      <c r="M346" s="182"/>
      <c r="N346" s="182"/>
      <c r="O346" s="182">
        <f>O345/O344</f>
        <v>0.011560693641618497</v>
      </c>
    </row>
    <row r="347" spans="1:15" ht="12.75">
      <c r="A347" s="181"/>
      <c r="B347" s="69">
        <v>2013</v>
      </c>
      <c r="C347" s="69">
        <v>5</v>
      </c>
      <c r="D347" s="69">
        <v>2</v>
      </c>
      <c r="E347" s="69">
        <v>2</v>
      </c>
      <c r="F347" s="69">
        <v>0</v>
      </c>
      <c r="G347" s="69"/>
      <c r="H347" s="69"/>
      <c r="I347" s="69"/>
      <c r="J347" s="69"/>
      <c r="K347" s="69"/>
      <c r="L347" s="69"/>
      <c r="M347" s="69"/>
      <c r="N347" s="69"/>
      <c r="O347" s="69">
        <f>SUM(C347:N347)</f>
        <v>9</v>
      </c>
    </row>
    <row r="348" spans="1:15" ht="12.75">
      <c r="A348" s="184" t="s">
        <v>293</v>
      </c>
      <c r="B348" s="68">
        <v>2012</v>
      </c>
      <c r="C348" s="68">
        <v>1</v>
      </c>
      <c r="D348" s="68">
        <v>1</v>
      </c>
      <c r="E348" s="68">
        <v>2</v>
      </c>
      <c r="F348" s="68">
        <v>0</v>
      </c>
      <c r="G348" s="68"/>
      <c r="H348" s="68"/>
      <c r="I348" s="68"/>
      <c r="J348" s="68"/>
      <c r="K348" s="68"/>
      <c r="L348" s="68"/>
      <c r="M348" s="68"/>
      <c r="N348" s="68"/>
      <c r="O348" s="68">
        <f>SUM(C348:N348)</f>
        <v>4</v>
      </c>
    </row>
    <row r="349" spans="1:15" ht="12.75">
      <c r="A349" s="184" t="s">
        <v>294</v>
      </c>
      <c r="B349" s="188" t="s">
        <v>279</v>
      </c>
      <c r="C349" s="68">
        <f>C347-C348</f>
        <v>4</v>
      </c>
      <c r="D349" s="68">
        <f>D347-D348</f>
        <v>1</v>
      </c>
      <c r="E349" s="68">
        <f>E347-E348</f>
        <v>0</v>
      </c>
      <c r="F349" s="68">
        <f>F347-F348</f>
        <v>0</v>
      </c>
      <c r="G349" s="68"/>
      <c r="H349" s="68"/>
      <c r="I349" s="68"/>
      <c r="J349" s="68"/>
      <c r="K349" s="68"/>
      <c r="L349" s="68"/>
      <c r="M349" s="68"/>
      <c r="N349" s="68"/>
      <c r="O349" s="68">
        <f>O347-O348</f>
        <v>5</v>
      </c>
    </row>
    <row r="350" spans="1:15" ht="13.5" thickBot="1">
      <c r="A350" s="186"/>
      <c r="B350" s="187" t="s">
        <v>5</v>
      </c>
      <c r="C350" s="182">
        <f>C349/C348</f>
        <v>4</v>
      </c>
      <c r="D350" s="182">
        <f>D349/D348</f>
        <v>1</v>
      </c>
      <c r="E350" s="182">
        <f>E349/E348</f>
        <v>0</v>
      </c>
      <c r="F350" s="182">
        <v>0</v>
      </c>
      <c r="G350" s="182"/>
      <c r="H350" s="182"/>
      <c r="I350" s="182"/>
      <c r="J350" s="182"/>
      <c r="K350" s="182"/>
      <c r="L350" s="182"/>
      <c r="M350" s="182"/>
      <c r="N350" s="182"/>
      <c r="O350" s="182">
        <v>0</v>
      </c>
    </row>
    <row r="351" spans="1:15" ht="12.75">
      <c r="A351" s="181"/>
      <c r="B351" s="69">
        <v>2013</v>
      </c>
      <c r="C351" s="176">
        <v>0</v>
      </c>
      <c r="D351" s="176">
        <v>0</v>
      </c>
      <c r="E351" s="176">
        <v>0</v>
      </c>
      <c r="F351" s="176">
        <v>1</v>
      </c>
      <c r="G351" s="176"/>
      <c r="H351" s="176"/>
      <c r="I351" s="176"/>
      <c r="J351" s="176"/>
      <c r="K351" s="176"/>
      <c r="L351" s="176"/>
      <c r="M351" s="176"/>
      <c r="N351" s="176"/>
      <c r="O351" s="69">
        <f>SUM(C351:N351)</f>
        <v>1</v>
      </c>
    </row>
    <row r="352" spans="1:15" ht="12.75">
      <c r="A352" s="189" t="s">
        <v>295</v>
      </c>
      <c r="B352" s="68">
        <v>2012</v>
      </c>
      <c r="C352" s="68">
        <v>0</v>
      </c>
      <c r="D352" s="68">
        <v>0</v>
      </c>
      <c r="E352" s="68">
        <v>0</v>
      </c>
      <c r="F352" s="68">
        <v>0</v>
      </c>
      <c r="G352" s="68"/>
      <c r="H352" s="68"/>
      <c r="I352" s="68"/>
      <c r="J352" s="68"/>
      <c r="K352" s="68"/>
      <c r="L352" s="68"/>
      <c r="M352" s="68"/>
      <c r="N352" s="68"/>
      <c r="O352" s="68">
        <f>SUM(C352:N352)</f>
        <v>0</v>
      </c>
    </row>
    <row r="353" spans="1:15" ht="12.75">
      <c r="A353" s="184" t="s">
        <v>296</v>
      </c>
      <c r="B353" s="188" t="s">
        <v>279</v>
      </c>
      <c r="C353" s="68">
        <f>C351-C352</f>
        <v>0</v>
      </c>
      <c r="D353" s="68">
        <f>D351-D352</f>
        <v>0</v>
      </c>
      <c r="E353" s="68">
        <f>E351-E352</f>
        <v>0</v>
      </c>
      <c r="F353" s="68">
        <f>F351-F352</f>
        <v>1</v>
      </c>
      <c r="G353" s="68"/>
      <c r="H353" s="68"/>
      <c r="I353" s="68"/>
      <c r="J353" s="68"/>
      <c r="K353" s="68"/>
      <c r="L353" s="68"/>
      <c r="M353" s="68"/>
      <c r="N353" s="68"/>
      <c r="O353" s="68">
        <f>O351-O352</f>
        <v>1</v>
      </c>
    </row>
    <row r="354" spans="1:15" ht="13.5" thickBot="1">
      <c r="A354" s="186"/>
      <c r="B354" s="187" t="s">
        <v>5</v>
      </c>
      <c r="C354" s="182">
        <v>0</v>
      </c>
      <c r="D354" s="182">
        <v>0</v>
      </c>
      <c r="E354" s="182">
        <v>0</v>
      </c>
      <c r="F354" s="182">
        <v>0</v>
      </c>
      <c r="G354" s="182"/>
      <c r="H354" s="182"/>
      <c r="I354" s="182"/>
      <c r="J354" s="182"/>
      <c r="K354" s="182"/>
      <c r="L354" s="182"/>
      <c r="M354" s="182"/>
      <c r="N354" s="182"/>
      <c r="O354" s="182">
        <v>0</v>
      </c>
    </row>
    <row r="355" spans="1:15" ht="12.75">
      <c r="A355" s="181"/>
      <c r="B355" s="69">
        <v>2013</v>
      </c>
      <c r="C355" s="176">
        <v>12</v>
      </c>
      <c r="D355" s="176">
        <v>9</v>
      </c>
      <c r="E355" s="176">
        <v>14</v>
      </c>
      <c r="F355" s="176">
        <v>14</v>
      </c>
      <c r="G355" s="176"/>
      <c r="H355" s="176"/>
      <c r="I355" s="176"/>
      <c r="J355" s="176"/>
      <c r="K355" s="176"/>
      <c r="L355" s="176"/>
      <c r="M355" s="176"/>
      <c r="N355" s="176"/>
      <c r="O355" s="69">
        <f>SUM(C355:N355)</f>
        <v>49</v>
      </c>
    </row>
    <row r="356" spans="1:15" ht="12.75">
      <c r="A356" s="184" t="s">
        <v>297</v>
      </c>
      <c r="B356" s="68">
        <v>2012</v>
      </c>
      <c r="C356" s="68">
        <v>15</v>
      </c>
      <c r="D356" s="68">
        <v>6</v>
      </c>
      <c r="E356" s="68">
        <v>11</v>
      </c>
      <c r="F356" s="68">
        <v>11</v>
      </c>
      <c r="G356" s="68"/>
      <c r="H356" s="68"/>
      <c r="I356" s="68"/>
      <c r="J356" s="68"/>
      <c r="K356" s="68"/>
      <c r="L356" s="68"/>
      <c r="M356" s="68"/>
      <c r="N356" s="68"/>
      <c r="O356" s="68">
        <f>SUM(C356:N356)</f>
        <v>43</v>
      </c>
    </row>
    <row r="357" spans="1:15" ht="12.75">
      <c r="A357" s="181"/>
      <c r="B357" s="188" t="s">
        <v>279</v>
      </c>
      <c r="C357" s="68">
        <f>C355-C356</f>
        <v>-3</v>
      </c>
      <c r="D357" s="68">
        <f>D355-D356</f>
        <v>3</v>
      </c>
      <c r="E357" s="68">
        <f>E355-E356</f>
        <v>3</v>
      </c>
      <c r="F357" s="68">
        <f>F355-F356</f>
        <v>3</v>
      </c>
      <c r="G357" s="68"/>
      <c r="H357" s="68"/>
      <c r="I357" s="68"/>
      <c r="J357" s="68"/>
      <c r="K357" s="68"/>
      <c r="L357" s="68"/>
      <c r="M357" s="68"/>
      <c r="N357" s="68"/>
      <c r="O357" s="68">
        <f>O355-O356</f>
        <v>6</v>
      </c>
    </row>
    <row r="358" spans="1:15" ht="13.5" thickBot="1">
      <c r="A358" s="186"/>
      <c r="B358" s="187" t="s">
        <v>5</v>
      </c>
      <c r="C358" s="182">
        <f>C357/C356</f>
        <v>-0.2</v>
      </c>
      <c r="D358" s="182">
        <f>D357/D356</f>
        <v>0.5</v>
      </c>
      <c r="E358" s="182">
        <f>E357/E356</f>
        <v>0.2727272727272727</v>
      </c>
      <c r="F358" s="182">
        <f>F357/F356</f>
        <v>0.2727272727272727</v>
      </c>
      <c r="G358" s="182"/>
      <c r="H358" s="182"/>
      <c r="I358" s="182"/>
      <c r="J358" s="182"/>
      <c r="K358" s="182"/>
      <c r="L358" s="182"/>
      <c r="M358" s="182"/>
      <c r="N358" s="182"/>
      <c r="O358" s="182">
        <f>O357/O356</f>
        <v>0.13953488372093023</v>
      </c>
    </row>
    <row r="359" spans="1:15" ht="12.75">
      <c r="A359" s="181"/>
      <c r="B359" s="69">
        <v>2013</v>
      </c>
      <c r="C359" s="176">
        <v>7</v>
      </c>
      <c r="D359" s="176">
        <v>7</v>
      </c>
      <c r="E359" s="176">
        <v>5</v>
      </c>
      <c r="F359" s="176">
        <v>6</v>
      </c>
      <c r="G359" s="176"/>
      <c r="H359" s="176"/>
      <c r="I359" s="176"/>
      <c r="J359" s="176"/>
      <c r="K359" s="176"/>
      <c r="L359" s="176"/>
      <c r="M359" s="176"/>
      <c r="N359" s="176"/>
      <c r="O359" s="69">
        <f>SUM(C359:N359)</f>
        <v>25</v>
      </c>
    </row>
    <row r="360" spans="1:15" ht="12.75">
      <c r="A360" s="184" t="s">
        <v>298</v>
      </c>
      <c r="B360" s="68">
        <v>2012</v>
      </c>
      <c r="C360" s="68">
        <v>7</v>
      </c>
      <c r="D360" s="68">
        <v>5</v>
      </c>
      <c r="E360" s="68">
        <v>9</v>
      </c>
      <c r="F360" s="68">
        <v>8</v>
      </c>
      <c r="G360" s="68"/>
      <c r="H360" s="68"/>
      <c r="I360" s="68"/>
      <c r="J360" s="68"/>
      <c r="K360" s="68"/>
      <c r="L360" s="68"/>
      <c r="M360" s="68"/>
      <c r="N360" s="68"/>
      <c r="O360" s="68">
        <f>SUM(C360:N360)</f>
        <v>29</v>
      </c>
    </row>
    <row r="361" spans="1:15" ht="12.75">
      <c r="A361" s="184" t="s">
        <v>299</v>
      </c>
      <c r="B361" s="188" t="s">
        <v>279</v>
      </c>
      <c r="C361" s="68">
        <f>C359-C360</f>
        <v>0</v>
      </c>
      <c r="D361" s="68">
        <f>D359-D360</f>
        <v>2</v>
      </c>
      <c r="E361" s="68">
        <f>E359-E360</f>
        <v>-4</v>
      </c>
      <c r="F361" s="68">
        <f>F359-F360</f>
        <v>-2</v>
      </c>
      <c r="G361" s="68"/>
      <c r="H361" s="68"/>
      <c r="I361" s="68"/>
      <c r="J361" s="68"/>
      <c r="K361" s="68"/>
      <c r="L361" s="68"/>
      <c r="M361" s="68"/>
      <c r="N361" s="68"/>
      <c r="O361" s="68">
        <f>O359-O360</f>
        <v>-4</v>
      </c>
    </row>
    <row r="362" spans="1:15" ht="13.5" thickBot="1">
      <c r="A362" s="186" t="s">
        <v>0</v>
      </c>
      <c r="B362" s="187" t="s">
        <v>5</v>
      </c>
      <c r="C362" s="182">
        <f>C361/C360</f>
        <v>0</v>
      </c>
      <c r="D362" s="182">
        <f>D361/D360</f>
        <v>0.4</v>
      </c>
      <c r="E362" s="182">
        <f>E361/E360</f>
        <v>-0.4444444444444444</v>
      </c>
      <c r="F362" s="182">
        <f>F361/F360</f>
        <v>-0.25</v>
      </c>
      <c r="G362" s="182"/>
      <c r="H362" s="182"/>
      <c r="I362" s="182"/>
      <c r="J362" s="182"/>
      <c r="K362" s="182"/>
      <c r="L362" s="182"/>
      <c r="M362" s="182"/>
      <c r="N362" s="182"/>
      <c r="O362" s="182">
        <f>O361/O360</f>
        <v>-0.13793103448275862</v>
      </c>
    </row>
    <row r="363" spans="1:15" ht="12.75">
      <c r="A363" s="181"/>
      <c r="B363" s="69">
        <v>2013</v>
      </c>
      <c r="C363" s="176">
        <v>80</v>
      </c>
      <c r="D363" s="176">
        <v>86</v>
      </c>
      <c r="E363" s="176">
        <v>94</v>
      </c>
      <c r="F363" s="176">
        <v>106</v>
      </c>
      <c r="G363" s="176"/>
      <c r="H363" s="176"/>
      <c r="I363" s="176"/>
      <c r="J363" s="176"/>
      <c r="K363" s="176"/>
      <c r="L363" s="176"/>
      <c r="M363" s="176"/>
      <c r="N363" s="176"/>
      <c r="O363" s="69">
        <f>SUM(C363:N363)</f>
        <v>366</v>
      </c>
    </row>
    <row r="364" spans="1:15" ht="12.75">
      <c r="A364" s="184" t="s">
        <v>300</v>
      </c>
      <c r="B364" s="68">
        <v>2012</v>
      </c>
      <c r="C364" s="68">
        <v>79</v>
      </c>
      <c r="D364" s="68">
        <v>100</v>
      </c>
      <c r="E364" s="68">
        <v>79</v>
      </c>
      <c r="F364" s="68">
        <v>89</v>
      </c>
      <c r="G364" s="68"/>
      <c r="H364" s="68"/>
      <c r="I364" s="68"/>
      <c r="J364" s="68"/>
      <c r="K364" s="68"/>
      <c r="L364" s="68"/>
      <c r="M364" s="68"/>
      <c r="N364" s="68"/>
      <c r="O364" s="68">
        <f>SUM(C364:N364)</f>
        <v>347</v>
      </c>
    </row>
    <row r="365" spans="1:15" ht="12.75">
      <c r="A365" s="181"/>
      <c r="B365" s="188" t="s">
        <v>279</v>
      </c>
      <c r="C365" s="68">
        <f>C363-C364</f>
        <v>1</v>
      </c>
      <c r="D365" s="68">
        <f>D363-D364</f>
        <v>-14</v>
      </c>
      <c r="E365" s="68">
        <f>E363-E364</f>
        <v>15</v>
      </c>
      <c r="F365" s="68">
        <f>F363-F364</f>
        <v>17</v>
      </c>
      <c r="G365" s="68"/>
      <c r="H365" s="68"/>
      <c r="I365" s="68"/>
      <c r="J365" s="68"/>
      <c r="K365" s="68"/>
      <c r="L365" s="68"/>
      <c r="M365" s="68"/>
      <c r="N365" s="68"/>
      <c r="O365" s="68">
        <f>O363-O364</f>
        <v>19</v>
      </c>
    </row>
    <row r="366" spans="1:15" ht="13.5" thickBot="1">
      <c r="A366" s="186"/>
      <c r="B366" s="187" t="s">
        <v>5</v>
      </c>
      <c r="C366" s="182">
        <f>C365/C364</f>
        <v>0.012658227848101266</v>
      </c>
      <c r="D366" s="182">
        <f>D365/D364</f>
        <v>-0.14</v>
      </c>
      <c r="E366" s="182">
        <f>E365/E364</f>
        <v>0.189873417721519</v>
      </c>
      <c r="F366" s="182">
        <f>F365/F364</f>
        <v>0.19101123595505617</v>
      </c>
      <c r="G366" s="182"/>
      <c r="H366" s="182"/>
      <c r="I366" s="182"/>
      <c r="J366" s="182"/>
      <c r="K366" s="182"/>
      <c r="L366" s="182"/>
      <c r="M366" s="182"/>
      <c r="N366" s="182"/>
      <c r="O366" s="182">
        <f>O365/O364</f>
        <v>0.05475504322766571</v>
      </c>
    </row>
    <row r="367" spans="1:15" ht="12.75">
      <c r="A367" s="181"/>
      <c r="B367" s="69">
        <v>2013</v>
      </c>
      <c r="C367" s="176">
        <v>122</v>
      </c>
      <c r="D367" s="176">
        <v>121</v>
      </c>
      <c r="E367" s="176">
        <v>76</v>
      </c>
      <c r="F367" s="176">
        <v>83</v>
      </c>
      <c r="G367" s="176"/>
      <c r="H367" s="176"/>
      <c r="I367" s="176"/>
      <c r="J367" s="176"/>
      <c r="K367" s="176"/>
      <c r="L367" s="176"/>
      <c r="M367" s="176"/>
      <c r="N367" s="176"/>
      <c r="O367" s="69">
        <f>SUM(C367:N367)</f>
        <v>402</v>
      </c>
    </row>
    <row r="368" spans="1:15" ht="12.75">
      <c r="A368" s="184" t="s">
        <v>301</v>
      </c>
      <c r="B368" s="68">
        <v>2012</v>
      </c>
      <c r="C368" s="68">
        <v>107</v>
      </c>
      <c r="D368" s="68">
        <v>106</v>
      </c>
      <c r="E368" s="68">
        <v>101</v>
      </c>
      <c r="F368" s="68">
        <v>97</v>
      </c>
      <c r="G368" s="68"/>
      <c r="H368" s="68"/>
      <c r="I368" s="68"/>
      <c r="J368" s="68"/>
      <c r="K368" s="68"/>
      <c r="L368" s="68"/>
      <c r="M368" s="68"/>
      <c r="N368" s="68"/>
      <c r="O368" s="68">
        <f>SUM(C368:N368)</f>
        <v>411</v>
      </c>
    </row>
    <row r="369" spans="1:15" ht="12.75">
      <c r="A369" s="184" t="s">
        <v>302</v>
      </c>
      <c r="B369" s="188" t="s">
        <v>279</v>
      </c>
      <c r="C369" s="68">
        <f>C367-C368</f>
        <v>15</v>
      </c>
      <c r="D369" s="68">
        <f>D367-D368</f>
        <v>15</v>
      </c>
      <c r="E369" s="68">
        <f>E367-E368</f>
        <v>-25</v>
      </c>
      <c r="F369" s="68">
        <f>F367-F368</f>
        <v>-14</v>
      </c>
      <c r="G369" s="68"/>
      <c r="H369" s="68"/>
      <c r="I369" s="68"/>
      <c r="J369" s="68"/>
      <c r="K369" s="68"/>
      <c r="L369" s="68"/>
      <c r="M369" s="68"/>
      <c r="N369" s="68"/>
      <c r="O369" s="68">
        <f>O367-O368</f>
        <v>-9</v>
      </c>
    </row>
    <row r="370" spans="1:15" ht="13.5" thickBot="1">
      <c r="A370" s="186"/>
      <c r="B370" s="187" t="s">
        <v>5</v>
      </c>
      <c r="C370" s="182">
        <f>C369/C368</f>
        <v>0.14018691588785046</v>
      </c>
      <c r="D370" s="182">
        <f>D369/D368</f>
        <v>0.14150943396226415</v>
      </c>
      <c r="E370" s="182">
        <f>E369/E368</f>
        <v>-0.24752475247524752</v>
      </c>
      <c r="F370" s="182">
        <f>F369/F368</f>
        <v>-0.14432989690721648</v>
      </c>
      <c r="G370" s="182"/>
      <c r="H370" s="182"/>
      <c r="I370" s="182"/>
      <c r="J370" s="182"/>
      <c r="K370" s="182"/>
      <c r="L370" s="182"/>
      <c r="M370" s="182"/>
      <c r="N370" s="182"/>
      <c r="O370" s="182">
        <f>O369/O368</f>
        <v>-0.021897810218978103</v>
      </c>
    </row>
    <row r="371" spans="1:15" ht="12.75">
      <c r="A371" s="181"/>
      <c r="B371" s="69">
        <v>2013</v>
      </c>
      <c r="C371" s="176">
        <v>6</v>
      </c>
      <c r="D371" s="176">
        <v>4</v>
      </c>
      <c r="E371" s="176">
        <v>6</v>
      </c>
      <c r="F371" s="176">
        <v>7</v>
      </c>
      <c r="G371" s="176"/>
      <c r="H371" s="176"/>
      <c r="I371" s="176"/>
      <c r="J371" s="176"/>
      <c r="K371" s="176"/>
      <c r="L371" s="176"/>
      <c r="M371" s="176"/>
      <c r="N371" s="176"/>
      <c r="O371" s="69">
        <f>SUM(C371:N371)</f>
        <v>23</v>
      </c>
    </row>
    <row r="372" spans="1:15" ht="12.75">
      <c r="A372" s="184" t="s">
        <v>303</v>
      </c>
      <c r="B372" s="68">
        <v>2012</v>
      </c>
      <c r="C372" s="68">
        <v>9</v>
      </c>
      <c r="D372" s="68">
        <v>6</v>
      </c>
      <c r="E372" s="68">
        <v>10</v>
      </c>
      <c r="F372" s="68">
        <v>6</v>
      </c>
      <c r="G372" s="68"/>
      <c r="H372" s="68"/>
      <c r="I372" s="68"/>
      <c r="J372" s="68"/>
      <c r="K372" s="68"/>
      <c r="L372" s="68"/>
      <c r="M372" s="68"/>
      <c r="N372" s="68"/>
      <c r="O372" s="68">
        <f>SUM(C372:N372)</f>
        <v>31</v>
      </c>
    </row>
    <row r="373" spans="1:15" ht="12.75">
      <c r="A373" s="184" t="s">
        <v>304</v>
      </c>
      <c r="B373" s="188" t="s">
        <v>279</v>
      </c>
      <c r="C373" s="68">
        <f>C371-C372</f>
        <v>-3</v>
      </c>
      <c r="D373" s="68">
        <f>D371-D372</f>
        <v>-2</v>
      </c>
      <c r="E373" s="68">
        <f>E371-E372</f>
        <v>-4</v>
      </c>
      <c r="F373" s="68">
        <f>F371-F372</f>
        <v>1</v>
      </c>
      <c r="G373" s="68"/>
      <c r="H373" s="68"/>
      <c r="I373" s="68"/>
      <c r="J373" s="68"/>
      <c r="K373" s="68"/>
      <c r="L373" s="68"/>
      <c r="M373" s="68"/>
      <c r="N373" s="68"/>
      <c r="O373" s="68">
        <f>O371-O372</f>
        <v>-8</v>
      </c>
    </row>
    <row r="374" spans="1:15" ht="13.5" thickBot="1">
      <c r="A374" s="186"/>
      <c r="B374" s="187" t="s">
        <v>5</v>
      </c>
      <c r="C374" s="182">
        <f>C373/C372</f>
        <v>-0.3333333333333333</v>
      </c>
      <c r="D374" s="182">
        <v>0</v>
      </c>
      <c r="E374" s="182">
        <v>0</v>
      </c>
      <c r="F374" s="182">
        <f>F373/F372</f>
        <v>0.16666666666666666</v>
      </c>
      <c r="G374" s="182"/>
      <c r="H374" s="182"/>
      <c r="I374" s="182"/>
      <c r="J374" s="182"/>
      <c r="K374" s="182"/>
      <c r="L374" s="182"/>
      <c r="M374" s="182"/>
      <c r="N374" s="182"/>
      <c r="O374" s="182">
        <f>O373/O372</f>
        <v>-0.25806451612903225</v>
      </c>
    </row>
    <row r="375" ht="13.5" thickBot="1">
      <c r="A375" s="191" t="s">
        <v>315</v>
      </c>
    </row>
    <row r="376" spans="1:15" ht="13.5" thickBot="1">
      <c r="A376" t="s">
        <v>0</v>
      </c>
      <c r="B376" s="183" t="s">
        <v>278</v>
      </c>
      <c r="C376" s="183" t="s">
        <v>280</v>
      </c>
      <c r="D376" s="183" t="s">
        <v>281</v>
      </c>
      <c r="E376" s="183" t="s">
        <v>282</v>
      </c>
      <c r="F376" s="183" t="s">
        <v>283</v>
      </c>
      <c r="G376" s="183" t="s">
        <v>284</v>
      </c>
      <c r="H376" s="183" t="s">
        <v>285</v>
      </c>
      <c r="I376" s="183" t="s">
        <v>286</v>
      </c>
      <c r="J376" s="183" t="s">
        <v>287</v>
      </c>
      <c r="K376" s="183" t="s">
        <v>288</v>
      </c>
      <c r="L376" s="183" t="s">
        <v>289</v>
      </c>
      <c r="M376" s="183" t="s">
        <v>290</v>
      </c>
      <c r="N376" s="183" t="s">
        <v>291</v>
      </c>
      <c r="O376" s="183" t="s">
        <v>40</v>
      </c>
    </row>
    <row r="377" spans="1:15" ht="12.75">
      <c r="A377" s="180"/>
      <c r="B377" s="69">
        <v>2013</v>
      </c>
      <c r="C377" s="69">
        <f aca="true" t="shared" si="17" ref="C377:E378">SUM(C381+C385+C389+C393+C397+C401+C405)</f>
        <v>125</v>
      </c>
      <c r="D377" s="69">
        <f t="shared" si="17"/>
        <v>90</v>
      </c>
      <c r="E377" s="69">
        <f t="shared" si="17"/>
        <v>89</v>
      </c>
      <c r="F377" s="69">
        <f>SUM(F381+F385+F389+F393+F397+F401+F405)</f>
        <v>97</v>
      </c>
      <c r="G377" s="69"/>
      <c r="H377" s="69"/>
      <c r="I377" s="69"/>
      <c r="J377" s="69"/>
      <c r="K377" s="69"/>
      <c r="L377" s="69"/>
      <c r="M377" s="69"/>
      <c r="N377" s="69"/>
      <c r="O377" s="69">
        <f>SUM(O381+O385+O389+O393+O397+O401+O405)</f>
        <v>401</v>
      </c>
    </row>
    <row r="378" spans="1:15" ht="12.75">
      <c r="A378" s="184" t="s">
        <v>40</v>
      </c>
      <c r="B378" s="68">
        <v>2012</v>
      </c>
      <c r="C378" s="68">
        <f t="shared" si="17"/>
        <v>115</v>
      </c>
      <c r="D378" s="68">
        <f t="shared" si="17"/>
        <v>109</v>
      </c>
      <c r="E378" s="68">
        <f t="shared" si="17"/>
        <v>120</v>
      </c>
      <c r="F378" s="68">
        <f>SUM(F382+F386+F390+F394+F398+F402+F406)</f>
        <v>99</v>
      </c>
      <c r="G378" s="68"/>
      <c r="H378" s="68"/>
      <c r="I378" s="68"/>
      <c r="J378" s="68"/>
      <c r="K378" s="68"/>
      <c r="L378" s="68"/>
      <c r="M378" s="68"/>
      <c r="N378" s="68"/>
      <c r="O378" s="68">
        <f>SUM(C378:N378)</f>
        <v>443</v>
      </c>
    </row>
    <row r="379" spans="1:15" ht="12.75">
      <c r="A379" s="184" t="s">
        <v>292</v>
      </c>
      <c r="B379" s="185" t="s">
        <v>279</v>
      </c>
      <c r="C379" s="68">
        <f>C377-C378</f>
        <v>10</v>
      </c>
      <c r="D379" s="68">
        <f>D377-D378</f>
        <v>-19</v>
      </c>
      <c r="E379" s="68">
        <f>E377-E378</f>
        <v>-31</v>
      </c>
      <c r="F379" s="68">
        <f>F377-F378</f>
        <v>-2</v>
      </c>
      <c r="G379" s="68"/>
      <c r="H379" s="68"/>
      <c r="I379" s="68"/>
      <c r="J379" s="68"/>
      <c r="K379" s="68"/>
      <c r="L379" s="68"/>
      <c r="M379" s="68"/>
      <c r="N379" s="68"/>
      <c r="O379" s="68">
        <f>O377-O378</f>
        <v>-42</v>
      </c>
    </row>
    <row r="380" spans="1:15" ht="13.5" thickBot="1">
      <c r="A380" s="186"/>
      <c r="B380" s="187" t="s">
        <v>5</v>
      </c>
      <c r="C380" s="182">
        <f>C379/C378</f>
        <v>0.08695652173913043</v>
      </c>
      <c r="D380" s="182">
        <f>D379/D378</f>
        <v>-0.1743119266055046</v>
      </c>
      <c r="E380" s="182">
        <f>E379/E378</f>
        <v>-0.25833333333333336</v>
      </c>
      <c r="F380" s="182">
        <f>F379/F378</f>
        <v>-0.020202020202020204</v>
      </c>
      <c r="G380" s="182"/>
      <c r="H380" s="182"/>
      <c r="I380" s="182"/>
      <c r="J380" s="182"/>
      <c r="K380" s="182"/>
      <c r="L380" s="182"/>
      <c r="M380" s="182"/>
      <c r="N380" s="182"/>
      <c r="O380" s="182">
        <f>O379/O378</f>
        <v>-0.09480812641083522</v>
      </c>
    </row>
    <row r="381" spans="1:15" ht="12.75">
      <c r="A381" s="181"/>
      <c r="B381" s="69">
        <v>2013</v>
      </c>
      <c r="C381" s="69">
        <v>1</v>
      </c>
      <c r="D381" s="69">
        <v>0</v>
      </c>
      <c r="E381" s="69">
        <v>0</v>
      </c>
      <c r="F381" s="69">
        <v>0</v>
      </c>
      <c r="G381" s="69"/>
      <c r="H381" s="69"/>
      <c r="I381" s="69"/>
      <c r="J381" s="69"/>
      <c r="K381" s="69"/>
      <c r="L381" s="69"/>
      <c r="M381" s="69"/>
      <c r="N381" s="69"/>
      <c r="O381" s="69">
        <f>SUM(C381:N381)</f>
        <v>1</v>
      </c>
    </row>
    <row r="382" spans="1:15" ht="12.75">
      <c r="A382" s="184" t="s">
        <v>293</v>
      </c>
      <c r="B382" s="68">
        <v>2012</v>
      </c>
      <c r="C382" s="68">
        <v>0</v>
      </c>
      <c r="D382" s="68">
        <v>0</v>
      </c>
      <c r="E382" s="68">
        <v>0</v>
      </c>
      <c r="F382" s="68">
        <v>0</v>
      </c>
      <c r="G382" s="68"/>
      <c r="H382" s="68"/>
      <c r="I382" s="68"/>
      <c r="J382" s="68"/>
      <c r="K382" s="68"/>
      <c r="L382" s="68"/>
      <c r="M382" s="68"/>
      <c r="N382" s="68"/>
      <c r="O382" s="68">
        <f>SUM(C382:N382)</f>
        <v>0</v>
      </c>
    </row>
    <row r="383" spans="1:15" ht="12.75">
      <c r="A383" s="184" t="s">
        <v>294</v>
      </c>
      <c r="B383" s="188" t="s">
        <v>279</v>
      </c>
      <c r="C383" s="68">
        <f>C381-C382</f>
        <v>1</v>
      </c>
      <c r="D383" s="68">
        <f>D381-D382</f>
        <v>0</v>
      </c>
      <c r="E383" s="68">
        <f>E381-E382</f>
        <v>0</v>
      </c>
      <c r="F383" s="68">
        <f>F381-F382</f>
        <v>0</v>
      </c>
      <c r="G383" s="68"/>
      <c r="H383" s="68"/>
      <c r="I383" s="68"/>
      <c r="J383" s="68"/>
      <c r="K383" s="68"/>
      <c r="L383" s="68"/>
      <c r="M383" s="68"/>
      <c r="N383" s="68"/>
      <c r="O383" s="68">
        <f>O381-O382</f>
        <v>1</v>
      </c>
    </row>
    <row r="384" spans="1:15" ht="13.5" thickBot="1">
      <c r="A384" s="186"/>
      <c r="B384" s="187" t="s">
        <v>5</v>
      </c>
      <c r="C384" s="182">
        <v>0</v>
      </c>
      <c r="D384" s="182">
        <v>0</v>
      </c>
      <c r="E384" s="182">
        <v>0</v>
      </c>
      <c r="F384" s="182">
        <v>0</v>
      </c>
      <c r="G384" s="182"/>
      <c r="H384" s="182"/>
      <c r="I384" s="182"/>
      <c r="J384" s="182"/>
      <c r="K384" s="182"/>
      <c r="L384" s="182"/>
      <c r="M384" s="182"/>
      <c r="N384" s="182"/>
      <c r="O384" s="182">
        <v>0</v>
      </c>
    </row>
    <row r="385" spans="1:15" ht="12.75">
      <c r="A385" s="181"/>
      <c r="B385" s="69">
        <v>2013</v>
      </c>
      <c r="C385" s="176">
        <v>0</v>
      </c>
      <c r="D385" s="176">
        <v>0</v>
      </c>
      <c r="E385" s="176">
        <v>0</v>
      </c>
      <c r="F385" s="176">
        <v>0</v>
      </c>
      <c r="G385" s="176"/>
      <c r="H385" s="176"/>
      <c r="I385" s="176"/>
      <c r="J385" s="176"/>
      <c r="K385" s="176"/>
      <c r="L385" s="176"/>
      <c r="M385" s="176"/>
      <c r="N385" s="176"/>
      <c r="O385" s="69">
        <f>SUM(C385:N385)</f>
        <v>0</v>
      </c>
    </row>
    <row r="386" spans="1:15" ht="12.75">
      <c r="A386" s="189" t="s">
        <v>295</v>
      </c>
      <c r="B386" s="68">
        <v>2012</v>
      </c>
      <c r="C386" s="68">
        <v>0</v>
      </c>
      <c r="D386" s="68">
        <v>0</v>
      </c>
      <c r="E386" s="68">
        <v>0</v>
      </c>
      <c r="F386" s="68">
        <v>0</v>
      </c>
      <c r="G386" s="68"/>
      <c r="H386" s="68"/>
      <c r="I386" s="68"/>
      <c r="J386" s="68"/>
      <c r="K386" s="68"/>
      <c r="L386" s="68"/>
      <c r="M386" s="68"/>
      <c r="N386" s="68"/>
      <c r="O386" s="68">
        <f>SUM(C386:N386)</f>
        <v>0</v>
      </c>
    </row>
    <row r="387" spans="1:15" ht="12.75">
      <c r="A387" s="184" t="s">
        <v>296</v>
      </c>
      <c r="B387" s="188" t="s">
        <v>279</v>
      </c>
      <c r="C387" s="68">
        <f>C385-C386</f>
        <v>0</v>
      </c>
      <c r="D387" s="68">
        <f>D385-D386</f>
        <v>0</v>
      </c>
      <c r="E387" s="68">
        <f>E385-E386</f>
        <v>0</v>
      </c>
      <c r="F387" s="68">
        <f>F385-F386</f>
        <v>0</v>
      </c>
      <c r="G387" s="68"/>
      <c r="H387" s="68"/>
      <c r="I387" s="68"/>
      <c r="J387" s="68"/>
      <c r="K387" s="68"/>
      <c r="L387" s="68"/>
      <c r="M387" s="68"/>
      <c r="N387" s="68"/>
      <c r="O387" s="68">
        <f>O385-O386</f>
        <v>0</v>
      </c>
    </row>
    <row r="388" spans="1:15" ht="13.5" thickBot="1">
      <c r="A388" s="186"/>
      <c r="B388" s="187" t="s">
        <v>5</v>
      </c>
      <c r="C388" s="182">
        <v>0</v>
      </c>
      <c r="D388" s="182">
        <v>0</v>
      </c>
      <c r="E388" s="182">
        <v>0</v>
      </c>
      <c r="F388" s="182">
        <v>0</v>
      </c>
      <c r="G388" s="182"/>
      <c r="H388" s="182"/>
      <c r="I388" s="182"/>
      <c r="J388" s="182"/>
      <c r="K388" s="182"/>
      <c r="L388" s="182"/>
      <c r="M388" s="182"/>
      <c r="N388" s="182"/>
      <c r="O388" s="182">
        <v>0</v>
      </c>
    </row>
    <row r="389" spans="1:15" ht="12.75">
      <c r="A389" s="181"/>
      <c r="B389" s="69">
        <v>2012</v>
      </c>
      <c r="C389" s="176">
        <v>0</v>
      </c>
      <c r="D389" s="176">
        <v>4</v>
      </c>
      <c r="E389" s="176">
        <v>5</v>
      </c>
      <c r="F389" s="176">
        <v>6</v>
      </c>
      <c r="G389" s="176"/>
      <c r="H389" s="176"/>
      <c r="I389" s="176"/>
      <c r="J389" s="176"/>
      <c r="K389" s="176"/>
      <c r="L389" s="176"/>
      <c r="M389" s="176"/>
      <c r="N389" s="176"/>
      <c r="O389" s="69">
        <f>SUM(C389:N389)</f>
        <v>15</v>
      </c>
    </row>
    <row r="390" spans="1:15" ht="12.75">
      <c r="A390" s="184" t="s">
        <v>297</v>
      </c>
      <c r="B390" s="68">
        <v>2011</v>
      </c>
      <c r="C390" s="68">
        <v>1</v>
      </c>
      <c r="D390" s="68">
        <v>2</v>
      </c>
      <c r="E390" s="68">
        <v>5</v>
      </c>
      <c r="F390" s="68">
        <v>1</v>
      </c>
      <c r="G390" s="68"/>
      <c r="H390" s="68"/>
      <c r="I390" s="68"/>
      <c r="J390" s="68"/>
      <c r="K390" s="68"/>
      <c r="L390" s="68"/>
      <c r="M390" s="68"/>
      <c r="N390" s="68"/>
      <c r="O390" s="68">
        <f>SUM(C390:N390)</f>
        <v>9</v>
      </c>
    </row>
    <row r="391" spans="1:15" ht="12.75">
      <c r="A391" s="181"/>
      <c r="B391" s="188" t="s">
        <v>279</v>
      </c>
      <c r="C391" s="68">
        <f>C389-C390</f>
        <v>-1</v>
      </c>
      <c r="D391" s="68">
        <f>D389-D390</f>
        <v>2</v>
      </c>
      <c r="E391" s="68">
        <f>E389-E390</f>
        <v>0</v>
      </c>
      <c r="F391" s="68">
        <f>F389-F390</f>
        <v>5</v>
      </c>
      <c r="G391" s="68"/>
      <c r="H391" s="68"/>
      <c r="I391" s="68"/>
      <c r="J391" s="68"/>
      <c r="K391" s="68"/>
      <c r="L391" s="68"/>
      <c r="M391" s="68"/>
      <c r="N391" s="68"/>
      <c r="O391" s="68">
        <f>O389-O390</f>
        <v>6</v>
      </c>
    </row>
    <row r="392" spans="1:15" ht="13.5" thickBot="1">
      <c r="A392" s="186"/>
      <c r="B392" s="187" t="s">
        <v>5</v>
      </c>
      <c r="C392" s="182">
        <f>C391/C390</f>
        <v>-1</v>
      </c>
      <c r="D392" s="182">
        <f>D391/D390</f>
        <v>1</v>
      </c>
      <c r="E392" s="182">
        <f>E391/E390</f>
        <v>0</v>
      </c>
      <c r="F392" s="182">
        <f>F391/F390</f>
        <v>5</v>
      </c>
      <c r="G392" s="182"/>
      <c r="H392" s="182"/>
      <c r="I392" s="182"/>
      <c r="J392" s="182"/>
      <c r="K392" s="182"/>
      <c r="L392" s="182"/>
      <c r="M392" s="182"/>
      <c r="N392" s="182"/>
      <c r="O392" s="182">
        <f>O391/O390</f>
        <v>0.6666666666666666</v>
      </c>
    </row>
    <row r="393" spans="1:15" ht="12.75">
      <c r="A393" s="181"/>
      <c r="B393" s="69">
        <v>2013</v>
      </c>
      <c r="C393" s="176">
        <v>5</v>
      </c>
      <c r="D393" s="176">
        <v>5</v>
      </c>
      <c r="E393" s="176">
        <v>4</v>
      </c>
      <c r="F393" s="176">
        <v>3</v>
      </c>
      <c r="G393" s="176"/>
      <c r="H393" s="176"/>
      <c r="I393" s="176"/>
      <c r="J393" s="176"/>
      <c r="K393" s="176"/>
      <c r="L393" s="176"/>
      <c r="M393" s="176"/>
      <c r="N393" s="176"/>
      <c r="O393" s="69">
        <f>SUM(C393:N393)</f>
        <v>17</v>
      </c>
    </row>
    <row r="394" spans="1:15" ht="12.75">
      <c r="A394" s="184" t="s">
        <v>298</v>
      </c>
      <c r="B394" s="68">
        <v>2012</v>
      </c>
      <c r="C394" s="68">
        <v>5</v>
      </c>
      <c r="D394" s="68">
        <v>3</v>
      </c>
      <c r="E394" s="68">
        <v>7</v>
      </c>
      <c r="F394" s="68">
        <v>3</v>
      </c>
      <c r="G394" s="68"/>
      <c r="H394" s="68"/>
      <c r="I394" s="68"/>
      <c r="J394" s="68"/>
      <c r="K394" s="68"/>
      <c r="L394" s="68"/>
      <c r="M394" s="68"/>
      <c r="N394" s="68"/>
      <c r="O394" s="68">
        <f>SUM(C394:N394)</f>
        <v>18</v>
      </c>
    </row>
    <row r="395" spans="1:15" ht="12.75">
      <c r="A395" s="184" t="s">
        <v>299</v>
      </c>
      <c r="B395" s="188" t="s">
        <v>279</v>
      </c>
      <c r="C395" s="68">
        <f>C393-C394</f>
        <v>0</v>
      </c>
      <c r="D395" s="68">
        <f>D393-D394</f>
        <v>2</v>
      </c>
      <c r="E395" s="68">
        <f>E393-E394</f>
        <v>-3</v>
      </c>
      <c r="F395" s="68">
        <f>F393-F394</f>
        <v>0</v>
      </c>
      <c r="G395" s="68"/>
      <c r="H395" s="68"/>
      <c r="I395" s="68"/>
      <c r="J395" s="68"/>
      <c r="K395" s="68"/>
      <c r="L395" s="68"/>
      <c r="M395" s="68"/>
      <c r="N395" s="68"/>
      <c r="O395" s="68">
        <f>O393-O394</f>
        <v>-1</v>
      </c>
    </row>
    <row r="396" spans="1:15" ht="13.5" thickBot="1">
      <c r="A396" s="186" t="s">
        <v>0</v>
      </c>
      <c r="B396" s="187" t="s">
        <v>5</v>
      </c>
      <c r="C396" s="182">
        <f>C395/C394</f>
        <v>0</v>
      </c>
      <c r="D396" s="182">
        <f>D395/D394</f>
        <v>0.6666666666666666</v>
      </c>
      <c r="E396" s="182">
        <f>E395/E394</f>
        <v>-0.42857142857142855</v>
      </c>
      <c r="F396" s="182">
        <f>F395/F394</f>
        <v>0</v>
      </c>
      <c r="G396" s="182"/>
      <c r="H396" s="182"/>
      <c r="I396" s="182"/>
      <c r="J396" s="182"/>
      <c r="K396" s="182"/>
      <c r="L396" s="182"/>
      <c r="M396" s="182"/>
      <c r="N396" s="182"/>
      <c r="O396" s="182">
        <f>O395/O394</f>
        <v>-0.05555555555555555</v>
      </c>
    </row>
    <row r="397" spans="1:15" ht="12.75">
      <c r="A397" s="181"/>
      <c r="B397" s="69">
        <v>2013</v>
      </c>
      <c r="C397" s="176">
        <v>50</v>
      </c>
      <c r="D397" s="176">
        <v>30</v>
      </c>
      <c r="E397" s="176">
        <v>34</v>
      </c>
      <c r="F397" s="176">
        <v>35</v>
      </c>
      <c r="G397" s="176"/>
      <c r="H397" s="176"/>
      <c r="I397" s="176"/>
      <c r="J397" s="176"/>
      <c r="K397" s="176"/>
      <c r="L397" s="176"/>
      <c r="M397" s="176"/>
      <c r="N397" s="176"/>
      <c r="O397" s="69">
        <f>SUM(C397:N397)</f>
        <v>149</v>
      </c>
    </row>
    <row r="398" spans="1:15" ht="12.75">
      <c r="A398" s="184" t="s">
        <v>300</v>
      </c>
      <c r="B398" s="68">
        <v>2012</v>
      </c>
      <c r="C398" s="68">
        <v>35</v>
      </c>
      <c r="D398" s="68">
        <v>45</v>
      </c>
      <c r="E398" s="68">
        <v>37</v>
      </c>
      <c r="F398" s="68">
        <v>35</v>
      </c>
      <c r="G398" s="68"/>
      <c r="H398" s="68"/>
      <c r="I398" s="68"/>
      <c r="J398" s="68"/>
      <c r="K398" s="68"/>
      <c r="L398" s="68"/>
      <c r="M398" s="68"/>
      <c r="N398" s="68"/>
      <c r="O398" s="68">
        <f>SUM(C398:N398)</f>
        <v>152</v>
      </c>
    </row>
    <row r="399" spans="1:15" ht="12.75">
      <c r="A399" s="181"/>
      <c r="B399" s="188" t="s">
        <v>279</v>
      </c>
      <c r="C399" s="68">
        <f>C397-C398</f>
        <v>15</v>
      </c>
      <c r="D399" s="68">
        <f>D397-D398</f>
        <v>-15</v>
      </c>
      <c r="E399" s="68">
        <f>E397-E398</f>
        <v>-3</v>
      </c>
      <c r="F399" s="68">
        <f>F397-F398</f>
        <v>0</v>
      </c>
      <c r="G399" s="68"/>
      <c r="H399" s="68"/>
      <c r="I399" s="68"/>
      <c r="J399" s="68"/>
      <c r="K399" s="68"/>
      <c r="L399" s="68"/>
      <c r="M399" s="68"/>
      <c r="N399" s="68"/>
      <c r="O399" s="68">
        <f>O397-O398</f>
        <v>-3</v>
      </c>
    </row>
    <row r="400" spans="1:15" ht="13.5" thickBot="1">
      <c r="A400" s="186"/>
      <c r="B400" s="187" t="s">
        <v>5</v>
      </c>
      <c r="C400" s="182">
        <f>C399/C398</f>
        <v>0.42857142857142855</v>
      </c>
      <c r="D400" s="182">
        <f>D399/D398</f>
        <v>-0.3333333333333333</v>
      </c>
      <c r="E400" s="182">
        <f>E399/E398</f>
        <v>-0.08108108108108109</v>
      </c>
      <c r="F400" s="182">
        <f>F399/F398</f>
        <v>0</v>
      </c>
      <c r="G400" s="182"/>
      <c r="H400" s="182"/>
      <c r="I400" s="182"/>
      <c r="J400" s="182"/>
      <c r="K400" s="182"/>
      <c r="L400" s="182"/>
      <c r="M400" s="182"/>
      <c r="N400" s="182"/>
      <c r="O400" s="182">
        <f>O399/O398</f>
        <v>-0.019736842105263157</v>
      </c>
    </row>
    <row r="401" spans="1:15" ht="12.75">
      <c r="A401" s="181"/>
      <c r="B401" s="69">
        <v>2013</v>
      </c>
      <c r="C401" s="176">
        <v>67</v>
      </c>
      <c r="D401" s="176">
        <v>49</v>
      </c>
      <c r="E401" s="176">
        <v>46</v>
      </c>
      <c r="F401" s="176">
        <v>49</v>
      </c>
      <c r="G401" s="176"/>
      <c r="H401" s="176"/>
      <c r="I401" s="176"/>
      <c r="J401" s="176"/>
      <c r="K401" s="176"/>
      <c r="L401" s="176"/>
      <c r="M401" s="176"/>
      <c r="N401" s="176"/>
      <c r="O401" s="69">
        <f>SUM(C401:N401)</f>
        <v>211</v>
      </c>
    </row>
    <row r="402" spans="1:15" ht="12.75">
      <c r="A402" s="184" t="s">
        <v>301</v>
      </c>
      <c r="B402" s="68">
        <v>2012</v>
      </c>
      <c r="C402" s="68">
        <v>72</v>
      </c>
      <c r="D402" s="68">
        <v>58</v>
      </c>
      <c r="E402" s="68">
        <v>71</v>
      </c>
      <c r="F402" s="68">
        <v>56</v>
      </c>
      <c r="G402" s="68"/>
      <c r="H402" s="68"/>
      <c r="I402" s="68"/>
      <c r="J402" s="68"/>
      <c r="K402" s="68"/>
      <c r="L402" s="68"/>
      <c r="M402" s="68"/>
      <c r="N402" s="68"/>
      <c r="O402" s="68">
        <f>SUM(C402:N402)</f>
        <v>257</v>
      </c>
    </row>
    <row r="403" spans="1:15" ht="12.75">
      <c r="A403" s="184" t="s">
        <v>302</v>
      </c>
      <c r="B403" s="188" t="s">
        <v>279</v>
      </c>
      <c r="C403" s="68">
        <f>C401-C402</f>
        <v>-5</v>
      </c>
      <c r="D403" s="68">
        <f>D401-D402</f>
        <v>-9</v>
      </c>
      <c r="E403" s="68">
        <f>E401-E402</f>
        <v>-25</v>
      </c>
      <c r="F403" s="68">
        <f>F401-F402</f>
        <v>-7</v>
      </c>
      <c r="G403" s="68"/>
      <c r="H403" s="68"/>
      <c r="I403" s="68"/>
      <c r="J403" s="68"/>
      <c r="K403" s="68"/>
      <c r="L403" s="68"/>
      <c r="M403" s="68"/>
      <c r="N403" s="68"/>
      <c r="O403" s="68">
        <f>O401-O402</f>
        <v>-46</v>
      </c>
    </row>
    <row r="404" spans="1:15" ht="13.5" thickBot="1">
      <c r="A404" s="186"/>
      <c r="B404" s="187" t="s">
        <v>5</v>
      </c>
      <c r="C404" s="182">
        <f>C403/C402</f>
        <v>-0.06944444444444445</v>
      </c>
      <c r="D404" s="182">
        <f>D403/D402</f>
        <v>-0.15517241379310345</v>
      </c>
      <c r="E404" s="182">
        <f>E403/E402</f>
        <v>-0.352112676056338</v>
      </c>
      <c r="F404" s="182">
        <f>F403/F402</f>
        <v>-0.125</v>
      </c>
      <c r="G404" s="182"/>
      <c r="H404" s="182"/>
      <c r="I404" s="182"/>
      <c r="J404" s="182"/>
      <c r="K404" s="182"/>
      <c r="L404" s="182"/>
      <c r="M404" s="182"/>
      <c r="N404" s="182"/>
      <c r="O404" s="182">
        <f>O403/O402</f>
        <v>-0.17898832684824903</v>
      </c>
    </row>
    <row r="405" spans="1:15" ht="12.75">
      <c r="A405" s="181"/>
      <c r="B405" s="69">
        <v>2013</v>
      </c>
      <c r="C405" s="176">
        <v>2</v>
      </c>
      <c r="D405" s="176">
        <v>2</v>
      </c>
      <c r="E405" s="176">
        <v>0</v>
      </c>
      <c r="F405" s="176">
        <v>4</v>
      </c>
      <c r="G405" s="176"/>
      <c r="H405" s="176"/>
      <c r="I405" s="176"/>
      <c r="J405" s="176"/>
      <c r="K405" s="176"/>
      <c r="L405" s="176"/>
      <c r="M405" s="176"/>
      <c r="N405" s="176"/>
      <c r="O405" s="69">
        <f>SUM(C405:N405)</f>
        <v>8</v>
      </c>
    </row>
    <row r="406" spans="1:15" ht="12.75">
      <c r="A406" s="184" t="s">
        <v>303</v>
      </c>
      <c r="B406" s="68">
        <v>2012</v>
      </c>
      <c r="C406" s="68">
        <v>2</v>
      </c>
      <c r="D406" s="68">
        <v>1</v>
      </c>
      <c r="E406" s="68">
        <v>0</v>
      </c>
      <c r="F406" s="68">
        <v>4</v>
      </c>
      <c r="G406" s="68"/>
      <c r="H406" s="68"/>
      <c r="I406" s="68"/>
      <c r="J406" s="68"/>
      <c r="K406" s="68"/>
      <c r="L406" s="68"/>
      <c r="M406" s="68"/>
      <c r="N406" s="68"/>
      <c r="O406" s="68">
        <f>SUM(C406:N406)</f>
        <v>7</v>
      </c>
    </row>
    <row r="407" spans="1:15" ht="12.75">
      <c r="A407" s="184" t="s">
        <v>304</v>
      </c>
      <c r="B407" s="188" t="s">
        <v>279</v>
      </c>
      <c r="C407" s="68">
        <f>C405-C406</f>
        <v>0</v>
      </c>
      <c r="D407" s="68">
        <f>D405-D406</f>
        <v>1</v>
      </c>
      <c r="E407" s="68">
        <f>E405-E406</f>
        <v>0</v>
      </c>
      <c r="F407" s="68">
        <f>F405-F406</f>
        <v>0</v>
      </c>
      <c r="G407" s="68"/>
      <c r="H407" s="68"/>
      <c r="I407" s="68"/>
      <c r="J407" s="68"/>
      <c r="K407" s="68"/>
      <c r="L407" s="68"/>
      <c r="M407" s="68"/>
      <c r="N407" s="68"/>
      <c r="O407" s="68">
        <f>O405-O406</f>
        <v>1</v>
      </c>
    </row>
    <row r="408" spans="1:15" ht="15" customHeight="1" thickBot="1">
      <c r="A408" s="186"/>
      <c r="B408" s="187" t="s">
        <v>5</v>
      </c>
      <c r="C408" s="182">
        <f>C407/C406</f>
        <v>0</v>
      </c>
      <c r="D408" s="182">
        <f>D407/D406</f>
        <v>1</v>
      </c>
      <c r="E408" s="182">
        <v>0</v>
      </c>
      <c r="F408" s="182">
        <f>F407/F406</f>
        <v>0</v>
      </c>
      <c r="G408" s="182"/>
      <c r="H408" s="182"/>
      <c r="I408" s="182"/>
      <c r="J408" s="182"/>
      <c r="K408" s="182"/>
      <c r="L408" s="182"/>
      <c r="M408" s="182"/>
      <c r="N408" s="182"/>
      <c r="O408" s="182">
        <f>O407/O406</f>
        <v>0.14285714285714285</v>
      </c>
    </row>
    <row r="409" ht="13.5" thickBot="1">
      <c r="A409" s="191" t="s">
        <v>316</v>
      </c>
    </row>
    <row r="410" spans="1:15" ht="13.5" thickBot="1">
      <c r="A410" t="s">
        <v>0</v>
      </c>
      <c r="B410" s="183" t="s">
        <v>278</v>
      </c>
      <c r="C410" s="183" t="s">
        <v>280</v>
      </c>
      <c r="D410" s="183" t="s">
        <v>281</v>
      </c>
      <c r="E410" s="183" t="s">
        <v>282</v>
      </c>
      <c r="F410" s="183" t="s">
        <v>283</v>
      </c>
      <c r="G410" s="183" t="s">
        <v>284</v>
      </c>
      <c r="H410" s="183" t="s">
        <v>285</v>
      </c>
      <c r="I410" s="183" t="s">
        <v>286</v>
      </c>
      <c r="J410" s="183" t="s">
        <v>287</v>
      </c>
      <c r="K410" s="183" t="s">
        <v>288</v>
      </c>
      <c r="L410" s="183" t="s">
        <v>289</v>
      </c>
      <c r="M410" s="183" t="s">
        <v>290</v>
      </c>
      <c r="N410" s="195" t="s">
        <v>291</v>
      </c>
      <c r="O410" s="183" t="s">
        <v>40</v>
      </c>
    </row>
    <row r="411" spans="1:15" ht="12.75">
      <c r="A411" s="180"/>
      <c r="B411" s="69">
        <v>2013</v>
      </c>
      <c r="C411" s="69">
        <f aca="true" t="shared" si="18" ref="C411:E412">SUM(C415+C419+C423+C427+C431+C435+C439)</f>
        <v>171</v>
      </c>
      <c r="D411" s="69">
        <f t="shared" si="18"/>
        <v>144</v>
      </c>
      <c r="E411" s="69">
        <f t="shared" si="18"/>
        <v>146</v>
      </c>
      <c r="F411" s="69">
        <f>SUM(F415+F419+F423+F427+F431+F435+F439)</f>
        <v>127</v>
      </c>
      <c r="G411" s="69"/>
      <c r="H411" s="69"/>
      <c r="I411" s="69"/>
      <c r="J411" s="69"/>
      <c r="K411" s="69"/>
      <c r="L411" s="69"/>
      <c r="M411" s="69"/>
      <c r="N411" s="196"/>
      <c r="O411" s="69">
        <f>SUM(O415+O419+O423+O427+O431+O435+O439)</f>
        <v>588</v>
      </c>
    </row>
    <row r="412" spans="1:15" ht="12.75">
      <c r="A412" s="184" t="s">
        <v>40</v>
      </c>
      <c r="B412" s="68">
        <v>2012</v>
      </c>
      <c r="C412" s="68">
        <f t="shared" si="18"/>
        <v>177</v>
      </c>
      <c r="D412" s="68">
        <f t="shared" si="18"/>
        <v>168</v>
      </c>
      <c r="E412" s="68">
        <f t="shared" si="18"/>
        <v>166</v>
      </c>
      <c r="F412" s="68">
        <f>SUM(F416+F420+F424+F428+F432+F436+F440)</f>
        <v>138</v>
      </c>
      <c r="G412" s="68"/>
      <c r="H412" s="68"/>
      <c r="I412" s="68"/>
      <c r="J412" s="68"/>
      <c r="K412" s="68"/>
      <c r="L412" s="68"/>
      <c r="M412" s="68"/>
      <c r="N412" s="197"/>
      <c r="O412" s="68">
        <f>SUM(C412:N412)</f>
        <v>649</v>
      </c>
    </row>
    <row r="413" spans="1:15" ht="12.75">
      <c r="A413" s="184" t="s">
        <v>292</v>
      </c>
      <c r="B413" s="185" t="s">
        <v>279</v>
      </c>
      <c r="C413" s="68">
        <f>C411-C412</f>
        <v>-6</v>
      </c>
      <c r="D413" s="68">
        <f>D411-D412</f>
        <v>-24</v>
      </c>
      <c r="E413" s="68">
        <f>E411-E412</f>
        <v>-20</v>
      </c>
      <c r="F413" s="68">
        <f>F411-F412</f>
        <v>-11</v>
      </c>
      <c r="G413" s="68"/>
      <c r="H413" s="68"/>
      <c r="I413" s="68"/>
      <c r="J413" s="68"/>
      <c r="K413" s="68"/>
      <c r="L413" s="68"/>
      <c r="M413" s="68"/>
      <c r="N413" s="197"/>
      <c r="O413" s="68">
        <f>O411-O412</f>
        <v>-61</v>
      </c>
    </row>
    <row r="414" spans="1:15" ht="13.5" thickBot="1">
      <c r="A414" s="186"/>
      <c r="B414" s="187" t="s">
        <v>5</v>
      </c>
      <c r="C414" s="182">
        <f>C413/C412</f>
        <v>-0.03389830508474576</v>
      </c>
      <c r="D414" s="182">
        <f>D413/D412</f>
        <v>-0.14285714285714285</v>
      </c>
      <c r="E414" s="182">
        <f>E413/E412</f>
        <v>-0.12048192771084337</v>
      </c>
      <c r="F414" s="182">
        <f>F413/F412</f>
        <v>-0.07971014492753623</v>
      </c>
      <c r="G414" s="182"/>
      <c r="H414" s="182"/>
      <c r="I414" s="182"/>
      <c r="J414" s="182"/>
      <c r="K414" s="182"/>
      <c r="L414" s="182"/>
      <c r="M414" s="182"/>
      <c r="N414" s="198"/>
      <c r="O414" s="182">
        <f>O413/O412</f>
        <v>-0.09399075500770417</v>
      </c>
    </row>
    <row r="415" spans="1:15" ht="12.75">
      <c r="A415" s="181"/>
      <c r="B415" s="69">
        <v>2013</v>
      </c>
      <c r="C415" s="69">
        <v>4</v>
      </c>
      <c r="D415" s="69">
        <v>5</v>
      </c>
      <c r="E415" s="69">
        <v>5</v>
      </c>
      <c r="F415" s="69">
        <v>2</v>
      </c>
      <c r="G415" s="69"/>
      <c r="H415" s="69"/>
      <c r="I415" s="69"/>
      <c r="J415" s="69"/>
      <c r="K415" s="69"/>
      <c r="L415" s="69"/>
      <c r="M415" s="69"/>
      <c r="N415" s="196"/>
      <c r="O415" s="69">
        <f>SUM(C415:N415)</f>
        <v>16</v>
      </c>
    </row>
    <row r="416" spans="1:15" ht="12.75">
      <c r="A416" s="184" t="s">
        <v>293</v>
      </c>
      <c r="B416" s="68">
        <v>2012</v>
      </c>
      <c r="C416" s="68">
        <v>5</v>
      </c>
      <c r="D416" s="68">
        <v>4</v>
      </c>
      <c r="E416" s="68">
        <v>11</v>
      </c>
      <c r="F416" s="68">
        <v>0</v>
      </c>
      <c r="G416" s="68"/>
      <c r="H416" s="68"/>
      <c r="I416" s="68"/>
      <c r="J416" s="68"/>
      <c r="K416" s="68"/>
      <c r="L416" s="68"/>
      <c r="M416" s="68"/>
      <c r="N416" s="197"/>
      <c r="O416" s="68">
        <f>SUM(C416:N416)</f>
        <v>20</v>
      </c>
    </row>
    <row r="417" spans="1:15" ht="12.75">
      <c r="A417" s="184" t="s">
        <v>294</v>
      </c>
      <c r="B417" s="188" t="s">
        <v>279</v>
      </c>
      <c r="C417" s="68">
        <f>C415-C416</f>
        <v>-1</v>
      </c>
      <c r="D417" s="68">
        <f>D415-D416</f>
        <v>1</v>
      </c>
      <c r="E417" s="68">
        <f>E415-E416</f>
        <v>-6</v>
      </c>
      <c r="F417" s="68">
        <f>F415-F416</f>
        <v>2</v>
      </c>
      <c r="G417" s="68"/>
      <c r="H417" s="68"/>
      <c r="I417" s="68"/>
      <c r="J417" s="68"/>
      <c r="K417" s="68"/>
      <c r="L417" s="68"/>
      <c r="M417" s="68"/>
      <c r="N417" s="197"/>
      <c r="O417" s="68">
        <f>O415-O416</f>
        <v>-4</v>
      </c>
    </row>
    <row r="418" spans="1:15" ht="13.5" thickBot="1">
      <c r="A418" s="186"/>
      <c r="B418" s="187" t="s">
        <v>5</v>
      </c>
      <c r="C418" s="182">
        <f>C417/C416</f>
        <v>-0.2</v>
      </c>
      <c r="D418" s="182">
        <f>D417/D416</f>
        <v>0.25</v>
      </c>
      <c r="E418" s="182">
        <f>E417/E416</f>
        <v>-0.5454545454545454</v>
      </c>
      <c r="F418" s="182">
        <v>0</v>
      </c>
      <c r="G418" s="182"/>
      <c r="H418" s="182"/>
      <c r="I418" s="182"/>
      <c r="J418" s="182"/>
      <c r="K418" s="182"/>
      <c r="L418" s="182"/>
      <c r="M418" s="182"/>
      <c r="N418" s="198"/>
      <c r="O418" s="182">
        <f>O417/O416</f>
        <v>-0.2</v>
      </c>
    </row>
    <row r="419" spans="1:15" ht="12.75">
      <c r="A419" s="181"/>
      <c r="B419" s="69">
        <v>2013</v>
      </c>
      <c r="C419" s="176">
        <v>0</v>
      </c>
      <c r="D419" s="176">
        <v>0</v>
      </c>
      <c r="E419" s="176">
        <v>0</v>
      </c>
      <c r="F419" s="176">
        <v>0</v>
      </c>
      <c r="G419" s="176"/>
      <c r="H419" s="176"/>
      <c r="I419" s="176"/>
      <c r="J419" s="176"/>
      <c r="K419" s="176"/>
      <c r="L419" s="176"/>
      <c r="M419" s="176"/>
      <c r="N419" s="199"/>
      <c r="O419" s="69">
        <f>SUM(C419:N419)</f>
        <v>0</v>
      </c>
    </row>
    <row r="420" spans="1:15" ht="12.75">
      <c r="A420" s="189" t="s">
        <v>295</v>
      </c>
      <c r="B420" s="68">
        <v>2012</v>
      </c>
      <c r="C420" s="68">
        <v>0</v>
      </c>
      <c r="D420" s="68">
        <v>0</v>
      </c>
      <c r="E420" s="68">
        <v>0</v>
      </c>
      <c r="F420" s="68">
        <v>0</v>
      </c>
      <c r="G420" s="68"/>
      <c r="H420" s="68"/>
      <c r="I420" s="68"/>
      <c r="J420" s="68"/>
      <c r="K420" s="68"/>
      <c r="L420" s="68"/>
      <c r="M420" s="68"/>
      <c r="N420" s="197"/>
      <c r="O420" s="68">
        <f>SUM(C420:N420)</f>
        <v>0</v>
      </c>
    </row>
    <row r="421" spans="1:15" ht="12.75">
      <c r="A421" s="184" t="s">
        <v>296</v>
      </c>
      <c r="B421" s="188" t="s">
        <v>279</v>
      </c>
      <c r="C421" s="68">
        <f>C419-C420</f>
        <v>0</v>
      </c>
      <c r="D421" s="68">
        <f>D419-D420</f>
        <v>0</v>
      </c>
      <c r="E421" s="68">
        <f>E419-E420</f>
        <v>0</v>
      </c>
      <c r="F421" s="68">
        <f>F419-F420</f>
        <v>0</v>
      </c>
      <c r="G421" s="68"/>
      <c r="H421" s="68"/>
      <c r="I421" s="68"/>
      <c r="J421" s="68"/>
      <c r="K421" s="68"/>
      <c r="L421" s="68"/>
      <c r="M421" s="68"/>
      <c r="N421" s="197"/>
      <c r="O421" s="68">
        <f>O419-O420</f>
        <v>0</v>
      </c>
    </row>
    <row r="422" spans="1:15" ht="13.5" thickBot="1">
      <c r="A422" s="186"/>
      <c r="B422" s="187" t="s">
        <v>5</v>
      </c>
      <c r="C422" s="182">
        <v>0</v>
      </c>
      <c r="D422" s="182">
        <v>0</v>
      </c>
      <c r="E422" s="182">
        <v>0</v>
      </c>
      <c r="F422" s="182">
        <v>0</v>
      </c>
      <c r="G422" s="182"/>
      <c r="H422" s="182"/>
      <c r="I422" s="182"/>
      <c r="J422" s="182"/>
      <c r="K422" s="182"/>
      <c r="L422" s="182"/>
      <c r="M422" s="182"/>
      <c r="N422" s="198"/>
      <c r="O422" s="182">
        <v>0</v>
      </c>
    </row>
    <row r="423" spans="1:15" ht="12.75">
      <c r="A423" s="181"/>
      <c r="B423" s="69">
        <v>2013</v>
      </c>
      <c r="C423" s="176">
        <v>16</v>
      </c>
      <c r="D423" s="176">
        <v>20</v>
      </c>
      <c r="E423" s="176">
        <v>5</v>
      </c>
      <c r="F423" s="176">
        <v>10</v>
      </c>
      <c r="G423" s="176"/>
      <c r="H423" s="176"/>
      <c r="I423" s="176"/>
      <c r="J423" s="176"/>
      <c r="K423" s="176"/>
      <c r="L423" s="176"/>
      <c r="M423" s="176"/>
      <c r="N423" s="199"/>
      <c r="O423" s="69">
        <f>SUM(C423:N423)</f>
        <v>51</v>
      </c>
    </row>
    <row r="424" spans="1:15" ht="12.75">
      <c r="A424" s="184" t="s">
        <v>297</v>
      </c>
      <c r="B424" s="68">
        <v>2012</v>
      </c>
      <c r="C424" s="68">
        <v>3</v>
      </c>
      <c r="D424" s="68">
        <v>11</v>
      </c>
      <c r="E424" s="68">
        <v>7</v>
      </c>
      <c r="F424" s="68">
        <v>14</v>
      </c>
      <c r="G424" s="68"/>
      <c r="H424" s="68"/>
      <c r="I424" s="68"/>
      <c r="J424" s="68"/>
      <c r="K424" s="68"/>
      <c r="L424" s="68"/>
      <c r="M424" s="68"/>
      <c r="N424" s="197"/>
      <c r="O424" s="68">
        <f>SUM(C424:N424)</f>
        <v>35</v>
      </c>
    </row>
    <row r="425" spans="1:15" ht="12.75">
      <c r="A425" s="181"/>
      <c r="B425" s="188" t="s">
        <v>279</v>
      </c>
      <c r="C425" s="68">
        <f>C423-C424</f>
        <v>13</v>
      </c>
      <c r="D425" s="68">
        <f>D423-D424</f>
        <v>9</v>
      </c>
      <c r="E425" s="68">
        <f>E423-E424</f>
        <v>-2</v>
      </c>
      <c r="F425" s="68">
        <f>F423-F424</f>
        <v>-4</v>
      </c>
      <c r="G425" s="68"/>
      <c r="H425" s="68"/>
      <c r="I425" s="68"/>
      <c r="J425" s="68"/>
      <c r="K425" s="68"/>
      <c r="L425" s="68"/>
      <c r="M425" s="68"/>
      <c r="N425" s="197"/>
      <c r="O425" s="68">
        <f>O423-O424</f>
        <v>16</v>
      </c>
    </row>
    <row r="426" spans="1:15" ht="13.5" thickBot="1">
      <c r="A426" s="186"/>
      <c r="B426" s="187" t="s">
        <v>5</v>
      </c>
      <c r="C426" s="182">
        <f>C425/C424</f>
        <v>4.333333333333333</v>
      </c>
      <c r="D426" s="182">
        <f>D425/D424</f>
        <v>0.8181818181818182</v>
      </c>
      <c r="E426" s="182">
        <f>E425/E424</f>
        <v>-0.2857142857142857</v>
      </c>
      <c r="F426" s="182">
        <f>F425/F424</f>
        <v>-0.2857142857142857</v>
      </c>
      <c r="G426" s="182"/>
      <c r="H426" s="182"/>
      <c r="I426" s="182"/>
      <c r="J426" s="182"/>
      <c r="K426" s="182"/>
      <c r="L426" s="182"/>
      <c r="M426" s="182"/>
      <c r="N426" s="198"/>
      <c r="O426" s="182">
        <f>O425/O424</f>
        <v>0.45714285714285713</v>
      </c>
    </row>
    <row r="427" spans="1:15" ht="12.75">
      <c r="A427" s="181"/>
      <c r="B427" s="69">
        <v>2013</v>
      </c>
      <c r="C427" s="176">
        <v>10</v>
      </c>
      <c r="D427" s="176">
        <v>11</v>
      </c>
      <c r="E427" s="176">
        <v>9</v>
      </c>
      <c r="F427" s="176">
        <v>14</v>
      </c>
      <c r="G427" s="176"/>
      <c r="H427" s="176"/>
      <c r="I427" s="176"/>
      <c r="J427" s="176"/>
      <c r="K427" s="176"/>
      <c r="L427" s="176"/>
      <c r="M427" s="176"/>
      <c r="N427" s="199"/>
      <c r="O427" s="69">
        <f>SUM(C427:N427)</f>
        <v>44</v>
      </c>
    </row>
    <row r="428" spans="1:15" ht="12.75">
      <c r="A428" s="184" t="s">
        <v>298</v>
      </c>
      <c r="B428" s="68">
        <v>2012</v>
      </c>
      <c r="C428" s="68">
        <v>25</v>
      </c>
      <c r="D428" s="68">
        <v>22</v>
      </c>
      <c r="E428" s="68">
        <v>21</v>
      </c>
      <c r="F428" s="68">
        <v>16</v>
      </c>
      <c r="G428" s="68"/>
      <c r="H428" s="68"/>
      <c r="I428" s="68"/>
      <c r="J428" s="68"/>
      <c r="K428" s="68"/>
      <c r="L428" s="68"/>
      <c r="M428" s="68"/>
      <c r="N428" s="197"/>
      <c r="O428" s="68">
        <f>SUM(C428:N428)</f>
        <v>84</v>
      </c>
    </row>
    <row r="429" spans="1:15" ht="12.75">
      <c r="A429" s="184" t="s">
        <v>299</v>
      </c>
      <c r="B429" s="188" t="s">
        <v>279</v>
      </c>
      <c r="C429" s="68">
        <f>C427-C428</f>
        <v>-15</v>
      </c>
      <c r="D429" s="68">
        <f>D427-D428</f>
        <v>-11</v>
      </c>
      <c r="E429" s="68">
        <f>E427-E428</f>
        <v>-12</v>
      </c>
      <c r="F429" s="68">
        <f>F427-F428</f>
        <v>-2</v>
      </c>
      <c r="G429" s="68"/>
      <c r="H429" s="68"/>
      <c r="I429" s="68"/>
      <c r="J429" s="68"/>
      <c r="K429" s="68"/>
      <c r="L429" s="68"/>
      <c r="M429" s="68"/>
      <c r="N429" s="197"/>
      <c r="O429" s="68">
        <f>O427-O428</f>
        <v>-40</v>
      </c>
    </row>
    <row r="430" spans="1:15" ht="13.5" thickBot="1">
      <c r="A430" s="186" t="s">
        <v>0</v>
      </c>
      <c r="B430" s="187" t="s">
        <v>5</v>
      </c>
      <c r="C430" s="182">
        <f>C429/C428</f>
        <v>-0.6</v>
      </c>
      <c r="D430" s="182">
        <f>D429/D428</f>
        <v>-0.5</v>
      </c>
      <c r="E430" s="182">
        <f>E429/E428</f>
        <v>-0.5714285714285714</v>
      </c>
      <c r="F430" s="182">
        <f>F429/F428</f>
        <v>-0.125</v>
      </c>
      <c r="G430" s="182"/>
      <c r="H430" s="182"/>
      <c r="I430" s="182"/>
      <c r="J430" s="182"/>
      <c r="K430" s="182"/>
      <c r="L430" s="182"/>
      <c r="M430" s="182"/>
      <c r="N430" s="198"/>
      <c r="O430" s="182">
        <f>O429/O428</f>
        <v>-0.47619047619047616</v>
      </c>
    </row>
    <row r="431" spans="1:15" ht="12.75">
      <c r="A431" s="181"/>
      <c r="B431" s="69">
        <v>2013</v>
      </c>
      <c r="C431" s="176">
        <v>60</v>
      </c>
      <c r="D431" s="176">
        <v>52</v>
      </c>
      <c r="E431" s="176">
        <v>43</v>
      </c>
      <c r="F431" s="176">
        <v>40</v>
      </c>
      <c r="G431" s="176"/>
      <c r="H431" s="176"/>
      <c r="I431" s="176"/>
      <c r="J431" s="176"/>
      <c r="K431" s="176"/>
      <c r="L431" s="176"/>
      <c r="M431" s="176"/>
      <c r="N431" s="199"/>
      <c r="O431" s="69">
        <f>SUM(C431:N431)</f>
        <v>195</v>
      </c>
    </row>
    <row r="432" spans="1:15" ht="12.75">
      <c r="A432" s="184" t="s">
        <v>300</v>
      </c>
      <c r="B432" s="68">
        <v>2012</v>
      </c>
      <c r="C432" s="68">
        <v>79</v>
      </c>
      <c r="D432" s="68">
        <v>57</v>
      </c>
      <c r="E432" s="68">
        <v>51</v>
      </c>
      <c r="F432" s="68">
        <v>56</v>
      </c>
      <c r="G432" s="68"/>
      <c r="H432" s="68"/>
      <c r="I432" s="68"/>
      <c r="J432" s="68"/>
      <c r="K432" s="68"/>
      <c r="L432" s="68"/>
      <c r="M432" s="68"/>
      <c r="N432" s="197"/>
      <c r="O432" s="68">
        <f>SUM(C432:N432)</f>
        <v>243</v>
      </c>
    </row>
    <row r="433" spans="1:15" ht="12.75">
      <c r="A433" s="181"/>
      <c r="B433" s="188" t="s">
        <v>279</v>
      </c>
      <c r="C433" s="68">
        <f>C431-C432</f>
        <v>-19</v>
      </c>
      <c r="D433" s="68">
        <f>D431-D432</f>
        <v>-5</v>
      </c>
      <c r="E433" s="68">
        <f>E431-E432</f>
        <v>-8</v>
      </c>
      <c r="F433" s="68">
        <f>F431-F432</f>
        <v>-16</v>
      </c>
      <c r="G433" s="68"/>
      <c r="H433" s="68"/>
      <c r="I433" s="68"/>
      <c r="J433" s="68"/>
      <c r="K433" s="68"/>
      <c r="L433" s="68"/>
      <c r="M433" s="68"/>
      <c r="N433" s="197"/>
      <c r="O433" s="68">
        <f>O431-O432</f>
        <v>-48</v>
      </c>
    </row>
    <row r="434" spans="1:15" ht="13.5" thickBot="1">
      <c r="A434" s="186"/>
      <c r="B434" s="187" t="s">
        <v>5</v>
      </c>
      <c r="C434" s="182">
        <f>C433/C432</f>
        <v>-0.24050632911392406</v>
      </c>
      <c r="D434" s="182">
        <f>D433/D432</f>
        <v>-0.08771929824561403</v>
      </c>
      <c r="E434" s="182">
        <f>E433/E432</f>
        <v>-0.1568627450980392</v>
      </c>
      <c r="F434" s="182">
        <f>F433/F432</f>
        <v>-0.2857142857142857</v>
      </c>
      <c r="G434" s="182"/>
      <c r="H434" s="182"/>
      <c r="I434" s="182"/>
      <c r="J434" s="182"/>
      <c r="K434" s="182"/>
      <c r="L434" s="182"/>
      <c r="M434" s="182"/>
      <c r="N434" s="198"/>
      <c r="O434" s="182">
        <f>O433/O432</f>
        <v>-0.19753086419753085</v>
      </c>
    </row>
    <row r="435" spans="1:15" ht="12.75">
      <c r="A435" s="181"/>
      <c r="B435" s="69">
        <v>2013</v>
      </c>
      <c r="C435" s="176">
        <v>80</v>
      </c>
      <c r="D435" s="176">
        <v>54</v>
      </c>
      <c r="E435" s="176">
        <v>80</v>
      </c>
      <c r="F435" s="176">
        <v>54</v>
      </c>
      <c r="G435" s="176"/>
      <c r="H435" s="176"/>
      <c r="I435" s="176"/>
      <c r="J435" s="176"/>
      <c r="K435" s="176"/>
      <c r="L435" s="176"/>
      <c r="M435" s="176"/>
      <c r="N435" s="199"/>
      <c r="O435" s="69">
        <f>SUM(C435:N435)</f>
        <v>268</v>
      </c>
    </row>
    <row r="436" spans="1:15" ht="12.75">
      <c r="A436" s="184" t="s">
        <v>301</v>
      </c>
      <c r="B436" s="68">
        <v>2012</v>
      </c>
      <c r="C436" s="68">
        <v>56</v>
      </c>
      <c r="D436" s="68">
        <v>58</v>
      </c>
      <c r="E436" s="68">
        <v>62</v>
      </c>
      <c r="F436" s="68">
        <v>45</v>
      </c>
      <c r="G436" s="68"/>
      <c r="H436" s="68"/>
      <c r="I436" s="68"/>
      <c r="J436" s="68"/>
      <c r="K436" s="68"/>
      <c r="L436" s="68"/>
      <c r="M436" s="68"/>
      <c r="N436" s="197"/>
      <c r="O436" s="68">
        <f>SUM(C436:N436)</f>
        <v>221</v>
      </c>
    </row>
    <row r="437" spans="1:15" ht="12.75">
      <c r="A437" s="184" t="s">
        <v>302</v>
      </c>
      <c r="B437" s="188" t="s">
        <v>279</v>
      </c>
      <c r="C437" s="68">
        <f>C435-C436</f>
        <v>24</v>
      </c>
      <c r="D437" s="68">
        <f>D435-D436</f>
        <v>-4</v>
      </c>
      <c r="E437" s="68">
        <f>E435-E436</f>
        <v>18</v>
      </c>
      <c r="F437" s="68">
        <f>F435-F436</f>
        <v>9</v>
      </c>
      <c r="G437" s="68"/>
      <c r="H437" s="68"/>
      <c r="I437" s="68"/>
      <c r="J437" s="68"/>
      <c r="K437" s="68"/>
      <c r="L437" s="68"/>
      <c r="M437" s="68"/>
      <c r="N437" s="197"/>
      <c r="O437" s="68">
        <f>O435-O436</f>
        <v>47</v>
      </c>
    </row>
    <row r="438" spans="1:15" ht="13.5" thickBot="1">
      <c r="A438" s="186"/>
      <c r="B438" s="187" t="s">
        <v>5</v>
      </c>
      <c r="C438" s="182">
        <f>C437/C436</f>
        <v>0.42857142857142855</v>
      </c>
      <c r="D438" s="182">
        <f>D437/D436</f>
        <v>-0.06896551724137931</v>
      </c>
      <c r="E438" s="182">
        <f>E437/E436</f>
        <v>0.2903225806451613</v>
      </c>
      <c r="F438" s="182">
        <f>F437/F436</f>
        <v>0.2</v>
      </c>
      <c r="G438" s="182"/>
      <c r="H438" s="182"/>
      <c r="I438" s="182"/>
      <c r="J438" s="182"/>
      <c r="K438" s="182"/>
      <c r="L438" s="182"/>
      <c r="M438" s="182"/>
      <c r="N438" s="198"/>
      <c r="O438" s="182">
        <f>O437/O436</f>
        <v>0.21266968325791855</v>
      </c>
    </row>
    <row r="439" spans="1:15" ht="12.75">
      <c r="A439" s="181"/>
      <c r="B439" s="69">
        <v>2013</v>
      </c>
      <c r="C439" s="176">
        <v>1</v>
      </c>
      <c r="D439" s="176">
        <v>2</v>
      </c>
      <c r="E439" s="176">
        <v>4</v>
      </c>
      <c r="F439" s="176">
        <v>7</v>
      </c>
      <c r="G439" s="176"/>
      <c r="H439" s="176"/>
      <c r="I439" s="176"/>
      <c r="J439" s="176"/>
      <c r="K439" s="176"/>
      <c r="L439" s="176"/>
      <c r="M439" s="176"/>
      <c r="N439" s="199"/>
      <c r="O439" s="69">
        <f>SUM(C439:N439)</f>
        <v>14</v>
      </c>
    </row>
    <row r="440" spans="1:15" ht="12.75">
      <c r="A440" s="184" t="s">
        <v>303</v>
      </c>
      <c r="B440" s="68">
        <v>2012</v>
      </c>
      <c r="C440" s="68">
        <v>9</v>
      </c>
      <c r="D440" s="68">
        <v>16</v>
      </c>
      <c r="E440" s="68">
        <v>14</v>
      </c>
      <c r="F440" s="68">
        <v>7</v>
      </c>
      <c r="G440" s="68"/>
      <c r="H440" s="68"/>
      <c r="I440" s="68"/>
      <c r="J440" s="68"/>
      <c r="K440" s="68"/>
      <c r="L440" s="68"/>
      <c r="M440" s="68"/>
      <c r="N440" s="197"/>
      <c r="O440" s="68">
        <f>SUM(C440:N440)</f>
        <v>46</v>
      </c>
    </row>
    <row r="441" spans="1:15" ht="12.75">
      <c r="A441" s="184" t="s">
        <v>304</v>
      </c>
      <c r="B441" s="188" t="s">
        <v>279</v>
      </c>
      <c r="C441" s="68">
        <f>C439-C440</f>
        <v>-8</v>
      </c>
      <c r="D441" s="68">
        <f>D439-D440</f>
        <v>-14</v>
      </c>
      <c r="E441" s="68">
        <f>E439-E440</f>
        <v>-10</v>
      </c>
      <c r="F441" s="68">
        <f>F439-F440</f>
        <v>0</v>
      </c>
      <c r="G441" s="68"/>
      <c r="H441" s="68"/>
      <c r="I441" s="68"/>
      <c r="J441" s="68"/>
      <c r="K441" s="68"/>
      <c r="L441" s="68"/>
      <c r="M441" s="68"/>
      <c r="N441" s="197"/>
      <c r="O441" s="68">
        <f>O439-O440</f>
        <v>-32</v>
      </c>
    </row>
    <row r="442" spans="1:15" ht="13.5" thickBot="1">
      <c r="A442" s="186"/>
      <c r="B442" s="187" t="s">
        <v>5</v>
      </c>
      <c r="C442" s="182">
        <f>C441/C440</f>
        <v>-0.8888888888888888</v>
      </c>
      <c r="D442" s="182">
        <f>D441/D440</f>
        <v>-0.875</v>
      </c>
      <c r="E442" s="182">
        <f>E441/E440</f>
        <v>-0.7142857142857143</v>
      </c>
      <c r="F442" s="182">
        <f>F441/F440</f>
        <v>0</v>
      </c>
      <c r="G442" s="182"/>
      <c r="H442" s="182"/>
      <c r="I442" s="182"/>
      <c r="J442" s="182"/>
      <c r="K442" s="182"/>
      <c r="L442" s="182"/>
      <c r="M442" s="182"/>
      <c r="N442" s="198"/>
      <c r="O442" s="182">
        <f>O441/O440</f>
        <v>-0.6956521739130435</v>
      </c>
    </row>
    <row r="443" ht="13.5" thickBot="1">
      <c r="A443" s="191" t="s">
        <v>317</v>
      </c>
    </row>
    <row r="444" spans="1:15" ht="13.5" thickBot="1">
      <c r="A444" t="s">
        <v>0</v>
      </c>
      <c r="B444" s="183" t="s">
        <v>278</v>
      </c>
      <c r="C444" s="183" t="s">
        <v>280</v>
      </c>
      <c r="D444" s="183" t="s">
        <v>281</v>
      </c>
      <c r="E444" s="183" t="s">
        <v>282</v>
      </c>
      <c r="F444" s="183" t="s">
        <v>283</v>
      </c>
      <c r="G444" s="183" t="s">
        <v>284</v>
      </c>
      <c r="H444" s="183" t="s">
        <v>285</v>
      </c>
      <c r="I444" s="183" t="s">
        <v>286</v>
      </c>
      <c r="J444" s="183" t="s">
        <v>287</v>
      </c>
      <c r="K444" s="183" t="s">
        <v>288</v>
      </c>
      <c r="L444" s="183" t="s">
        <v>289</v>
      </c>
      <c r="M444" s="183" t="s">
        <v>290</v>
      </c>
      <c r="N444" s="183" t="s">
        <v>291</v>
      </c>
      <c r="O444" s="183" t="s">
        <v>40</v>
      </c>
    </row>
    <row r="445" spans="1:15" ht="12.75">
      <c r="A445" s="180"/>
      <c r="B445" s="69">
        <v>2013</v>
      </c>
      <c r="C445" s="69">
        <f aca="true" t="shared" si="19" ref="C445:E446">SUM(C449+C453+C457+C461+C465+C469+C473)</f>
        <v>189</v>
      </c>
      <c r="D445" s="69">
        <f t="shared" si="19"/>
        <v>159</v>
      </c>
      <c r="E445" s="69">
        <f t="shared" si="19"/>
        <v>157</v>
      </c>
      <c r="F445" s="69">
        <f>SUM(F449+F453+F457+F461+F465+F469+F473)</f>
        <v>144</v>
      </c>
      <c r="G445" s="69"/>
      <c r="H445" s="69"/>
      <c r="I445" s="69"/>
      <c r="J445" s="69"/>
      <c r="K445" s="69"/>
      <c r="L445" s="69"/>
      <c r="M445" s="69"/>
      <c r="N445" s="69"/>
      <c r="O445" s="69">
        <f>SUM(O449+O453+O457+O461+O465+O469+O473)</f>
        <v>649</v>
      </c>
    </row>
    <row r="446" spans="1:15" ht="12.75">
      <c r="A446" s="184" t="s">
        <v>40</v>
      </c>
      <c r="B446" s="68">
        <v>2012</v>
      </c>
      <c r="C446" s="68">
        <f t="shared" si="19"/>
        <v>184</v>
      </c>
      <c r="D446" s="68">
        <f t="shared" si="19"/>
        <v>195</v>
      </c>
      <c r="E446" s="68">
        <f t="shared" si="19"/>
        <v>151</v>
      </c>
      <c r="F446" s="68">
        <f>SUM(F450+F454+F458+F462+F466+F470+F474)</f>
        <v>128</v>
      </c>
      <c r="G446" s="68"/>
      <c r="H446" s="68"/>
      <c r="I446" s="68"/>
      <c r="J446" s="68"/>
      <c r="K446" s="68"/>
      <c r="L446" s="68"/>
      <c r="M446" s="68"/>
      <c r="N446" s="68"/>
      <c r="O446" s="68">
        <f>SUM(C446:N446)</f>
        <v>658</v>
      </c>
    </row>
    <row r="447" spans="1:15" ht="12.75">
      <c r="A447" s="184" t="s">
        <v>292</v>
      </c>
      <c r="B447" s="185" t="s">
        <v>279</v>
      </c>
      <c r="C447" s="68">
        <f>C445-C446</f>
        <v>5</v>
      </c>
      <c r="D447" s="68">
        <f>D445-D446</f>
        <v>-36</v>
      </c>
      <c r="E447" s="68">
        <f>E445-E446</f>
        <v>6</v>
      </c>
      <c r="F447" s="68">
        <f>F445-F446</f>
        <v>16</v>
      </c>
      <c r="G447" s="68"/>
      <c r="H447" s="68"/>
      <c r="I447" s="68"/>
      <c r="J447" s="68"/>
      <c r="K447" s="68"/>
      <c r="L447" s="68"/>
      <c r="M447" s="68"/>
      <c r="N447" s="68"/>
      <c r="O447" s="68">
        <f>O445-O446</f>
        <v>-9</v>
      </c>
    </row>
    <row r="448" spans="1:15" ht="13.5" thickBot="1">
      <c r="A448" s="186"/>
      <c r="B448" s="187" t="s">
        <v>5</v>
      </c>
      <c r="C448" s="182">
        <f>C447/C446</f>
        <v>0.02717391304347826</v>
      </c>
      <c r="D448" s="182">
        <f>D447/D446</f>
        <v>-0.18461538461538463</v>
      </c>
      <c r="E448" s="182">
        <f>E447/E446</f>
        <v>0.039735099337748346</v>
      </c>
      <c r="F448" s="182">
        <f>F447/F446</f>
        <v>0.125</v>
      </c>
      <c r="G448" s="182"/>
      <c r="H448" s="182"/>
      <c r="I448" s="182"/>
      <c r="J448" s="182"/>
      <c r="K448" s="182"/>
      <c r="L448" s="182"/>
      <c r="M448" s="182"/>
      <c r="N448" s="182"/>
      <c r="O448" s="182">
        <f>O447/O446</f>
        <v>-0.013677811550151976</v>
      </c>
    </row>
    <row r="449" spans="1:15" ht="12.75">
      <c r="A449" s="181"/>
      <c r="B449" s="69">
        <v>2013</v>
      </c>
      <c r="C449" s="69">
        <v>2</v>
      </c>
      <c r="D449" s="69">
        <v>1</v>
      </c>
      <c r="E449" s="69">
        <v>0</v>
      </c>
      <c r="F449" s="69">
        <v>1</v>
      </c>
      <c r="G449" s="69"/>
      <c r="H449" s="69"/>
      <c r="I449" s="69"/>
      <c r="J449" s="69"/>
      <c r="K449" s="69"/>
      <c r="L449" s="69"/>
      <c r="M449" s="69"/>
      <c r="N449" s="69"/>
      <c r="O449" s="69">
        <f>SUM(C449:N449)</f>
        <v>4</v>
      </c>
    </row>
    <row r="450" spans="1:15" ht="12.75">
      <c r="A450" s="184" t="s">
        <v>293</v>
      </c>
      <c r="B450" s="68">
        <v>2012</v>
      </c>
      <c r="C450" s="68">
        <v>0</v>
      </c>
      <c r="D450" s="68">
        <v>0</v>
      </c>
      <c r="E450" s="68">
        <v>1</v>
      </c>
      <c r="F450" s="68">
        <v>2</v>
      </c>
      <c r="G450" s="68"/>
      <c r="H450" s="68"/>
      <c r="I450" s="68"/>
      <c r="J450" s="68"/>
      <c r="K450" s="68"/>
      <c r="L450" s="68"/>
      <c r="M450" s="68"/>
      <c r="N450" s="68"/>
      <c r="O450" s="68">
        <f>SUM(C450:N450)</f>
        <v>3</v>
      </c>
    </row>
    <row r="451" spans="1:15" ht="12.75">
      <c r="A451" s="184" t="s">
        <v>294</v>
      </c>
      <c r="B451" s="188" t="s">
        <v>279</v>
      </c>
      <c r="C451" s="68">
        <f>C449-C450</f>
        <v>2</v>
      </c>
      <c r="D451" s="68">
        <f>D449-D450</f>
        <v>1</v>
      </c>
      <c r="E451" s="68">
        <f>E449-E450</f>
        <v>-1</v>
      </c>
      <c r="F451" s="68">
        <f>F449-F450</f>
        <v>-1</v>
      </c>
      <c r="G451" s="68"/>
      <c r="H451" s="68"/>
      <c r="I451" s="68"/>
      <c r="J451" s="68"/>
      <c r="K451" s="68"/>
      <c r="L451" s="68"/>
      <c r="M451" s="68"/>
      <c r="N451" s="68"/>
      <c r="O451" s="68">
        <f>O449-O450</f>
        <v>1</v>
      </c>
    </row>
    <row r="452" spans="1:15" ht="13.5" thickBot="1">
      <c r="A452" s="186"/>
      <c r="B452" s="187" t="s">
        <v>5</v>
      </c>
      <c r="C452" s="182">
        <v>0</v>
      </c>
      <c r="D452" s="182">
        <v>0</v>
      </c>
      <c r="E452" s="182">
        <f>E451/E450</f>
        <v>-1</v>
      </c>
      <c r="F452" s="182">
        <f>F451/F450</f>
        <v>-0.5</v>
      </c>
      <c r="G452" s="182"/>
      <c r="H452" s="182"/>
      <c r="I452" s="182"/>
      <c r="J452" s="182"/>
      <c r="K452" s="182"/>
      <c r="L452" s="182"/>
      <c r="M452" s="182"/>
      <c r="N452" s="182"/>
      <c r="O452" s="182">
        <f>O451/O450</f>
        <v>0.3333333333333333</v>
      </c>
    </row>
    <row r="453" spans="1:15" ht="12.75">
      <c r="A453" s="181"/>
      <c r="B453" s="69">
        <v>2013</v>
      </c>
      <c r="C453" s="176">
        <v>0</v>
      </c>
      <c r="D453" s="176">
        <v>0</v>
      </c>
      <c r="E453" s="176">
        <v>0</v>
      </c>
      <c r="F453" s="176">
        <v>0</v>
      </c>
      <c r="G453" s="176"/>
      <c r="H453" s="176"/>
      <c r="I453" s="176"/>
      <c r="J453" s="176"/>
      <c r="K453" s="176"/>
      <c r="L453" s="176"/>
      <c r="M453" s="176"/>
      <c r="N453" s="176"/>
      <c r="O453" s="69">
        <f>SUM(C453:N453)</f>
        <v>0</v>
      </c>
    </row>
    <row r="454" spans="1:15" ht="12.75">
      <c r="A454" s="189" t="s">
        <v>295</v>
      </c>
      <c r="B454" s="68">
        <v>2012</v>
      </c>
      <c r="C454" s="68">
        <v>0</v>
      </c>
      <c r="D454" s="68">
        <v>0</v>
      </c>
      <c r="E454" s="68">
        <v>0</v>
      </c>
      <c r="F454" s="68">
        <v>0</v>
      </c>
      <c r="G454" s="68"/>
      <c r="H454" s="68"/>
      <c r="I454" s="68"/>
      <c r="J454" s="68"/>
      <c r="K454" s="68"/>
      <c r="L454" s="68"/>
      <c r="M454" s="68"/>
      <c r="N454" s="68"/>
      <c r="O454" s="68">
        <f>SUM(C454:N454)</f>
        <v>0</v>
      </c>
    </row>
    <row r="455" spans="1:15" ht="12.75">
      <c r="A455" s="184" t="s">
        <v>296</v>
      </c>
      <c r="B455" s="188" t="s">
        <v>279</v>
      </c>
      <c r="C455" s="68">
        <f>C453-C454</f>
        <v>0</v>
      </c>
      <c r="D455" s="68">
        <f>D453-D454</f>
        <v>0</v>
      </c>
      <c r="E455" s="68">
        <f>E453-E454</f>
        <v>0</v>
      </c>
      <c r="F455" s="68">
        <f>F453-F454</f>
        <v>0</v>
      </c>
      <c r="G455" s="68"/>
      <c r="H455" s="68"/>
      <c r="I455" s="68"/>
      <c r="J455" s="68"/>
      <c r="K455" s="68"/>
      <c r="L455" s="68"/>
      <c r="M455" s="68"/>
      <c r="N455" s="68"/>
      <c r="O455" s="68">
        <f>O453-O454</f>
        <v>0</v>
      </c>
    </row>
    <row r="456" spans="1:15" ht="13.5" thickBot="1">
      <c r="A456" s="186"/>
      <c r="B456" s="187" t="s">
        <v>5</v>
      </c>
      <c r="C456" s="182">
        <v>0</v>
      </c>
      <c r="D456" s="182">
        <v>0</v>
      </c>
      <c r="E456" s="182">
        <v>0</v>
      </c>
      <c r="F456" s="182">
        <v>0</v>
      </c>
      <c r="G456" s="182"/>
      <c r="H456" s="182"/>
      <c r="I456" s="182"/>
      <c r="J456" s="182"/>
      <c r="K456" s="182"/>
      <c r="L456" s="182"/>
      <c r="M456" s="182"/>
      <c r="N456" s="182"/>
      <c r="O456" s="182">
        <v>0</v>
      </c>
    </row>
    <row r="457" spans="1:15" ht="12.75">
      <c r="A457" s="181"/>
      <c r="B457" s="69">
        <v>2013</v>
      </c>
      <c r="C457" s="176">
        <v>8</v>
      </c>
      <c r="D457" s="176">
        <v>9</v>
      </c>
      <c r="E457" s="176">
        <v>9</v>
      </c>
      <c r="F457" s="176">
        <v>8</v>
      </c>
      <c r="G457" s="176"/>
      <c r="H457" s="176"/>
      <c r="I457" s="176"/>
      <c r="J457" s="176"/>
      <c r="K457" s="176"/>
      <c r="L457" s="176"/>
      <c r="M457" s="176"/>
      <c r="N457" s="176"/>
      <c r="O457" s="69">
        <f>SUM(C457:N457)</f>
        <v>34</v>
      </c>
    </row>
    <row r="458" spans="1:15" ht="12.75">
      <c r="A458" s="184" t="s">
        <v>297</v>
      </c>
      <c r="B458" s="68">
        <v>2012</v>
      </c>
      <c r="C458" s="68">
        <v>11</v>
      </c>
      <c r="D458" s="68">
        <v>9</v>
      </c>
      <c r="E458" s="68">
        <v>11</v>
      </c>
      <c r="F458" s="68">
        <v>9</v>
      </c>
      <c r="G458" s="68"/>
      <c r="H458" s="68"/>
      <c r="I458" s="68"/>
      <c r="J458" s="68"/>
      <c r="K458" s="68"/>
      <c r="L458" s="68"/>
      <c r="M458" s="68"/>
      <c r="N458" s="68"/>
      <c r="O458" s="68">
        <f>SUM(C458:N458)</f>
        <v>40</v>
      </c>
    </row>
    <row r="459" spans="1:15" ht="12.75">
      <c r="A459" s="181"/>
      <c r="B459" s="188" t="s">
        <v>279</v>
      </c>
      <c r="C459" s="68">
        <f>C457-C458</f>
        <v>-3</v>
      </c>
      <c r="D459" s="68">
        <f>D457-D458</f>
        <v>0</v>
      </c>
      <c r="E459" s="68">
        <f>E457-E458</f>
        <v>-2</v>
      </c>
      <c r="F459" s="68">
        <f>F457-F458</f>
        <v>-1</v>
      </c>
      <c r="G459" s="68"/>
      <c r="H459" s="68"/>
      <c r="I459" s="68"/>
      <c r="J459" s="68"/>
      <c r="K459" s="68"/>
      <c r="L459" s="68"/>
      <c r="M459" s="68"/>
      <c r="N459" s="68"/>
      <c r="O459" s="68">
        <f>O457-O458</f>
        <v>-6</v>
      </c>
    </row>
    <row r="460" spans="1:15" ht="13.5" thickBot="1">
      <c r="A460" s="186"/>
      <c r="B460" s="187" t="s">
        <v>5</v>
      </c>
      <c r="C460" s="182">
        <f>C459/C458</f>
        <v>-0.2727272727272727</v>
      </c>
      <c r="D460" s="182">
        <f>D459/D458</f>
        <v>0</v>
      </c>
      <c r="E460" s="182">
        <f>E459/E458</f>
        <v>-0.18181818181818182</v>
      </c>
      <c r="F460" s="182">
        <f>F459/F458</f>
        <v>-0.1111111111111111</v>
      </c>
      <c r="G460" s="182"/>
      <c r="H460" s="182"/>
      <c r="I460" s="182"/>
      <c r="J460" s="182"/>
      <c r="K460" s="182"/>
      <c r="L460" s="182"/>
      <c r="M460" s="182"/>
      <c r="N460" s="182"/>
      <c r="O460" s="182">
        <f>O459/O458</f>
        <v>-0.15</v>
      </c>
    </row>
    <row r="461" spans="1:15" ht="12.75">
      <c r="A461" s="181"/>
      <c r="B461" s="69">
        <v>2013</v>
      </c>
      <c r="C461" s="176">
        <v>7</v>
      </c>
      <c r="D461" s="176">
        <v>18</v>
      </c>
      <c r="E461" s="176">
        <v>8</v>
      </c>
      <c r="F461" s="176">
        <v>15</v>
      </c>
      <c r="G461" s="176"/>
      <c r="H461" s="176"/>
      <c r="I461" s="176"/>
      <c r="J461" s="176"/>
      <c r="K461" s="176"/>
      <c r="L461" s="176"/>
      <c r="M461" s="176"/>
      <c r="N461" s="176"/>
      <c r="O461" s="69">
        <f>SUM(C461:N461)</f>
        <v>48</v>
      </c>
    </row>
    <row r="462" spans="1:15" ht="12.75">
      <c r="A462" s="184" t="s">
        <v>298</v>
      </c>
      <c r="B462" s="68">
        <v>2012</v>
      </c>
      <c r="C462" s="68">
        <v>11</v>
      </c>
      <c r="D462" s="68">
        <v>23</v>
      </c>
      <c r="E462" s="68">
        <v>15</v>
      </c>
      <c r="F462" s="68">
        <v>13</v>
      </c>
      <c r="G462" s="68"/>
      <c r="H462" s="68"/>
      <c r="I462" s="68"/>
      <c r="J462" s="68"/>
      <c r="K462" s="68"/>
      <c r="L462" s="68"/>
      <c r="M462" s="68"/>
      <c r="N462" s="68"/>
      <c r="O462" s="68">
        <f>SUM(C462:N462)</f>
        <v>62</v>
      </c>
    </row>
    <row r="463" spans="1:15" ht="12.75">
      <c r="A463" s="184" t="s">
        <v>299</v>
      </c>
      <c r="B463" s="188" t="s">
        <v>279</v>
      </c>
      <c r="C463" s="68">
        <f>C461-C462</f>
        <v>-4</v>
      </c>
      <c r="D463" s="68">
        <f>D461-D462</f>
        <v>-5</v>
      </c>
      <c r="E463" s="68">
        <f>E461-E462</f>
        <v>-7</v>
      </c>
      <c r="F463" s="68">
        <f>F461-F462</f>
        <v>2</v>
      </c>
      <c r="G463" s="68"/>
      <c r="H463" s="68"/>
      <c r="I463" s="68"/>
      <c r="J463" s="68"/>
      <c r="K463" s="68"/>
      <c r="L463" s="68"/>
      <c r="M463" s="68"/>
      <c r="N463" s="68"/>
      <c r="O463" s="68">
        <f>O461-O462</f>
        <v>-14</v>
      </c>
    </row>
    <row r="464" spans="1:15" ht="13.5" thickBot="1">
      <c r="A464" s="186" t="s">
        <v>0</v>
      </c>
      <c r="B464" s="187" t="s">
        <v>5</v>
      </c>
      <c r="C464" s="182">
        <f>C463/C462</f>
        <v>-0.36363636363636365</v>
      </c>
      <c r="D464" s="182">
        <f>D463/D462</f>
        <v>-0.21739130434782608</v>
      </c>
      <c r="E464" s="182">
        <f>E463/E462</f>
        <v>-0.4666666666666667</v>
      </c>
      <c r="F464" s="182">
        <f>F463/F462</f>
        <v>0.15384615384615385</v>
      </c>
      <c r="G464" s="182"/>
      <c r="H464" s="182"/>
      <c r="I464" s="182"/>
      <c r="J464" s="182"/>
      <c r="K464" s="182"/>
      <c r="L464" s="182"/>
      <c r="M464" s="182"/>
      <c r="N464" s="182"/>
      <c r="O464" s="182">
        <f>O463/O462</f>
        <v>-0.22580645161290322</v>
      </c>
    </row>
    <row r="465" spans="1:15" ht="12.75">
      <c r="A465" s="181"/>
      <c r="B465" s="69">
        <v>2013</v>
      </c>
      <c r="C465" s="176">
        <v>61</v>
      </c>
      <c r="D465" s="176">
        <v>44</v>
      </c>
      <c r="E465" s="176">
        <v>35</v>
      </c>
      <c r="F465" s="176">
        <v>45</v>
      </c>
      <c r="G465" s="176"/>
      <c r="H465" s="176"/>
      <c r="I465" s="176"/>
      <c r="J465" s="176"/>
      <c r="K465" s="176"/>
      <c r="L465" s="176"/>
      <c r="M465" s="176"/>
      <c r="N465" s="176"/>
      <c r="O465" s="69">
        <f>SUM(C465:N465)</f>
        <v>185</v>
      </c>
    </row>
    <row r="466" spans="1:15" ht="12.75">
      <c r="A466" s="184" t="s">
        <v>300</v>
      </c>
      <c r="B466" s="68">
        <v>2012</v>
      </c>
      <c r="C466" s="68">
        <v>67</v>
      </c>
      <c r="D466" s="68">
        <v>59</v>
      </c>
      <c r="E466" s="68">
        <v>40</v>
      </c>
      <c r="F466" s="68">
        <v>43</v>
      </c>
      <c r="G466" s="68"/>
      <c r="H466" s="68"/>
      <c r="I466" s="68"/>
      <c r="J466" s="68"/>
      <c r="K466" s="68"/>
      <c r="L466" s="68"/>
      <c r="M466" s="68"/>
      <c r="N466" s="68"/>
      <c r="O466" s="68">
        <f>SUM(C466:N466)</f>
        <v>209</v>
      </c>
    </row>
    <row r="467" spans="1:15" ht="12.75">
      <c r="A467" s="181"/>
      <c r="B467" s="188" t="s">
        <v>279</v>
      </c>
      <c r="C467" s="68">
        <f>C465-C466</f>
        <v>-6</v>
      </c>
      <c r="D467" s="68">
        <f>D465-D466</f>
        <v>-15</v>
      </c>
      <c r="E467" s="68">
        <f>E465-E466</f>
        <v>-5</v>
      </c>
      <c r="F467" s="68">
        <f>F465-F466</f>
        <v>2</v>
      </c>
      <c r="G467" s="68"/>
      <c r="H467" s="68"/>
      <c r="I467" s="68"/>
      <c r="J467" s="68"/>
      <c r="K467" s="68"/>
      <c r="L467" s="68"/>
      <c r="M467" s="68"/>
      <c r="N467" s="68"/>
      <c r="O467" s="68">
        <f>O465-O466</f>
        <v>-24</v>
      </c>
    </row>
    <row r="468" spans="1:15" ht="13.5" thickBot="1">
      <c r="A468" s="186"/>
      <c r="B468" s="187" t="s">
        <v>5</v>
      </c>
      <c r="C468" s="182">
        <f>C467/C466</f>
        <v>-0.08955223880597014</v>
      </c>
      <c r="D468" s="182">
        <f>D467/D466</f>
        <v>-0.2542372881355932</v>
      </c>
      <c r="E468" s="182">
        <f>E467/E466</f>
        <v>-0.125</v>
      </c>
      <c r="F468" s="182">
        <f>F467/F466</f>
        <v>0.046511627906976744</v>
      </c>
      <c r="G468" s="182"/>
      <c r="H468" s="182"/>
      <c r="I468" s="182"/>
      <c r="J468" s="182"/>
      <c r="K468" s="182"/>
      <c r="L468" s="182"/>
      <c r="M468" s="182"/>
      <c r="N468" s="182"/>
      <c r="O468" s="182">
        <f>O467/O466</f>
        <v>-0.11483253588516747</v>
      </c>
    </row>
    <row r="469" spans="1:15" ht="12.75">
      <c r="A469" s="181"/>
      <c r="B469" s="69">
        <v>2013</v>
      </c>
      <c r="C469" s="176">
        <v>96</v>
      </c>
      <c r="D469" s="176">
        <v>74</v>
      </c>
      <c r="E469" s="176">
        <v>90</v>
      </c>
      <c r="F469" s="176">
        <v>66</v>
      </c>
      <c r="G469" s="176"/>
      <c r="H469" s="176"/>
      <c r="I469" s="176"/>
      <c r="J469" s="176"/>
      <c r="K469" s="176"/>
      <c r="L469" s="176"/>
      <c r="M469" s="176"/>
      <c r="N469" s="176"/>
      <c r="O469" s="69">
        <f>SUM(C469:N469)</f>
        <v>326</v>
      </c>
    </row>
    <row r="470" spans="1:15" ht="12.75">
      <c r="A470" s="184" t="s">
        <v>301</v>
      </c>
      <c r="B470" s="68">
        <v>2012</v>
      </c>
      <c r="C470" s="68">
        <v>78</v>
      </c>
      <c r="D470" s="68">
        <v>80</v>
      </c>
      <c r="E470" s="68">
        <v>72</v>
      </c>
      <c r="F470" s="68">
        <v>55</v>
      </c>
      <c r="G470" s="68"/>
      <c r="H470" s="68"/>
      <c r="I470" s="68"/>
      <c r="J470" s="68"/>
      <c r="K470" s="68"/>
      <c r="L470" s="68"/>
      <c r="M470" s="68"/>
      <c r="N470" s="68"/>
      <c r="O470" s="68">
        <f>SUM(C470:N470)</f>
        <v>285</v>
      </c>
    </row>
    <row r="471" spans="1:15" ht="12.75">
      <c r="A471" s="184" t="s">
        <v>302</v>
      </c>
      <c r="B471" s="188" t="s">
        <v>279</v>
      </c>
      <c r="C471" s="68">
        <f>C469-C470</f>
        <v>18</v>
      </c>
      <c r="D471" s="68">
        <f>D469-D470</f>
        <v>-6</v>
      </c>
      <c r="E471" s="68">
        <f>E469-E470</f>
        <v>18</v>
      </c>
      <c r="F471" s="68">
        <f>F469-F470</f>
        <v>11</v>
      </c>
      <c r="G471" s="68"/>
      <c r="H471" s="68"/>
      <c r="I471" s="68"/>
      <c r="J471" s="68"/>
      <c r="K471" s="68"/>
      <c r="L471" s="68"/>
      <c r="M471" s="68"/>
      <c r="N471" s="68"/>
      <c r="O471" s="68">
        <f>O469-O470</f>
        <v>41</v>
      </c>
    </row>
    <row r="472" spans="1:15" ht="13.5" thickBot="1">
      <c r="A472" s="186"/>
      <c r="B472" s="187" t="s">
        <v>5</v>
      </c>
      <c r="C472" s="182">
        <f>C471/C470</f>
        <v>0.23076923076923078</v>
      </c>
      <c r="D472" s="182">
        <f>D471/D470</f>
        <v>-0.075</v>
      </c>
      <c r="E472" s="182">
        <f>E471/E470</f>
        <v>0.25</v>
      </c>
      <c r="F472" s="182">
        <f>F471/F470</f>
        <v>0.2</v>
      </c>
      <c r="G472" s="182"/>
      <c r="H472" s="182"/>
      <c r="I472" s="182"/>
      <c r="J472" s="182"/>
      <c r="K472" s="182"/>
      <c r="L472" s="182"/>
      <c r="M472" s="182"/>
      <c r="N472" s="182"/>
      <c r="O472" s="182">
        <f>O471/O470</f>
        <v>0.14385964912280702</v>
      </c>
    </row>
    <row r="473" spans="1:15" ht="12.75">
      <c r="A473" s="181"/>
      <c r="B473" s="69">
        <v>2013</v>
      </c>
      <c r="C473" s="176">
        <v>15</v>
      </c>
      <c r="D473" s="176">
        <v>13</v>
      </c>
      <c r="E473" s="176">
        <v>15</v>
      </c>
      <c r="F473" s="176">
        <v>9</v>
      </c>
      <c r="G473" s="176"/>
      <c r="H473" s="176"/>
      <c r="I473" s="176"/>
      <c r="J473" s="176"/>
      <c r="K473" s="176"/>
      <c r="L473" s="176"/>
      <c r="M473" s="176"/>
      <c r="N473" s="176"/>
      <c r="O473" s="69">
        <f>SUM(C473:N473)</f>
        <v>52</v>
      </c>
    </row>
    <row r="474" spans="1:15" ht="12.75">
      <c r="A474" s="184" t="s">
        <v>303</v>
      </c>
      <c r="B474" s="68">
        <v>2012</v>
      </c>
      <c r="C474" s="68">
        <v>17</v>
      </c>
      <c r="D474" s="68">
        <v>24</v>
      </c>
      <c r="E474" s="68">
        <v>12</v>
      </c>
      <c r="F474" s="68">
        <v>6</v>
      </c>
      <c r="G474" s="68"/>
      <c r="H474" s="68"/>
      <c r="I474" s="68"/>
      <c r="J474" s="68"/>
      <c r="K474" s="68"/>
      <c r="L474" s="68"/>
      <c r="M474" s="68"/>
      <c r="N474" s="68"/>
      <c r="O474" s="68">
        <f>SUM(C474:N474)</f>
        <v>59</v>
      </c>
    </row>
    <row r="475" spans="1:15" ht="12.75">
      <c r="A475" s="184" t="s">
        <v>304</v>
      </c>
      <c r="B475" s="188" t="s">
        <v>279</v>
      </c>
      <c r="C475" s="68">
        <f>C473-C474</f>
        <v>-2</v>
      </c>
      <c r="D475" s="68">
        <f>D473-D474</f>
        <v>-11</v>
      </c>
      <c r="E475" s="68">
        <f>E473-E474</f>
        <v>3</v>
      </c>
      <c r="F475" s="68">
        <f>F473-F474</f>
        <v>3</v>
      </c>
      <c r="G475" s="68"/>
      <c r="H475" s="68"/>
      <c r="I475" s="68"/>
      <c r="J475" s="68"/>
      <c r="K475" s="68"/>
      <c r="L475" s="68"/>
      <c r="M475" s="68"/>
      <c r="N475" s="68"/>
      <c r="O475" s="68">
        <f>O473-O474</f>
        <v>-7</v>
      </c>
    </row>
    <row r="476" spans="1:15" ht="13.5" thickBot="1">
      <c r="A476" s="186"/>
      <c r="B476" s="187" t="s">
        <v>5</v>
      </c>
      <c r="C476" s="182">
        <f>C475/C474</f>
        <v>-0.11764705882352941</v>
      </c>
      <c r="D476" s="182">
        <f>D475/D474</f>
        <v>-0.4583333333333333</v>
      </c>
      <c r="E476" s="182">
        <f>E475/E474</f>
        <v>0.25</v>
      </c>
      <c r="F476" s="182">
        <f>F475/F474</f>
        <v>0.5</v>
      </c>
      <c r="G476" s="182"/>
      <c r="H476" s="182"/>
      <c r="I476" s="182"/>
      <c r="J476" s="182"/>
      <c r="K476" s="182"/>
      <c r="L476" s="182"/>
      <c r="M476" s="182"/>
      <c r="N476" s="182"/>
      <c r="O476" s="182">
        <f>O475/O474</f>
        <v>-0.11864406779661017</v>
      </c>
    </row>
  </sheetData>
  <sheetProtection/>
  <printOptions/>
  <pageMargins left="0.7" right="0.7" top="1.5" bottom="0.75" header="0.8" footer="0.3"/>
  <pageSetup horizontalDpi="600" verticalDpi="600" orientation="landscape" scale="90" r:id="rId1"/>
  <headerFooter>
    <oddHeader>&amp;L
Datos Preliminares&amp;CPOLICIA DE PUERTO RICO
DELITOS TIPO I INFORMADOS EN PUERTO RICO
AÑOS 2012 Y 2013</oddHeader>
  </headerFooter>
  <rowBreaks count="13" manualBreakCount="13">
    <brk id="34" max="255" man="1"/>
    <brk id="68" max="255" man="1"/>
    <brk id="102" max="255" man="1"/>
    <brk id="136" max="255" man="1"/>
    <brk id="170" max="255" man="1"/>
    <brk id="204" max="255" man="1"/>
    <brk id="238" max="255" man="1"/>
    <brk id="272" max="255" man="1"/>
    <brk id="306" max="255" man="1"/>
    <brk id="340" max="255" man="1"/>
    <brk id="374" max="255" man="1"/>
    <brk id="408" max="255" man="1"/>
    <brk id="442" max="255" man="1"/>
  </rowBreaks>
</worksheet>
</file>

<file path=xl/worksheets/sheet5.xml><?xml version="1.0" encoding="utf-8"?>
<worksheet xmlns="http://schemas.openxmlformats.org/spreadsheetml/2006/main" xmlns:r="http://schemas.openxmlformats.org/officeDocument/2006/relationships">
  <dimension ref="A3:T19"/>
  <sheetViews>
    <sheetView workbookViewId="0" topLeftCell="A1">
      <selection activeCell="A1" sqref="A1"/>
    </sheetView>
  </sheetViews>
  <sheetFormatPr defaultColWidth="9.140625" defaultRowHeight="12.75"/>
  <cols>
    <col min="1" max="1" width="22.57421875" style="0" customWidth="1"/>
    <col min="2" max="2" width="7.00390625" style="0" customWidth="1"/>
    <col min="3" max="3" width="6.140625" style="0" customWidth="1"/>
    <col min="4" max="4" width="5.7109375" style="0" customWidth="1"/>
    <col min="5" max="5" width="5.00390625" style="0" customWidth="1"/>
    <col min="6" max="7" width="4.7109375" style="0" customWidth="1"/>
    <col min="8" max="8" width="4.421875" style="0" customWidth="1"/>
    <col min="9" max="9" width="5.421875" style="0" customWidth="1"/>
    <col min="10" max="10" width="4.8515625" style="0" customWidth="1"/>
    <col min="11" max="11" width="5.57421875" style="0" customWidth="1"/>
    <col min="12" max="13" width="4.8515625" style="0" customWidth="1"/>
    <col min="14" max="14" width="4.57421875" style="0" customWidth="1"/>
    <col min="15" max="15" width="5.421875" style="0" customWidth="1"/>
    <col min="16" max="16" width="4.57421875" style="0" customWidth="1"/>
    <col min="17" max="17" width="5.28125" style="0" customWidth="1"/>
    <col min="18" max="18" width="5.00390625" style="0" customWidth="1"/>
  </cols>
  <sheetData>
    <row r="2" ht="13.5" thickBot="1"/>
    <row r="3" spans="1:18" ht="30" customHeight="1" thickBot="1">
      <c r="A3" s="228"/>
      <c r="B3" s="272" t="s">
        <v>232</v>
      </c>
      <c r="C3" s="276"/>
      <c r="D3" s="273"/>
      <c r="E3" s="272" t="s">
        <v>233</v>
      </c>
      <c r="F3" s="273"/>
      <c r="G3" s="272" t="s">
        <v>234</v>
      </c>
      <c r="H3" s="273"/>
      <c r="I3" s="277" t="s">
        <v>235</v>
      </c>
      <c r="J3" s="273"/>
      <c r="K3" s="272" t="s">
        <v>236</v>
      </c>
      <c r="L3" s="273"/>
      <c r="M3" s="272" t="s">
        <v>144</v>
      </c>
      <c r="N3" s="273"/>
      <c r="O3" s="272" t="s">
        <v>237</v>
      </c>
      <c r="P3" s="273"/>
      <c r="Q3" s="274" t="s">
        <v>238</v>
      </c>
      <c r="R3" s="275"/>
    </row>
    <row r="4" spans="1:18" ht="74.25" customHeight="1" thickBot="1">
      <c r="A4" s="228"/>
      <c r="B4" s="230" t="s">
        <v>232</v>
      </c>
      <c r="C4" s="231" t="s">
        <v>239</v>
      </c>
      <c r="D4" s="232" t="s">
        <v>240</v>
      </c>
      <c r="E4" s="232" t="s">
        <v>239</v>
      </c>
      <c r="F4" s="232" t="s">
        <v>240</v>
      </c>
      <c r="G4" s="232" t="s">
        <v>239</v>
      </c>
      <c r="H4" s="232" t="s">
        <v>240</v>
      </c>
      <c r="I4" s="232" t="s">
        <v>239</v>
      </c>
      <c r="J4" s="232" t="s">
        <v>240</v>
      </c>
      <c r="K4" s="232" t="s">
        <v>239</v>
      </c>
      <c r="L4" s="232" t="s">
        <v>240</v>
      </c>
      <c r="M4" s="232" t="s">
        <v>239</v>
      </c>
      <c r="N4" s="232" t="s">
        <v>240</v>
      </c>
      <c r="O4" s="232" t="s">
        <v>239</v>
      </c>
      <c r="P4" s="232" t="s">
        <v>240</v>
      </c>
      <c r="Q4" s="232" t="s">
        <v>239</v>
      </c>
      <c r="R4" s="232" t="s">
        <v>240</v>
      </c>
    </row>
    <row r="5" spans="1:18" ht="32.25" customHeight="1">
      <c r="A5" s="242" t="s">
        <v>232</v>
      </c>
      <c r="B5" s="233">
        <v>281</v>
      </c>
      <c r="C5" s="229">
        <v>265</v>
      </c>
      <c r="D5" s="233">
        <v>16</v>
      </c>
      <c r="E5" s="234">
        <v>18</v>
      </c>
      <c r="F5" s="235">
        <v>0</v>
      </c>
      <c r="G5" s="234">
        <v>0</v>
      </c>
      <c r="H5" s="235">
        <v>1</v>
      </c>
      <c r="I5" s="234">
        <v>1</v>
      </c>
      <c r="J5" s="235">
        <v>3</v>
      </c>
      <c r="K5" s="234">
        <v>201</v>
      </c>
      <c r="L5" s="235">
        <v>1</v>
      </c>
      <c r="M5" s="234">
        <v>5</v>
      </c>
      <c r="N5" s="235">
        <v>1</v>
      </c>
      <c r="O5" s="234">
        <v>6</v>
      </c>
      <c r="P5" s="235">
        <v>0</v>
      </c>
      <c r="Q5" s="236">
        <v>34</v>
      </c>
      <c r="R5" s="235">
        <v>10</v>
      </c>
    </row>
    <row r="6" spans="1:18" ht="25.5" customHeight="1">
      <c r="A6" s="239" t="s">
        <v>31</v>
      </c>
      <c r="B6" s="237">
        <v>51</v>
      </c>
      <c r="C6" s="244">
        <v>49</v>
      </c>
      <c r="D6" s="248">
        <v>2</v>
      </c>
      <c r="E6" s="249">
        <v>2</v>
      </c>
      <c r="F6" s="250"/>
      <c r="G6" s="249"/>
      <c r="H6" s="250"/>
      <c r="I6" s="249"/>
      <c r="J6" s="250"/>
      <c r="K6" s="249">
        <v>38</v>
      </c>
      <c r="L6" s="250">
        <v>1</v>
      </c>
      <c r="M6" s="249"/>
      <c r="N6" s="250"/>
      <c r="O6" s="249">
        <v>2</v>
      </c>
      <c r="P6" s="250"/>
      <c r="Q6" s="251">
        <v>7</v>
      </c>
      <c r="R6" s="250">
        <v>1</v>
      </c>
    </row>
    <row r="7" spans="1:18" ht="25.5" customHeight="1">
      <c r="A7" s="239" t="s">
        <v>241</v>
      </c>
      <c r="B7" s="237">
        <v>19</v>
      </c>
      <c r="C7" s="245">
        <v>15</v>
      </c>
      <c r="D7" s="252">
        <v>4</v>
      </c>
      <c r="E7" s="249">
        <v>2</v>
      </c>
      <c r="F7" s="250"/>
      <c r="G7" s="249"/>
      <c r="H7" s="250"/>
      <c r="I7" s="249"/>
      <c r="J7" s="250">
        <v>1</v>
      </c>
      <c r="K7" s="249">
        <v>6</v>
      </c>
      <c r="L7" s="250"/>
      <c r="M7" s="249"/>
      <c r="N7" s="250"/>
      <c r="O7" s="249">
        <v>1</v>
      </c>
      <c r="P7" s="250"/>
      <c r="Q7" s="251">
        <v>6</v>
      </c>
      <c r="R7" s="250">
        <v>3</v>
      </c>
    </row>
    <row r="8" spans="1:18" ht="24" customHeight="1">
      <c r="A8" s="239" t="s">
        <v>242</v>
      </c>
      <c r="B8" s="237">
        <v>28</v>
      </c>
      <c r="C8" s="245">
        <v>28</v>
      </c>
      <c r="D8" s="252">
        <v>0</v>
      </c>
      <c r="E8" s="249"/>
      <c r="F8" s="250"/>
      <c r="G8" s="249"/>
      <c r="H8" s="250"/>
      <c r="I8" s="249"/>
      <c r="J8" s="250"/>
      <c r="K8" s="249">
        <v>25</v>
      </c>
      <c r="L8" s="250"/>
      <c r="M8" s="249">
        <v>1</v>
      </c>
      <c r="N8" s="250"/>
      <c r="O8" s="249"/>
      <c r="P8" s="250"/>
      <c r="Q8" s="251">
        <v>2</v>
      </c>
      <c r="R8" s="250"/>
    </row>
    <row r="9" spans="1:18" ht="24.75" customHeight="1">
      <c r="A9" s="239" t="s">
        <v>63</v>
      </c>
      <c r="B9" s="237">
        <v>12</v>
      </c>
      <c r="C9" s="245">
        <v>12</v>
      </c>
      <c r="D9" s="252">
        <v>0</v>
      </c>
      <c r="E9" s="249"/>
      <c r="F9" s="250"/>
      <c r="G9" s="249"/>
      <c r="H9" s="250"/>
      <c r="I9" s="249"/>
      <c r="J9" s="250"/>
      <c r="K9" s="249">
        <v>11</v>
      </c>
      <c r="L9" s="250"/>
      <c r="M9" s="249">
        <v>1</v>
      </c>
      <c r="N9" s="250"/>
      <c r="O9" s="249"/>
      <c r="P9" s="250"/>
      <c r="Q9" s="251"/>
      <c r="R9" s="250"/>
    </row>
    <row r="10" spans="1:18" ht="23.25" customHeight="1">
      <c r="A10" s="239" t="s">
        <v>243</v>
      </c>
      <c r="B10" s="237">
        <v>15</v>
      </c>
      <c r="C10" s="245">
        <v>12</v>
      </c>
      <c r="D10" s="252">
        <v>3</v>
      </c>
      <c r="E10" s="249">
        <v>1</v>
      </c>
      <c r="F10" s="250"/>
      <c r="G10" s="249"/>
      <c r="H10" s="250">
        <v>1</v>
      </c>
      <c r="I10" s="249"/>
      <c r="J10" s="250">
        <v>1</v>
      </c>
      <c r="K10" s="249">
        <v>7</v>
      </c>
      <c r="L10" s="250"/>
      <c r="M10" s="249"/>
      <c r="N10" s="250"/>
      <c r="O10" s="249">
        <v>1</v>
      </c>
      <c r="P10" s="250"/>
      <c r="Q10" s="251">
        <v>3</v>
      </c>
      <c r="R10" s="250">
        <v>1</v>
      </c>
    </row>
    <row r="11" spans="1:18" ht="21" customHeight="1">
      <c r="A11" s="239" t="s">
        <v>244</v>
      </c>
      <c r="B11" s="237">
        <v>31</v>
      </c>
      <c r="C11" s="245">
        <v>30</v>
      </c>
      <c r="D11" s="252">
        <v>1</v>
      </c>
      <c r="E11" s="249">
        <v>3</v>
      </c>
      <c r="F11" s="250"/>
      <c r="G11" s="249"/>
      <c r="H11" s="250"/>
      <c r="I11" s="249"/>
      <c r="J11" s="250"/>
      <c r="K11" s="249">
        <v>22</v>
      </c>
      <c r="L11" s="250"/>
      <c r="M11" s="249">
        <v>1</v>
      </c>
      <c r="N11" s="250">
        <v>1</v>
      </c>
      <c r="O11" s="249"/>
      <c r="P11" s="250"/>
      <c r="Q11" s="251">
        <v>4</v>
      </c>
      <c r="R11" s="250"/>
    </row>
    <row r="12" spans="1:20" ht="21" customHeight="1">
      <c r="A12" s="239" t="s">
        <v>245</v>
      </c>
      <c r="B12" s="237">
        <v>48</v>
      </c>
      <c r="C12" s="245">
        <v>46</v>
      </c>
      <c r="D12" s="252">
        <v>2</v>
      </c>
      <c r="E12" s="249">
        <v>1</v>
      </c>
      <c r="F12" s="250"/>
      <c r="G12" s="249"/>
      <c r="H12" s="250"/>
      <c r="I12" s="249"/>
      <c r="J12" s="250"/>
      <c r="K12" s="249">
        <v>38</v>
      </c>
      <c r="L12" s="250"/>
      <c r="M12" s="249">
        <v>1</v>
      </c>
      <c r="N12" s="250"/>
      <c r="O12" s="249"/>
      <c r="P12" s="250"/>
      <c r="Q12" s="251">
        <v>6</v>
      </c>
      <c r="R12" s="250">
        <v>2</v>
      </c>
      <c r="S12" s="157"/>
      <c r="T12" s="158"/>
    </row>
    <row r="13" spans="1:20" ht="21" customHeight="1">
      <c r="A13" s="239" t="s">
        <v>152</v>
      </c>
      <c r="B13" s="237">
        <v>35</v>
      </c>
      <c r="C13" s="245">
        <v>34</v>
      </c>
      <c r="D13" s="252">
        <v>1</v>
      </c>
      <c r="E13" s="249">
        <v>7</v>
      </c>
      <c r="F13" s="250"/>
      <c r="G13" s="249"/>
      <c r="H13" s="250"/>
      <c r="I13" s="249">
        <v>1</v>
      </c>
      <c r="J13" s="250"/>
      <c r="K13" s="249">
        <v>24</v>
      </c>
      <c r="L13" s="250"/>
      <c r="M13" s="249"/>
      <c r="N13" s="250"/>
      <c r="O13" s="253"/>
      <c r="P13" s="250"/>
      <c r="Q13" s="251">
        <v>2</v>
      </c>
      <c r="R13" s="250">
        <v>1</v>
      </c>
      <c r="S13" s="157"/>
      <c r="T13" s="157"/>
    </row>
    <row r="14" spans="1:18" ht="22.5" customHeight="1">
      <c r="A14" s="239" t="s">
        <v>111</v>
      </c>
      <c r="B14" s="237">
        <v>12</v>
      </c>
      <c r="C14" s="245">
        <v>11</v>
      </c>
      <c r="D14" s="252">
        <v>1</v>
      </c>
      <c r="E14" s="249">
        <v>1</v>
      </c>
      <c r="F14" s="250"/>
      <c r="G14" s="249"/>
      <c r="H14" s="250"/>
      <c r="I14" s="249"/>
      <c r="J14" s="250"/>
      <c r="K14" s="249">
        <v>8</v>
      </c>
      <c r="L14" s="250"/>
      <c r="M14" s="249"/>
      <c r="N14" s="250"/>
      <c r="O14" s="249"/>
      <c r="P14" s="250"/>
      <c r="Q14" s="251">
        <v>2</v>
      </c>
      <c r="R14" s="250">
        <v>1</v>
      </c>
    </row>
    <row r="15" spans="1:18" ht="24.75" customHeight="1">
      <c r="A15" s="239" t="s">
        <v>115</v>
      </c>
      <c r="B15" s="237">
        <v>9</v>
      </c>
      <c r="C15" s="245">
        <v>7</v>
      </c>
      <c r="D15" s="252">
        <v>2</v>
      </c>
      <c r="E15" s="249">
        <v>1</v>
      </c>
      <c r="F15" s="250"/>
      <c r="G15" s="249"/>
      <c r="H15" s="250"/>
      <c r="I15" s="249"/>
      <c r="J15" s="250">
        <v>1</v>
      </c>
      <c r="K15" s="249">
        <v>5</v>
      </c>
      <c r="L15" s="250"/>
      <c r="M15" s="249">
        <v>1</v>
      </c>
      <c r="N15" s="250"/>
      <c r="O15" s="249"/>
      <c r="P15" s="250"/>
      <c r="Q15" s="251"/>
      <c r="R15" s="250">
        <v>1</v>
      </c>
    </row>
    <row r="16" spans="1:18" ht="23.25" customHeight="1">
      <c r="A16" s="239" t="s">
        <v>125</v>
      </c>
      <c r="B16" s="237">
        <v>1</v>
      </c>
      <c r="C16" s="245">
        <v>1</v>
      </c>
      <c r="D16" s="252">
        <v>0</v>
      </c>
      <c r="E16" s="249"/>
      <c r="F16" s="250"/>
      <c r="G16" s="249"/>
      <c r="H16" s="250"/>
      <c r="I16" s="249"/>
      <c r="J16" s="250"/>
      <c r="K16" s="249">
        <v>1</v>
      </c>
      <c r="L16" s="250"/>
      <c r="M16" s="249"/>
      <c r="N16" s="250"/>
      <c r="O16" s="249"/>
      <c r="P16" s="250"/>
      <c r="Q16" s="251"/>
      <c r="R16" s="250"/>
    </row>
    <row r="17" spans="1:18" ht="21.75" customHeight="1">
      <c r="A17" s="240" t="s">
        <v>130</v>
      </c>
      <c r="B17" s="243">
        <v>16</v>
      </c>
      <c r="C17" s="246">
        <v>16</v>
      </c>
      <c r="D17" s="254">
        <v>0</v>
      </c>
      <c r="E17" s="255"/>
      <c r="F17" s="256"/>
      <c r="G17" s="255"/>
      <c r="H17" s="256"/>
      <c r="I17" s="255"/>
      <c r="J17" s="256"/>
      <c r="K17" s="255">
        <v>13</v>
      </c>
      <c r="L17" s="256"/>
      <c r="M17" s="255"/>
      <c r="N17" s="256"/>
      <c r="O17" s="255">
        <v>2</v>
      </c>
      <c r="P17" s="256"/>
      <c r="Q17" s="257">
        <v>1</v>
      </c>
      <c r="R17" s="256"/>
    </row>
    <row r="18" spans="1:18" ht="24" customHeight="1" thickBot="1">
      <c r="A18" s="241" t="s">
        <v>135</v>
      </c>
      <c r="B18" s="238">
        <v>4</v>
      </c>
      <c r="C18" s="247">
        <v>4</v>
      </c>
      <c r="D18" s="258">
        <v>0</v>
      </c>
      <c r="E18" s="259"/>
      <c r="F18" s="260"/>
      <c r="G18" s="259"/>
      <c r="H18" s="260"/>
      <c r="I18" s="259"/>
      <c r="J18" s="260"/>
      <c r="K18" s="259">
        <v>3</v>
      </c>
      <c r="L18" s="260"/>
      <c r="M18" s="259"/>
      <c r="N18" s="260"/>
      <c r="O18" s="259"/>
      <c r="P18" s="260"/>
      <c r="Q18" s="261">
        <v>1</v>
      </c>
      <c r="R18" s="260"/>
    </row>
    <row r="19" spans="3:5" ht="12.75">
      <c r="C19" s="159"/>
      <c r="D19" s="160"/>
      <c r="E19" s="159"/>
    </row>
  </sheetData>
  <sheetProtection/>
  <mergeCells count="8">
    <mergeCell ref="O3:P3"/>
    <mergeCell ref="Q3:R3"/>
    <mergeCell ref="B3:D3"/>
    <mergeCell ref="E3:F3"/>
    <mergeCell ref="G3:H3"/>
    <mergeCell ref="I3:J3"/>
    <mergeCell ref="K3:L3"/>
    <mergeCell ref="M3:N3"/>
  </mergeCells>
  <printOptions horizontalCentered="1"/>
  <pageMargins left="1" right="1" top="1" bottom="1" header="0.3" footer="0.3"/>
  <pageSetup horizontalDpi="600" verticalDpi="600" orientation="landscape" scale="97" r:id="rId1"/>
  <headerFooter>
    <oddHeader>&amp;CPOLICIA DE PUERTO RICO
DIVISION DE ESTADISTICAS DE LA CRIMINALIDAD
ASESINATO OCURRIDO POR REGIONES POLICIACAS Y MOTIVO
ACUMULADO AL 30 DE ABRIL DE 2013</oddHeader>
  </headerFooter>
</worksheet>
</file>

<file path=xl/worksheets/sheet6.xml><?xml version="1.0" encoding="utf-8"?>
<worksheet xmlns="http://schemas.openxmlformats.org/spreadsheetml/2006/main" xmlns:r="http://schemas.openxmlformats.org/officeDocument/2006/relationships">
  <dimension ref="A6:D31"/>
  <sheetViews>
    <sheetView view="pageLayout" workbookViewId="0" topLeftCell="A1">
      <selection activeCell="E11" sqref="E11"/>
    </sheetView>
  </sheetViews>
  <sheetFormatPr defaultColWidth="9.140625" defaultRowHeight="12.75"/>
  <cols>
    <col min="1" max="1" width="20.140625" style="0" customWidth="1"/>
    <col min="2" max="2" width="16.00390625" style="0" customWidth="1"/>
    <col min="3" max="3" width="14.57421875" style="0" customWidth="1"/>
    <col min="4" max="4" width="14.421875" style="0" customWidth="1"/>
  </cols>
  <sheetData>
    <row r="5" ht="13.5" thickBot="1"/>
    <row r="6" spans="1:4" ht="16.5" thickBot="1">
      <c r="A6" s="278" t="s">
        <v>246</v>
      </c>
      <c r="B6" s="280" t="s">
        <v>232</v>
      </c>
      <c r="C6" s="282" t="s">
        <v>247</v>
      </c>
      <c r="D6" s="283"/>
    </row>
    <row r="7" spans="1:4" ht="16.5" thickBot="1">
      <c r="A7" s="279"/>
      <c r="B7" s="281"/>
      <c r="C7" s="225" t="s">
        <v>239</v>
      </c>
      <c r="D7" s="225" t="s">
        <v>240</v>
      </c>
    </row>
    <row r="8" spans="1:4" ht="30" customHeight="1" thickBot="1">
      <c r="A8" s="225" t="s">
        <v>232</v>
      </c>
      <c r="B8" s="226">
        <v>281</v>
      </c>
      <c r="C8" s="225">
        <v>265</v>
      </c>
      <c r="D8" s="227">
        <v>16</v>
      </c>
    </row>
    <row r="9" spans="1:4" ht="27" customHeight="1">
      <c r="A9" s="269" t="s">
        <v>248</v>
      </c>
      <c r="B9" s="263">
        <v>1</v>
      </c>
      <c r="C9" s="262"/>
      <c r="D9" s="266">
        <v>1</v>
      </c>
    </row>
    <row r="10" spans="1:4" ht="28.5" customHeight="1">
      <c r="A10" s="270" t="s">
        <v>249</v>
      </c>
      <c r="B10" s="248">
        <v>0</v>
      </c>
      <c r="C10" s="264"/>
      <c r="D10" s="267"/>
    </row>
    <row r="11" spans="1:4" ht="27.75" customHeight="1">
      <c r="A11" s="270" t="s">
        <v>250</v>
      </c>
      <c r="B11" s="248">
        <v>0</v>
      </c>
      <c r="C11" s="264"/>
      <c r="D11" s="267"/>
    </row>
    <row r="12" spans="1:4" ht="28.5" customHeight="1">
      <c r="A12" s="270" t="s">
        <v>251</v>
      </c>
      <c r="B12" s="248">
        <v>0</v>
      </c>
      <c r="C12" s="264"/>
      <c r="D12" s="267"/>
    </row>
    <row r="13" spans="1:4" ht="28.5" customHeight="1">
      <c r="A13" s="270" t="s">
        <v>252</v>
      </c>
      <c r="B13" s="248">
        <v>7</v>
      </c>
      <c r="C13" s="264">
        <v>6</v>
      </c>
      <c r="D13" s="267">
        <v>1</v>
      </c>
    </row>
    <row r="14" spans="1:4" ht="28.5" customHeight="1">
      <c r="A14" s="270" t="s">
        <v>253</v>
      </c>
      <c r="B14" s="248">
        <v>15</v>
      </c>
      <c r="C14" s="264">
        <v>14</v>
      </c>
      <c r="D14" s="267">
        <v>1</v>
      </c>
    </row>
    <row r="15" spans="1:4" ht="28.5" customHeight="1">
      <c r="A15" s="270" t="s">
        <v>254</v>
      </c>
      <c r="B15" s="248">
        <v>64</v>
      </c>
      <c r="C15" s="264">
        <v>62</v>
      </c>
      <c r="D15" s="267">
        <v>2</v>
      </c>
    </row>
    <row r="16" spans="1:4" ht="28.5" customHeight="1">
      <c r="A16" s="270" t="s">
        <v>255</v>
      </c>
      <c r="B16" s="248">
        <v>49</v>
      </c>
      <c r="C16" s="264">
        <v>48</v>
      </c>
      <c r="D16" s="267">
        <v>1</v>
      </c>
    </row>
    <row r="17" spans="1:4" ht="28.5" customHeight="1">
      <c r="A17" s="270" t="s">
        <v>256</v>
      </c>
      <c r="B17" s="248">
        <v>23</v>
      </c>
      <c r="C17" s="264">
        <v>21</v>
      </c>
      <c r="D17" s="267">
        <v>2</v>
      </c>
    </row>
    <row r="18" spans="1:4" ht="28.5" customHeight="1">
      <c r="A18" s="270" t="s">
        <v>257</v>
      </c>
      <c r="B18" s="248">
        <v>19</v>
      </c>
      <c r="C18" s="264">
        <v>17</v>
      </c>
      <c r="D18" s="267">
        <v>2</v>
      </c>
    </row>
    <row r="19" spans="1:4" ht="28.5" customHeight="1">
      <c r="A19" s="270" t="s">
        <v>258</v>
      </c>
      <c r="B19" s="248">
        <v>18</v>
      </c>
      <c r="C19" s="264">
        <v>18</v>
      </c>
      <c r="D19" s="267"/>
    </row>
    <row r="20" spans="1:4" ht="27" customHeight="1">
      <c r="A20" s="270" t="s">
        <v>259</v>
      </c>
      <c r="B20" s="248">
        <v>3</v>
      </c>
      <c r="C20" s="264">
        <v>2</v>
      </c>
      <c r="D20" s="267">
        <v>1</v>
      </c>
    </row>
    <row r="21" spans="1:4" ht="28.5" customHeight="1">
      <c r="A21" s="270" t="s">
        <v>260</v>
      </c>
      <c r="B21" s="248">
        <v>3</v>
      </c>
      <c r="C21" s="264">
        <v>2</v>
      </c>
      <c r="D21" s="267">
        <v>1</v>
      </c>
    </row>
    <row r="22" spans="1:4" ht="28.5" customHeight="1">
      <c r="A22" s="270" t="s">
        <v>261</v>
      </c>
      <c r="B22" s="248">
        <v>3</v>
      </c>
      <c r="C22" s="264">
        <v>3</v>
      </c>
      <c r="D22" s="267"/>
    </row>
    <row r="23" spans="1:4" ht="28.5" customHeight="1">
      <c r="A23" s="270" t="s">
        <v>262</v>
      </c>
      <c r="B23" s="248">
        <v>5</v>
      </c>
      <c r="C23" s="264">
        <v>5</v>
      </c>
      <c r="D23" s="267"/>
    </row>
    <row r="24" spans="1:4" ht="28.5" customHeight="1">
      <c r="A24" s="270" t="s">
        <v>263</v>
      </c>
      <c r="B24" s="248">
        <v>5</v>
      </c>
      <c r="C24" s="264">
        <v>3</v>
      </c>
      <c r="D24" s="267">
        <v>2</v>
      </c>
    </row>
    <row r="25" spans="1:4" ht="28.5" customHeight="1" thickBot="1">
      <c r="A25" s="271" t="s">
        <v>264</v>
      </c>
      <c r="B25" s="238">
        <v>66</v>
      </c>
      <c r="C25" s="265">
        <v>64</v>
      </c>
      <c r="D25" s="268">
        <v>2</v>
      </c>
    </row>
    <row r="31" ht="12.75">
      <c r="C31" s="8"/>
    </row>
  </sheetData>
  <sheetProtection/>
  <mergeCells count="3">
    <mergeCell ref="A6:A7"/>
    <mergeCell ref="B6:B7"/>
    <mergeCell ref="C6:D6"/>
  </mergeCells>
  <printOptions horizontalCentered="1"/>
  <pageMargins left="1.5" right="1" top="1.25" bottom="1" header="1.05" footer="0.3"/>
  <pageSetup horizontalDpi="600" verticalDpi="600" orientation="portrait" r:id="rId1"/>
  <headerFooter>
    <oddHeader>&amp;C&amp;"Arial,Negrita"POLICIA DE PUERTO RICO
DIVISION DE ESTADISTICAS DE LA CRIMINALIDAD
ASESINATO OCURRIDO POR EDAD Y SEXO
ACUMULADO AL 30 DE ABRIL DE 2013&amp;"Arial,Normal"
</oddHeader>
  </headerFooter>
</worksheet>
</file>

<file path=xl/worksheets/sheet7.xml><?xml version="1.0" encoding="utf-8"?>
<worksheet xmlns="http://schemas.openxmlformats.org/spreadsheetml/2006/main" xmlns:r="http://schemas.openxmlformats.org/officeDocument/2006/relationships">
  <dimension ref="A1:E26"/>
  <sheetViews>
    <sheetView zoomScalePageLayoutView="0" workbookViewId="0" topLeftCell="A1">
      <selection activeCell="B8" sqref="B8"/>
    </sheetView>
  </sheetViews>
  <sheetFormatPr defaultColWidth="9.140625" defaultRowHeight="12.75"/>
  <cols>
    <col min="1" max="1" width="30.00390625" style="0" customWidth="1"/>
    <col min="2" max="2" width="20.421875" style="0" customWidth="1"/>
    <col min="3" max="3" width="13.57421875" style="0" customWidth="1"/>
    <col min="4" max="4" width="63.8515625" style="0" customWidth="1"/>
  </cols>
  <sheetData>
    <row r="1" spans="1:4" ht="12.75">
      <c r="A1" s="74"/>
      <c r="B1" s="75"/>
      <c r="C1" s="75"/>
      <c r="D1" s="75"/>
    </row>
    <row r="2" spans="1:4" ht="12.75">
      <c r="A2" s="76" t="s">
        <v>158</v>
      </c>
      <c r="B2" s="77" t="s">
        <v>159</v>
      </c>
      <c r="C2" s="78" t="s">
        <v>160</v>
      </c>
      <c r="D2" s="79" t="s">
        <v>161</v>
      </c>
    </row>
    <row r="3" spans="1:4" ht="12.75">
      <c r="A3" s="80" t="s">
        <v>162</v>
      </c>
      <c r="B3" s="288" t="s">
        <v>163</v>
      </c>
      <c r="C3" s="288"/>
      <c r="D3" s="289"/>
    </row>
    <row r="4" spans="1:4" ht="12.75">
      <c r="A4" s="80" t="s">
        <v>164</v>
      </c>
      <c r="B4" s="288" t="s">
        <v>165</v>
      </c>
      <c r="C4" s="288"/>
      <c r="D4" s="289"/>
    </row>
    <row r="5" spans="1:4" ht="12.75">
      <c r="A5" s="80" t="s">
        <v>166</v>
      </c>
      <c r="B5" s="81" t="s">
        <v>167</v>
      </c>
      <c r="C5" s="83" t="s">
        <v>168</v>
      </c>
      <c r="D5" s="83" t="s">
        <v>169</v>
      </c>
    </row>
    <row r="6" spans="1:4" ht="12.75">
      <c r="A6" s="80" t="s">
        <v>170</v>
      </c>
      <c r="B6" s="288" t="s">
        <v>171</v>
      </c>
      <c r="C6" s="288"/>
      <c r="D6" s="289"/>
    </row>
    <row r="7" spans="1:4" ht="12.75">
      <c r="A7" s="80"/>
      <c r="B7" s="75"/>
      <c r="C7" s="75"/>
      <c r="D7" s="84"/>
    </row>
    <row r="8" spans="1:4" ht="12.75">
      <c r="A8" s="80" t="s">
        <v>172</v>
      </c>
      <c r="B8" s="75" t="s">
        <v>324</v>
      </c>
      <c r="C8" s="75"/>
      <c r="D8" s="84"/>
    </row>
    <row r="9" spans="1:4" ht="12.75">
      <c r="A9" s="80" t="s">
        <v>173</v>
      </c>
      <c r="B9" s="85"/>
      <c r="C9" s="81"/>
      <c r="D9" s="82"/>
    </row>
    <row r="10" spans="1:4" ht="12.75">
      <c r="A10" s="80" t="s">
        <v>174</v>
      </c>
      <c r="B10" s="290"/>
      <c r="C10" s="284"/>
      <c r="D10" s="285"/>
    </row>
    <row r="11" spans="1:4" ht="12.75">
      <c r="A11" s="80"/>
      <c r="B11" s="75"/>
      <c r="C11" s="75"/>
      <c r="D11" s="84"/>
    </row>
    <row r="12" spans="1:5" ht="24">
      <c r="A12" s="80" t="s">
        <v>175</v>
      </c>
      <c r="B12" s="75" t="s">
        <v>176</v>
      </c>
      <c r="C12" s="86" t="s">
        <v>177</v>
      </c>
      <c r="D12" s="84" t="s">
        <v>178</v>
      </c>
      <c r="E12" s="87"/>
    </row>
    <row r="13" spans="1:4" ht="12.75">
      <c r="A13" s="80"/>
      <c r="B13" s="75" t="s">
        <v>179</v>
      </c>
      <c r="C13" s="75"/>
      <c r="D13" s="84"/>
    </row>
    <row r="14" spans="1:4" ht="12.75">
      <c r="A14" s="80"/>
      <c r="B14" s="88" t="s">
        <v>180</v>
      </c>
      <c r="C14" s="89"/>
      <c r="D14" s="84"/>
    </row>
    <row r="15" spans="1:4" ht="12.75">
      <c r="A15" s="80"/>
      <c r="B15" s="75" t="s">
        <v>181</v>
      </c>
      <c r="C15" s="90"/>
      <c r="D15" s="91"/>
    </row>
    <row r="16" spans="1:4" ht="12.75">
      <c r="A16" s="80"/>
      <c r="B16" s="88" t="s">
        <v>182</v>
      </c>
      <c r="C16" s="75"/>
      <c r="D16" s="84"/>
    </row>
    <row r="17" spans="1:4" ht="12.75">
      <c r="A17" s="80"/>
      <c r="B17" s="291" t="s">
        <v>183</v>
      </c>
      <c r="C17" s="292"/>
      <c r="D17" s="293"/>
    </row>
    <row r="18" spans="1:4" ht="12.75">
      <c r="A18" s="80"/>
      <c r="B18" s="291"/>
      <c r="C18" s="292"/>
      <c r="D18" s="293"/>
    </row>
    <row r="19" spans="1:4" ht="12.75">
      <c r="A19" s="80"/>
      <c r="B19" s="92"/>
      <c r="C19" s="92"/>
      <c r="D19" s="93"/>
    </row>
    <row r="20" spans="1:4" ht="12.75">
      <c r="A20" s="94"/>
      <c r="B20" s="75" t="s">
        <v>184</v>
      </c>
      <c r="C20" s="75"/>
      <c r="D20" s="84"/>
    </row>
    <row r="21" spans="1:4" ht="12.75">
      <c r="A21" s="94"/>
      <c r="B21" s="75" t="s">
        <v>185</v>
      </c>
      <c r="C21" s="75"/>
      <c r="D21" s="84"/>
    </row>
    <row r="22" spans="1:4" ht="12.75">
      <c r="A22" s="80"/>
      <c r="B22" s="75" t="s">
        <v>186</v>
      </c>
      <c r="C22" s="75"/>
      <c r="D22" s="84"/>
    </row>
    <row r="23" spans="1:4" ht="12.75">
      <c r="A23" s="80" t="s">
        <v>187</v>
      </c>
      <c r="B23" s="284" t="s">
        <v>188</v>
      </c>
      <c r="C23" s="284"/>
      <c r="D23" s="285"/>
    </row>
    <row r="24" spans="1:4" ht="12.75">
      <c r="A24" s="94"/>
      <c r="B24" s="284"/>
      <c r="C24" s="284"/>
      <c r="D24" s="285"/>
    </row>
    <row r="25" spans="1:4" ht="12.75">
      <c r="A25" s="80" t="s">
        <v>189</v>
      </c>
      <c r="B25" s="284" t="s">
        <v>190</v>
      </c>
      <c r="C25" s="284"/>
      <c r="D25" s="285"/>
    </row>
    <row r="26" spans="1:4" ht="12.75">
      <c r="A26" s="95"/>
      <c r="B26" s="286"/>
      <c r="C26" s="286"/>
      <c r="D26" s="287"/>
    </row>
  </sheetData>
  <sheetProtection/>
  <mergeCells count="7">
    <mergeCell ref="B25:D26"/>
    <mergeCell ref="B3:D3"/>
    <mergeCell ref="B4:D4"/>
    <mergeCell ref="B6:D6"/>
    <mergeCell ref="B10:D10"/>
    <mergeCell ref="B17:D18"/>
    <mergeCell ref="B23:D24"/>
  </mergeCells>
  <hyperlinks>
    <hyperlink ref="C12" r:id="rId1" display="portal"/>
  </hyperlinks>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2:J41"/>
  <sheetViews>
    <sheetView view="pageBreakPreview" zoomScale="115" zoomScaleSheetLayoutView="115" zoomScalePageLayoutView="85" workbookViewId="0" topLeftCell="A1">
      <selection activeCell="B14" sqref="B14:J14"/>
    </sheetView>
  </sheetViews>
  <sheetFormatPr defaultColWidth="9.140625" defaultRowHeight="12.75"/>
  <cols>
    <col min="1" max="1" width="13.57421875" style="119" customWidth="1"/>
    <col min="2" max="8" width="9.140625" style="119" customWidth="1"/>
    <col min="9" max="9" width="27.00390625" style="119" customWidth="1"/>
    <col min="10" max="10" width="11.28125" style="119" customWidth="1"/>
    <col min="11" max="16384" width="9.140625" style="119" customWidth="1"/>
  </cols>
  <sheetData>
    <row r="1" ht="17.25" customHeight="1"/>
    <row r="2" spans="1:9" ht="17.25" customHeight="1">
      <c r="A2" s="295" t="s">
        <v>217</v>
      </c>
      <c r="B2" s="295"/>
      <c r="C2" s="295"/>
      <c r="D2" s="295"/>
      <c r="E2" s="118"/>
      <c r="F2" s="118"/>
      <c r="G2" s="118"/>
      <c r="H2" s="118"/>
      <c r="I2" s="118"/>
    </row>
    <row r="3" spans="1:9" ht="17.25" customHeight="1">
      <c r="A3" s="118"/>
      <c r="B3" s="295" t="s">
        <v>197</v>
      </c>
      <c r="C3" s="295"/>
      <c r="D3" s="295"/>
      <c r="E3" s="295"/>
      <c r="F3" s="295"/>
      <c r="G3" s="295"/>
      <c r="H3" s="295"/>
      <c r="I3" s="295"/>
    </row>
    <row r="4" spans="1:9" ht="17.25" customHeight="1">
      <c r="A4" s="118"/>
      <c r="B4" s="120"/>
      <c r="C4" s="120"/>
      <c r="D4" s="120"/>
      <c r="E4" s="120"/>
      <c r="F4" s="120"/>
      <c r="G4" s="120"/>
      <c r="H4" s="120"/>
      <c r="I4" s="120"/>
    </row>
    <row r="5" ht="17.25" customHeight="1"/>
    <row r="6" spans="1:3" ht="17.25" customHeight="1">
      <c r="A6" s="295" t="s">
        <v>216</v>
      </c>
      <c r="B6" s="295"/>
      <c r="C6" s="295"/>
    </row>
    <row r="7" spans="1:10" ht="17.25" customHeight="1">
      <c r="A7" s="120"/>
      <c r="B7" s="295" t="s">
        <v>199</v>
      </c>
      <c r="C7" s="295"/>
      <c r="D7" s="295"/>
      <c r="E7" s="295"/>
      <c r="F7" s="295"/>
      <c r="G7" s="295"/>
      <c r="H7" s="295"/>
      <c r="I7" s="295"/>
      <c r="J7" s="295"/>
    </row>
    <row r="8" spans="1:10" ht="17.25" customHeight="1">
      <c r="A8" s="120"/>
      <c r="B8" s="294" t="s">
        <v>200</v>
      </c>
      <c r="C8" s="294"/>
      <c r="D8" s="294"/>
      <c r="E8" s="294"/>
      <c r="F8" s="294"/>
      <c r="G8" s="294"/>
      <c r="H8" s="294"/>
      <c r="I8" s="294"/>
      <c r="J8" s="294"/>
    </row>
    <row r="9" spans="1:10" ht="17.25" customHeight="1">
      <c r="A9" s="120"/>
      <c r="B9" s="294" t="s">
        <v>201</v>
      </c>
      <c r="C9" s="294"/>
      <c r="D9" s="294"/>
      <c r="E9" s="294"/>
      <c r="F9" s="294"/>
      <c r="G9" s="294"/>
      <c r="H9" s="294"/>
      <c r="I9" s="294"/>
      <c r="J9" s="294"/>
    </row>
    <row r="10" spans="1:9" ht="17.25" customHeight="1">
      <c r="A10" s="118"/>
      <c r="B10" s="121"/>
      <c r="C10" s="121"/>
      <c r="D10" s="121"/>
      <c r="E10" s="121"/>
      <c r="F10" s="121"/>
      <c r="G10" s="121"/>
      <c r="H10" s="121"/>
      <c r="I10" s="121"/>
    </row>
    <row r="11" spans="1:9" ht="17.25" customHeight="1">
      <c r="A11" s="118"/>
      <c r="B11" s="121"/>
      <c r="C11" s="121"/>
      <c r="D11" s="121"/>
      <c r="E11" s="121"/>
      <c r="F11" s="121"/>
      <c r="G11" s="121"/>
      <c r="H11" s="121"/>
      <c r="I11" s="121"/>
    </row>
    <row r="12" spans="1:9" ht="17.25" customHeight="1">
      <c r="A12" s="295" t="s">
        <v>191</v>
      </c>
      <c r="B12" s="295"/>
      <c r="C12" s="121"/>
      <c r="D12" s="121"/>
      <c r="E12" s="121"/>
      <c r="F12" s="121"/>
      <c r="G12" s="121"/>
      <c r="H12" s="121"/>
      <c r="I12" s="121"/>
    </row>
    <row r="13" spans="1:10" ht="17.25" customHeight="1">
      <c r="A13" s="120"/>
      <c r="B13" s="295" t="s">
        <v>202</v>
      </c>
      <c r="C13" s="295"/>
      <c r="D13" s="295"/>
      <c r="E13" s="295"/>
      <c r="F13" s="295"/>
      <c r="G13" s="295"/>
      <c r="H13" s="295"/>
      <c r="I13" s="295"/>
      <c r="J13" s="295"/>
    </row>
    <row r="14" spans="1:10" ht="17.25" customHeight="1">
      <c r="A14" s="120"/>
      <c r="B14" s="294" t="s">
        <v>203</v>
      </c>
      <c r="C14" s="294"/>
      <c r="D14" s="294"/>
      <c r="E14" s="294"/>
      <c r="F14" s="294"/>
      <c r="G14" s="294"/>
      <c r="H14" s="294"/>
      <c r="I14" s="294"/>
      <c r="J14" s="294"/>
    </row>
    <row r="15" spans="1:10" ht="17.25" customHeight="1">
      <c r="A15" s="120"/>
      <c r="B15" s="294" t="s">
        <v>204</v>
      </c>
      <c r="C15" s="294"/>
      <c r="D15" s="294"/>
      <c r="E15" s="294"/>
      <c r="F15" s="294"/>
      <c r="G15" s="294"/>
      <c r="H15" s="294"/>
      <c r="I15" s="294"/>
      <c r="J15" s="294"/>
    </row>
    <row r="16" spans="1:9" ht="17.25" customHeight="1">
      <c r="A16" s="118"/>
      <c r="B16" s="121"/>
      <c r="C16" s="121"/>
      <c r="D16" s="121"/>
      <c r="E16" s="121"/>
      <c r="F16" s="121"/>
      <c r="G16" s="121"/>
      <c r="H16" s="121"/>
      <c r="I16" s="121"/>
    </row>
    <row r="17" spans="1:9" ht="17.25" customHeight="1">
      <c r="A17" s="118"/>
      <c r="B17" s="121"/>
      <c r="C17" s="121"/>
      <c r="D17" s="121"/>
      <c r="E17" s="121"/>
      <c r="F17" s="121"/>
      <c r="G17" s="121"/>
      <c r="H17" s="121"/>
      <c r="I17" s="121"/>
    </row>
    <row r="18" spans="1:9" ht="17.25" customHeight="1">
      <c r="A18" s="295" t="s">
        <v>192</v>
      </c>
      <c r="B18" s="295"/>
      <c r="C18" s="295"/>
      <c r="D18" s="121"/>
      <c r="E18" s="121"/>
      <c r="F18" s="121"/>
      <c r="G18" s="121"/>
      <c r="H18" s="121"/>
      <c r="I18" s="121"/>
    </row>
    <row r="19" spans="1:10" ht="17.25" customHeight="1">
      <c r="A19" s="120"/>
      <c r="B19" s="295" t="s">
        <v>205</v>
      </c>
      <c r="C19" s="295"/>
      <c r="D19" s="295"/>
      <c r="E19" s="295"/>
      <c r="F19" s="295"/>
      <c r="G19" s="295"/>
      <c r="H19" s="295"/>
      <c r="I19" s="295"/>
      <c r="J19" s="295"/>
    </row>
    <row r="20" spans="1:10" ht="17.25" customHeight="1">
      <c r="A20" s="120"/>
      <c r="B20" s="294" t="s">
        <v>206</v>
      </c>
      <c r="C20" s="294"/>
      <c r="D20" s="294"/>
      <c r="E20" s="294"/>
      <c r="F20" s="294"/>
      <c r="G20" s="294"/>
      <c r="H20" s="294"/>
      <c r="I20" s="294"/>
      <c r="J20" s="294"/>
    </row>
    <row r="21" spans="1:10" ht="17.25" customHeight="1">
      <c r="A21" s="120"/>
      <c r="B21" s="294" t="s">
        <v>207</v>
      </c>
      <c r="C21" s="294"/>
      <c r="D21" s="294"/>
      <c r="E21" s="294"/>
      <c r="F21" s="294"/>
      <c r="G21" s="294"/>
      <c r="H21" s="294"/>
      <c r="I21" s="294"/>
      <c r="J21" s="294"/>
    </row>
    <row r="22" spans="2:10" ht="17.25" customHeight="1">
      <c r="B22" s="297" t="s">
        <v>208</v>
      </c>
      <c r="C22" s="297"/>
      <c r="D22" s="297"/>
      <c r="E22" s="297"/>
      <c r="F22" s="297"/>
      <c r="G22" s="297"/>
      <c r="H22" s="297"/>
      <c r="I22" s="297"/>
      <c r="J22" s="297"/>
    </row>
    <row r="23" spans="1:9" ht="17.25" customHeight="1">
      <c r="A23" s="118"/>
      <c r="B23" s="121"/>
      <c r="C23" s="121"/>
      <c r="D23" s="121"/>
      <c r="E23" s="121"/>
      <c r="F23" s="121"/>
      <c r="G23" s="121"/>
      <c r="H23" s="121"/>
      <c r="I23" s="121"/>
    </row>
    <row r="24" spans="1:9" ht="17.25" customHeight="1">
      <c r="A24" s="118"/>
      <c r="B24" s="121"/>
      <c r="C24" s="121"/>
      <c r="D24" s="121"/>
      <c r="E24" s="121"/>
      <c r="F24" s="121"/>
      <c r="G24" s="121"/>
      <c r="H24" s="121"/>
      <c r="I24" s="121"/>
    </row>
    <row r="25" spans="1:9" ht="17.25" customHeight="1">
      <c r="A25" s="124" t="s">
        <v>193</v>
      </c>
      <c r="B25" s="124"/>
      <c r="C25" s="124"/>
      <c r="D25" s="124"/>
      <c r="E25" s="118"/>
      <c r="F25" s="118"/>
      <c r="G25" s="118"/>
      <c r="H25" s="118"/>
      <c r="I25" s="118"/>
    </row>
    <row r="26" spans="1:10" ht="17.25" customHeight="1">
      <c r="A26" s="118"/>
      <c r="B26" s="299" t="s">
        <v>209</v>
      </c>
      <c r="C26" s="299"/>
      <c r="D26" s="299"/>
      <c r="E26" s="299"/>
      <c r="F26" s="299"/>
      <c r="G26" s="299"/>
      <c r="H26" s="299"/>
      <c r="I26" s="299"/>
      <c r="J26" s="299"/>
    </row>
    <row r="27" spans="1:10" ht="17.25" customHeight="1">
      <c r="A27" s="118"/>
      <c r="B27" s="300" t="s">
        <v>210</v>
      </c>
      <c r="C27" s="300"/>
      <c r="D27" s="300"/>
      <c r="E27" s="300"/>
      <c r="F27" s="300"/>
      <c r="G27" s="300"/>
      <c r="H27" s="300"/>
      <c r="I27" s="300"/>
      <c r="J27" s="300"/>
    </row>
    <row r="28" spans="1:9" ht="17.25" customHeight="1">
      <c r="A28" s="118"/>
      <c r="B28" s="122"/>
      <c r="C28" s="122"/>
      <c r="D28" s="118"/>
      <c r="E28" s="118"/>
      <c r="F28" s="118"/>
      <c r="G28" s="118"/>
      <c r="H28" s="118"/>
      <c r="I28" s="118"/>
    </row>
    <row r="29" ht="17.25" customHeight="1"/>
    <row r="30" spans="1:9" ht="17.25" customHeight="1">
      <c r="A30" s="295" t="s">
        <v>194</v>
      </c>
      <c r="B30" s="295"/>
      <c r="C30" s="295"/>
      <c r="D30" s="118"/>
      <c r="E30" s="118"/>
      <c r="F30" s="118"/>
      <c r="G30" s="118"/>
      <c r="H30" s="118"/>
      <c r="I30" s="118"/>
    </row>
    <row r="31" spans="1:10" ht="17.25" customHeight="1">
      <c r="A31" s="118"/>
      <c r="B31" s="296" t="s">
        <v>211</v>
      </c>
      <c r="C31" s="296"/>
      <c r="D31" s="296"/>
      <c r="E31" s="296"/>
      <c r="F31" s="296"/>
      <c r="G31" s="296"/>
      <c r="H31" s="296"/>
      <c r="I31" s="296"/>
      <c r="J31" s="296"/>
    </row>
    <row r="32" spans="1:10" ht="17.25" customHeight="1">
      <c r="A32" s="118"/>
      <c r="B32" s="294" t="s">
        <v>195</v>
      </c>
      <c r="C32" s="294"/>
      <c r="D32" s="294"/>
      <c r="E32" s="294"/>
      <c r="F32" s="294"/>
      <c r="G32" s="294"/>
      <c r="H32" s="294"/>
      <c r="I32" s="294"/>
      <c r="J32" s="294"/>
    </row>
    <row r="33" spans="1:9" ht="17.25" customHeight="1">
      <c r="A33" s="118"/>
      <c r="B33" s="123"/>
      <c r="C33" s="123"/>
      <c r="D33" s="123"/>
      <c r="E33" s="123"/>
      <c r="F33" s="118"/>
      <c r="G33" s="118"/>
      <c r="H33" s="118"/>
      <c r="I33" s="118"/>
    </row>
    <row r="34" ht="17.25" customHeight="1"/>
    <row r="35" spans="1:9" ht="17.25" customHeight="1">
      <c r="A35" s="295" t="s">
        <v>215</v>
      </c>
      <c r="B35" s="295"/>
      <c r="C35" s="118"/>
      <c r="D35" s="118"/>
      <c r="E35" s="118"/>
      <c r="F35" s="118"/>
      <c r="G35" s="118"/>
      <c r="H35" s="118"/>
      <c r="I35" s="118"/>
    </row>
    <row r="36" spans="1:9" ht="17.25" customHeight="1">
      <c r="A36" s="118"/>
      <c r="B36" s="295" t="s">
        <v>198</v>
      </c>
      <c r="C36" s="295"/>
      <c r="D36" s="295"/>
      <c r="E36" s="295"/>
      <c r="F36" s="295"/>
      <c r="G36" s="295"/>
      <c r="H36" s="118"/>
      <c r="I36" s="118"/>
    </row>
    <row r="37" spans="1:9" ht="17.25" customHeight="1">
      <c r="A37" s="118"/>
      <c r="B37" s="120"/>
      <c r="C37" s="120"/>
      <c r="D37" s="120"/>
      <c r="E37" s="120"/>
      <c r="F37" s="118"/>
      <c r="G37" s="118"/>
      <c r="H37" s="118"/>
      <c r="I37" s="118"/>
    </row>
    <row r="38" spans="1:10" ht="17.25" customHeight="1">
      <c r="A38" s="118"/>
      <c r="B38" s="294" t="s">
        <v>212</v>
      </c>
      <c r="C38" s="294"/>
      <c r="D38" s="294"/>
      <c r="E38" s="294"/>
      <c r="F38" s="294"/>
      <c r="G38" s="294"/>
      <c r="H38" s="294"/>
      <c r="I38" s="294"/>
      <c r="J38" s="294"/>
    </row>
    <row r="39" spans="1:10" ht="17.25" customHeight="1">
      <c r="A39" s="118"/>
      <c r="B39" s="294" t="s">
        <v>213</v>
      </c>
      <c r="C39" s="294"/>
      <c r="D39" s="294"/>
      <c r="E39" s="294"/>
      <c r="F39" s="294"/>
      <c r="G39" s="294"/>
      <c r="H39" s="294"/>
      <c r="I39" s="294"/>
      <c r="J39" s="294"/>
    </row>
    <row r="40" spans="1:10" ht="17.25" customHeight="1">
      <c r="A40" s="118"/>
      <c r="B40" s="294" t="s">
        <v>196</v>
      </c>
      <c r="C40" s="294"/>
      <c r="D40" s="294"/>
      <c r="E40" s="294"/>
      <c r="F40" s="294"/>
      <c r="G40" s="294"/>
      <c r="H40" s="294"/>
      <c r="I40" s="294"/>
      <c r="J40" s="294"/>
    </row>
    <row r="41" spans="2:10" ht="17.25" customHeight="1">
      <c r="B41" s="298"/>
      <c r="C41" s="298"/>
      <c r="D41" s="298"/>
      <c r="E41" s="298"/>
      <c r="F41" s="298"/>
      <c r="G41" s="298"/>
      <c r="H41" s="298"/>
      <c r="I41" s="298"/>
      <c r="J41" s="298"/>
    </row>
    <row r="42" ht="17.25" customHeight="1"/>
    <row r="43" ht="17.25" customHeight="1"/>
    <row r="44" ht="17.25" customHeight="1"/>
    <row r="45" ht="17.25" customHeight="1"/>
    <row r="46" ht="17.25" customHeight="1"/>
    <row r="47" ht="17.25" customHeight="1"/>
    <row r="48" ht="17.25" customHeight="1"/>
    <row r="49" ht="17.25" customHeight="1"/>
    <row r="50" ht="17.25" customHeight="1"/>
  </sheetData>
  <sheetProtection/>
  <mergeCells count="26">
    <mergeCell ref="A35:B35"/>
    <mergeCell ref="B36:G36"/>
    <mergeCell ref="B26:J26"/>
    <mergeCell ref="B27:J27"/>
    <mergeCell ref="B38:J38"/>
    <mergeCell ref="B39:J39"/>
    <mergeCell ref="B40:J40"/>
    <mergeCell ref="B41:J41"/>
    <mergeCell ref="A2:D2"/>
    <mergeCell ref="B3:I3"/>
    <mergeCell ref="A6:C6"/>
    <mergeCell ref="A18:C18"/>
    <mergeCell ref="A12:B12"/>
    <mergeCell ref="A30:C30"/>
    <mergeCell ref="B7:J7"/>
    <mergeCell ref="B8:J8"/>
    <mergeCell ref="B9:J9"/>
    <mergeCell ref="B13:J13"/>
    <mergeCell ref="B31:J31"/>
    <mergeCell ref="B32:J32"/>
    <mergeCell ref="B14:J14"/>
    <mergeCell ref="B15:J15"/>
    <mergeCell ref="B19:J19"/>
    <mergeCell ref="B20:J20"/>
    <mergeCell ref="B21:J21"/>
    <mergeCell ref="B22:J22"/>
  </mergeCells>
  <printOptions gridLines="1"/>
  <pageMargins left="1" right="1" top="1.25" bottom="1" header="0.75" footer="0.5"/>
  <pageSetup horizontalDpi="600" verticalDpi="600" orientation="portrait" scale="72" r:id="rId1"/>
  <headerFooter alignWithMargins="0">
    <oddHeader>&amp;C&amp;18DEFINICIÓN DELITO TIPO I</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POLICIA DE P.R.</dc:creator>
  <cp:keywords/>
  <dc:description/>
  <cp:lastModifiedBy>Francisco Pesante</cp:lastModifiedBy>
  <cp:lastPrinted>2013-05-06T16:31:58Z</cp:lastPrinted>
  <dcterms:created xsi:type="dcterms:W3CDTF">2003-09-16T19:36:09Z</dcterms:created>
  <dcterms:modified xsi:type="dcterms:W3CDTF">2013-05-06T19:04:39Z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